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05" windowWidth="17955" windowHeight="6960"/>
  </bookViews>
  <sheets>
    <sheet name="Stavba" sheetId="1" r:id="rId1"/>
    <sheet name="SO 00 27-2020 KL" sheetId="2" r:id="rId2"/>
    <sheet name="SO 00 27-2020 Rek" sheetId="3" r:id="rId3"/>
    <sheet name="SO 00 27-2020 Pol" sheetId="4" r:id="rId4"/>
    <sheet name="SO 01 27-2020 KL" sheetId="5" r:id="rId5"/>
    <sheet name="SO 01 27-2020 Rek" sheetId="6" r:id="rId6"/>
    <sheet name="SO 01 27-2020 Pol" sheetId="7" r:id="rId7"/>
  </sheets>
  <definedNames>
    <definedName name="CelkemObjekty" localSheetId="0">Stavba!$F$32</definedName>
    <definedName name="CisloStavby" localSheetId="0">Stavba!$D$5</definedName>
    <definedName name="dadresa" localSheetId="0">Stavba!$D$8</definedName>
    <definedName name="DIČ" localSheetId="0">Stavba!$K$8</definedName>
    <definedName name="dmisto" localSheetId="0">Stavba!$D$9</definedName>
    <definedName name="dpsc" localSheetId="0">Stavba!$C$9</definedName>
    <definedName name="IČO" localSheetId="0">Stavba!$K$7</definedName>
    <definedName name="NazevObjektu" localSheetId="0">Stavba!$C$29</definedName>
    <definedName name="NazevStavby" localSheetId="0">Stavba!$E$5</definedName>
    <definedName name="_xlnm.Print_Titles" localSheetId="3">'SO 00 27-2020 Pol'!$1:$6</definedName>
    <definedName name="_xlnm.Print_Titles" localSheetId="2">'SO 00 27-2020 Rek'!$1:$6</definedName>
    <definedName name="_xlnm.Print_Titles" localSheetId="6">'SO 01 27-2020 Pol'!$1:$6</definedName>
    <definedName name="_xlnm.Print_Titles" localSheetId="5">'SO 01 27-2020 Rek'!$1:$6</definedName>
    <definedName name="Objednatel" localSheetId="0">Stavba!$D$11</definedName>
    <definedName name="Objekt" localSheetId="0">Stavba!$B$29</definedName>
    <definedName name="_xlnm.Print_Area" localSheetId="1">'SO 00 27-2020 KL'!$A$1:$G$45</definedName>
    <definedName name="_xlnm.Print_Area" localSheetId="3">'SO 00 27-2020 Pol'!$A$1:$K$35</definedName>
    <definedName name="_xlnm.Print_Area" localSheetId="2">'SO 00 27-2020 Rek'!$A$1:$I$23</definedName>
    <definedName name="_xlnm.Print_Area" localSheetId="4">'SO 01 27-2020 KL'!$A$1:$G$45</definedName>
    <definedName name="_xlnm.Print_Area" localSheetId="6">'SO 01 27-2020 Pol'!$A$1:$K$176</definedName>
    <definedName name="_xlnm.Print_Area" localSheetId="5">'SO 01 27-2020 Rek'!$A$1:$I$41</definedName>
    <definedName name="_xlnm.Print_Area" localSheetId="0">Stavba!$B$1:$J$90</definedName>
    <definedName name="odic" localSheetId="0">Stavba!$K$12</definedName>
    <definedName name="oico" localSheetId="0">Stavba!$K$11</definedName>
    <definedName name="omisto" localSheetId="0">Stavba!$D$13</definedName>
    <definedName name="onazev" localSheetId="0">Stavba!$D$12</definedName>
    <definedName name="opsc" localSheetId="0">Stavba!$C$13</definedName>
    <definedName name="SazbaDPH1" localSheetId="0">Stavba!$D$19</definedName>
    <definedName name="SazbaDPH2" localSheetId="0">Stavba!$D$21</definedName>
    <definedName name="solver_lin" localSheetId="3" hidden="1">0</definedName>
    <definedName name="solver_lin" localSheetId="6" hidden="1">0</definedName>
    <definedName name="solver_num" localSheetId="3" hidden="1">0</definedName>
    <definedName name="solver_num" localSheetId="6" hidden="1">0</definedName>
    <definedName name="solver_opt" localSheetId="3" hidden="1">'SO 00 27-2020 Pol'!#REF!</definedName>
    <definedName name="solver_opt" localSheetId="6" hidden="1">'SO 01 27-2020 Pol'!#REF!</definedName>
    <definedName name="solver_typ" localSheetId="3" hidden="1">1</definedName>
    <definedName name="solver_typ" localSheetId="6" hidden="1">1</definedName>
    <definedName name="solver_val" localSheetId="3" hidden="1">0</definedName>
    <definedName name="solver_val" localSheetId="6" hidden="1">0</definedName>
    <definedName name="SoucetDilu" localSheetId="0">Stavba!$F$71:$J$71</definedName>
    <definedName name="StavbaCelkem" localSheetId="0">Stavba!$H$32</definedName>
    <definedName name="Zhotovitel" localSheetId="0">Stavba!$D$7</definedName>
  </definedNames>
  <calcPr calcId="125725" fullCalcOnLoad="1"/>
</workbook>
</file>

<file path=xl/calcChain.xml><?xml version="1.0" encoding="utf-8"?>
<calcChain xmlns="http://schemas.openxmlformats.org/spreadsheetml/2006/main">
  <c r="H40" i="6"/>
  <c r="I39"/>
  <c r="G21" i="5"/>
  <c r="D21"/>
  <c r="I38" i="6"/>
  <c r="G20" i="5"/>
  <c r="D20"/>
  <c r="I37" i="6"/>
  <c r="D19" i="5"/>
  <c r="I36" i="6"/>
  <c r="G19" i="5" s="1"/>
  <c r="G18"/>
  <c r="D18"/>
  <c r="I35" i="6"/>
  <c r="G17" i="5"/>
  <c r="D17"/>
  <c r="I34" i="6"/>
  <c r="G16" i="5"/>
  <c r="D16"/>
  <c r="I33" i="6"/>
  <c r="G15" i="5"/>
  <c r="D15"/>
  <c r="I32" i="6"/>
  <c r="BE175" i="7"/>
  <c r="BD175"/>
  <c r="BC175"/>
  <c r="BB175"/>
  <c r="BA175"/>
  <c r="K175"/>
  <c r="I175"/>
  <c r="G175"/>
  <c r="BE174"/>
  <c r="BD174"/>
  <c r="BC174"/>
  <c r="BB174"/>
  <c r="BA174"/>
  <c r="K174"/>
  <c r="I174"/>
  <c r="G174"/>
  <c r="BE172"/>
  <c r="BD172"/>
  <c r="BC172"/>
  <c r="BB172"/>
  <c r="BA172"/>
  <c r="K172"/>
  <c r="I172"/>
  <c r="G172"/>
  <c r="BE171"/>
  <c r="BE176" s="1"/>
  <c r="I26" i="6" s="1"/>
  <c r="BD171" i="7"/>
  <c r="BC171"/>
  <c r="BC176" s="1"/>
  <c r="G26" i="6" s="1"/>
  <c r="BB171" i="7"/>
  <c r="BB176" s="1"/>
  <c r="F26" i="6" s="1"/>
  <c r="BA171" i="7"/>
  <c r="K171"/>
  <c r="I171"/>
  <c r="G171"/>
  <c r="B26" i="6"/>
  <c r="A26"/>
  <c r="BD176" i="7"/>
  <c r="H26" i="6" s="1"/>
  <c r="BA176" i="7"/>
  <c r="E26" i="6" s="1"/>
  <c r="K176" i="7"/>
  <c r="I176"/>
  <c r="G176"/>
  <c r="BE168"/>
  <c r="BD168"/>
  <c r="BC168"/>
  <c r="BA168"/>
  <c r="K168"/>
  <c r="I168"/>
  <c r="G168"/>
  <c r="BB168" s="1"/>
  <c r="BE167"/>
  <c r="BD167"/>
  <c r="BD169" s="1"/>
  <c r="H25" i="6" s="1"/>
  <c r="BC167" i="7"/>
  <c r="BA167"/>
  <c r="BA169" s="1"/>
  <c r="E25" i="6" s="1"/>
  <c r="K167" i="7"/>
  <c r="I167"/>
  <c r="G167"/>
  <c r="BB167" s="1"/>
  <c r="BB169" s="1"/>
  <c r="F25" i="6" s="1"/>
  <c r="B25"/>
  <c r="A25"/>
  <c r="BE169" i="7"/>
  <c r="I25" i="6" s="1"/>
  <c r="BC169" i="7"/>
  <c r="G25" i="6" s="1"/>
  <c r="K169" i="7"/>
  <c r="I169"/>
  <c r="G169"/>
  <c r="BE164"/>
  <c r="BD164"/>
  <c r="BC164"/>
  <c r="BC165" s="1"/>
  <c r="G24" i="6" s="1"/>
  <c r="BB164" i="7"/>
  <c r="K164"/>
  <c r="K165" s="1"/>
  <c r="I164"/>
  <c r="G164"/>
  <c r="BA164" s="1"/>
  <c r="BA165" s="1"/>
  <c r="E24" i="6" s="1"/>
  <c r="B24"/>
  <c r="A24"/>
  <c r="BE165" i="7"/>
  <c r="I24" i="6" s="1"/>
  <c r="BD165" i="7"/>
  <c r="H24" i="6" s="1"/>
  <c r="BB165" i="7"/>
  <c r="F24" i="6" s="1"/>
  <c r="I165" i="7"/>
  <c r="G165"/>
  <c r="BE161"/>
  <c r="BD161"/>
  <c r="BC161"/>
  <c r="BB161"/>
  <c r="K161"/>
  <c r="I161"/>
  <c r="G161"/>
  <c r="BA161" s="1"/>
  <c r="BE159"/>
  <c r="BD159"/>
  <c r="BC159"/>
  <c r="BB159"/>
  <c r="BB162" s="1"/>
  <c r="F23" i="6" s="1"/>
  <c r="K159" i="7"/>
  <c r="K162" s="1"/>
  <c r="I159"/>
  <c r="I162" s="1"/>
  <c r="G159"/>
  <c r="BA159" s="1"/>
  <c r="B23" i="6"/>
  <c r="A23"/>
  <c r="BE162" i="7"/>
  <c r="I23" i="6" s="1"/>
  <c r="BD162" i="7"/>
  <c r="H23" i="6" s="1"/>
  <c r="BC162" i="7"/>
  <c r="G23" i="6" s="1"/>
  <c r="G162" i="7"/>
  <c r="BE156"/>
  <c r="BD156"/>
  <c r="BC156"/>
  <c r="BB156"/>
  <c r="K156"/>
  <c r="I156"/>
  <c r="I157" s="1"/>
  <c r="G156"/>
  <c r="G157" s="1"/>
  <c r="B22" i="6"/>
  <c r="A22"/>
  <c r="BE157" i="7"/>
  <c r="I22" i="6" s="1"/>
  <c r="BD157" i="7"/>
  <c r="H22" i="6" s="1"/>
  <c r="BC157" i="7"/>
  <c r="G22" i="6" s="1"/>
  <c r="BB157" i="7"/>
  <c r="F22" i="6" s="1"/>
  <c r="K157" i="7"/>
  <c r="BE152"/>
  <c r="BE154" s="1"/>
  <c r="I21" i="6" s="1"/>
  <c r="BD152" i="7"/>
  <c r="BC152"/>
  <c r="BB152"/>
  <c r="K152"/>
  <c r="K154" s="1"/>
  <c r="I152"/>
  <c r="G152"/>
  <c r="G154" s="1"/>
  <c r="B21" i="6"/>
  <c r="A21"/>
  <c r="BD154" i="7"/>
  <c r="H21" i="6" s="1"/>
  <c r="BC154" i="7"/>
  <c r="G21" i="6" s="1"/>
  <c r="BB154" i="7"/>
  <c r="F21" i="6" s="1"/>
  <c r="I154" i="7"/>
  <c r="BE148"/>
  <c r="BD148"/>
  <c r="BC148"/>
  <c r="BB148"/>
  <c r="BA148"/>
  <c r="K148"/>
  <c r="I148"/>
  <c r="G148"/>
  <c r="BE147"/>
  <c r="BD147"/>
  <c r="BC147"/>
  <c r="BB147"/>
  <c r="BA147"/>
  <c r="K147"/>
  <c r="I147"/>
  <c r="G147"/>
  <c r="BE145"/>
  <c r="BD145"/>
  <c r="BC145"/>
  <c r="BB145"/>
  <c r="BA145"/>
  <c r="K145"/>
  <c r="I145"/>
  <c r="G145"/>
  <c r="BE144"/>
  <c r="BD144"/>
  <c r="BC144"/>
  <c r="BB144"/>
  <c r="BA144"/>
  <c r="K144"/>
  <c r="I144"/>
  <c r="G144"/>
  <c r="BE142"/>
  <c r="BD142"/>
  <c r="BC142"/>
  <c r="BB142"/>
  <c r="BA142"/>
  <c r="K142"/>
  <c r="I142"/>
  <c r="G142"/>
  <c r="BE139"/>
  <c r="BD139"/>
  <c r="BC139"/>
  <c r="BB139"/>
  <c r="BA139"/>
  <c r="K139"/>
  <c r="I139"/>
  <c r="G139"/>
  <c r="BE137"/>
  <c r="BD137"/>
  <c r="BC137"/>
  <c r="BB137"/>
  <c r="BA137"/>
  <c r="K137"/>
  <c r="I137"/>
  <c r="G137"/>
  <c r="BE134"/>
  <c r="BD134"/>
  <c r="BC134"/>
  <c r="BB134"/>
  <c r="BA134"/>
  <c r="K134"/>
  <c r="I134"/>
  <c r="G134"/>
  <c r="BE132"/>
  <c r="BE150" s="1"/>
  <c r="I20" i="6" s="1"/>
  <c r="BD132" i="7"/>
  <c r="BD150" s="1"/>
  <c r="H20" i="6" s="1"/>
  <c r="BC132" i="7"/>
  <c r="BB132"/>
  <c r="BA132"/>
  <c r="K132"/>
  <c r="I132"/>
  <c r="I150" s="1"/>
  <c r="G132"/>
  <c r="B20" i="6"/>
  <c r="A20"/>
  <c r="BC150" i="7"/>
  <c r="G20" i="6" s="1"/>
  <c r="BB150" i="7"/>
  <c r="F20" i="6" s="1"/>
  <c r="BA150" i="7"/>
  <c r="E20" i="6" s="1"/>
  <c r="K150" i="7"/>
  <c r="G150"/>
  <c r="BE127"/>
  <c r="BD127"/>
  <c r="BD130" s="1"/>
  <c r="H19" i="6" s="1"/>
  <c r="BC127" i="7"/>
  <c r="BC130" s="1"/>
  <c r="G19" i="6" s="1"/>
  <c r="BB127" i="7"/>
  <c r="BA127"/>
  <c r="K127"/>
  <c r="I127"/>
  <c r="G127"/>
  <c r="G130" s="1"/>
  <c r="B19" i="6"/>
  <c r="A19"/>
  <c r="BE130" i="7"/>
  <c r="I19" i="6" s="1"/>
  <c r="BB130" i="7"/>
  <c r="F19" i="6" s="1"/>
  <c r="BA130" i="7"/>
  <c r="E19" i="6" s="1"/>
  <c r="K130" i="7"/>
  <c r="I130"/>
  <c r="BE122"/>
  <c r="BD122"/>
  <c r="BC122"/>
  <c r="BB122"/>
  <c r="BA122"/>
  <c r="K122"/>
  <c r="I122"/>
  <c r="G122"/>
  <c r="BE120"/>
  <c r="BD120"/>
  <c r="BC120"/>
  <c r="BB120"/>
  <c r="BA120"/>
  <c r="K120"/>
  <c r="I120"/>
  <c r="G120"/>
  <c r="BE119"/>
  <c r="BD119"/>
  <c r="BC119"/>
  <c r="BB119"/>
  <c r="BA119"/>
  <c r="K119"/>
  <c r="I119"/>
  <c r="G119"/>
  <c r="BE118"/>
  <c r="BD118"/>
  <c r="BC118"/>
  <c r="BB118"/>
  <c r="BA118"/>
  <c r="K118"/>
  <c r="I118"/>
  <c r="G118"/>
  <c r="BE116"/>
  <c r="BD116"/>
  <c r="BC116"/>
  <c r="BB116"/>
  <c r="BA116"/>
  <c r="K116"/>
  <c r="I116"/>
  <c r="G116"/>
  <c r="BE113"/>
  <c r="BE125" s="1"/>
  <c r="I18" i="6" s="1"/>
  <c r="BD113" i="7"/>
  <c r="BC113"/>
  <c r="BC125" s="1"/>
  <c r="G18" i="6" s="1"/>
  <c r="BB113" i="7"/>
  <c r="BB125" s="1"/>
  <c r="F18" i="6" s="1"/>
  <c r="BA113" i="7"/>
  <c r="K113"/>
  <c r="I113"/>
  <c r="G113"/>
  <c r="B18" i="6"/>
  <c r="A18"/>
  <c r="BD125" i="7"/>
  <c r="H18" i="6" s="1"/>
  <c r="BA125" i="7"/>
  <c r="E18" i="6" s="1"/>
  <c r="K125" i="7"/>
  <c r="I125"/>
  <c r="G125"/>
  <c r="BE109"/>
  <c r="BD109"/>
  <c r="BC109"/>
  <c r="BB109"/>
  <c r="BA109"/>
  <c r="K109"/>
  <c r="I109"/>
  <c r="G109"/>
  <c r="BE108"/>
  <c r="BD108"/>
  <c r="BC108"/>
  <c r="BB108"/>
  <c r="BA108"/>
  <c r="K108"/>
  <c r="I108"/>
  <c r="G108"/>
  <c r="BE107"/>
  <c r="BD107"/>
  <c r="BD111" s="1"/>
  <c r="H17" i="6" s="1"/>
  <c r="BC107" i="7"/>
  <c r="BB107"/>
  <c r="BB111" s="1"/>
  <c r="F17" i="6" s="1"/>
  <c r="BA107" i="7"/>
  <c r="BA111" s="1"/>
  <c r="E17" i="6" s="1"/>
  <c r="K107" i="7"/>
  <c r="I107"/>
  <c r="G107"/>
  <c r="B17" i="6"/>
  <c r="A17"/>
  <c r="BE111" i="7"/>
  <c r="I17" i="6" s="1"/>
  <c r="BC111" i="7"/>
  <c r="G17" i="6" s="1"/>
  <c r="K111" i="7"/>
  <c r="I111"/>
  <c r="G111"/>
  <c r="BE101"/>
  <c r="BD101"/>
  <c r="BC101"/>
  <c r="BB101"/>
  <c r="K101"/>
  <c r="I101"/>
  <c r="G101"/>
  <c r="BA101" s="1"/>
  <c r="BE99"/>
  <c r="BD99"/>
  <c r="BC99"/>
  <c r="BB99"/>
  <c r="K99"/>
  <c r="I99"/>
  <c r="G99"/>
  <c r="BA99" s="1"/>
  <c r="BE97"/>
  <c r="BD97"/>
  <c r="BC97"/>
  <c r="BB97"/>
  <c r="K97"/>
  <c r="I97"/>
  <c r="G97"/>
  <c r="BA97" s="1"/>
  <c r="BE95"/>
  <c r="BD95"/>
  <c r="BC95"/>
  <c r="BB95"/>
  <c r="K95"/>
  <c r="I95"/>
  <c r="G95"/>
  <c r="BA95" s="1"/>
  <c r="BE93"/>
  <c r="BD93"/>
  <c r="BC93"/>
  <c r="BC105" s="1"/>
  <c r="G16" i="6" s="1"/>
  <c r="BB93" i="7"/>
  <c r="K93"/>
  <c r="K105" s="1"/>
  <c r="I93"/>
  <c r="G93"/>
  <c r="BA93" s="1"/>
  <c r="B16" i="6"/>
  <c r="A16"/>
  <c r="BE105" i="7"/>
  <c r="I16" i="6" s="1"/>
  <c r="BD105" i="7"/>
  <c r="H16" i="6" s="1"/>
  <c r="BB105" i="7"/>
  <c r="F16" i="6" s="1"/>
  <c r="I105" i="7"/>
  <c r="G105"/>
  <c r="BE88"/>
  <c r="BD88"/>
  <c r="BC88"/>
  <c r="BB88"/>
  <c r="K88"/>
  <c r="I88"/>
  <c r="G88"/>
  <c r="BA88" s="1"/>
  <c r="BE87"/>
  <c r="BD87"/>
  <c r="BC87"/>
  <c r="BB87"/>
  <c r="K87"/>
  <c r="I87"/>
  <c r="G87"/>
  <c r="BA87" s="1"/>
  <c r="BE84"/>
  <c r="BD84"/>
  <c r="BC84"/>
  <c r="BB84"/>
  <c r="BB91" s="1"/>
  <c r="F15" i="6" s="1"/>
  <c r="K84" i="7"/>
  <c r="K91" s="1"/>
  <c r="I84"/>
  <c r="I91" s="1"/>
  <c r="G84"/>
  <c r="BA84" s="1"/>
  <c r="BA91" s="1"/>
  <c r="E15" i="6" s="1"/>
  <c r="B15"/>
  <c r="A15"/>
  <c r="BE91" i="7"/>
  <c r="I15" i="6" s="1"/>
  <c r="BD91" i="7"/>
  <c r="H15" i="6" s="1"/>
  <c r="BC91" i="7"/>
  <c r="G15" i="6" s="1"/>
  <c r="G91" i="7"/>
  <c r="BE81"/>
  <c r="BD81"/>
  <c r="BC81"/>
  <c r="BB81"/>
  <c r="K81"/>
  <c r="I81"/>
  <c r="I82" s="1"/>
  <c r="G81"/>
  <c r="G82" s="1"/>
  <c r="B14" i="6"/>
  <c r="A14"/>
  <c r="BE82" i="7"/>
  <c r="I14" i="6" s="1"/>
  <c r="BD82" i="7"/>
  <c r="H14" i="6" s="1"/>
  <c r="BC82" i="7"/>
  <c r="G14" i="6" s="1"/>
  <c r="BB82" i="7"/>
  <c r="F14" i="6" s="1"/>
  <c r="K82" i="7"/>
  <c r="BE77"/>
  <c r="BD77"/>
  <c r="BC77"/>
  <c r="BB77"/>
  <c r="K77"/>
  <c r="I77"/>
  <c r="G77"/>
  <c r="BA77" s="1"/>
  <c r="BE75"/>
  <c r="BE79" s="1"/>
  <c r="I13" i="6" s="1"/>
  <c r="BD75" i="7"/>
  <c r="BC75"/>
  <c r="BB75"/>
  <c r="K75"/>
  <c r="K79" s="1"/>
  <c r="I75"/>
  <c r="G75"/>
  <c r="G79" s="1"/>
  <c r="B13" i="6"/>
  <c r="A13"/>
  <c r="BD79" i="7"/>
  <c r="H13" i="6" s="1"/>
  <c r="BC79" i="7"/>
  <c r="G13" i="6" s="1"/>
  <c r="BB79" i="7"/>
  <c r="F13" i="6" s="1"/>
  <c r="I79" i="7"/>
  <c r="BE72"/>
  <c r="BE73" s="1"/>
  <c r="I12" i="6" s="1"/>
  <c r="BD72" i="7"/>
  <c r="BD73" s="1"/>
  <c r="H12" i="6" s="1"/>
  <c r="BC72" i="7"/>
  <c r="BB72"/>
  <c r="BA72"/>
  <c r="K72"/>
  <c r="I72"/>
  <c r="I73" s="1"/>
  <c r="G72"/>
  <c r="B12" i="6"/>
  <c r="A12"/>
  <c r="BC73" i="7"/>
  <c r="G12" i="6" s="1"/>
  <c r="BB73" i="7"/>
  <c r="F12" i="6" s="1"/>
  <c r="BA73" i="7"/>
  <c r="E12" i="6" s="1"/>
  <c r="K73" i="7"/>
  <c r="G73"/>
  <c r="BE62"/>
  <c r="BD62"/>
  <c r="BC62"/>
  <c r="BB62"/>
  <c r="BA62"/>
  <c r="K62"/>
  <c r="I62"/>
  <c r="G62"/>
  <c r="BE57"/>
  <c r="BD57"/>
  <c r="BC57"/>
  <c r="BB57"/>
  <c r="BA57"/>
  <c r="K57"/>
  <c r="I57"/>
  <c r="G57"/>
  <c r="BE55"/>
  <c r="BD55"/>
  <c r="BD70" s="1"/>
  <c r="H11" i="6" s="1"/>
  <c r="BC55" i="7"/>
  <c r="BC70" s="1"/>
  <c r="G11" i="6" s="1"/>
  <c r="BB55" i="7"/>
  <c r="BA55"/>
  <c r="K55"/>
  <c r="I55"/>
  <c r="G55"/>
  <c r="G70" s="1"/>
  <c r="B11" i="6"/>
  <c r="A11"/>
  <c r="BE70" i="7"/>
  <c r="I11" i="6" s="1"/>
  <c r="BB70" i="7"/>
  <c r="F11" i="6" s="1"/>
  <c r="BA70" i="7"/>
  <c r="E11" i="6" s="1"/>
  <c r="K70" i="7"/>
  <c r="I70"/>
  <c r="BE51"/>
  <c r="BD51"/>
  <c r="BC51"/>
  <c r="BB51"/>
  <c r="BA51"/>
  <c r="K51"/>
  <c r="I51"/>
  <c r="G51"/>
  <c r="BE49"/>
  <c r="BD49"/>
  <c r="BC49"/>
  <c r="BB49"/>
  <c r="BA49"/>
  <c r="K49"/>
  <c r="I49"/>
  <c r="G49"/>
  <c r="BE47"/>
  <c r="BD47"/>
  <c r="BC47"/>
  <c r="BB47"/>
  <c r="BA47"/>
  <c r="K47"/>
  <c r="I47"/>
  <c r="G47"/>
  <c r="BE45"/>
  <c r="BE53" s="1"/>
  <c r="I10" i="6" s="1"/>
  <c r="BD45" i="7"/>
  <c r="BC45"/>
  <c r="BC53" s="1"/>
  <c r="G10" i="6" s="1"/>
  <c r="BB45" i="7"/>
  <c r="BB53" s="1"/>
  <c r="F10" i="6" s="1"/>
  <c r="BA45" i="7"/>
  <c r="K45"/>
  <c r="I45"/>
  <c r="G45"/>
  <c r="B10" i="6"/>
  <c r="A10"/>
  <c r="BD53" i="7"/>
  <c r="H10" i="6" s="1"/>
  <c r="BA53" i="7"/>
  <c r="E10" i="6" s="1"/>
  <c r="K53" i="7"/>
  <c r="I53"/>
  <c r="G53"/>
  <c r="BE40"/>
  <c r="BD40"/>
  <c r="BC40"/>
  <c r="BB40"/>
  <c r="BA40"/>
  <c r="K40"/>
  <c r="I40"/>
  <c r="G40"/>
  <c r="BE39"/>
  <c r="BD39"/>
  <c r="BC39"/>
  <c r="BB39"/>
  <c r="BA39"/>
  <c r="K39"/>
  <c r="I39"/>
  <c r="G39"/>
  <c r="BE37"/>
  <c r="BD37"/>
  <c r="BC37"/>
  <c r="BB37"/>
  <c r="BA37"/>
  <c r="K37"/>
  <c r="I37"/>
  <c r="G37"/>
  <c r="BE36"/>
  <c r="BD36"/>
  <c r="BC36"/>
  <c r="BB36"/>
  <c r="BA36"/>
  <c r="K36"/>
  <c r="I36"/>
  <c r="G36"/>
  <c r="BE34"/>
  <c r="BD34"/>
  <c r="BC34"/>
  <c r="BB34"/>
  <c r="BA34"/>
  <c r="K34"/>
  <c r="I34"/>
  <c r="G34"/>
  <c r="BE33"/>
  <c r="BD33"/>
  <c r="BC33"/>
  <c r="BB33"/>
  <c r="BA33"/>
  <c r="K33"/>
  <c r="I33"/>
  <c r="G33"/>
  <c r="BE31"/>
  <c r="BD31"/>
  <c r="BD43" s="1"/>
  <c r="H9" i="6" s="1"/>
  <c r="BC31" i="7"/>
  <c r="BB31"/>
  <c r="BB43" s="1"/>
  <c r="F9" i="6" s="1"/>
  <c r="BA31" i="7"/>
  <c r="BA43" s="1"/>
  <c r="E9" i="6" s="1"/>
  <c r="K31" i="7"/>
  <c r="I31"/>
  <c r="G31"/>
  <c r="B9" i="6"/>
  <c r="A9"/>
  <c r="BE43" i="7"/>
  <c r="I9" i="6" s="1"/>
  <c r="BC43" i="7"/>
  <c r="G9" i="6" s="1"/>
  <c r="K43" i="7"/>
  <c r="I43"/>
  <c r="G43"/>
  <c r="BE26"/>
  <c r="BD26"/>
  <c r="BC26"/>
  <c r="BB26"/>
  <c r="K26"/>
  <c r="I26"/>
  <c r="G26"/>
  <c r="BA26" s="1"/>
  <c r="BE25"/>
  <c r="BD25"/>
  <c r="BC25"/>
  <c r="BB25"/>
  <c r="K25"/>
  <c r="I25"/>
  <c r="G25"/>
  <c r="BA25" s="1"/>
  <c r="BE23"/>
  <c r="BD23"/>
  <c r="BC23"/>
  <c r="BB23"/>
  <c r="K23"/>
  <c r="I23"/>
  <c r="G23"/>
  <c r="BA23" s="1"/>
  <c r="BE22"/>
  <c r="BD22"/>
  <c r="BC22"/>
  <c r="BB22"/>
  <c r="K22"/>
  <c r="I22"/>
  <c r="G22"/>
  <c r="BA22" s="1"/>
  <c r="BE20"/>
  <c r="BD20"/>
  <c r="BC20"/>
  <c r="BC29" s="1"/>
  <c r="G8" i="6" s="1"/>
  <c r="BB20" i="7"/>
  <c r="K20"/>
  <c r="K29" s="1"/>
  <c r="I20"/>
  <c r="G20"/>
  <c r="BA20" s="1"/>
  <c r="BA29" s="1"/>
  <c r="E8" i="6" s="1"/>
  <c r="B8"/>
  <c r="A8"/>
  <c r="BE29" i="7"/>
  <c r="I8" i="6" s="1"/>
  <c r="BD29" i="7"/>
  <c r="H8" i="6" s="1"/>
  <c r="BB29" i="7"/>
  <c r="F8" i="6" s="1"/>
  <c r="I29" i="7"/>
  <c r="G29"/>
  <c r="BE17"/>
  <c r="BD17"/>
  <c r="BC17"/>
  <c r="BB17"/>
  <c r="K17"/>
  <c r="I17"/>
  <c r="G17"/>
  <c r="BA17" s="1"/>
  <c r="BE16"/>
  <c r="BD16"/>
  <c r="BC16"/>
  <c r="BB16"/>
  <c r="K16"/>
  <c r="I16"/>
  <c r="G16"/>
  <c r="BA16" s="1"/>
  <c r="BE14"/>
  <c r="BD14"/>
  <c r="BC14"/>
  <c r="BB14"/>
  <c r="K14"/>
  <c r="I14"/>
  <c r="G14"/>
  <c r="BA14" s="1"/>
  <c r="BE13"/>
  <c r="BD13"/>
  <c r="BC13"/>
  <c r="BB13"/>
  <c r="K13"/>
  <c r="I13"/>
  <c r="G13"/>
  <c r="BA13" s="1"/>
  <c r="BE12"/>
  <c r="BD12"/>
  <c r="BC12"/>
  <c r="BB12"/>
  <c r="K12"/>
  <c r="I12"/>
  <c r="G12"/>
  <c r="BA12" s="1"/>
  <c r="BE11"/>
  <c r="BD11"/>
  <c r="BC11"/>
  <c r="BB11"/>
  <c r="K11"/>
  <c r="I11"/>
  <c r="G11"/>
  <c r="BA11" s="1"/>
  <c r="BE10"/>
  <c r="BD10"/>
  <c r="BC10"/>
  <c r="BB10"/>
  <c r="K10"/>
  <c r="I10"/>
  <c r="G10"/>
  <c r="BA10" s="1"/>
  <c r="BE8"/>
  <c r="BD8"/>
  <c r="BC8"/>
  <c r="BB8"/>
  <c r="BB18" s="1"/>
  <c r="F7" i="6" s="1"/>
  <c r="K8" i="7"/>
  <c r="K18" s="1"/>
  <c r="I8"/>
  <c r="I18" s="1"/>
  <c r="G8"/>
  <c r="BA8" s="1"/>
  <c r="B7" i="6"/>
  <c r="A7"/>
  <c r="BE18" i="7"/>
  <c r="I7" i="6" s="1"/>
  <c r="BD18" i="7"/>
  <c r="H7" i="6" s="1"/>
  <c r="BC18" i="7"/>
  <c r="G7" i="6" s="1"/>
  <c r="G18" i="7"/>
  <c r="E4"/>
  <c r="F3"/>
  <c r="G23" i="5"/>
  <c r="C33"/>
  <c r="F33" s="1"/>
  <c r="C31"/>
  <c r="G7"/>
  <c r="H22" i="3"/>
  <c r="G23" i="2" s="1"/>
  <c r="I21" i="3"/>
  <c r="G21" i="2"/>
  <c r="D21"/>
  <c r="I20" i="3"/>
  <c r="D20" i="2"/>
  <c r="I19" i="3"/>
  <c r="G20" i="2" s="1"/>
  <c r="D19"/>
  <c r="I18" i="3"/>
  <c r="G19" i="2" s="1"/>
  <c r="G18"/>
  <c r="D18"/>
  <c r="I17" i="3"/>
  <c r="G17" i="2"/>
  <c r="D17"/>
  <c r="I16" i="3"/>
  <c r="G16" i="2"/>
  <c r="D16"/>
  <c r="I15" i="3"/>
  <c r="D15" i="2"/>
  <c r="I14" i="3"/>
  <c r="G15" i="2" s="1"/>
  <c r="BE33" i="4"/>
  <c r="BD33"/>
  <c r="BC33"/>
  <c r="BB33"/>
  <c r="BA33"/>
  <c r="K33"/>
  <c r="I33"/>
  <c r="G33"/>
  <c r="BE30"/>
  <c r="BE35" s="1"/>
  <c r="I8" i="3" s="1"/>
  <c r="BD30" i="4"/>
  <c r="BC30"/>
  <c r="BC35" s="1"/>
  <c r="G8" i="3" s="1"/>
  <c r="BB30" i="4"/>
  <c r="BB35" s="1"/>
  <c r="F8" i="3" s="1"/>
  <c r="BA30" i="4"/>
  <c r="BA35" s="1"/>
  <c r="E8" i="3" s="1"/>
  <c r="K30" i="4"/>
  <c r="K35" s="1"/>
  <c r="I30"/>
  <c r="I35" s="1"/>
  <c r="G30"/>
  <c r="B8" i="3"/>
  <c r="A8"/>
  <c r="BD35" i="4"/>
  <c r="H8" i="3" s="1"/>
  <c r="G35" i="4"/>
  <c r="BE26"/>
  <c r="BD26"/>
  <c r="BC26"/>
  <c r="BB26"/>
  <c r="BA26"/>
  <c r="K26"/>
  <c r="I26"/>
  <c r="G26"/>
  <c r="BE24"/>
  <c r="BD24"/>
  <c r="BC24"/>
  <c r="BB24"/>
  <c r="BA24"/>
  <c r="K24"/>
  <c r="I24"/>
  <c r="G24"/>
  <c r="BE22"/>
  <c r="BD22"/>
  <c r="BC22"/>
  <c r="BB22"/>
  <c r="BA22"/>
  <c r="K22"/>
  <c r="I22"/>
  <c r="G22"/>
  <c r="BE21"/>
  <c r="BD21"/>
  <c r="BC21"/>
  <c r="BB21"/>
  <c r="BA21"/>
  <c r="K21"/>
  <c r="I21"/>
  <c r="G21"/>
  <c r="BE19"/>
  <c r="BD19"/>
  <c r="BC19"/>
  <c r="BB19"/>
  <c r="BA19"/>
  <c r="K19"/>
  <c r="I19"/>
  <c r="G19"/>
  <c r="BE16"/>
  <c r="BD16"/>
  <c r="BC16"/>
  <c r="BB16"/>
  <c r="BA16"/>
  <c r="K16"/>
  <c r="I16"/>
  <c r="G16"/>
  <c r="BE14"/>
  <c r="BD14"/>
  <c r="BC14"/>
  <c r="BB14"/>
  <c r="BA14"/>
  <c r="K14"/>
  <c r="I14"/>
  <c r="G14"/>
  <c r="BE12"/>
  <c r="BD12"/>
  <c r="BC12"/>
  <c r="BB12"/>
  <c r="BA12"/>
  <c r="K12"/>
  <c r="I12"/>
  <c r="G12"/>
  <c r="BE9"/>
  <c r="BD9"/>
  <c r="BC9"/>
  <c r="BB9"/>
  <c r="BA9"/>
  <c r="K9"/>
  <c r="I9"/>
  <c r="G9"/>
  <c r="BE8"/>
  <c r="BD8"/>
  <c r="BD28" s="1"/>
  <c r="H7" i="3" s="1"/>
  <c r="BC8" i="4"/>
  <c r="BB8"/>
  <c r="BB28" s="1"/>
  <c r="F7" i="3" s="1"/>
  <c r="BA8" i="4"/>
  <c r="BA28" s="1"/>
  <c r="E7" i="3" s="1"/>
  <c r="K8" i="4"/>
  <c r="I8"/>
  <c r="G8"/>
  <c r="B7" i="3"/>
  <c r="A7"/>
  <c r="BE28" i="4"/>
  <c r="I7" i="3" s="1"/>
  <c r="BC28" i="4"/>
  <c r="G7" i="3" s="1"/>
  <c r="K28" i="4"/>
  <c r="I28"/>
  <c r="G28"/>
  <c r="E4"/>
  <c r="F3"/>
  <c r="C33" i="2"/>
  <c r="F33" s="1"/>
  <c r="C31"/>
  <c r="G7"/>
  <c r="H89" i="1"/>
  <c r="J71"/>
  <c r="I71"/>
  <c r="H71"/>
  <c r="G71"/>
  <c r="F71"/>
  <c r="H41"/>
  <c r="G41"/>
  <c r="I40"/>
  <c r="F40" s="1"/>
  <c r="I39"/>
  <c r="F39" s="1"/>
  <c r="H38"/>
  <c r="G38"/>
  <c r="H32"/>
  <c r="I21" s="1"/>
  <c r="I22" s="1"/>
  <c r="G32"/>
  <c r="I31"/>
  <c r="F31" s="1"/>
  <c r="I30"/>
  <c r="F30" s="1"/>
  <c r="H29"/>
  <c r="G29"/>
  <c r="D22"/>
  <c r="I20"/>
  <c r="D20"/>
  <c r="I19"/>
  <c r="I2"/>
  <c r="G22" i="5" l="1"/>
  <c r="I27" i="6"/>
  <c r="C21" i="5" s="1"/>
  <c r="BA18" i="7"/>
  <c r="E7" i="6" s="1"/>
  <c r="H27"/>
  <c r="C17" i="5" s="1"/>
  <c r="G27" i="6"/>
  <c r="C18" i="5" s="1"/>
  <c r="F27" i="6"/>
  <c r="C16" i="5" s="1"/>
  <c r="BA105" i="7"/>
  <c r="E16" i="6" s="1"/>
  <c r="BA162" i="7"/>
  <c r="E23" i="6" s="1"/>
  <c r="BA75" i="7"/>
  <c r="BA79" s="1"/>
  <c r="E13" i="6" s="1"/>
  <c r="BA152" i="7"/>
  <c r="BA154" s="1"/>
  <c r="E21" i="6" s="1"/>
  <c r="BA81" i="7"/>
  <c r="BA82" s="1"/>
  <c r="E14" i="6" s="1"/>
  <c r="BA156" i="7"/>
  <c r="BA157" s="1"/>
  <c r="E22" i="6" s="1"/>
  <c r="E62" i="1"/>
  <c r="E56"/>
  <c r="E61"/>
  <c r="I9" i="3"/>
  <c r="C21" i="2" s="1"/>
  <c r="G9" i="3"/>
  <c r="C18" i="2" s="1"/>
  <c r="F9" i="3"/>
  <c r="C16" i="2" s="1"/>
  <c r="G22"/>
  <c r="E9" i="3"/>
  <c r="C15" i="2" s="1"/>
  <c r="H9" i="3"/>
  <c r="C17" i="2" s="1"/>
  <c r="I32" i="1"/>
  <c r="I23"/>
  <c r="F32"/>
  <c r="E55"/>
  <c r="E54"/>
  <c r="E70"/>
  <c r="E66"/>
  <c r="E57"/>
  <c r="E49"/>
  <c r="E67"/>
  <c r="E58"/>
  <c r="E50"/>
  <c r="E68"/>
  <c r="E59"/>
  <c r="E51"/>
  <c r="E69"/>
  <c r="E60"/>
  <c r="E52"/>
  <c r="F41"/>
  <c r="E53"/>
  <c r="E64"/>
  <c r="E65"/>
  <c r="E71"/>
  <c r="I41"/>
  <c r="E63"/>
  <c r="E27" i="6" l="1"/>
  <c r="C15" i="5" s="1"/>
  <c r="C19" s="1"/>
  <c r="C22" s="1"/>
  <c r="C23" s="1"/>
  <c r="F30" s="1"/>
  <c r="C19" i="2"/>
  <c r="C22" s="1"/>
  <c r="C23" s="1"/>
  <c r="F30" s="1"/>
  <c r="F31" s="1"/>
  <c r="F34" s="1"/>
  <c r="J40" i="1"/>
  <c r="J32"/>
  <c r="J30"/>
  <c r="J41"/>
  <c r="J39"/>
  <c r="J31"/>
  <c r="F31" i="5" l="1"/>
  <c r="F34" s="1"/>
</calcChain>
</file>

<file path=xl/sharedStrings.xml><?xml version="1.0" encoding="utf-8"?>
<sst xmlns="http://schemas.openxmlformats.org/spreadsheetml/2006/main" count="849" uniqueCount="426">
  <si>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</si>
  <si>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</si>
  <si>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</si>
  <si>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</si>
  <si>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</si>
  <si>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</si>
  <si>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</si>
  <si>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</si>
  <si>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</si>
  <si>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</si>
  <si>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</si>
  <si>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</si>
  <si>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</si>
  <si>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</si>
  <si>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</si>
  <si>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</si>
  <si>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</si>
  <si>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</si>
  <si>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</si>
  <si>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</si>
  <si>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</si>
  <si>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</si>
  <si>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</si>
  <si>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Rekapitulace stavebních dílů</t>
  </si>
  <si>
    <t>Číslo a název dílu</t>
  </si>
  <si>
    <t>HSV</t>
  </si>
  <si>
    <t>PSV</t>
  </si>
  <si>
    <t>Dodávka</t>
  </si>
  <si>
    <t>Montáž</t>
  </si>
  <si>
    <t>HZS</t>
  </si>
  <si>
    <t>Rekapitulace vedlejších rozpočtových nákladů</t>
  </si>
  <si>
    <t>Název vedlejšího nákladu</t>
  </si>
  <si>
    <t>Rozpočet</t>
  </si>
  <si>
    <t xml:space="preserve">JKSO </t>
  </si>
  <si>
    <t>Objekt</t>
  </si>
  <si>
    <t xml:space="preserve">SKP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</si>
  <si>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</si>
  <si>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</si>
  <si>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</si>
  <si>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</si>
  <si>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</si>
  <si>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</si>
  <si>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</si>
  <si>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</si>
  <si>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</si>
  <si>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</si>
  <si>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</si>
  <si>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</si>
  <si>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</si>
  <si>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</si>
  <si>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</si>
  <si>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</si>
  <si>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</si>
  <si>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</si>
  <si>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</si>
  <si>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</si>
  <si>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</si>
  <si>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</si>
  <si>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</si>
  <si>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</si>
  <si>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</si>
  <si>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</si>
  <si>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</si>
  <si>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</si>
  <si>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</si>
  <si>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</si>
  <si>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</si>
  <si>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</si>
  <si>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</si>
  <si>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</si>
  <si>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 xml:space="preserve">%  </t>
  </si>
  <si>
    <t>DPH</t>
  </si>
  <si>
    <t xml:space="preserve">% </t>
  </si>
  <si>
    <t>CENA ZA OBJEKT CELKEM</t>
  </si>
  <si>
    <t>Poznámka :</t>
  </si>
  <si>
    <t>Rozpočet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</si>
  <si>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</si>
  <si>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</si>
  <si>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</si>
  <si>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</si>
  <si>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</si>
  <si>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</si>
  <si>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</si>
  <si>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</si>
  <si>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</si>
  <si>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</si>
  <si>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</si>
  <si>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</si>
  <si>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</si>
  <si>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</si>
  <si>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</si>
  <si>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</si>
  <si>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</si>
  <si>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</si>
  <si>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</si>
  <si>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</si>
  <si>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</si>
  <si>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Díl:</t>
  </si>
  <si>
    <t>ks</t>
  </si>
  <si>
    <t>Celkem za</t>
  </si>
  <si>
    <t>SLEPÝ ROZPOČET</t>
  </si>
  <si>
    <t>Slepý rozpočet</t>
  </si>
  <si>
    <t>27-2020</t>
  </si>
  <si>
    <t>PK a PPK kontejnery v městě Kroměříži</t>
  </si>
  <si>
    <t>27-2020 PK a PPK kontejnery v městě Kroměříži</t>
  </si>
  <si>
    <t>SO 00</t>
  </si>
  <si>
    <t>Vedlejší náklady</t>
  </si>
  <si>
    <t>SO 00 Vedlejší náklady</t>
  </si>
  <si>
    <t>815</t>
  </si>
  <si>
    <t>m3</t>
  </si>
  <si>
    <t>00</t>
  </si>
  <si>
    <t>Ostatní náklady</t>
  </si>
  <si>
    <t>00 Ostatní náklady</t>
  </si>
  <si>
    <t>005124010T00</t>
  </si>
  <si>
    <t xml:space="preserve">Koordinační činnost </t>
  </si>
  <si>
    <t>kpl</t>
  </si>
  <si>
    <t>005211030T00</t>
  </si>
  <si>
    <t xml:space="preserve">Dočasná dopravní opatření </t>
  </si>
  <si>
    <t>D+M dočasného dopravního značení, vč.pronájmu po dobu stavby. / signalizační zařízení u záboru chodníku případně části vozovky/ Zajištění vydání stanovení přechodné i místní úpravy provozu na pozemních komunikacích.</t>
  </si>
  <si>
    <t>005241020T00</t>
  </si>
  <si>
    <t xml:space="preserve">Geodetické zaměření skutečného stavu </t>
  </si>
  <si>
    <t>geodetické vytýčení staveniště , vytýčení výškových a polohopisných bodů stavby, kontrolní zaměření rýh a ploch sanace vč. zaměření skutečného provedení stavby se zákresem do katastrální mapy</t>
  </si>
  <si>
    <t>053103000T00</t>
  </si>
  <si>
    <t xml:space="preserve">Správní a místní poplatky </t>
  </si>
  <si>
    <t>zajištění zvláštního užívání komunikací při realizaci stavby , úhrada vyměřených poplatků a nájemného</t>
  </si>
  <si>
    <t>053103001T00</t>
  </si>
  <si>
    <t xml:space="preserve">Dokumentace skutečného provedení </t>
  </si>
  <si>
    <t>Náklady zhotovitele , které vzniknou v souvislosti s povinnostmi zhotovitele při předání a převzetí díla-</t>
  </si>
  <si>
    <t>náklady na vyhotovení dokumentace skutečného provedení stavby a její předání objednateli v požadované formě a požadovaném počtu</t>
  </si>
  <si>
    <t>053103010T00</t>
  </si>
  <si>
    <t>Zajištění kladných závazných stanovisek dotčených orgánů státní správy</t>
  </si>
  <si>
    <t>k vydání kolaudačního souhlasu stavby</t>
  </si>
  <si>
    <t>091704000T00</t>
  </si>
  <si>
    <t>Náklady na údržbu,čištění a opravu komunikací po dobu výstavby</t>
  </si>
  <si>
    <t>091704001T00</t>
  </si>
  <si>
    <t>Náklady na úklid staveniště, zajištění proti prašnosti</t>
  </si>
  <si>
    <t>091704003T00</t>
  </si>
  <si>
    <t>Přemístění stávajících kontejnerů na místo určené investorem</t>
  </si>
  <si>
    <t>náhradní stanoviště stávajících kontejnerů po dobu výstavby vč. jejich následujícího odvozu po zprovoznění  nových kontejnerů , zajistí objednatel mimo tento rozpočet- viz TZ</t>
  </si>
  <si>
    <t>091704004T00</t>
  </si>
  <si>
    <t>Mobilní oplocení - zajištění bezpečnosti 3500/2000 mm + betonové patky</t>
  </si>
  <si>
    <t>zabezpečení staveniště proti pohybu cizích osob</t>
  </si>
  <si>
    <t>000</t>
  </si>
  <si>
    <t>000 Vedlejší náklady</t>
  </si>
  <si>
    <t>005111021T00</t>
  </si>
  <si>
    <t>Vytýčení stávajících inženýrských sítí a stavby před zahájením zemních prací</t>
  </si>
  <si>
    <t>dotčené podzemní inženýrské sítě jsou v zájmovém</t>
  </si>
  <si>
    <t>území stavby</t>
  </si>
  <si>
    <t>005121010T00</t>
  </si>
  <si>
    <t>Vybudování zařízení staveniště provoz a odstranění zařízení staveniště</t>
  </si>
  <si>
    <t>případné  zřízení objektů ZS a přípojek NN a vody s měřením pro ZS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</si>
  <si>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</si>
  <si>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</si>
  <si>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</si>
  <si>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</si>
  <si>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</si>
  <si>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</si>
  <si>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</si>
  <si>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</si>
  <si>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</t>
  </si>
  <si>
    <t>ENVIprojekt CZECH s.r.o.</t>
  </si>
  <si>
    <t>27-2020 Vedlejší náklady</t>
  </si>
  <si>
    <t>SO 01</t>
  </si>
  <si>
    <t>Stanoviště STA 5- Vejvanovská</t>
  </si>
  <si>
    <t>SO 01 Stanoviště STA 5- Vejvanovská</t>
  </si>
  <si>
    <t>Stanoviště STA 5</t>
  </si>
  <si>
    <t>11</t>
  </si>
  <si>
    <t>Přípravné a přidružené práce</t>
  </si>
  <si>
    <t>11 Přípravné a přidružené práce</t>
  </si>
  <si>
    <t>113107520R00</t>
  </si>
  <si>
    <t xml:space="preserve">Odstranění podkladu pl. 50 m2,kam.drcené tl.20 cm </t>
  </si>
  <si>
    <t>m2</t>
  </si>
  <si>
    <t>pod asfaltem</t>
  </si>
  <si>
    <t>113108305R00</t>
  </si>
  <si>
    <t xml:space="preserve">Odstranění podkladu pl.do 50 m2, živice tl. 5 cm </t>
  </si>
  <si>
    <t>113108307R00</t>
  </si>
  <si>
    <t>Odstranění podkladu pl.do 50 m2 obalované kamenivo</t>
  </si>
  <si>
    <t>113111114R00</t>
  </si>
  <si>
    <t xml:space="preserve">Odstranění podkladu pl.50 m2,kam.zpev.cem.tl.14 cm </t>
  </si>
  <si>
    <t>113202111R00</t>
  </si>
  <si>
    <t xml:space="preserve">Vytrhání obrub obrubníků silničních </t>
  </si>
  <si>
    <t>m</t>
  </si>
  <si>
    <t>113203111R00</t>
  </si>
  <si>
    <t xml:space="preserve">Vytrhání obrub z dlažebních kostek- dvouřádek </t>
  </si>
  <si>
    <t>pro znovupoložení</t>
  </si>
  <si>
    <t>115101201R00</t>
  </si>
  <si>
    <t xml:space="preserve">Čerpání vody na výšku do 10 m, přítok do 500 l/min </t>
  </si>
  <si>
    <t>h</t>
  </si>
  <si>
    <t>115101301R00</t>
  </si>
  <si>
    <t xml:space="preserve">Pohotovost čerp.soupravy, výška 10 m, přítok 500 l </t>
  </si>
  <si>
    <t>den</t>
  </si>
  <si>
    <t>13</t>
  </si>
  <si>
    <t>Hloubené vykopávky</t>
  </si>
  <si>
    <t>13 Hloubené vykopávky</t>
  </si>
  <si>
    <t>131201201R00</t>
  </si>
  <si>
    <t xml:space="preserve">Hloubení zapažených jam v hor.3 do 100 m3 </t>
  </si>
  <si>
    <t>50%:25,00*2,85*0,5</t>
  </si>
  <si>
    <t>131201209R00</t>
  </si>
  <si>
    <t xml:space="preserve">Příplatek za lepivost - hloubení zapaž.jam v hor.3 </t>
  </si>
  <si>
    <t>131301201R00</t>
  </si>
  <si>
    <t xml:space="preserve">Hloubení zapažených jam v hor.4 do 100 m3 </t>
  </si>
  <si>
    <t>40%:25,00*2,85*0,4</t>
  </si>
  <si>
    <t>131301209R00</t>
  </si>
  <si>
    <t xml:space="preserve">Příplatek za lepivost - hloubení zapaž.jam v hor.4 </t>
  </si>
  <si>
    <t>131401201R00</t>
  </si>
  <si>
    <t xml:space="preserve">Hloubení zapažených jam v hor.5 do 100 m3 </t>
  </si>
  <si>
    <t>10%:25,00*2,85*0,1</t>
  </si>
  <si>
    <t>15</t>
  </si>
  <si>
    <t>Roubení</t>
  </si>
  <si>
    <t>15 Roubení</t>
  </si>
  <si>
    <t>151201201R00</t>
  </si>
  <si>
    <t xml:space="preserve">Pažení stěn výkopu - zátažné - hloubky do 4 m </t>
  </si>
  <si>
    <t>(4,628+4,965)*2*3,25</t>
  </si>
  <si>
    <t>151201211R00</t>
  </si>
  <si>
    <t xml:space="preserve">Odstranění pažení stěn - zátažné - hl. do 4 m </t>
  </si>
  <si>
    <t>151201301R00</t>
  </si>
  <si>
    <t xml:space="preserve">Rozepření stěn pažení - zátažné -  hl. do 4 m </t>
  </si>
  <si>
    <t>25,00*3,25</t>
  </si>
  <si>
    <t>151201311R00</t>
  </si>
  <si>
    <t xml:space="preserve">Odstranění rozepření stěn - zátažné - hl. do 4 m </t>
  </si>
  <si>
    <t>151201401R00</t>
  </si>
  <si>
    <t>Vzepření stěn pažení - zátažné - hl. do 4 m vč. přepažení</t>
  </si>
  <si>
    <t>151201411R00</t>
  </si>
  <si>
    <t xml:space="preserve">Odstranění vzepření stěn - zátažné - hl. do 4 m </t>
  </si>
  <si>
    <t>151501501R00</t>
  </si>
  <si>
    <t xml:space="preserve">Přepažení rozepření - zátažné - hl. do 4 m </t>
  </si>
  <si>
    <t>2. přepažení</t>
  </si>
  <si>
    <t>16</t>
  </si>
  <si>
    <t>Přemístění výkopku</t>
  </si>
  <si>
    <t>16 Přemístění výkopku</t>
  </si>
  <si>
    <t>161101102R00</t>
  </si>
  <si>
    <t xml:space="preserve">Svislé přemístění výkopku z hor.1-4 do 4,0 m </t>
  </si>
  <si>
    <t>jáma- 90 %:25,00*2,85*0,90</t>
  </si>
  <si>
    <t>161101152R00</t>
  </si>
  <si>
    <t xml:space="preserve">Svislé přemístění výkopku z hor.5-7 do 4,0 m </t>
  </si>
  <si>
    <t>jáma- 10 %:25,00*2,85*0,10</t>
  </si>
  <si>
    <t>162701105R00</t>
  </si>
  <si>
    <t xml:space="preserve">Vodorovné přemístění výkopku z hor.1-4 do 10000 m </t>
  </si>
  <si>
    <t>90%- jáma:25,00*2,85*0,9</t>
  </si>
  <si>
    <t>162701155R00</t>
  </si>
  <si>
    <t xml:space="preserve">Vodorovné přemístění výkopku z hor.5-7 do 10000 m </t>
  </si>
  <si>
    <t>10%- jáma:25,00*2,85*0,10</t>
  </si>
  <si>
    <t>17</t>
  </si>
  <si>
    <t>Konstrukce ze zemin</t>
  </si>
  <si>
    <t>17 Konstrukce ze zemin</t>
  </si>
  <si>
    <t>171201101R00</t>
  </si>
  <si>
    <t xml:space="preserve">Uložení sypaniny do násypů nezhutněných </t>
  </si>
  <si>
    <t>jáma:25,00*2,85</t>
  </si>
  <si>
    <t>175101201R00</t>
  </si>
  <si>
    <t xml:space="preserve">Obsyp objektu bez prohození sypaniny </t>
  </si>
  <si>
    <t>25,00*2,85</t>
  </si>
  <si>
    <t>odpočet kontejner:-5,00*3-3,00*1</t>
  </si>
  <si>
    <t>podkl.beton 100 mm:-4,628*4,965*0,10</t>
  </si>
  <si>
    <t>kamenivo 100 mm:-4,628*4,965*0,10</t>
  </si>
  <si>
    <t>58344197</t>
  </si>
  <si>
    <t>Štěrkodrtě frakce 0-63 A</t>
  </si>
  <si>
    <t>t</t>
  </si>
  <si>
    <t>Začátek provozního součtu</t>
  </si>
  <si>
    <t>podkl.beton:-4,628*4,965*0,10</t>
  </si>
  <si>
    <t>kamenivo:-2,2978</t>
  </si>
  <si>
    <t>Konec provozního součtu</t>
  </si>
  <si>
    <t>+1% ztratné:48,6544*1,80*1,01</t>
  </si>
  <si>
    <t>18</t>
  </si>
  <si>
    <t>Povrchové úpravy terénu</t>
  </si>
  <si>
    <t>18 Povrchové úpravy terénu</t>
  </si>
  <si>
    <t>181101102R00</t>
  </si>
  <si>
    <t xml:space="preserve">Úprava pláně v zářezech v hor. 1-4, se zhutněním </t>
  </si>
  <si>
    <t>19</t>
  </si>
  <si>
    <t>Hloubení pro podzemní stěny a doly</t>
  </si>
  <si>
    <t>19 Hloubení pro podzemní stěny a doly</t>
  </si>
  <si>
    <t>199000002R00</t>
  </si>
  <si>
    <t xml:space="preserve">Poplatek za skládku horniny 1- 4 </t>
  </si>
  <si>
    <t>199000003R00</t>
  </si>
  <si>
    <t xml:space="preserve">Poplatek za skládku horniny 5 - 7 </t>
  </si>
  <si>
    <t>21</t>
  </si>
  <si>
    <t>Úprava podloží a základ.spáry</t>
  </si>
  <si>
    <t>21 Úprava podloží a základ.spáry</t>
  </si>
  <si>
    <t>215901101RT5</t>
  </si>
  <si>
    <t>Zhutnění podloží z hornin nesoudržných do 92% PS vibrační deskou</t>
  </si>
  <si>
    <t>27</t>
  </si>
  <si>
    <t>Základy</t>
  </si>
  <si>
    <t>27 Základy</t>
  </si>
  <si>
    <t>273313611R00</t>
  </si>
  <si>
    <t xml:space="preserve">Beton základových desek prostý C 16/20 XO </t>
  </si>
  <si>
    <t>podkladní</t>
  </si>
  <si>
    <t>podkladní:25,00*0,10*1,01</t>
  </si>
  <si>
    <t>273323312T00</t>
  </si>
  <si>
    <t>Montáž ŽB vany pro podzemní část kontejneru- součást kontejneru vysokopecní arm.beton</t>
  </si>
  <si>
    <t>273361921RT9</t>
  </si>
  <si>
    <t>Výztuž základových desek ze svařovaných sítí průměr drátu  8,0, oka 150/150 mm KY80</t>
  </si>
  <si>
    <t>podkladní beton</t>
  </si>
  <si>
    <t>25,00*5,40*1,40/1000</t>
  </si>
  <si>
    <t>56</t>
  </si>
  <si>
    <t>Podkladní vrstvy komunikací a zpevněných ploch</t>
  </si>
  <si>
    <t>56 Podkladní vrstvy komunikací a zpevněných ploch</t>
  </si>
  <si>
    <t>564861111R00</t>
  </si>
  <si>
    <t xml:space="preserve">Podklad ze štěrkodrti po zhutnění tloušťky 20 cm </t>
  </si>
  <si>
    <t>doplnění asf.vozovky</t>
  </si>
  <si>
    <t>564871112T00</t>
  </si>
  <si>
    <t xml:space="preserve">Podklad ze štěrkodrti po zhutnění tloušťky 30 cm </t>
  </si>
  <si>
    <t>pod zámkovou dlažbu- zprůměrovaná tloušťka 250-280 mm.</t>
  </si>
  <si>
    <t>565151111R00</t>
  </si>
  <si>
    <t xml:space="preserve">Podklad z obalovaného kameniva tl. 7 cm </t>
  </si>
  <si>
    <t>doplnění plochy vozovky</t>
  </si>
  <si>
    <t>567122113R00</t>
  </si>
  <si>
    <t xml:space="preserve">Podklad z kameniva zpev.cementem KZC 1 tl.14 cm </t>
  </si>
  <si>
    <t>doplnění plochy asf.vozovky</t>
  </si>
  <si>
    <t>567211108R00</t>
  </si>
  <si>
    <t xml:space="preserve">Podklad z prostého betonu tř. I  tloušťky do 8 cm </t>
  </si>
  <si>
    <t>pod kostky 60/60:9,50</t>
  </si>
  <si>
    <t>100/100:1,50</t>
  </si>
  <si>
    <t>obrubník:5,50*0,30</t>
  </si>
  <si>
    <t>57</t>
  </si>
  <si>
    <t>Kryty štěrkových a živičných komunikací</t>
  </si>
  <si>
    <t>57 Kryty štěrkových a živičných komunikací</t>
  </si>
  <si>
    <t>573111112R00</t>
  </si>
  <si>
    <t xml:space="preserve">Postřik živičný infiltr.+ posyp,z asfaltu 1 kg/m2 </t>
  </si>
  <si>
    <t>573211111R00</t>
  </si>
  <si>
    <t xml:space="preserve">Postřik živičný spojovací z asfaltu 0,5-0,7 kg/m2 </t>
  </si>
  <si>
    <t>577142112R00</t>
  </si>
  <si>
    <t xml:space="preserve">Beton asfaltový ACO 11 tl. 40 mm </t>
  </si>
  <si>
    <t>doplnění</t>
  </si>
  <si>
    <t>59</t>
  </si>
  <si>
    <t>Dlažby a předlažby komunikací</t>
  </si>
  <si>
    <t>59 Dlažby a předlažby komunikací</t>
  </si>
  <si>
    <t>591241111R00</t>
  </si>
  <si>
    <t xml:space="preserve">Kladení dlažby drobné kostky, lože z MC tl. 5 cm </t>
  </si>
  <si>
    <t>6/6 cm</t>
  </si>
  <si>
    <t>nová:(1,665*1,665-0,635*0,77)*4*1,05</t>
  </si>
  <si>
    <t>596215040R00</t>
  </si>
  <si>
    <t xml:space="preserve">Kladení zámkové dlažby tl. 8 cm do drtě tl. 4 cm </t>
  </si>
  <si>
    <t>šedá</t>
  </si>
  <si>
    <t>596291113R00</t>
  </si>
  <si>
    <t xml:space="preserve">Řezání zámkové dlažby tl. 80 mm </t>
  </si>
  <si>
    <t>599141111R00</t>
  </si>
  <si>
    <t xml:space="preserve">Vyplnění spár živičnou zálivkou </t>
  </si>
  <si>
    <t>58380190</t>
  </si>
  <si>
    <t>Žulová kostka  řezaná 6x6x4 cm</t>
  </si>
  <si>
    <t>(1,665*1,665-0,635*0,77)*4*1,05</t>
  </si>
  <si>
    <t>592451170</t>
  </si>
  <si>
    <t>Dlažba  zámková 20x10x8 cm přírodní</t>
  </si>
  <si>
    <t>u kontejnerů</t>
  </si>
  <si>
    <t>10,00*1,10</t>
  </si>
  <si>
    <t>63</t>
  </si>
  <si>
    <t>Podlahy a podlahové konstrukce</t>
  </si>
  <si>
    <t>63 Podlahy a podlahové konstrukce</t>
  </si>
  <si>
    <t>631316115R00</t>
  </si>
  <si>
    <t xml:space="preserve">Postřik nových beton. podlah proti prvotn. vysych. </t>
  </si>
  <si>
    <t>deska a lože</t>
  </si>
  <si>
    <t>30,00+25,00</t>
  </si>
  <si>
    <t>91</t>
  </si>
  <si>
    <t>Doplňující práce na komunikaci</t>
  </si>
  <si>
    <t>91 Doplňující práce na komunikaci</t>
  </si>
  <si>
    <t>915711112R00</t>
  </si>
  <si>
    <t xml:space="preserve">Vodorovné značení dělících čar š.12 cm silnovrstvé </t>
  </si>
  <si>
    <t>V12c- zákaz zastavení, barva žlutá</t>
  </si>
  <si>
    <t>915721112R00</t>
  </si>
  <si>
    <t xml:space="preserve">Vodorovné značení silnovrstvé stopčar,zeber atd. </t>
  </si>
  <si>
    <t>V13a</t>
  </si>
  <si>
    <t>zebra:25</t>
  </si>
  <si>
    <t>915791112R00</t>
  </si>
  <si>
    <t xml:space="preserve">Předznačení pro značení stopčáry, zebry, nápisů </t>
  </si>
  <si>
    <t>916261111R00</t>
  </si>
  <si>
    <t xml:space="preserve">Osazení obruby z kostek drobných, s boční opěrou </t>
  </si>
  <si>
    <t>materiál investora</t>
  </si>
  <si>
    <t>0,50*4</t>
  </si>
  <si>
    <t>917161111R00</t>
  </si>
  <si>
    <t xml:space="preserve">Osazení lež. obrub.kamen. s opěrou, lože z C 12/15 </t>
  </si>
  <si>
    <t>materiál zákazníka</t>
  </si>
  <si>
    <t>917862111R00</t>
  </si>
  <si>
    <t xml:space="preserve">Osazení stojat. obrub.bet. s opěrou,lože z C 12/15 </t>
  </si>
  <si>
    <t>919731122R00</t>
  </si>
  <si>
    <t xml:space="preserve">Zarovnání styčné plochy živičné tl. do 10 cm </t>
  </si>
  <si>
    <t>919735112R00</t>
  </si>
  <si>
    <t xml:space="preserve">Řezání stávajícího živičného krytu tl. 5 - 10 cm </t>
  </si>
  <si>
    <t>59217471</t>
  </si>
  <si>
    <t>Obrubník silniční 500/150/250 šedý</t>
  </si>
  <si>
    <t>kus</t>
  </si>
  <si>
    <t>14*2</t>
  </si>
  <si>
    <t>94</t>
  </si>
  <si>
    <t>Lešení a stavební výtahy</t>
  </si>
  <si>
    <t>94 Lešení a stavební výtahy</t>
  </si>
  <si>
    <t>171156610600</t>
  </si>
  <si>
    <t>Jeřáb mobil. na autopodvozku</t>
  </si>
  <si>
    <t>Sh</t>
  </si>
  <si>
    <t>96</t>
  </si>
  <si>
    <t>Bourání konstrukcí</t>
  </si>
  <si>
    <t>96 Bourání konstrukcí</t>
  </si>
  <si>
    <t>965048151T00</t>
  </si>
  <si>
    <t xml:space="preserve">Dočištění povrchu po vybourání asfalt.plochy </t>
  </si>
  <si>
    <t>97</t>
  </si>
  <si>
    <t>Prorážení otvorů</t>
  </si>
  <si>
    <t>97 Prorážení otvorů</t>
  </si>
  <si>
    <t>979024441R00</t>
  </si>
  <si>
    <t xml:space="preserve">Očištění vybour. obrubníků všech loží a výplní </t>
  </si>
  <si>
    <t>5,50</t>
  </si>
  <si>
    <t>979071121R00</t>
  </si>
  <si>
    <t xml:space="preserve">Očištění vybour. kostek drobných s výplní kam. těž </t>
  </si>
  <si>
    <t>99</t>
  </si>
  <si>
    <t>Staveništní přesun hmot</t>
  </si>
  <si>
    <t>99 Staveništní přesun hmot</t>
  </si>
  <si>
    <t>998223011R00</t>
  </si>
  <si>
    <t xml:space="preserve">Přesun hmot, pozemní komunikace, kryt dlážděný </t>
  </si>
  <si>
    <t>792</t>
  </si>
  <si>
    <t>Mobiliář</t>
  </si>
  <si>
    <t>792 Mobiliář</t>
  </si>
  <si>
    <t>792000232T00</t>
  </si>
  <si>
    <t xml:space="preserve">Dodávka a montáž sběrných kontejnerů Q5 </t>
  </si>
  <si>
    <t>792000233T00</t>
  </si>
  <si>
    <t xml:space="preserve">Dodávka a montáž sběrných kontejnerů Q3 </t>
  </si>
  <si>
    <t>D96</t>
  </si>
  <si>
    <t>Přesuny suti a vybouraných hmot</t>
  </si>
  <si>
    <t>D96 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</si>
  <si>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</si>
  <si>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</si>
  <si>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</si>
  <si>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</si>
  <si>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979087212R00</t>
  </si>
  <si>
    <t xml:space="preserve">Nakládání suti na dopravní prostředky </t>
  </si>
  <si>
    <t>979990001R00</t>
  </si>
  <si>
    <t xml:space="preserve">Poplatek za skládku stavební suti </t>
  </si>
  <si>
    <t>27-2020 Stanoviště STA 5</t>
  </si>
  <si>
    <t>Slepý rozpočet stavby</t>
  </si>
  <si>
    <t>Velké náměstí 115</t>
  </si>
  <si>
    <t>Kroměříž</t>
  </si>
  <si>
    <t>76701</t>
  </si>
</sst>
</file>

<file path=xl/styles.xml><?xml version="1.0" encoding="utf-8"?>
<styleSheet xmlns="http://schemas.openxmlformats.org/spreadsheetml/2006/main">
  <numFmts count="5">
    <numFmt numFmtId="164" formatCode="0.0%"/>
    <numFmt numFmtId="165" formatCode="0.0"/>
    <numFmt numFmtId="166" formatCode="dd/mm/yy"/>
    <numFmt numFmtId="167" formatCode="#,##0\ &quot;Kč&quot;"/>
    <numFmt numFmtId="168" formatCode="0.00000"/>
  </numFmts>
  <fonts count="22">
    <font>
      <sz val="10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"/>
      <family val="2"/>
      <charset val="238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40"/>
      </patternFill>
    </fill>
  </fills>
  <borders count="6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33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1" fillId="0" borderId="0" xfId="0" applyNumberFormat="1" applyFont="1"/>
    <xf numFmtId="0" fontId="5" fillId="0" borderId="0" xfId="0" applyFont="1" applyAlignment="1">
      <alignment horizontal="right"/>
    </xf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4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right" wrapText="1"/>
    </xf>
    <xf numFmtId="0" fontId="1" fillId="2" borderId="2" xfId="0" applyFont="1" applyFill="1" applyBorder="1" applyAlignment="1"/>
    <xf numFmtId="0" fontId="4" fillId="2" borderId="2" xfId="0" applyFont="1" applyFill="1" applyBorder="1" applyAlignment="1">
      <alignment horizontal="right" wrapText="1"/>
    </xf>
    <xf numFmtId="0" fontId="4" fillId="2" borderId="3" xfId="0" applyFont="1" applyFill="1" applyBorder="1" applyAlignment="1">
      <alignment horizontal="right" vertical="center"/>
    </xf>
    <xf numFmtId="0" fontId="4" fillId="3" borderId="0" xfId="0" applyFont="1" applyFill="1" applyBorder="1" applyAlignment="1">
      <alignment horizontal="right" wrapText="1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" fontId="1" fillId="0" borderId="0" xfId="0" applyNumberFormat="1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4" fontId="1" fillId="0" borderId="6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4" fontId="1" fillId="3" borderId="0" xfId="0" applyNumberFormat="1" applyFont="1" applyFill="1" applyBorder="1" applyAlignment="1">
      <alignment vertical="center"/>
    </xf>
    <xf numFmtId="4" fontId="1" fillId="0" borderId="4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4" fontId="1" fillId="0" borderId="5" xfId="0" applyNumberFormat="1" applyFont="1" applyBorder="1" applyAlignment="1">
      <alignment horizontal="right" vertical="center"/>
    </xf>
    <xf numFmtId="4" fontId="1" fillId="0" borderId="9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0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6" fillId="4" borderId="1" xfId="0" applyFont="1" applyFill="1" applyBorder="1" applyAlignment="1">
      <alignment vertical="center"/>
    </xf>
    <xf numFmtId="0" fontId="7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vertical="center"/>
    </xf>
    <xf numFmtId="4" fontId="6" fillId="4" borderId="12" xfId="0" applyNumberFormat="1" applyFont="1" applyFill="1" applyBorder="1" applyAlignment="1">
      <alignment horizontal="right" vertical="center"/>
    </xf>
    <xf numFmtId="4" fontId="6" fillId="4" borderId="13" xfId="0" applyNumberFormat="1" applyFont="1" applyFill="1" applyBorder="1" applyAlignment="1">
      <alignment horizontal="right" vertical="center"/>
    </xf>
    <xf numFmtId="3" fontId="6" fillId="5" borderId="13" xfId="0" applyNumberFormat="1" applyFont="1" applyFill="1" applyBorder="1" applyAlignment="1">
      <alignment horizontal="right" vertical="center"/>
    </xf>
    <xf numFmtId="3" fontId="6" fillId="5" borderId="14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center"/>
    </xf>
    <xf numFmtId="4" fontId="1" fillId="0" borderId="0" xfId="0" applyNumberFormat="1" applyFont="1"/>
    <xf numFmtId="0" fontId="4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164" fontId="3" fillId="0" borderId="8" xfId="0" applyNumberFormat="1" applyFont="1" applyBorder="1"/>
    <xf numFmtId="3" fontId="4" fillId="0" borderId="16" xfId="0" applyNumberFormat="1" applyFont="1" applyBorder="1" applyAlignment="1">
      <alignment horizontal="right"/>
    </xf>
    <xf numFmtId="3" fontId="3" fillId="0" borderId="8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165" fontId="1" fillId="0" borderId="17" xfId="0" applyNumberFormat="1" applyFont="1" applyBorder="1"/>
    <xf numFmtId="49" fontId="3" fillId="0" borderId="4" xfId="0" applyNumberFormat="1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/>
    <xf numFmtId="164" fontId="3" fillId="0" borderId="5" xfId="0" applyNumberFormat="1" applyFont="1" applyBorder="1"/>
    <xf numFmtId="3" fontId="4" fillId="0" borderId="17" xfId="0" applyNumberFormat="1" applyFont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4" fillId="4" borderId="1" xfId="0" applyFont="1" applyFill="1" applyBorder="1" applyAlignment="1">
      <alignment vertical="center"/>
    </xf>
    <xf numFmtId="49" fontId="4" fillId="4" borderId="2" xfId="0" applyNumberFormat="1" applyFont="1" applyFill="1" applyBorder="1" applyAlignment="1">
      <alignment horizontal="left" vertical="center"/>
    </xf>
    <xf numFmtId="0" fontId="4" fillId="4" borderId="2" xfId="0" applyFont="1" applyFill="1" applyBorder="1" applyAlignment="1">
      <alignment vertical="center"/>
    </xf>
    <xf numFmtId="164" fontId="3" fillId="4" borderId="3" xfId="0" applyNumberFormat="1" applyFont="1" applyFill="1" applyBorder="1"/>
    <xf numFmtId="3" fontId="4" fillId="4" borderId="15" xfId="0" applyNumberFormat="1" applyFont="1" applyFill="1" applyBorder="1" applyAlignment="1">
      <alignment horizontal="right" vertical="center"/>
    </xf>
    <xf numFmtId="165" fontId="4" fillId="4" borderId="15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 vertical="top" wrapText="1"/>
    </xf>
    <xf numFmtId="0" fontId="4" fillId="2" borderId="1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/>
    </xf>
    <xf numFmtId="49" fontId="3" fillId="0" borderId="16" xfId="0" applyNumberFormat="1" applyFont="1" applyBorder="1" applyAlignment="1">
      <alignment horizontal="left"/>
    </xf>
    <xf numFmtId="0" fontId="3" fillId="0" borderId="6" xfId="0" applyFont="1" applyBorder="1" applyAlignment="1">
      <alignment horizontal="left"/>
    </xf>
    <xf numFmtId="49" fontId="3" fillId="0" borderId="17" xfId="0" applyNumberFormat="1" applyFont="1" applyBorder="1" applyAlignment="1">
      <alignment horizontal="left"/>
    </xf>
    <xf numFmtId="0" fontId="3" fillId="0" borderId="4" xfId="0" applyFont="1" applyBorder="1" applyAlignment="1">
      <alignment horizontal="left"/>
    </xf>
    <xf numFmtId="3" fontId="4" fillId="4" borderId="3" xfId="0" applyNumberFormat="1" applyFont="1" applyFill="1" applyBorder="1" applyAlignment="1">
      <alignment horizontal="right" vertical="center"/>
    </xf>
    <xf numFmtId="4" fontId="7" fillId="2" borderId="15" xfId="0" applyNumberFormat="1" applyFont="1" applyFill="1" applyBorder="1" applyAlignment="1">
      <alignment horizontal="center" vertical="center"/>
    </xf>
    <xf numFmtId="165" fontId="3" fillId="0" borderId="16" xfId="0" applyNumberFormat="1" applyFont="1" applyBorder="1"/>
    <xf numFmtId="165" fontId="3" fillId="0" borderId="17" xfId="0" applyNumberFormat="1" applyFont="1" applyBorder="1"/>
    <xf numFmtId="165" fontId="3" fillId="4" borderId="15" xfId="0" applyNumberFormat="1" applyFont="1" applyFill="1" applyBorder="1"/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164" fontId="3" fillId="0" borderId="7" xfId="0" applyNumberFormat="1" applyFont="1" applyBorder="1"/>
    <xf numFmtId="3" fontId="4" fillId="0" borderId="7" xfId="0" applyNumberFormat="1" applyFont="1" applyBorder="1" applyAlignment="1">
      <alignment horizontal="right"/>
    </xf>
    <xf numFmtId="164" fontId="3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164" fontId="3" fillId="4" borderId="2" xfId="0" applyNumberFormat="1" applyFont="1" applyFill="1" applyBorder="1"/>
    <xf numFmtId="3" fontId="4" fillId="4" borderId="2" xfId="0" applyNumberFormat="1" applyFont="1" applyFill="1" applyBorder="1" applyAlignment="1">
      <alignment horizontal="right" vertical="center"/>
    </xf>
    <xf numFmtId="0" fontId="2" fillId="0" borderId="10" xfId="0" applyFont="1" applyBorder="1" applyAlignment="1">
      <alignment horizontal="centerContinuous" vertical="top"/>
    </xf>
    <xf numFmtId="0" fontId="1" fillId="0" borderId="10" xfId="0" applyFont="1" applyBorder="1" applyAlignment="1">
      <alignment horizontal="centerContinuous"/>
    </xf>
    <xf numFmtId="0" fontId="7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49" fontId="4" fillId="2" borderId="24" xfId="0" applyNumberFormat="1" applyFont="1" applyFill="1" applyBorder="1" applyAlignment="1">
      <alignment horizontal="left"/>
    </xf>
    <xf numFmtId="49" fontId="3" fillId="2" borderId="23" xfId="0" applyNumberFormat="1" applyFont="1" applyFill="1" applyBorder="1" applyAlignment="1">
      <alignment horizontal="centerContinuous"/>
    </xf>
    <xf numFmtId="0" fontId="3" fillId="0" borderId="19" xfId="0" applyFont="1" applyBorder="1"/>
    <xf numFmtId="49" fontId="3" fillId="0" borderId="25" xfId="0" applyNumberFormat="1" applyFont="1" applyBorder="1" applyAlignment="1">
      <alignment horizontal="left"/>
    </xf>
    <xf numFmtId="0" fontId="1" fillId="0" borderId="26" xfId="0" applyFont="1" applyBorder="1"/>
    <xf numFmtId="0" fontId="3" fillId="0" borderId="3" xfId="0" applyFont="1" applyBorder="1"/>
    <xf numFmtId="49" fontId="3" fillId="0" borderId="2" xfId="0" applyNumberFormat="1" applyFont="1" applyBorder="1"/>
    <xf numFmtId="49" fontId="3" fillId="0" borderId="3" xfId="0" applyNumberFormat="1" applyFont="1" applyBorder="1"/>
    <xf numFmtId="0" fontId="3" fillId="0" borderId="15" xfId="0" applyFont="1" applyBorder="1"/>
    <xf numFmtId="0" fontId="3" fillId="0" borderId="27" xfId="0" applyFont="1" applyBorder="1" applyAlignment="1">
      <alignment horizontal="left"/>
    </xf>
    <xf numFmtId="0" fontId="7" fillId="0" borderId="26" xfId="0" applyFont="1" applyBorder="1"/>
    <xf numFmtId="49" fontId="3" fillId="0" borderId="27" xfId="0" applyNumberFormat="1" applyFont="1" applyBorder="1" applyAlignment="1">
      <alignment horizontal="left"/>
    </xf>
    <xf numFmtId="49" fontId="7" fillId="2" borderId="26" xfId="0" applyNumberFormat="1" applyFont="1" applyFill="1" applyBorder="1"/>
    <xf numFmtId="49" fontId="1" fillId="2" borderId="3" xfId="0" applyNumberFormat="1" applyFont="1" applyFill="1" applyBorder="1"/>
    <xf numFmtId="49" fontId="7" fillId="2" borderId="2" xfId="0" applyNumberFormat="1" applyFont="1" applyFill="1" applyBorder="1"/>
    <xf numFmtId="49" fontId="1" fillId="2" borderId="2" xfId="0" applyNumberFormat="1" applyFont="1" applyFill="1" applyBorder="1"/>
    <xf numFmtId="0" fontId="3" fillId="0" borderId="15" xfId="0" applyFont="1" applyFill="1" applyBorder="1"/>
    <xf numFmtId="3" fontId="3" fillId="0" borderId="27" xfId="0" applyNumberFormat="1" applyFont="1" applyBorder="1" applyAlignment="1">
      <alignment horizontal="left"/>
    </xf>
    <xf numFmtId="0" fontId="1" fillId="0" borderId="0" xfId="0" applyFont="1" applyFill="1"/>
    <xf numFmtId="49" fontId="7" fillId="2" borderId="28" xfId="0" applyNumberFormat="1" applyFont="1" applyFill="1" applyBorder="1"/>
    <xf numFmtId="49" fontId="1" fillId="2" borderId="5" xfId="0" applyNumberFormat="1" applyFont="1" applyFill="1" applyBorder="1"/>
    <xf numFmtId="49" fontId="7" fillId="2" borderId="0" xfId="0" applyNumberFormat="1" applyFont="1" applyFill="1" applyBorder="1"/>
    <xf numFmtId="49" fontId="1" fillId="2" borderId="0" xfId="0" applyNumberFormat="1" applyFont="1" applyFill="1" applyBorder="1"/>
    <xf numFmtId="49" fontId="3" fillId="0" borderId="15" xfId="0" applyNumberFormat="1" applyFont="1" applyBorder="1" applyAlignment="1">
      <alignment horizontal="left"/>
    </xf>
    <xf numFmtId="0" fontId="3" fillId="0" borderId="29" xfId="0" applyFont="1" applyBorder="1"/>
    <xf numFmtId="0" fontId="3" fillId="0" borderId="15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5" xfId="0" applyNumberFormat="1" applyFont="1" applyBorder="1"/>
    <xf numFmtId="0" fontId="3" fillId="0" borderId="30" xfId="0" applyNumberFormat="1" applyFont="1" applyBorder="1" applyAlignment="1">
      <alignment horizontal="left"/>
    </xf>
    <xf numFmtId="0" fontId="1" fillId="0" borderId="0" xfId="0" applyNumberFormat="1" applyFont="1" applyBorder="1"/>
    <xf numFmtId="0" fontId="1" fillId="0" borderId="0" xfId="0" applyNumberFormat="1" applyFont="1"/>
    <xf numFmtId="0" fontId="3" fillId="0" borderId="30" xfId="0" applyFont="1" applyBorder="1" applyAlignment="1">
      <alignment horizontal="left"/>
    </xf>
    <xf numFmtId="0" fontId="1" fillId="0" borderId="0" xfId="0" applyFont="1" applyBorder="1"/>
    <xf numFmtId="0" fontId="3" fillId="0" borderId="15" xfId="0" applyFont="1" applyFill="1" applyBorder="1" applyAlignment="1"/>
    <xf numFmtId="0" fontId="3" fillId="0" borderId="30" xfId="0" applyFont="1" applyFill="1" applyBorder="1" applyAlignment="1"/>
    <xf numFmtId="0" fontId="1" fillId="0" borderId="0" xfId="0" applyFont="1" applyFill="1" applyBorder="1" applyAlignment="1"/>
    <xf numFmtId="0" fontId="3" fillId="0" borderId="15" xfId="0" applyFont="1" applyBorder="1" applyAlignment="1"/>
    <xf numFmtId="0" fontId="3" fillId="0" borderId="30" xfId="0" applyFont="1" applyBorder="1" applyAlignment="1"/>
    <xf numFmtId="3" fontId="1" fillId="0" borderId="0" xfId="0" applyNumberFormat="1" applyFont="1"/>
    <xf numFmtId="0" fontId="3" fillId="0" borderId="26" xfId="0" applyFont="1" applyBorder="1"/>
    <xf numFmtId="0" fontId="3" fillId="0" borderId="15" xfId="0" applyFont="1" applyBorder="1" applyAlignment="1">
      <alignment horizontal="center"/>
    </xf>
    <xf numFmtId="0" fontId="3" fillId="0" borderId="19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2" fillId="0" borderId="32" xfId="0" applyFont="1" applyBorder="1" applyAlignment="1">
      <alignment horizontal="centerContinuous" vertical="center"/>
    </xf>
    <xf numFmtId="0" fontId="6" fillId="0" borderId="33" xfId="0" applyFont="1" applyBorder="1" applyAlignment="1">
      <alignment horizontal="centerContinuous" vertical="center"/>
    </xf>
    <xf numFmtId="0" fontId="1" fillId="0" borderId="33" xfId="0" applyFont="1" applyBorder="1" applyAlignment="1">
      <alignment horizontal="centerContinuous" vertical="center"/>
    </xf>
    <xf numFmtId="0" fontId="1" fillId="0" borderId="34" xfId="0" applyFont="1" applyBorder="1" applyAlignment="1">
      <alignment horizontal="centerContinuous" vertical="center"/>
    </xf>
    <xf numFmtId="0" fontId="7" fillId="2" borderId="12" xfId="0" applyFont="1" applyFill="1" applyBorder="1" applyAlignment="1">
      <alignment horizontal="left"/>
    </xf>
    <xf numFmtId="0" fontId="1" fillId="2" borderId="13" xfId="0" applyFont="1" applyFill="1" applyBorder="1" applyAlignment="1">
      <alignment horizontal="left"/>
    </xf>
    <xf numFmtId="0" fontId="1" fillId="2" borderId="35" xfId="0" applyFont="1" applyFill="1" applyBorder="1" applyAlignment="1">
      <alignment horizontal="centerContinuous"/>
    </xf>
    <xf numFmtId="0" fontId="7" fillId="2" borderId="13" xfId="0" applyFont="1" applyFill="1" applyBorder="1" applyAlignment="1">
      <alignment horizontal="centerContinuous"/>
    </xf>
    <xf numFmtId="0" fontId="1" fillId="2" borderId="13" xfId="0" applyFont="1" applyFill="1" applyBorder="1" applyAlignment="1">
      <alignment horizontal="centerContinuous"/>
    </xf>
    <xf numFmtId="0" fontId="1" fillId="0" borderId="36" xfId="0" applyFont="1" applyBorder="1"/>
    <xf numFmtId="0" fontId="1" fillId="0" borderId="21" xfId="0" applyFont="1" applyBorder="1"/>
    <xf numFmtId="3" fontId="1" fillId="0" borderId="25" xfId="0" applyNumberFormat="1" applyFont="1" applyBorder="1"/>
    <xf numFmtId="0" fontId="1" fillId="0" borderId="22" xfId="0" applyFont="1" applyBorder="1"/>
    <xf numFmtId="3" fontId="1" fillId="0" borderId="24" xfId="0" applyNumberFormat="1" applyFont="1" applyBorder="1"/>
    <xf numFmtId="0" fontId="1" fillId="0" borderId="23" xfId="0" applyFont="1" applyBorder="1"/>
    <xf numFmtId="3" fontId="1" fillId="0" borderId="2" xfId="0" applyNumberFormat="1" applyFont="1" applyBorder="1"/>
    <xf numFmtId="0" fontId="1" fillId="0" borderId="3" xfId="0" applyFont="1" applyBorder="1"/>
    <xf numFmtId="0" fontId="1" fillId="0" borderId="37" xfId="0" applyFont="1" applyBorder="1"/>
    <xf numFmtId="0" fontId="1" fillId="0" borderId="21" xfId="0" applyFont="1" applyBorder="1" applyAlignment="1">
      <alignment shrinkToFit="1"/>
    </xf>
    <xf numFmtId="0" fontId="1" fillId="0" borderId="38" xfId="0" applyFont="1" applyBorder="1"/>
    <xf numFmtId="0" fontId="1" fillId="0" borderId="28" xfId="0" applyFont="1" applyBorder="1"/>
    <xf numFmtId="0" fontId="1" fillId="0" borderId="39" xfId="0" applyFont="1" applyBorder="1" applyAlignment="1">
      <alignment horizontal="center" shrinkToFit="1"/>
    </xf>
    <xf numFmtId="0" fontId="1" fillId="0" borderId="40" xfId="0" applyFont="1" applyBorder="1" applyAlignment="1">
      <alignment horizontal="center" shrinkToFit="1"/>
    </xf>
    <xf numFmtId="3" fontId="1" fillId="0" borderId="41" xfId="0" applyNumberFormat="1" applyFont="1" applyBorder="1"/>
    <xf numFmtId="0" fontId="1" fillId="0" borderId="39" xfId="0" applyFont="1" applyBorder="1"/>
    <xf numFmtId="3" fontId="1" fillId="0" borderId="42" xfId="0" applyNumberFormat="1" applyFont="1" applyBorder="1"/>
    <xf numFmtId="0" fontId="1" fillId="0" borderId="40" xfId="0" applyFont="1" applyBorder="1"/>
    <xf numFmtId="0" fontId="7" fillId="2" borderId="22" xfId="0" applyFont="1" applyFill="1" applyBorder="1"/>
    <xf numFmtId="0" fontId="7" fillId="2" borderId="24" xfId="0" applyFont="1" applyFill="1" applyBorder="1"/>
    <xf numFmtId="0" fontId="7" fillId="2" borderId="23" xfId="0" applyFont="1" applyFill="1" applyBorder="1"/>
    <xf numFmtId="0" fontId="7" fillId="2" borderId="43" xfId="0" applyFont="1" applyFill="1" applyBorder="1"/>
    <xf numFmtId="0" fontId="7" fillId="2" borderId="44" xfId="0" applyFont="1" applyFill="1" applyBorder="1"/>
    <xf numFmtId="0" fontId="1" fillId="0" borderId="5" xfId="0" applyFont="1" applyBorder="1"/>
    <xf numFmtId="0" fontId="1" fillId="0" borderId="4" xfId="0" applyFont="1" applyBorder="1"/>
    <xf numFmtId="0" fontId="1" fillId="0" borderId="45" xfId="0" applyFont="1" applyBorder="1"/>
    <xf numFmtId="0" fontId="1" fillId="0" borderId="0" xfId="0" applyFont="1" applyBorder="1" applyAlignment="1">
      <alignment horizontal="right"/>
    </xf>
    <xf numFmtId="166" fontId="1" fillId="0" borderId="0" xfId="0" applyNumberFormat="1" applyFont="1" applyBorder="1"/>
    <xf numFmtId="0" fontId="1" fillId="0" borderId="0" xfId="0" applyFont="1" applyFill="1" applyBorder="1"/>
    <xf numFmtId="0" fontId="1" fillId="0" borderId="18" xfId="0" applyFont="1" applyBorder="1"/>
    <xf numFmtId="0" fontId="1" fillId="0" borderId="20" xfId="0" applyFont="1" applyBorder="1"/>
    <xf numFmtId="0" fontId="1" fillId="0" borderId="46" xfId="0" applyFont="1" applyBorder="1"/>
    <xf numFmtId="0" fontId="1" fillId="0" borderId="7" xfId="0" applyFont="1" applyBorder="1"/>
    <xf numFmtId="165" fontId="1" fillId="0" borderId="8" xfId="0" applyNumberFormat="1" applyFont="1" applyBorder="1" applyAlignment="1">
      <alignment horizontal="right"/>
    </xf>
    <xf numFmtId="0" fontId="1" fillId="0" borderId="8" xfId="0" applyFont="1" applyBorder="1"/>
    <xf numFmtId="167" fontId="1" fillId="0" borderId="1" xfId="0" applyNumberFormat="1" applyFont="1" applyBorder="1" applyAlignment="1">
      <alignment horizontal="right" indent="2"/>
    </xf>
    <xf numFmtId="167" fontId="1" fillId="0" borderId="30" xfId="0" applyNumberFormat="1" applyFont="1" applyBorder="1" applyAlignment="1">
      <alignment horizontal="right" indent="2"/>
    </xf>
    <xf numFmtId="0" fontId="1" fillId="0" borderId="2" xfId="0" applyFont="1" applyBorder="1"/>
    <xf numFmtId="165" fontId="1" fillId="0" borderId="3" xfId="0" applyNumberFormat="1" applyFont="1" applyBorder="1" applyAlignment="1">
      <alignment horizontal="right"/>
    </xf>
    <xf numFmtId="0" fontId="6" fillId="2" borderId="39" xfId="0" applyFont="1" applyFill="1" applyBorder="1"/>
    <xf numFmtId="0" fontId="6" fillId="2" borderId="42" xfId="0" applyFont="1" applyFill="1" applyBorder="1"/>
    <xf numFmtId="0" fontId="6" fillId="2" borderId="40" xfId="0" applyFont="1" applyFill="1" applyBorder="1"/>
    <xf numFmtId="167" fontId="6" fillId="2" borderId="47" xfId="0" applyNumberFormat="1" applyFont="1" applyFill="1" applyBorder="1" applyAlignment="1">
      <alignment horizontal="right" indent="2"/>
    </xf>
    <xf numFmtId="167" fontId="6" fillId="2" borderId="48" xfId="0" applyNumberFormat="1" applyFont="1" applyFill="1" applyBorder="1" applyAlignment="1">
      <alignment horizontal="right" indent="2"/>
    </xf>
    <xf numFmtId="0" fontId="6" fillId="0" borderId="0" xfId="0" applyFont="1"/>
    <xf numFmtId="0" fontId="8" fillId="0" borderId="0" xfId="0" applyFont="1" applyAlignment="1">
      <alignment horizontal="left" vertical="top" wrapText="1"/>
    </xf>
    <xf numFmtId="0" fontId="1" fillId="0" borderId="0" xfId="0" applyFont="1" applyAlignment="1">
      <alignment vertical="justify"/>
    </xf>
    <xf numFmtId="0" fontId="1" fillId="0" borderId="0" xfId="0" applyFont="1" applyAlignment="1">
      <alignment horizontal="left" wrapText="1"/>
    </xf>
    <xf numFmtId="0" fontId="1" fillId="0" borderId="49" xfId="1" applyFont="1" applyBorder="1" applyAlignment="1">
      <alignment horizontal="center"/>
    </xf>
    <xf numFmtId="0" fontId="1" fillId="0" borderId="50" xfId="1" applyFont="1" applyBorder="1" applyAlignment="1">
      <alignment horizontal="center"/>
    </xf>
    <xf numFmtId="49" fontId="7" fillId="0" borderId="51" xfId="1" applyNumberFormat="1" applyFont="1" applyBorder="1"/>
    <xf numFmtId="49" fontId="1" fillId="0" borderId="51" xfId="1" applyNumberFormat="1" applyFont="1" applyBorder="1"/>
    <xf numFmtId="49" fontId="1" fillId="0" borderId="51" xfId="1" applyNumberFormat="1" applyFont="1" applyBorder="1" applyAlignment="1">
      <alignment horizontal="right"/>
    </xf>
    <xf numFmtId="0" fontId="1" fillId="0" borderId="52" xfId="1" applyFont="1" applyBorder="1"/>
    <xf numFmtId="49" fontId="1" fillId="0" borderId="51" xfId="0" applyNumberFormat="1" applyFont="1" applyBorder="1" applyAlignment="1">
      <alignment horizontal="left"/>
    </xf>
    <xf numFmtId="0" fontId="1" fillId="0" borderId="53" xfId="0" applyNumberFormat="1" applyFont="1" applyBorder="1"/>
    <xf numFmtId="0" fontId="1" fillId="0" borderId="54" xfId="1" applyFont="1" applyBorder="1" applyAlignment="1">
      <alignment horizontal="center"/>
    </xf>
    <xf numFmtId="0" fontId="1" fillId="0" borderId="55" xfId="1" applyFont="1" applyBorder="1" applyAlignment="1">
      <alignment horizontal="center"/>
    </xf>
    <xf numFmtId="49" fontId="7" fillId="0" borderId="56" xfId="1" applyNumberFormat="1" applyFont="1" applyBorder="1"/>
    <xf numFmtId="49" fontId="1" fillId="0" borderId="56" xfId="1" applyNumberFormat="1" applyFont="1" applyBorder="1"/>
    <xf numFmtId="49" fontId="1" fillId="0" borderId="56" xfId="1" applyNumberFormat="1" applyFont="1" applyBorder="1" applyAlignment="1">
      <alignment horizontal="right"/>
    </xf>
    <xf numFmtId="0" fontId="1" fillId="0" borderId="57" xfId="1" applyFont="1" applyBorder="1" applyAlignment="1">
      <alignment horizontal="left"/>
    </xf>
    <xf numFmtId="0" fontId="1" fillId="0" borderId="56" xfId="1" applyFont="1" applyBorder="1" applyAlignment="1">
      <alignment horizontal="left"/>
    </xf>
    <xf numFmtId="0" fontId="1" fillId="0" borderId="58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7" fillId="2" borderId="12" xfId="0" applyNumberFormat="1" applyFont="1" applyFill="1" applyBorder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59" xfId="0" applyFont="1" applyFill="1" applyBorder="1" applyAlignment="1">
      <alignment horizontal="center"/>
    </xf>
    <xf numFmtId="0" fontId="7" fillId="2" borderId="60" xfId="0" applyFont="1" applyFill="1" applyBorder="1" applyAlignment="1">
      <alignment horizontal="center"/>
    </xf>
    <xf numFmtId="3" fontId="1" fillId="0" borderId="45" xfId="0" applyNumberFormat="1" applyFont="1" applyBorder="1"/>
    <xf numFmtId="0" fontId="7" fillId="2" borderId="12" xfId="0" applyFont="1" applyFill="1" applyBorder="1"/>
    <xf numFmtId="0" fontId="7" fillId="2" borderId="13" xfId="0" applyFont="1" applyFill="1" applyBorder="1"/>
    <xf numFmtId="3" fontId="7" fillId="2" borderId="35" xfId="0" applyNumberFormat="1" applyFont="1" applyFill="1" applyBorder="1"/>
    <xf numFmtId="3" fontId="7" fillId="2" borderId="14" xfId="0" applyNumberFormat="1" applyFont="1" applyFill="1" applyBorder="1"/>
    <xf numFmtId="3" fontId="7" fillId="2" borderId="59" xfId="0" applyNumberFormat="1" applyFont="1" applyFill="1" applyBorder="1"/>
    <xf numFmtId="3" fontId="7" fillId="2" borderId="60" xfId="0" applyNumberFormat="1" applyFont="1" applyFill="1" applyBorder="1"/>
    <xf numFmtId="3" fontId="2" fillId="0" borderId="0" xfId="0" applyNumberFormat="1" applyFont="1" applyAlignment="1">
      <alignment horizontal="centerContinuous"/>
    </xf>
    <xf numFmtId="0" fontId="1" fillId="2" borderId="44" xfId="0" applyFont="1" applyFill="1" applyBorder="1"/>
    <xf numFmtId="0" fontId="7" fillId="2" borderId="62" xfId="0" applyFont="1" applyFill="1" applyBorder="1" applyAlignment="1">
      <alignment horizontal="right"/>
    </xf>
    <xf numFmtId="0" fontId="7" fillId="2" borderId="24" xfId="0" applyFont="1" applyFill="1" applyBorder="1" applyAlignment="1">
      <alignment horizontal="right"/>
    </xf>
    <xf numFmtId="0" fontId="7" fillId="2" borderId="23" xfId="0" applyFont="1" applyFill="1" applyBorder="1" applyAlignment="1">
      <alignment horizontal="center"/>
    </xf>
    <xf numFmtId="4" fontId="4" fillId="2" borderId="24" xfId="0" applyNumberFormat="1" applyFont="1" applyFill="1" applyBorder="1" applyAlignment="1">
      <alignment horizontal="right"/>
    </xf>
    <xf numFmtId="4" fontId="4" fillId="2" borderId="44" xfId="0" applyNumberFormat="1" applyFont="1" applyFill="1" applyBorder="1" applyAlignment="1">
      <alignment horizontal="right"/>
    </xf>
    <xf numFmtId="0" fontId="1" fillId="0" borderId="31" xfId="0" applyFont="1" applyBorder="1"/>
    <xf numFmtId="3" fontId="1" fillId="0" borderId="37" xfId="0" applyNumberFormat="1" applyFont="1" applyBorder="1" applyAlignment="1">
      <alignment horizontal="right"/>
    </xf>
    <xf numFmtId="165" fontId="1" fillId="0" borderId="15" xfId="0" applyNumberFormat="1" applyFont="1" applyBorder="1" applyAlignment="1">
      <alignment horizontal="right"/>
    </xf>
    <xf numFmtId="3" fontId="1" fillId="0" borderId="18" xfId="0" applyNumberFormat="1" applyFont="1" applyBorder="1" applyAlignment="1">
      <alignment horizontal="right"/>
    </xf>
    <xf numFmtId="4" fontId="1" fillId="0" borderId="21" xfId="0" applyNumberFormat="1" applyFont="1" applyBorder="1" applyAlignment="1">
      <alignment horizontal="right"/>
    </xf>
    <xf numFmtId="3" fontId="1" fillId="0" borderId="31" xfId="0" applyNumberFormat="1" applyFont="1" applyBorder="1" applyAlignment="1">
      <alignment horizontal="right"/>
    </xf>
    <xf numFmtId="0" fontId="1" fillId="2" borderId="39" xfId="0" applyFont="1" applyFill="1" applyBorder="1"/>
    <xf numFmtId="0" fontId="7" fillId="2" borderId="42" xfId="0" applyFont="1" applyFill="1" applyBorder="1"/>
    <xf numFmtId="0" fontId="1" fillId="2" borderId="42" xfId="0" applyFont="1" applyFill="1" applyBorder="1"/>
    <xf numFmtId="4" fontId="1" fillId="2" borderId="48" xfId="0" applyNumberFormat="1" applyFont="1" applyFill="1" applyBorder="1"/>
    <xf numFmtId="4" fontId="1" fillId="2" borderId="39" xfId="0" applyNumberFormat="1" applyFont="1" applyFill="1" applyBorder="1"/>
    <xf numFmtId="4" fontId="1" fillId="2" borderId="42" xfId="0" applyNumberFormat="1" applyFont="1" applyFill="1" applyBorder="1"/>
    <xf numFmtId="3" fontId="7" fillId="2" borderId="42" xfId="0" applyNumberFormat="1" applyFont="1" applyFill="1" applyBorder="1" applyAlignment="1">
      <alignment horizontal="right"/>
    </xf>
    <xf numFmtId="3" fontId="7" fillId="2" borderId="48" xfId="0" applyNumberFormat="1" applyFont="1" applyFill="1" applyBorder="1" applyAlignment="1">
      <alignment horizontal="right"/>
    </xf>
    <xf numFmtId="3" fontId="3" fillId="0" borderId="0" xfId="0" applyNumberFormat="1" applyFont="1"/>
    <xf numFmtId="4" fontId="3" fillId="0" borderId="0" xfId="0" applyNumberFormat="1" applyFont="1"/>
    <xf numFmtId="0" fontId="10" fillId="0" borderId="0" xfId="1" applyFont="1" applyAlignment="1">
      <alignment horizontal="center"/>
    </xf>
    <xf numFmtId="0" fontId="1" fillId="0" borderId="0" xfId="1" applyFont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1" fillId="0" borderId="51" xfId="1" applyFont="1" applyBorder="1"/>
    <xf numFmtId="0" fontId="3" fillId="0" borderId="52" xfId="1" applyFont="1" applyBorder="1" applyAlignment="1">
      <alignment horizontal="right"/>
    </xf>
    <xf numFmtId="49" fontId="1" fillId="0" borderId="51" xfId="1" applyNumberFormat="1" applyFont="1" applyBorder="1" applyAlignment="1">
      <alignment horizontal="left"/>
    </xf>
    <xf numFmtId="0" fontId="1" fillId="0" borderId="53" xfId="1" applyFont="1" applyBorder="1"/>
    <xf numFmtId="49" fontId="1" fillId="0" borderId="54" xfId="1" applyNumberFormat="1" applyFont="1" applyBorder="1" applyAlignment="1">
      <alignment horizontal="center"/>
    </xf>
    <xf numFmtId="0" fontId="1" fillId="0" borderId="56" xfId="1" applyFont="1" applyBorder="1"/>
    <xf numFmtId="0" fontId="1" fillId="0" borderId="57" xfId="1" applyFont="1" applyBorder="1" applyAlignment="1">
      <alignment horizontal="center" shrinkToFit="1"/>
    </xf>
    <xf numFmtId="0" fontId="1" fillId="0" borderId="56" xfId="1" applyFont="1" applyBorder="1" applyAlignment="1">
      <alignment horizontal="center" shrinkToFit="1"/>
    </xf>
    <xf numFmtId="0" fontId="1" fillId="0" borderId="58" xfId="1" applyFont="1" applyBorder="1" applyAlignment="1">
      <alignment horizontal="center" shrinkToFit="1"/>
    </xf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15" xfId="1" applyNumberFormat="1" applyFont="1" applyFill="1" applyBorder="1"/>
    <xf numFmtId="0" fontId="3" fillId="2" borderId="3" xfId="1" applyFont="1" applyFill="1" applyBorder="1" applyAlignment="1">
      <alignment horizontal="center"/>
    </xf>
    <xf numFmtId="0" fontId="3" fillId="2" borderId="3" xfId="1" applyNumberFormat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/>
    </xf>
    <xf numFmtId="0" fontId="3" fillId="2" borderId="15" xfId="1" applyFont="1" applyFill="1" applyBorder="1" applyAlignment="1">
      <alignment horizontal="center" wrapText="1"/>
    </xf>
    <xf numFmtId="0" fontId="7" fillId="0" borderId="17" xfId="1" applyFont="1" applyBorder="1" applyAlignment="1">
      <alignment horizontal="center"/>
    </xf>
    <xf numFmtId="49" fontId="7" fillId="0" borderId="17" xfId="1" applyNumberFormat="1" applyFont="1" applyBorder="1" applyAlignment="1">
      <alignment horizontal="left"/>
    </xf>
    <xf numFmtId="0" fontId="7" fillId="0" borderId="1" xfId="1" applyFont="1" applyBorder="1"/>
    <xf numFmtId="0" fontId="1" fillId="0" borderId="2" xfId="1" applyFont="1" applyBorder="1" applyAlignment="1">
      <alignment horizontal="center"/>
    </xf>
    <xf numFmtId="0" fontId="1" fillId="0" borderId="2" xfId="1" applyNumberFormat="1" applyFont="1" applyBorder="1" applyAlignment="1">
      <alignment horizontal="right"/>
    </xf>
    <xf numFmtId="0" fontId="1" fillId="0" borderId="3" xfId="1" applyNumberFormat="1" applyFont="1" applyBorder="1"/>
    <xf numFmtId="0" fontId="1" fillId="0" borderId="6" xfId="1" applyNumberFormat="1" applyFont="1" applyFill="1" applyBorder="1"/>
    <xf numFmtId="0" fontId="1" fillId="0" borderId="8" xfId="1" applyNumberFormat="1" applyFont="1" applyFill="1" applyBorder="1"/>
    <xf numFmtId="0" fontId="1" fillId="0" borderId="6" xfId="1" applyFont="1" applyFill="1" applyBorder="1"/>
    <xf numFmtId="0" fontId="1" fillId="0" borderId="8" xfId="1" applyFont="1" applyFill="1" applyBorder="1"/>
    <xf numFmtId="0" fontId="13" fillId="0" borderId="0" xfId="1" applyFont="1"/>
    <xf numFmtId="0" fontId="8" fillId="0" borderId="16" xfId="1" applyFont="1" applyBorder="1" applyAlignment="1">
      <alignment horizontal="center" vertical="top"/>
    </xf>
    <xf numFmtId="49" fontId="8" fillId="0" borderId="16" xfId="1" applyNumberFormat="1" applyFont="1" applyBorder="1" applyAlignment="1">
      <alignment horizontal="left" vertical="top"/>
    </xf>
    <xf numFmtId="0" fontId="8" fillId="0" borderId="16" xfId="1" applyFont="1" applyBorder="1" applyAlignment="1">
      <alignment vertical="top" wrapText="1"/>
    </xf>
    <xf numFmtId="49" fontId="8" fillId="0" borderId="16" xfId="1" applyNumberFormat="1" applyFont="1" applyBorder="1" applyAlignment="1">
      <alignment horizontal="center" shrinkToFit="1"/>
    </xf>
    <xf numFmtId="4" fontId="8" fillId="0" borderId="16" xfId="1" applyNumberFormat="1" applyFont="1" applyBorder="1" applyAlignment="1">
      <alignment horizontal="right"/>
    </xf>
    <xf numFmtId="4" fontId="8" fillId="0" borderId="16" xfId="1" applyNumberFormat="1" applyFont="1" applyBorder="1"/>
    <xf numFmtId="168" fontId="8" fillId="0" borderId="16" xfId="1" applyNumberFormat="1" applyFont="1" applyBorder="1"/>
    <xf numFmtId="4" fontId="8" fillId="0" borderId="8" xfId="1" applyNumberFormat="1" applyFont="1" applyBorder="1"/>
    <xf numFmtId="0" fontId="3" fillId="0" borderId="17" xfId="1" applyFont="1" applyBorder="1" applyAlignment="1">
      <alignment horizontal="center"/>
    </xf>
    <xf numFmtId="49" fontId="3" fillId="0" borderId="17" xfId="1" applyNumberFormat="1" applyFont="1" applyBorder="1" applyAlignment="1">
      <alignment horizontal="left"/>
    </xf>
    <xf numFmtId="0" fontId="14" fillId="6" borderId="4" xfId="1" applyNumberFormat="1" applyFont="1" applyFill="1" applyBorder="1" applyAlignment="1">
      <alignment horizontal="left" wrapText="1" indent="1"/>
    </xf>
    <xf numFmtId="0" fontId="15" fillId="0" borderId="0" xfId="0" applyNumberFormat="1" applyFont="1"/>
    <xf numFmtId="0" fontId="15" fillId="0" borderId="5" xfId="0" applyNumberFormat="1" applyFont="1" applyBorder="1"/>
    <xf numFmtId="4" fontId="1" fillId="0" borderId="5" xfId="1" applyNumberFormat="1" applyFont="1" applyBorder="1"/>
    <xf numFmtId="0" fontId="16" fillId="0" borderId="0" xfId="1" applyFont="1" applyAlignment="1">
      <alignment wrapText="1"/>
    </xf>
    <xf numFmtId="49" fontId="3" fillId="0" borderId="17" xfId="1" applyNumberFormat="1" applyFont="1" applyBorder="1" applyAlignment="1">
      <alignment horizontal="right"/>
    </xf>
    <xf numFmtId="49" fontId="17" fillId="6" borderId="63" xfId="1" applyNumberFormat="1" applyFont="1" applyFill="1" applyBorder="1" applyAlignment="1">
      <alignment horizontal="left" wrapText="1"/>
    </xf>
    <xf numFmtId="49" fontId="18" fillId="0" borderId="64" xfId="0" applyNumberFormat="1" applyFont="1" applyBorder="1" applyAlignment="1">
      <alignment horizontal="left" wrapText="1"/>
    </xf>
    <xf numFmtId="4" fontId="17" fillId="6" borderId="65" xfId="1" applyNumberFormat="1" applyFont="1" applyFill="1" applyBorder="1" applyAlignment="1">
      <alignment horizontal="right" wrapText="1"/>
    </xf>
    <xf numFmtId="0" fontId="17" fillId="6" borderId="4" xfId="1" applyFont="1" applyFill="1" applyBorder="1" applyAlignment="1">
      <alignment horizontal="left" wrapText="1"/>
    </xf>
    <xf numFmtId="0" fontId="17" fillId="0" borderId="5" xfId="0" applyFont="1" applyBorder="1" applyAlignment="1">
      <alignment horizontal="right"/>
    </xf>
    <xf numFmtId="0" fontId="1" fillId="0" borderId="4" xfId="1" applyFont="1" applyBorder="1"/>
    <xf numFmtId="0" fontId="1" fillId="0" borderId="0" xfId="1" applyFont="1" applyBorder="1"/>
    <xf numFmtId="0" fontId="1" fillId="2" borderId="15" xfId="1" applyFont="1" applyFill="1" applyBorder="1" applyAlignment="1">
      <alignment horizontal="center"/>
    </xf>
    <xf numFmtId="49" fontId="19" fillId="2" borderId="15" xfId="1" applyNumberFormat="1" applyFont="1" applyFill="1" applyBorder="1" applyAlignment="1">
      <alignment horizontal="left"/>
    </xf>
    <xf numFmtId="0" fontId="19" fillId="2" borderId="1" xfId="1" applyFont="1" applyFill="1" applyBorder="1"/>
    <xf numFmtId="0" fontId="1" fillId="2" borderId="2" xfId="1" applyFont="1" applyFill="1" applyBorder="1" applyAlignment="1">
      <alignment horizontal="center"/>
    </xf>
    <xf numFmtId="4" fontId="1" fillId="2" borderId="2" xfId="1" applyNumberFormat="1" applyFont="1" applyFill="1" applyBorder="1" applyAlignment="1">
      <alignment horizontal="right"/>
    </xf>
    <xf numFmtId="4" fontId="1" fillId="2" borderId="3" xfId="1" applyNumberFormat="1" applyFont="1" applyFill="1" applyBorder="1" applyAlignment="1">
      <alignment horizontal="right"/>
    </xf>
    <xf numFmtId="4" fontId="7" fillId="2" borderId="15" xfId="1" applyNumberFormat="1" applyFont="1" applyFill="1" applyBorder="1"/>
    <xf numFmtId="0" fontId="1" fillId="2" borderId="2" xfId="1" applyFont="1" applyFill="1" applyBorder="1"/>
    <xf numFmtId="4" fontId="7" fillId="2" borderId="3" xfId="1" applyNumberFormat="1" applyFont="1" applyFill="1" applyBorder="1"/>
    <xf numFmtId="3" fontId="1" fillId="0" borderId="0" xfId="1" applyNumberFormat="1" applyFont="1"/>
    <xf numFmtId="0" fontId="20" fillId="0" borderId="0" xfId="1" applyFont="1" applyAlignment="1"/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" fillId="0" borderId="0" xfId="1" applyFont="1" applyBorder="1" applyAlignment="1">
      <alignment horizontal="right"/>
    </xf>
    <xf numFmtId="49" fontId="3" fillId="0" borderId="28" xfId="0" applyNumberFormat="1" applyFont="1" applyBorder="1"/>
    <xf numFmtId="3" fontId="1" fillId="0" borderId="5" xfId="0" applyNumberFormat="1" applyFont="1" applyBorder="1"/>
    <xf numFmtId="3" fontId="1" fillId="0" borderId="17" xfId="0" applyNumberFormat="1" applyFont="1" applyBorder="1"/>
    <xf numFmtId="3" fontId="1" fillId="0" borderId="61" xfId="0" applyNumberFormat="1" applyFont="1" applyBorder="1"/>
    <xf numFmtId="4" fontId="14" fillId="6" borderId="65" xfId="1" applyNumberFormat="1" applyFont="1" applyFill="1" applyBorder="1" applyAlignment="1">
      <alignment horizontal="right" wrapText="1"/>
    </xf>
    <xf numFmtId="49" fontId="14" fillId="6" borderId="63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pageSetUpPr fitToPage="1"/>
  </sheetPr>
  <dimension ref="A1:O90"/>
  <sheetViews>
    <sheetView showGridLines="0" tabSelected="1" topLeftCell="B1" zoomScaleNormal="100" zoomScaleSheetLayoutView="75" workbookViewId="0"/>
  </sheetViews>
  <sheetFormatPr defaultRowHeight="12.75"/>
  <cols>
    <col min="1" max="1" width="0.5703125" style="1" hidden="1" customWidth="1"/>
    <col min="2" max="2" width="7.140625" style="1" customWidth="1"/>
    <col min="3" max="3" width="9.140625" style="1"/>
    <col min="4" max="4" width="19.7109375" style="1" customWidth="1"/>
    <col min="5" max="5" width="6.85546875" style="1" customWidth="1"/>
    <col min="6" max="6" width="13.140625" style="1" customWidth="1"/>
    <col min="7" max="7" width="12.42578125" style="2" customWidth="1"/>
    <col min="8" max="8" width="13.5703125" style="1" customWidth="1"/>
    <col min="9" max="9" width="11.42578125" style="2" customWidth="1"/>
    <col min="10" max="10" width="7" style="2" customWidth="1"/>
    <col min="11" max="15" width="10.7109375" style="1" customWidth="1"/>
    <col min="16" max="16384" width="9.140625" style="1"/>
  </cols>
  <sheetData>
    <row r="1" spans="2:15" ht="12" customHeight="1"/>
    <row r="2" spans="2:15" ht="17.25" customHeight="1">
      <c r="B2" s="3"/>
      <c r="C2" s="4" t="s">
        <v>422</v>
      </c>
      <c r="E2" s="5"/>
      <c r="F2" s="4"/>
      <c r="G2" s="6"/>
      <c r="H2" s="7" t="s">
        <v>0</v>
      </c>
      <c r="I2" s="8">
        <f ca="1">TODAY()</f>
        <v>44097</v>
      </c>
      <c r="K2" s="3"/>
    </row>
    <row r="3" spans="2:15" ht="6" customHeight="1">
      <c r="C3" s="9"/>
      <c r="D3" s="10" t="s">
        <v>1</v>
      </c>
    </row>
    <row r="4" spans="2:15" ht="4.5" customHeight="1"/>
    <row r="5" spans="2:15" ht="13.5" customHeight="1">
      <c r="C5" s="11" t="s">
        <v>2</v>
      </c>
      <c r="D5" s="12" t="s">
        <v>102</v>
      </c>
      <c r="E5" s="13" t="s">
        <v>103</v>
      </c>
      <c r="F5" s="14"/>
      <c r="G5" s="15"/>
      <c r="H5" s="14"/>
      <c r="I5" s="15"/>
      <c r="O5" s="8"/>
    </row>
    <row r="7" spans="2:15">
      <c r="C7" s="16" t="s">
        <v>3</v>
      </c>
      <c r="D7" s="17" t="s">
        <v>159</v>
      </c>
      <c r="H7" s="18" t="s">
        <v>4</v>
      </c>
      <c r="J7" s="17"/>
      <c r="K7" s="17"/>
    </row>
    <row r="8" spans="2:15">
      <c r="D8" s="17" t="s">
        <v>423</v>
      </c>
      <c r="H8" s="18" t="s">
        <v>5</v>
      </c>
      <c r="J8" s="17"/>
      <c r="K8" s="17"/>
    </row>
    <row r="9" spans="2:15">
      <c r="C9" s="18" t="s">
        <v>425</v>
      </c>
      <c r="D9" s="17" t="s">
        <v>424</v>
      </c>
      <c r="H9" s="18"/>
      <c r="J9" s="17"/>
    </row>
    <row r="10" spans="2:15">
      <c r="H10" s="18"/>
      <c r="J10" s="17"/>
    </row>
    <row r="11" spans="2:15">
      <c r="C11" s="16" t="s">
        <v>6</v>
      </c>
      <c r="D11" s="17"/>
      <c r="H11" s="18" t="s">
        <v>4</v>
      </c>
      <c r="J11" s="17"/>
      <c r="K11" s="17"/>
    </row>
    <row r="12" spans="2:15">
      <c r="D12" s="17"/>
      <c r="H12" s="18" t="s">
        <v>5</v>
      </c>
      <c r="J12" s="17"/>
      <c r="K12" s="17"/>
    </row>
    <row r="13" spans="2:15" ht="12" customHeight="1">
      <c r="C13" s="18"/>
      <c r="D13" s="17"/>
      <c r="J13" s="18"/>
    </row>
    <row r="14" spans="2:15" ht="24.75" customHeight="1">
      <c r="C14" s="19" t="s">
        <v>7</v>
      </c>
      <c r="H14" s="19" t="s">
        <v>8</v>
      </c>
      <c r="J14" s="18"/>
    </row>
    <row r="15" spans="2:15" ht="12.75" customHeight="1">
      <c r="J15" s="18"/>
    </row>
    <row r="16" spans="2:15" ht="28.5" customHeight="1">
      <c r="C16" s="19" t="s">
        <v>9</v>
      </c>
      <c r="H16" s="19" t="s">
        <v>9</v>
      </c>
    </row>
    <row r="17" spans="2:12" ht="25.5" customHeight="1"/>
    <row r="18" spans="2:12" ht="13.5" customHeight="1">
      <c r="B18" s="20"/>
      <c r="C18" s="21"/>
      <c r="D18" s="21"/>
      <c r="E18" s="22"/>
      <c r="F18" s="23"/>
      <c r="G18" s="24"/>
      <c r="H18" s="25"/>
      <c r="I18" s="24"/>
      <c r="J18" s="26" t="s">
        <v>10</v>
      </c>
      <c r="K18" s="27"/>
    </row>
    <row r="19" spans="2:12" ht="15" customHeight="1">
      <c r="B19" s="28" t="s">
        <v>11</v>
      </c>
      <c r="C19" s="29"/>
      <c r="D19" s="30">
        <v>15</v>
      </c>
      <c r="E19" s="31" t="s">
        <v>12</v>
      </c>
      <c r="F19" s="32"/>
      <c r="G19" s="33"/>
      <c r="H19" s="33"/>
      <c r="I19" s="34">
        <f>ROUND(G32,0)</f>
        <v>0</v>
      </c>
      <c r="J19" s="35"/>
      <c r="K19" s="36"/>
    </row>
    <row r="20" spans="2:12">
      <c r="B20" s="28" t="s">
        <v>13</v>
      </c>
      <c r="C20" s="29"/>
      <c r="D20" s="30">
        <f>SazbaDPH1</f>
        <v>15</v>
      </c>
      <c r="E20" s="31" t="s">
        <v>12</v>
      </c>
      <c r="F20" s="37"/>
      <c r="G20" s="38"/>
      <c r="H20" s="38"/>
      <c r="I20" s="39">
        <f>ROUND(I19*D20/100,0)</f>
        <v>0</v>
      </c>
      <c r="J20" s="40"/>
      <c r="K20" s="36"/>
    </row>
    <row r="21" spans="2:12">
      <c r="B21" s="28" t="s">
        <v>11</v>
      </c>
      <c r="C21" s="29"/>
      <c r="D21" s="30">
        <v>21</v>
      </c>
      <c r="E21" s="31" t="s">
        <v>12</v>
      </c>
      <c r="F21" s="37"/>
      <c r="G21" s="38"/>
      <c r="H21" s="38"/>
      <c r="I21" s="39">
        <f>ROUND(H32,0)</f>
        <v>0</v>
      </c>
      <c r="J21" s="40"/>
      <c r="K21" s="36"/>
    </row>
    <row r="22" spans="2:12" ht="13.5" thickBot="1">
      <c r="B22" s="28" t="s">
        <v>13</v>
      </c>
      <c r="C22" s="29"/>
      <c r="D22" s="30">
        <f>SazbaDPH2</f>
        <v>21</v>
      </c>
      <c r="E22" s="31" t="s">
        <v>12</v>
      </c>
      <c r="F22" s="41"/>
      <c r="G22" s="42"/>
      <c r="H22" s="42"/>
      <c r="I22" s="43">
        <f>ROUND(I21*D21/100,0)</f>
        <v>0</v>
      </c>
      <c r="J22" s="44"/>
      <c r="K22" s="36"/>
    </row>
    <row r="23" spans="2:12" ht="16.5" thickBot="1">
      <c r="B23" s="45" t="s">
        <v>14</v>
      </c>
      <c r="C23" s="46"/>
      <c r="D23" s="46"/>
      <c r="E23" s="47"/>
      <c r="F23" s="48"/>
      <c r="G23" s="49"/>
      <c r="H23" s="49"/>
      <c r="I23" s="50">
        <f>SUM(I19:I22)</f>
        <v>0</v>
      </c>
      <c r="J23" s="51"/>
      <c r="K23" s="52"/>
    </row>
    <row r="26" spans="2:12" ht="1.5" customHeight="1"/>
    <row r="27" spans="2:12" ht="15.75" customHeight="1">
      <c r="B27" s="13" t="s">
        <v>15</v>
      </c>
      <c r="C27" s="53"/>
      <c r="D27" s="53"/>
      <c r="E27" s="53"/>
      <c r="F27" s="53"/>
      <c r="G27" s="53"/>
      <c r="H27" s="53"/>
      <c r="I27" s="53"/>
      <c r="J27" s="53"/>
      <c r="K27" s="53"/>
      <c r="L27" s="54"/>
    </row>
    <row r="28" spans="2:12" ht="5.25" customHeight="1">
      <c r="L28" s="54"/>
    </row>
    <row r="29" spans="2:12" ht="24" customHeight="1">
      <c r="B29" s="55" t="s">
        <v>16</v>
      </c>
      <c r="C29" s="56"/>
      <c r="D29" s="56"/>
      <c r="E29" s="57"/>
      <c r="F29" s="58" t="s">
        <v>17</v>
      </c>
      <c r="G29" s="59" t="str">
        <f>CONCATENATE("Základ DPH ",SazbaDPH1," %")</f>
        <v>Základ DPH 15 %</v>
      </c>
      <c r="H29" s="58" t="str">
        <f>CONCATENATE("Základ DPH ",SazbaDPH2," %")</f>
        <v>Základ DPH 21 %</v>
      </c>
      <c r="I29" s="58" t="s">
        <v>18</v>
      </c>
      <c r="J29" s="58" t="s">
        <v>12</v>
      </c>
    </row>
    <row r="30" spans="2:12">
      <c r="B30" s="60" t="s">
        <v>105</v>
      </c>
      <c r="C30" s="61" t="s">
        <v>106</v>
      </c>
      <c r="D30" s="62"/>
      <c r="E30" s="63"/>
      <c r="F30" s="64">
        <f>G30+H30+I30</f>
        <v>0</v>
      </c>
      <c r="G30" s="65">
        <v>0</v>
      </c>
      <c r="H30" s="66">
        <v>0</v>
      </c>
      <c r="I30" s="66">
        <f t="shared" ref="I30:I31" si="0">(G30*SazbaDPH1)/100+(H30*SazbaDPH2)/100</f>
        <v>0</v>
      </c>
      <c r="J30" s="67" t="str">
        <f t="shared" ref="J30:J31" si="1">IF(CelkemObjekty=0,"",F30/CelkemObjekty*100)</f>
        <v/>
      </c>
    </row>
    <row r="31" spans="2:12">
      <c r="B31" s="68" t="s">
        <v>162</v>
      </c>
      <c r="C31" s="69" t="s">
        <v>163</v>
      </c>
      <c r="D31" s="70"/>
      <c r="E31" s="71"/>
      <c r="F31" s="72">
        <f t="shared" ref="F31" si="2">G31+H31+I31</f>
        <v>0</v>
      </c>
      <c r="G31" s="73">
        <v>0</v>
      </c>
      <c r="H31" s="74">
        <v>0</v>
      </c>
      <c r="I31" s="74">
        <f t="shared" si="0"/>
        <v>0</v>
      </c>
      <c r="J31" s="67" t="str">
        <f t="shared" si="1"/>
        <v/>
      </c>
    </row>
    <row r="32" spans="2:12" ht="17.25" customHeight="1">
      <c r="B32" s="75" t="s">
        <v>19</v>
      </c>
      <c r="C32" s="76"/>
      <c r="D32" s="77"/>
      <c r="E32" s="78"/>
      <c r="F32" s="79">
        <f>SUM(F30:F31)</f>
        <v>0</v>
      </c>
      <c r="G32" s="79">
        <f>SUM(G30:G31)</f>
        <v>0</v>
      </c>
      <c r="H32" s="79">
        <f>SUM(H30:H31)</f>
        <v>0</v>
      </c>
      <c r="I32" s="79">
        <f>SUM(I30:I31)</f>
        <v>0</v>
      </c>
      <c r="J32" s="80" t="str">
        <f t="shared" ref="J32" si="3">IF(CelkemObjekty=0,"",F32/CelkemObjekty*100)</f>
        <v/>
      </c>
    </row>
    <row r="33" spans="2:11">
      <c r="B33" s="81"/>
      <c r="C33" s="81"/>
      <c r="D33" s="81"/>
      <c r="E33" s="81"/>
      <c r="F33" s="81"/>
      <c r="G33" s="81"/>
      <c r="H33" s="81"/>
      <c r="I33" s="81"/>
      <c r="J33" s="81"/>
      <c r="K33" s="81"/>
    </row>
    <row r="34" spans="2:11" ht="9.75" customHeight="1">
      <c r="B34" s="81"/>
      <c r="C34" s="81"/>
      <c r="D34" s="81"/>
      <c r="E34" s="81"/>
      <c r="F34" s="81"/>
      <c r="G34" s="81"/>
      <c r="H34" s="81"/>
      <c r="I34" s="81"/>
      <c r="J34" s="81"/>
      <c r="K34" s="81"/>
    </row>
    <row r="35" spans="2:11" ht="7.5" customHeight="1">
      <c r="B35" s="81"/>
      <c r="C35" s="81"/>
      <c r="D35" s="81"/>
      <c r="E35" s="81"/>
      <c r="F35" s="81"/>
      <c r="G35" s="81"/>
      <c r="H35" s="81"/>
      <c r="I35" s="81"/>
      <c r="J35" s="81"/>
      <c r="K35" s="81"/>
    </row>
    <row r="36" spans="2:11" ht="18">
      <c r="B36" s="13" t="s">
        <v>20</v>
      </c>
      <c r="C36" s="53"/>
      <c r="D36" s="53"/>
      <c r="E36" s="53"/>
      <c r="F36" s="53"/>
      <c r="G36" s="53"/>
      <c r="H36" s="53"/>
      <c r="I36" s="53"/>
      <c r="J36" s="53"/>
      <c r="K36" s="81"/>
    </row>
    <row r="37" spans="2:11">
      <c r="K37" s="81"/>
    </row>
    <row r="38" spans="2:11" ht="25.5">
      <c r="B38" s="82" t="s">
        <v>21</v>
      </c>
      <c r="C38" s="83" t="s">
        <v>22</v>
      </c>
      <c r="D38" s="56"/>
      <c r="E38" s="57"/>
      <c r="F38" s="58" t="s">
        <v>17</v>
      </c>
      <c r="G38" s="59" t="str">
        <f>CONCATENATE("Základ DPH ",SazbaDPH1," %")</f>
        <v>Základ DPH 15 %</v>
      </c>
      <c r="H38" s="58" t="str">
        <f>CONCATENATE("Základ DPH ",SazbaDPH2," %")</f>
        <v>Základ DPH 21 %</v>
      </c>
      <c r="I38" s="59" t="s">
        <v>18</v>
      </c>
      <c r="J38" s="58" t="s">
        <v>12</v>
      </c>
    </row>
    <row r="39" spans="2:11">
      <c r="B39" s="84" t="s">
        <v>105</v>
      </c>
      <c r="C39" s="85" t="s">
        <v>161</v>
      </c>
      <c r="D39" s="62"/>
      <c r="E39" s="63"/>
      <c r="F39" s="64">
        <f>G39+H39+I39</f>
        <v>0</v>
      </c>
      <c r="G39" s="65">
        <v>0</v>
      </c>
      <c r="H39" s="66">
        <v>0</v>
      </c>
      <c r="I39" s="73">
        <f t="shared" ref="I39:I40" si="4">(G39*SazbaDPH1)/100+(H39*SazbaDPH2)/100</f>
        <v>0</v>
      </c>
      <c r="J39" s="67" t="str">
        <f t="shared" ref="J39:J40" si="5">IF(CelkemObjekty=0,"",F39/CelkemObjekty*100)</f>
        <v/>
      </c>
    </row>
    <row r="40" spans="2:11">
      <c r="B40" s="86" t="s">
        <v>162</v>
      </c>
      <c r="C40" s="87" t="s">
        <v>421</v>
      </c>
      <c r="D40" s="70"/>
      <c r="E40" s="71"/>
      <c r="F40" s="72">
        <f t="shared" ref="F40" si="6">G40+H40+I40</f>
        <v>0</v>
      </c>
      <c r="G40" s="73">
        <v>0</v>
      </c>
      <c r="H40" s="74">
        <v>0</v>
      </c>
      <c r="I40" s="73">
        <f t="shared" si="4"/>
        <v>0</v>
      </c>
      <c r="J40" s="67" t="str">
        <f t="shared" si="5"/>
        <v/>
      </c>
    </row>
    <row r="41" spans="2:11">
      <c r="B41" s="75" t="s">
        <v>19</v>
      </c>
      <c r="C41" s="76"/>
      <c r="D41" s="77"/>
      <c r="E41" s="78"/>
      <c r="F41" s="79">
        <f>SUM(F39:F40)</f>
        <v>0</v>
      </c>
      <c r="G41" s="88">
        <f>SUM(G39:G40)</f>
        <v>0</v>
      </c>
      <c r="H41" s="79">
        <f>SUM(H39:H40)</f>
        <v>0</v>
      </c>
      <c r="I41" s="88">
        <f>SUM(I39:I40)</f>
        <v>0</v>
      </c>
      <c r="J41" s="80" t="str">
        <f t="shared" ref="J41" si="7">IF(CelkemObjekty=0,"",F41/CelkemObjekty*100)</f>
        <v/>
      </c>
    </row>
    <row r="42" spans="2:11" ht="9" customHeight="1"/>
    <row r="43" spans="2:11" ht="6" customHeight="1"/>
    <row r="44" spans="2:11" ht="3" customHeight="1"/>
    <row r="45" spans="2:11" ht="6.75" customHeight="1"/>
    <row r="46" spans="2:11" ht="20.25" customHeight="1">
      <c r="B46" s="13" t="s">
        <v>23</v>
      </c>
      <c r="C46" s="53"/>
      <c r="D46" s="53"/>
      <c r="E46" s="53"/>
      <c r="F46" s="53"/>
      <c r="G46" s="53"/>
      <c r="H46" s="53"/>
      <c r="I46" s="53"/>
      <c r="J46" s="53"/>
    </row>
    <row r="47" spans="2:11" ht="9" customHeight="1"/>
    <row r="48" spans="2:11">
      <c r="B48" s="55" t="s">
        <v>24</v>
      </c>
      <c r="C48" s="56"/>
      <c r="D48" s="56"/>
      <c r="E48" s="58" t="s">
        <v>12</v>
      </c>
      <c r="F48" s="58" t="s">
        <v>25</v>
      </c>
      <c r="G48" s="59" t="s">
        <v>26</v>
      </c>
      <c r="H48" s="58" t="s">
        <v>27</v>
      </c>
      <c r="I48" s="59" t="s">
        <v>28</v>
      </c>
      <c r="J48" s="89" t="s">
        <v>29</v>
      </c>
    </row>
    <row r="49" spans="2:10">
      <c r="B49" s="60" t="s">
        <v>110</v>
      </c>
      <c r="C49" s="61" t="s">
        <v>111</v>
      </c>
      <c r="D49" s="62"/>
      <c r="E49" s="90" t="str">
        <f>IF(SUM(SoucetDilu)=0,"",SUM(F49:J49)/SUM(SoucetDilu)*100)</f>
        <v/>
      </c>
      <c r="F49" s="66">
        <v>0</v>
      </c>
      <c r="G49" s="65">
        <v>0</v>
      </c>
      <c r="H49" s="66">
        <v>0</v>
      </c>
      <c r="I49" s="65">
        <v>0</v>
      </c>
      <c r="J49" s="66">
        <v>0</v>
      </c>
    </row>
    <row r="50" spans="2:10">
      <c r="B50" s="68" t="s">
        <v>142</v>
      </c>
      <c r="C50" s="69" t="s">
        <v>106</v>
      </c>
      <c r="D50" s="70"/>
      <c r="E50" s="91" t="str">
        <f>IF(SUM(SoucetDilu)=0,"",SUM(F50:J50)/SUM(SoucetDilu)*100)</f>
        <v/>
      </c>
      <c r="F50" s="74">
        <v>0</v>
      </c>
      <c r="G50" s="73">
        <v>0</v>
      </c>
      <c r="H50" s="74">
        <v>0</v>
      </c>
      <c r="I50" s="73">
        <v>0</v>
      </c>
      <c r="J50" s="74">
        <v>0</v>
      </c>
    </row>
    <row r="51" spans="2:10">
      <c r="B51" s="68" t="s">
        <v>166</v>
      </c>
      <c r="C51" s="69" t="s">
        <v>167</v>
      </c>
      <c r="D51" s="70"/>
      <c r="E51" s="91" t="str">
        <f>IF(SUM(SoucetDilu)=0,"",SUM(F51:J51)/SUM(SoucetDilu)*100)</f>
        <v/>
      </c>
      <c r="F51" s="74">
        <v>0</v>
      </c>
      <c r="G51" s="73">
        <v>0</v>
      </c>
      <c r="H51" s="74">
        <v>0</v>
      </c>
      <c r="I51" s="73">
        <v>0</v>
      </c>
      <c r="J51" s="74">
        <v>0</v>
      </c>
    </row>
    <row r="52" spans="2:10">
      <c r="B52" s="68" t="s">
        <v>191</v>
      </c>
      <c r="C52" s="69" t="s">
        <v>192</v>
      </c>
      <c r="D52" s="70"/>
      <c r="E52" s="91" t="str">
        <f>IF(SUM(SoucetDilu)=0,"",SUM(F52:J52)/SUM(SoucetDilu)*100)</f>
        <v/>
      </c>
      <c r="F52" s="74">
        <v>0</v>
      </c>
      <c r="G52" s="73">
        <v>0</v>
      </c>
      <c r="H52" s="74">
        <v>0</v>
      </c>
      <c r="I52" s="73">
        <v>0</v>
      </c>
      <c r="J52" s="74">
        <v>0</v>
      </c>
    </row>
    <row r="53" spans="2:10">
      <c r="B53" s="68" t="s">
        <v>207</v>
      </c>
      <c r="C53" s="69" t="s">
        <v>208</v>
      </c>
      <c r="D53" s="70"/>
      <c r="E53" s="91" t="str">
        <f>IF(SUM(SoucetDilu)=0,"",SUM(F53:J53)/SUM(SoucetDilu)*100)</f>
        <v/>
      </c>
      <c r="F53" s="74">
        <v>0</v>
      </c>
      <c r="G53" s="73">
        <v>0</v>
      </c>
      <c r="H53" s="74">
        <v>0</v>
      </c>
      <c r="I53" s="73">
        <v>0</v>
      </c>
      <c r="J53" s="74">
        <v>0</v>
      </c>
    </row>
    <row r="54" spans="2:10">
      <c r="B54" s="68" t="s">
        <v>227</v>
      </c>
      <c r="C54" s="69" t="s">
        <v>228</v>
      </c>
      <c r="D54" s="70"/>
      <c r="E54" s="91" t="str">
        <f>IF(SUM(SoucetDilu)=0,"",SUM(F54:J54)/SUM(SoucetDilu)*100)</f>
        <v/>
      </c>
      <c r="F54" s="74">
        <v>0</v>
      </c>
      <c r="G54" s="73">
        <v>0</v>
      </c>
      <c r="H54" s="74">
        <v>0</v>
      </c>
      <c r="I54" s="73">
        <v>0</v>
      </c>
      <c r="J54" s="74">
        <v>0</v>
      </c>
    </row>
    <row r="55" spans="2:10">
      <c r="B55" s="68" t="s">
        <v>242</v>
      </c>
      <c r="C55" s="69" t="s">
        <v>243</v>
      </c>
      <c r="D55" s="70"/>
      <c r="E55" s="91" t="str">
        <f>IF(SUM(SoucetDilu)=0,"",SUM(F55:J55)/SUM(SoucetDilu)*100)</f>
        <v/>
      </c>
      <c r="F55" s="74">
        <v>0</v>
      </c>
      <c r="G55" s="73">
        <v>0</v>
      </c>
      <c r="H55" s="74">
        <v>0</v>
      </c>
      <c r="I55" s="73">
        <v>0</v>
      </c>
      <c r="J55" s="74">
        <v>0</v>
      </c>
    </row>
    <row r="56" spans="2:10">
      <c r="B56" s="68" t="s">
        <v>262</v>
      </c>
      <c r="C56" s="69" t="s">
        <v>263</v>
      </c>
      <c r="D56" s="70"/>
      <c r="E56" s="91" t="str">
        <f>IF(SUM(SoucetDilu)=0,"",SUM(F56:J56)/SUM(SoucetDilu)*100)</f>
        <v/>
      </c>
      <c r="F56" s="74">
        <v>0</v>
      </c>
      <c r="G56" s="73">
        <v>0</v>
      </c>
      <c r="H56" s="74">
        <v>0</v>
      </c>
      <c r="I56" s="73">
        <v>0</v>
      </c>
      <c r="J56" s="74">
        <v>0</v>
      </c>
    </row>
    <row r="57" spans="2:10">
      <c r="B57" s="68" t="s">
        <v>267</v>
      </c>
      <c r="C57" s="69" t="s">
        <v>268</v>
      </c>
      <c r="D57" s="70"/>
      <c r="E57" s="91" t="str">
        <f>IF(SUM(SoucetDilu)=0,"",SUM(F57:J57)/SUM(SoucetDilu)*100)</f>
        <v/>
      </c>
      <c r="F57" s="74">
        <v>0</v>
      </c>
      <c r="G57" s="73">
        <v>0</v>
      </c>
      <c r="H57" s="74">
        <v>0</v>
      </c>
      <c r="I57" s="73">
        <v>0</v>
      </c>
      <c r="J57" s="74">
        <v>0</v>
      </c>
    </row>
    <row r="58" spans="2:10">
      <c r="B58" s="68" t="s">
        <v>274</v>
      </c>
      <c r="C58" s="69" t="s">
        <v>275</v>
      </c>
      <c r="D58" s="70"/>
      <c r="E58" s="91" t="str">
        <f>IF(SUM(SoucetDilu)=0,"",SUM(F58:J58)/SUM(SoucetDilu)*100)</f>
        <v/>
      </c>
      <c r="F58" s="74">
        <v>0</v>
      </c>
      <c r="G58" s="73">
        <v>0</v>
      </c>
      <c r="H58" s="74">
        <v>0</v>
      </c>
      <c r="I58" s="73">
        <v>0</v>
      </c>
      <c r="J58" s="74">
        <v>0</v>
      </c>
    </row>
    <row r="59" spans="2:10">
      <c r="B59" s="68" t="s">
        <v>279</v>
      </c>
      <c r="C59" s="69" t="s">
        <v>280</v>
      </c>
      <c r="D59" s="70"/>
      <c r="E59" s="91" t="str">
        <f>IF(SUM(SoucetDilu)=0,"",SUM(F59:J59)/SUM(SoucetDilu)*100)</f>
        <v/>
      </c>
      <c r="F59" s="74">
        <v>0</v>
      </c>
      <c r="G59" s="73">
        <v>0</v>
      </c>
      <c r="H59" s="74">
        <v>0</v>
      </c>
      <c r="I59" s="73">
        <v>0</v>
      </c>
      <c r="J59" s="74">
        <v>0</v>
      </c>
    </row>
    <row r="60" spans="2:10">
      <c r="B60" s="68" t="s">
        <v>292</v>
      </c>
      <c r="C60" s="69" t="s">
        <v>293</v>
      </c>
      <c r="D60" s="70"/>
      <c r="E60" s="91" t="str">
        <f>IF(SUM(SoucetDilu)=0,"",SUM(F60:J60)/SUM(SoucetDilu)*100)</f>
        <v/>
      </c>
      <c r="F60" s="74">
        <v>0</v>
      </c>
      <c r="G60" s="73">
        <v>0</v>
      </c>
      <c r="H60" s="74">
        <v>0</v>
      </c>
      <c r="I60" s="73">
        <v>0</v>
      </c>
      <c r="J60" s="74">
        <v>0</v>
      </c>
    </row>
    <row r="61" spans="2:10">
      <c r="B61" s="68" t="s">
        <v>312</v>
      </c>
      <c r="C61" s="69" t="s">
        <v>313</v>
      </c>
      <c r="D61" s="70"/>
      <c r="E61" s="91" t="str">
        <f>IF(SUM(SoucetDilu)=0,"",SUM(F61:J61)/SUM(SoucetDilu)*100)</f>
        <v/>
      </c>
      <c r="F61" s="74">
        <v>0</v>
      </c>
      <c r="G61" s="73">
        <v>0</v>
      </c>
      <c r="H61" s="74">
        <v>0</v>
      </c>
      <c r="I61" s="73">
        <v>0</v>
      </c>
      <c r="J61" s="74">
        <v>0</v>
      </c>
    </row>
    <row r="62" spans="2:10">
      <c r="B62" s="68" t="s">
        <v>322</v>
      </c>
      <c r="C62" s="69" t="s">
        <v>323</v>
      </c>
      <c r="D62" s="70"/>
      <c r="E62" s="91" t="str">
        <f>IF(SUM(SoucetDilu)=0,"",SUM(F62:J62)/SUM(SoucetDilu)*100)</f>
        <v/>
      </c>
      <c r="F62" s="74">
        <v>0</v>
      </c>
      <c r="G62" s="73">
        <v>0</v>
      </c>
      <c r="H62" s="74">
        <v>0</v>
      </c>
      <c r="I62" s="73">
        <v>0</v>
      </c>
      <c r="J62" s="74">
        <v>0</v>
      </c>
    </row>
    <row r="63" spans="2:10">
      <c r="B63" s="68" t="s">
        <v>343</v>
      </c>
      <c r="C63" s="69" t="s">
        <v>344</v>
      </c>
      <c r="D63" s="70"/>
      <c r="E63" s="91" t="str">
        <f>IF(SUM(SoucetDilu)=0,"",SUM(F63:J63)/SUM(SoucetDilu)*100)</f>
        <v/>
      </c>
      <c r="F63" s="74">
        <v>0</v>
      </c>
      <c r="G63" s="73">
        <v>0</v>
      </c>
      <c r="H63" s="74">
        <v>0</v>
      </c>
      <c r="I63" s="73">
        <v>0</v>
      </c>
      <c r="J63" s="74">
        <v>0</v>
      </c>
    </row>
    <row r="64" spans="2:10">
      <c r="B64" s="68" t="s">
        <v>403</v>
      </c>
      <c r="C64" s="69" t="s">
        <v>404</v>
      </c>
      <c r="D64" s="70"/>
      <c r="E64" s="91" t="str">
        <f>IF(SUM(SoucetDilu)=0,"",SUM(F64:J64)/SUM(SoucetDilu)*100)</f>
        <v/>
      </c>
      <c r="F64" s="74">
        <v>0</v>
      </c>
      <c r="G64" s="73">
        <v>0</v>
      </c>
      <c r="H64" s="74">
        <v>0</v>
      </c>
      <c r="I64" s="73">
        <v>0</v>
      </c>
      <c r="J64" s="74">
        <v>0</v>
      </c>
    </row>
    <row r="65" spans="2:10">
      <c r="B65" s="68" t="s">
        <v>350</v>
      </c>
      <c r="C65" s="69" t="s">
        <v>351</v>
      </c>
      <c r="D65" s="70"/>
      <c r="E65" s="91" t="str">
        <f>IF(SUM(SoucetDilu)=0,"",SUM(F65:J65)/SUM(SoucetDilu)*100)</f>
        <v/>
      </c>
      <c r="F65" s="74">
        <v>0</v>
      </c>
      <c r="G65" s="73">
        <v>0</v>
      </c>
      <c r="H65" s="74">
        <v>0</v>
      </c>
      <c r="I65" s="73">
        <v>0</v>
      </c>
      <c r="J65" s="74">
        <v>0</v>
      </c>
    </row>
    <row r="66" spans="2:10">
      <c r="B66" s="68" t="s">
        <v>379</v>
      </c>
      <c r="C66" s="69" t="s">
        <v>380</v>
      </c>
      <c r="D66" s="70"/>
      <c r="E66" s="91" t="str">
        <f>IF(SUM(SoucetDilu)=0,"",SUM(F66:J66)/SUM(SoucetDilu)*100)</f>
        <v/>
      </c>
      <c r="F66" s="74">
        <v>0</v>
      </c>
      <c r="G66" s="73">
        <v>0</v>
      </c>
      <c r="H66" s="74">
        <v>0</v>
      </c>
      <c r="I66" s="73">
        <v>0</v>
      </c>
      <c r="J66" s="74">
        <v>0</v>
      </c>
    </row>
    <row r="67" spans="2:10">
      <c r="B67" s="68" t="s">
        <v>385</v>
      </c>
      <c r="C67" s="69" t="s">
        <v>386</v>
      </c>
      <c r="D67" s="70"/>
      <c r="E67" s="91" t="str">
        <f>IF(SUM(SoucetDilu)=0,"",SUM(F67:J67)/SUM(SoucetDilu)*100)</f>
        <v/>
      </c>
      <c r="F67" s="74">
        <v>0</v>
      </c>
      <c r="G67" s="73">
        <v>0</v>
      </c>
      <c r="H67" s="74">
        <v>0</v>
      </c>
      <c r="I67" s="73">
        <v>0</v>
      </c>
      <c r="J67" s="74">
        <v>0</v>
      </c>
    </row>
    <row r="68" spans="2:10">
      <c r="B68" s="68" t="s">
        <v>390</v>
      </c>
      <c r="C68" s="69" t="s">
        <v>391</v>
      </c>
      <c r="D68" s="70"/>
      <c r="E68" s="91" t="str">
        <f>IF(SUM(SoucetDilu)=0,"",SUM(F68:J68)/SUM(SoucetDilu)*100)</f>
        <v/>
      </c>
      <c r="F68" s="74">
        <v>0</v>
      </c>
      <c r="G68" s="73">
        <v>0</v>
      </c>
      <c r="H68" s="74">
        <v>0</v>
      </c>
      <c r="I68" s="73">
        <v>0</v>
      </c>
      <c r="J68" s="74">
        <v>0</v>
      </c>
    </row>
    <row r="69" spans="2:10">
      <c r="B69" s="68" t="s">
        <v>398</v>
      </c>
      <c r="C69" s="69" t="s">
        <v>399</v>
      </c>
      <c r="D69" s="70"/>
      <c r="E69" s="91" t="str">
        <f>IF(SUM(SoucetDilu)=0,"",SUM(F69:J69)/SUM(SoucetDilu)*100)</f>
        <v/>
      </c>
      <c r="F69" s="74">
        <v>0</v>
      </c>
      <c r="G69" s="73">
        <v>0</v>
      </c>
      <c r="H69" s="74">
        <v>0</v>
      </c>
      <c r="I69" s="73">
        <v>0</v>
      </c>
      <c r="J69" s="74">
        <v>0</v>
      </c>
    </row>
    <row r="70" spans="2:10">
      <c r="B70" s="68" t="s">
        <v>410</v>
      </c>
      <c r="C70" s="69" t="s">
        <v>411</v>
      </c>
      <c r="D70" s="70"/>
      <c r="E70" s="91" t="str">
        <f>IF(SUM(SoucetDilu)=0,"",SUM(F70:J70)/SUM(SoucetDilu)*100)</f>
        <v/>
      </c>
      <c r="F70" s="74">
        <v>0</v>
      </c>
      <c r="G70" s="73">
        <v>0</v>
      </c>
      <c r="H70" s="74">
        <v>0</v>
      </c>
      <c r="I70" s="73">
        <v>0</v>
      </c>
      <c r="J70" s="74">
        <v>0</v>
      </c>
    </row>
    <row r="71" spans="2:10">
      <c r="B71" s="75" t="s">
        <v>19</v>
      </c>
      <c r="C71" s="76"/>
      <c r="D71" s="77"/>
      <c r="E71" s="92" t="str">
        <f>IF(SUM(SoucetDilu)=0,"",SUM(F71:J71)/SUM(SoucetDilu)*100)</f>
        <v/>
      </c>
      <c r="F71" s="79">
        <f>SUM(F49:F70)</f>
        <v>0</v>
      </c>
      <c r="G71" s="88">
        <f>SUM(G49:G70)</f>
        <v>0</v>
      </c>
      <c r="H71" s="79">
        <f>SUM(H49:H70)</f>
        <v>0</v>
      </c>
      <c r="I71" s="88">
        <f>SUM(I49:I70)</f>
        <v>0</v>
      </c>
      <c r="J71" s="79">
        <f>SUM(J49:J70)</f>
        <v>0</v>
      </c>
    </row>
    <row r="73" spans="2:10" ht="2.25" customHeight="1"/>
    <row r="74" spans="2:10" ht="1.5" customHeight="1"/>
    <row r="75" spans="2:10" ht="0.75" customHeight="1"/>
    <row r="76" spans="2:10" ht="0.75" customHeight="1"/>
    <row r="77" spans="2:10" ht="0.75" customHeight="1"/>
    <row r="78" spans="2:10" ht="18">
      <c r="B78" s="13" t="s">
        <v>30</v>
      </c>
      <c r="C78" s="53"/>
      <c r="D78" s="53"/>
      <c r="E78" s="53"/>
      <c r="F78" s="53"/>
      <c r="G78" s="53"/>
      <c r="H78" s="53"/>
      <c r="I78" s="53"/>
      <c r="J78" s="53"/>
    </row>
    <row r="80" spans="2:10">
      <c r="B80" s="55" t="s">
        <v>31</v>
      </c>
      <c r="C80" s="56"/>
      <c r="D80" s="56"/>
      <c r="E80" s="93"/>
      <c r="F80" s="94"/>
      <c r="G80" s="59"/>
      <c r="H80" s="58" t="s">
        <v>17</v>
      </c>
      <c r="I80" s="1"/>
      <c r="J80" s="1"/>
    </row>
    <row r="81" spans="2:10">
      <c r="B81" s="60" t="s">
        <v>151</v>
      </c>
      <c r="C81" s="61"/>
      <c r="D81" s="62"/>
      <c r="E81" s="95"/>
      <c r="F81" s="96"/>
      <c r="G81" s="65"/>
      <c r="H81" s="66">
        <v>0</v>
      </c>
      <c r="I81" s="1"/>
      <c r="J81" s="1"/>
    </row>
    <row r="82" spans="2:10">
      <c r="B82" s="68" t="s">
        <v>152</v>
      </c>
      <c r="C82" s="69"/>
      <c r="D82" s="70"/>
      <c r="E82" s="97"/>
      <c r="F82" s="98"/>
      <c r="G82" s="73"/>
      <c r="H82" s="74">
        <v>0</v>
      </c>
      <c r="I82" s="1"/>
      <c r="J82" s="1"/>
    </row>
    <row r="83" spans="2:10">
      <c r="B83" s="68" t="s">
        <v>153</v>
      </c>
      <c r="C83" s="69"/>
      <c r="D83" s="70"/>
      <c r="E83" s="97"/>
      <c r="F83" s="98"/>
      <c r="G83" s="73"/>
      <c r="H83" s="74">
        <v>0</v>
      </c>
      <c r="I83" s="1"/>
      <c r="J83" s="1"/>
    </row>
    <row r="84" spans="2:10">
      <c r="B84" s="68" t="s">
        <v>154</v>
      </c>
      <c r="C84" s="69"/>
      <c r="D84" s="70"/>
      <c r="E84" s="97"/>
      <c r="F84" s="98"/>
      <c r="G84" s="73"/>
      <c r="H84" s="74">
        <v>0</v>
      </c>
      <c r="I84" s="1"/>
      <c r="J84" s="1"/>
    </row>
    <row r="85" spans="2:10">
      <c r="B85" s="68" t="s">
        <v>155</v>
      </c>
      <c r="C85" s="69"/>
      <c r="D85" s="70"/>
      <c r="E85" s="97"/>
      <c r="F85" s="98"/>
      <c r="G85" s="73"/>
      <c r="H85" s="74">
        <v>0</v>
      </c>
      <c r="I85" s="1"/>
      <c r="J85" s="1"/>
    </row>
    <row r="86" spans="2:10">
      <c r="B86" s="68" t="s">
        <v>156</v>
      </c>
      <c r="C86" s="69"/>
      <c r="D86" s="70"/>
      <c r="E86" s="97"/>
      <c r="F86" s="98"/>
      <c r="G86" s="73"/>
      <c r="H86" s="74">
        <v>0</v>
      </c>
      <c r="I86" s="1"/>
      <c r="J86" s="1"/>
    </row>
    <row r="87" spans="2:10">
      <c r="B87" s="68" t="s">
        <v>157</v>
      </c>
      <c r="C87" s="69"/>
      <c r="D87" s="70"/>
      <c r="E87" s="97"/>
      <c r="F87" s="98"/>
      <c r="G87" s="73"/>
      <c r="H87" s="74">
        <v>0</v>
      </c>
      <c r="I87" s="1"/>
      <c r="J87" s="1"/>
    </row>
    <row r="88" spans="2:10">
      <c r="B88" s="68" t="s">
        <v>158</v>
      </c>
      <c r="C88" s="69"/>
      <c r="D88" s="70"/>
      <c r="E88" s="97"/>
      <c r="F88" s="98"/>
      <c r="G88" s="73"/>
      <c r="H88" s="74">
        <v>0</v>
      </c>
      <c r="I88" s="1"/>
      <c r="J88" s="1"/>
    </row>
    <row r="89" spans="2:10">
      <c r="B89" s="75" t="s">
        <v>19</v>
      </c>
      <c r="C89" s="76"/>
      <c r="D89" s="77"/>
      <c r="E89" s="99"/>
      <c r="F89" s="100"/>
      <c r="G89" s="88"/>
      <c r="H89" s="79">
        <f>SUM(H81:H88)</f>
        <v>0</v>
      </c>
      <c r="I89" s="1"/>
      <c r="J89" s="1"/>
    </row>
    <row r="90" spans="2:10">
      <c r="I90" s="1"/>
      <c r="J90" s="1"/>
    </row>
  </sheetData>
  <sortState ref="B831:K852">
    <sortCondition ref="B831"/>
  </sortState>
  <mergeCells count="5">
    <mergeCell ref="I19:J19"/>
    <mergeCell ref="I20:J20"/>
    <mergeCell ref="I21:J21"/>
    <mergeCell ref="I22:J22"/>
    <mergeCell ref="I23:J23"/>
  </mergeCells>
  <pageMargins left="0.39370078740157483" right="0.19685039370078741" top="0.39370078740157483" bottom="0.39370078740157483" header="0" footer="0.19685039370078741"/>
  <pageSetup paperSize="9" scale="99" fitToHeight="999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21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106</v>
      </c>
      <c r="E2" s="106"/>
      <c r="F2" s="107" t="s">
        <v>33</v>
      </c>
      <c r="G2" s="108" t="s">
        <v>108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105</v>
      </c>
      <c r="B5" s="118"/>
      <c r="C5" s="119" t="s">
        <v>106</v>
      </c>
      <c r="D5" s="120"/>
      <c r="E5" s="118"/>
      <c r="F5" s="113" t="s">
        <v>36</v>
      </c>
      <c r="G5" s="114" t="s">
        <v>109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160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159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00 27-2020 Rek'!E9</f>
        <v>0</v>
      </c>
      <c r="D15" s="160" t="str">
        <f>'SO 00 27-2020 Rek'!A14</f>
        <v>Ztížené výrobní podmínky</v>
      </c>
      <c r="E15" s="161"/>
      <c r="F15" s="162"/>
      <c r="G15" s="159">
        <f>'SO 00 27-2020 Rek'!I14</f>
        <v>0</v>
      </c>
    </row>
    <row r="16" spans="1:57" ht="15.95" customHeight="1">
      <c r="A16" s="157" t="s">
        <v>52</v>
      </c>
      <c r="B16" s="158" t="s">
        <v>53</v>
      </c>
      <c r="C16" s="159">
        <f>'SO 00 27-2020 Rek'!F9</f>
        <v>0</v>
      </c>
      <c r="D16" s="109" t="str">
        <f>'SO 00 27-2020 Rek'!A15</f>
        <v>Oborová přirážka</v>
      </c>
      <c r="E16" s="163"/>
      <c r="F16" s="164"/>
      <c r="G16" s="159">
        <f>'SO 00 27-2020 Rek'!I15</f>
        <v>0</v>
      </c>
    </row>
    <row r="17" spans="1:7" ht="15.95" customHeight="1">
      <c r="A17" s="157" t="s">
        <v>54</v>
      </c>
      <c r="B17" s="158" t="s">
        <v>55</v>
      </c>
      <c r="C17" s="159">
        <f>'SO 00 27-2020 Rek'!H9</f>
        <v>0</v>
      </c>
      <c r="D17" s="109" t="str">
        <f>'SO 00 27-2020 Rek'!A16</f>
        <v>Přesun stavebních kapacit</v>
      </c>
      <c r="E17" s="163"/>
      <c r="F17" s="164"/>
      <c r="G17" s="159">
        <f>'SO 00 27-2020 Rek'!I16</f>
        <v>0</v>
      </c>
    </row>
    <row r="18" spans="1:7" ht="15.95" customHeight="1">
      <c r="A18" s="165" t="s">
        <v>56</v>
      </c>
      <c r="B18" s="166" t="s">
        <v>57</v>
      </c>
      <c r="C18" s="159">
        <f>'SO 00 27-2020 Rek'!G9</f>
        <v>0</v>
      </c>
      <c r="D18" s="109" t="str">
        <f>'SO 00 27-2020 Rek'!A17</f>
        <v>Mimostaveništní doprava</v>
      </c>
      <c r="E18" s="163"/>
      <c r="F18" s="164"/>
      <c r="G18" s="159">
        <f>'SO 00 27-2020 Rek'!I17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00 27-2020 Rek'!A18</f>
        <v>Zařízení staveniště</v>
      </c>
      <c r="E19" s="163"/>
      <c r="F19" s="164"/>
      <c r="G19" s="159">
        <f>'SO 00 27-2020 Rek'!I18</f>
        <v>0</v>
      </c>
    </row>
    <row r="20" spans="1:7" ht="15.95" customHeight="1">
      <c r="A20" s="167"/>
      <c r="B20" s="158"/>
      <c r="C20" s="159"/>
      <c r="D20" s="109" t="str">
        <f>'SO 00 27-2020 Rek'!A19</f>
        <v>Provoz investora</v>
      </c>
      <c r="E20" s="163"/>
      <c r="F20" s="164"/>
      <c r="G20" s="159">
        <f>'SO 00 27-2020 Rek'!I19</f>
        <v>0</v>
      </c>
    </row>
    <row r="21" spans="1:7" ht="15.95" customHeight="1">
      <c r="A21" s="167" t="s">
        <v>29</v>
      </c>
      <c r="B21" s="158"/>
      <c r="C21" s="159">
        <f>'SO 00 27-2020 Rek'!I9</f>
        <v>0</v>
      </c>
      <c r="D21" s="109" t="str">
        <f>'SO 00 27-2020 Rek'!A20</f>
        <v>Kompletační činnost (IČD)</v>
      </c>
      <c r="E21" s="163"/>
      <c r="F21" s="164"/>
      <c r="G21" s="159">
        <f>'SO 00 27-2020 Rek'!I20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00 27-2020 Rek'!H22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31"/>
  <dimension ref="A1:BE73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57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57" ht="13.5" thickBot="1">
      <c r="A2" s="213" t="s">
        <v>76</v>
      </c>
      <c r="B2" s="214"/>
      <c r="C2" s="215" t="s">
        <v>107</v>
      </c>
      <c r="D2" s="216"/>
      <c r="E2" s="217"/>
      <c r="F2" s="216"/>
      <c r="G2" s="218" t="s">
        <v>106</v>
      </c>
      <c r="H2" s="219"/>
      <c r="I2" s="220"/>
    </row>
    <row r="3" spans="1:57" ht="13.5" thickTop="1">
      <c r="F3" s="137"/>
    </row>
    <row r="4" spans="1:57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57" ht="13.5" thickBot="1"/>
    <row r="6" spans="1:57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57" s="137" customFormat="1">
      <c r="A7" s="332" t="str">
        <f>'SO 00 27-2020 Pol'!B7</f>
        <v>00</v>
      </c>
      <c r="B7" s="70" t="str">
        <f>'SO 00 27-2020 Pol'!C7</f>
        <v>Ostatní náklady</v>
      </c>
      <c r="D7" s="230"/>
      <c r="E7" s="333">
        <f>'SO 00 27-2020 Pol'!BA28</f>
        <v>0</v>
      </c>
      <c r="F7" s="334">
        <f>'SO 00 27-2020 Pol'!BB28</f>
        <v>0</v>
      </c>
      <c r="G7" s="334">
        <f>'SO 00 27-2020 Pol'!BC28</f>
        <v>0</v>
      </c>
      <c r="H7" s="334">
        <f>'SO 00 27-2020 Pol'!BD28</f>
        <v>0</v>
      </c>
      <c r="I7" s="335">
        <f>'SO 00 27-2020 Pol'!BE28</f>
        <v>0</v>
      </c>
    </row>
    <row r="8" spans="1:57" s="137" customFormat="1" ht="13.5" thickBot="1">
      <c r="A8" s="332" t="str">
        <f>'SO 00 27-2020 Pol'!B29</f>
        <v>000</v>
      </c>
      <c r="B8" s="70" t="str">
        <f>'SO 00 27-2020 Pol'!C29</f>
        <v>Vedlejší náklady</v>
      </c>
      <c r="D8" s="230"/>
      <c r="E8" s="333">
        <f>'SO 00 27-2020 Pol'!BA35</f>
        <v>0</v>
      </c>
      <c r="F8" s="334">
        <f>'SO 00 27-2020 Pol'!BB35</f>
        <v>0</v>
      </c>
      <c r="G8" s="334">
        <f>'SO 00 27-2020 Pol'!BC35</f>
        <v>0</v>
      </c>
      <c r="H8" s="334">
        <f>'SO 00 27-2020 Pol'!BD35</f>
        <v>0</v>
      </c>
      <c r="I8" s="335">
        <f>'SO 00 27-2020 Pol'!BE35</f>
        <v>0</v>
      </c>
    </row>
    <row r="9" spans="1:57" s="14" customFormat="1" ht="13.5" thickBot="1">
      <c r="A9" s="231"/>
      <c r="B9" s="232" t="s">
        <v>79</v>
      </c>
      <c r="C9" s="232"/>
      <c r="D9" s="233"/>
      <c r="E9" s="234">
        <f>SUM(E7:E8)</f>
        <v>0</v>
      </c>
      <c r="F9" s="235">
        <f>SUM(F7:F8)</f>
        <v>0</v>
      </c>
      <c r="G9" s="235">
        <f>SUM(G7:G8)</f>
        <v>0</v>
      </c>
      <c r="H9" s="235">
        <f>SUM(H7:H8)</f>
        <v>0</v>
      </c>
      <c r="I9" s="236">
        <f>SUM(I7:I8)</f>
        <v>0</v>
      </c>
    </row>
    <row r="10" spans="1:57">
      <c r="A10" s="137"/>
      <c r="B10" s="137"/>
      <c r="C10" s="137"/>
      <c r="D10" s="137"/>
      <c r="E10" s="137"/>
      <c r="F10" s="137"/>
      <c r="G10" s="137"/>
      <c r="H10" s="137"/>
      <c r="I10" s="137"/>
    </row>
    <row r="11" spans="1:57" ht="19.5" customHeight="1">
      <c r="A11" s="222" t="s">
        <v>80</v>
      </c>
      <c r="B11" s="222"/>
      <c r="C11" s="222"/>
      <c r="D11" s="222"/>
      <c r="E11" s="222"/>
      <c r="F11" s="222"/>
      <c r="G11" s="237"/>
      <c r="H11" s="222"/>
      <c r="I11" s="222"/>
      <c r="BA11" s="143"/>
      <c r="BB11" s="143"/>
      <c r="BC11" s="143"/>
      <c r="BD11" s="143"/>
      <c r="BE11" s="143"/>
    </row>
    <row r="12" spans="1:57" ht="13.5" thickBot="1"/>
    <row r="13" spans="1:57">
      <c r="A13" s="175" t="s">
        <v>81</v>
      </c>
      <c r="B13" s="176"/>
      <c r="C13" s="176"/>
      <c r="D13" s="238"/>
      <c r="E13" s="239" t="s">
        <v>82</v>
      </c>
      <c r="F13" s="240" t="s">
        <v>12</v>
      </c>
      <c r="G13" s="241" t="s">
        <v>83</v>
      </c>
      <c r="H13" s="242"/>
      <c r="I13" s="243" t="s">
        <v>82</v>
      </c>
    </row>
    <row r="14" spans="1:57">
      <c r="A14" s="167" t="s">
        <v>151</v>
      </c>
      <c r="B14" s="158"/>
      <c r="C14" s="158"/>
      <c r="D14" s="244"/>
      <c r="E14" s="245"/>
      <c r="F14" s="246"/>
      <c r="G14" s="247">
        <v>0</v>
      </c>
      <c r="H14" s="248"/>
      <c r="I14" s="249">
        <f>E14+F14*G14/100</f>
        <v>0</v>
      </c>
      <c r="BA14" s="1">
        <v>0</v>
      </c>
    </row>
    <row r="15" spans="1:57">
      <c r="A15" s="167" t="s">
        <v>152</v>
      </c>
      <c r="B15" s="158"/>
      <c r="C15" s="158"/>
      <c r="D15" s="244"/>
      <c r="E15" s="245"/>
      <c r="F15" s="246"/>
      <c r="G15" s="247">
        <v>0</v>
      </c>
      <c r="H15" s="248"/>
      <c r="I15" s="249">
        <f>E15+F15*G15/100</f>
        <v>0</v>
      </c>
      <c r="BA15" s="1">
        <v>0</v>
      </c>
    </row>
    <row r="16" spans="1:57">
      <c r="A16" s="167" t="s">
        <v>153</v>
      </c>
      <c r="B16" s="158"/>
      <c r="C16" s="158"/>
      <c r="D16" s="244"/>
      <c r="E16" s="245"/>
      <c r="F16" s="246"/>
      <c r="G16" s="247">
        <v>0</v>
      </c>
      <c r="H16" s="248"/>
      <c r="I16" s="249">
        <f>E16+F16*G16/100</f>
        <v>0</v>
      </c>
      <c r="BA16" s="1">
        <v>0</v>
      </c>
    </row>
    <row r="17" spans="1:53">
      <c r="A17" s="167" t="s">
        <v>154</v>
      </c>
      <c r="B17" s="158"/>
      <c r="C17" s="158"/>
      <c r="D17" s="244"/>
      <c r="E17" s="245"/>
      <c r="F17" s="246"/>
      <c r="G17" s="247">
        <v>0</v>
      </c>
      <c r="H17" s="248"/>
      <c r="I17" s="249">
        <f>E17+F17*G17/100</f>
        <v>0</v>
      </c>
      <c r="BA17" s="1">
        <v>0</v>
      </c>
    </row>
    <row r="18" spans="1:53">
      <c r="A18" s="167" t="s">
        <v>155</v>
      </c>
      <c r="B18" s="158"/>
      <c r="C18" s="158"/>
      <c r="D18" s="244"/>
      <c r="E18" s="245"/>
      <c r="F18" s="246"/>
      <c r="G18" s="247">
        <v>0</v>
      </c>
      <c r="H18" s="248"/>
      <c r="I18" s="249">
        <f>E18+F18*G18/100</f>
        <v>0</v>
      </c>
      <c r="BA18" s="1">
        <v>1</v>
      </c>
    </row>
    <row r="19" spans="1:53">
      <c r="A19" s="167" t="s">
        <v>156</v>
      </c>
      <c r="B19" s="158"/>
      <c r="C19" s="158"/>
      <c r="D19" s="244"/>
      <c r="E19" s="245"/>
      <c r="F19" s="246"/>
      <c r="G19" s="247">
        <v>0</v>
      </c>
      <c r="H19" s="248"/>
      <c r="I19" s="249">
        <f>E19+F19*G19/100</f>
        <v>0</v>
      </c>
      <c r="BA19" s="1">
        <v>1</v>
      </c>
    </row>
    <row r="20" spans="1:53">
      <c r="A20" s="167" t="s">
        <v>157</v>
      </c>
      <c r="B20" s="158"/>
      <c r="C20" s="158"/>
      <c r="D20" s="244"/>
      <c r="E20" s="245"/>
      <c r="F20" s="246"/>
      <c r="G20" s="247">
        <v>0</v>
      </c>
      <c r="H20" s="248"/>
      <c r="I20" s="249">
        <f>E20+F20*G20/100</f>
        <v>0</v>
      </c>
      <c r="BA20" s="1">
        <v>2</v>
      </c>
    </row>
    <row r="21" spans="1:53">
      <c r="A21" s="167" t="s">
        <v>158</v>
      </c>
      <c r="B21" s="158"/>
      <c r="C21" s="158"/>
      <c r="D21" s="244"/>
      <c r="E21" s="245"/>
      <c r="F21" s="246"/>
      <c r="G21" s="247">
        <v>0</v>
      </c>
      <c r="H21" s="248"/>
      <c r="I21" s="249">
        <f>E21+F21*G21/100</f>
        <v>0</v>
      </c>
      <c r="BA21" s="1">
        <v>2</v>
      </c>
    </row>
    <row r="22" spans="1:53" ht="13.5" thickBot="1">
      <c r="A22" s="250"/>
      <c r="B22" s="251" t="s">
        <v>84</v>
      </c>
      <c r="C22" s="252"/>
      <c r="D22" s="253"/>
      <c r="E22" s="254"/>
      <c r="F22" s="255"/>
      <c r="G22" s="255"/>
      <c r="H22" s="256">
        <f>SUM(I14:I21)</f>
        <v>0</v>
      </c>
      <c r="I22" s="257"/>
    </row>
    <row r="24" spans="1:53">
      <c r="B24" s="14"/>
      <c r="F24" s="258"/>
      <c r="G24" s="259"/>
      <c r="H24" s="259"/>
      <c r="I24" s="54"/>
    </row>
    <row r="25" spans="1:53">
      <c r="F25" s="258"/>
      <c r="G25" s="259"/>
      <c r="H25" s="259"/>
      <c r="I25" s="54"/>
    </row>
    <row r="26" spans="1:53">
      <c r="F26" s="258"/>
      <c r="G26" s="259"/>
      <c r="H26" s="259"/>
      <c r="I26" s="54"/>
    </row>
    <row r="27" spans="1:53">
      <c r="F27" s="258"/>
      <c r="G27" s="259"/>
      <c r="H27" s="259"/>
      <c r="I27" s="54"/>
    </row>
    <row r="28" spans="1:53">
      <c r="F28" s="258"/>
      <c r="G28" s="259"/>
      <c r="H28" s="259"/>
      <c r="I28" s="54"/>
    </row>
    <row r="29" spans="1:53">
      <c r="F29" s="258"/>
      <c r="G29" s="259"/>
      <c r="H29" s="259"/>
      <c r="I29" s="54"/>
    </row>
    <row r="30" spans="1:53">
      <c r="F30" s="258"/>
      <c r="G30" s="259"/>
      <c r="H30" s="259"/>
      <c r="I30" s="54"/>
    </row>
    <row r="31" spans="1:53">
      <c r="F31" s="258"/>
      <c r="G31" s="259"/>
      <c r="H31" s="259"/>
      <c r="I31" s="54"/>
    </row>
    <row r="32" spans="1:53">
      <c r="F32" s="258"/>
      <c r="G32" s="259"/>
      <c r="H32" s="259"/>
      <c r="I32" s="54"/>
    </row>
    <row r="33" spans="6:9">
      <c r="F33" s="258"/>
      <c r="G33" s="259"/>
      <c r="H33" s="259"/>
      <c r="I33" s="54"/>
    </row>
    <row r="34" spans="6:9">
      <c r="F34" s="258"/>
      <c r="G34" s="259"/>
      <c r="H34" s="259"/>
      <c r="I34" s="54"/>
    </row>
    <row r="35" spans="6:9">
      <c r="F35" s="258"/>
      <c r="G35" s="259"/>
      <c r="H35" s="259"/>
      <c r="I35" s="54"/>
    </row>
    <row r="36" spans="6:9">
      <c r="F36" s="258"/>
      <c r="G36" s="259"/>
      <c r="H36" s="259"/>
      <c r="I36" s="54"/>
    </row>
    <row r="37" spans="6:9">
      <c r="F37" s="258"/>
      <c r="G37" s="259"/>
      <c r="H37" s="259"/>
      <c r="I37" s="54"/>
    </row>
    <row r="38" spans="6:9">
      <c r="F38" s="258"/>
      <c r="G38" s="259"/>
      <c r="H38" s="259"/>
      <c r="I38" s="54"/>
    </row>
    <row r="39" spans="6:9">
      <c r="F39" s="258"/>
      <c r="G39" s="259"/>
      <c r="H39" s="259"/>
      <c r="I39" s="54"/>
    </row>
    <row r="40" spans="6:9">
      <c r="F40" s="258"/>
      <c r="G40" s="259"/>
      <c r="H40" s="259"/>
      <c r="I40" s="54"/>
    </row>
    <row r="41" spans="6:9">
      <c r="F41" s="258"/>
      <c r="G41" s="259"/>
      <c r="H41" s="259"/>
      <c r="I41" s="54"/>
    </row>
    <row r="42" spans="6:9">
      <c r="F42" s="258"/>
      <c r="G42" s="259"/>
      <c r="H42" s="259"/>
      <c r="I42" s="54"/>
    </row>
    <row r="43" spans="6:9">
      <c r="F43" s="258"/>
      <c r="G43" s="259"/>
      <c r="H43" s="259"/>
      <c r="I43" s="54"/>
    </row>
    <row r="44" spans="6:9">
      <c r="F44" s="258"/>
      <c r="G44" s="259"/>
      <c r="H44" s="259"/>
      <c r="I44" s="54"/>
    </row>
    <row r="45" spans="6:9">
      <c r="F45" s="258"/>
      <c r="G45" s="259"/>
      <c r="H45" s="259"/>
      <c r="I45" s="54"/>
    </row>
    <row r="46" spans="6:9">
      <c r="F46" s="258"/>
      <c r="G46" s="259"/>
      <c r="H46" s="259"/>
      <c r="I46" s="54"/>
    </row>
    <row r="47" spans="6:9">
      <c r="F47" s="258"/>
      <c r="G47" s="259"/>
      <c r="H47" s="259"/>
      <c r="I47" s="54"/>
    </row>
    <row r="48" spans="6:9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</sheetData>
  <mergeCells count="4">
    <mergeCell ref="A1:B1"/>
    <mergeCell ref="A2:B2"/>
    <mergeCell ref="G2:I2"/>
    <mergeCell ref="H22:I22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List2"/>
  <dimension ref="A1:CB108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00 27-2020 Rek'!H1</f>
        <v>27-2020</v>
      </c>
      <c r="G3" s="268"/>
    </row>
    <row r="4" spans="1:80" ht="13.5" thickBot="1">
      <c r="A4" s="269" t="s">
        <v>76</v>
      </c>
      <c r="B4" s="214"/>
      <c r="C4" s="215" t="s">
        <v>107</v>
      </c>
      <c r="D4" s="270"/>
      <c r="E4" s="271" t="str">
        <f>'SO 00 27-2020 Rek'!G2</f>
        <v>Vedlejší náklady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110</v>
      </c>
      <c r="C7" s="284" t="s">
        <v>111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113</v>
      </c>
      <c r="C8" s="295" t="s">
        <v>114</v>
      </c>
      <c r="D8" s="296" t="s">
        <v>115</v>
      </c>
      <c r="E8" s="297">
        <v>1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0</v>
      </c>
      <c r="K8" s="300">
        <f>E8*J8</f>
        <v>0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293">
        <v>2</v>
      </c>
      <c r="B9" s="294" t="s">
        <v>116</v>
      </c>
      <c r="C9" s="295" t="s">
        <v>117</v>
      </c>
      <c r="D9" s="296" t="s">
        <v>115</v>
      </c>
      <c r="E9" s="297">
        <v>1</v>
      </c>
      <c r="F9" s="297">
        <v>0</v>
      </c>
      <c r="G9" s="298">
        <f>E9*F9</f>
        <v>0</v>
      </c>
      <c r="H9" s="299">
        <v>0</v>
      </c>
      <c r="I9" s="300">
        <f>E9*H9</f>
        <v>0</v>
      </c>
      <c r="J9" s="299">
        <v>0</v>
      </c>
      <c r="K9" s="300">
        <f>E9*J9</f>
        <v>0</v>
      </c>
      <c r="O9" s="292">
        <v>2</v>
      </c>
      <c r="AA9" s="261">
        <v>1</v>
      </c>
      <c r="AB9" s="261">
        <v>1</v>
      </c>
      <c r="AC9" s="261">
        <v>1</v>
      </c>
      <c r="AZ9" s="261">
        <v>1</v>
      </c>
      <c r="BA9" s="261">
        <f>IF(AZ9=1,G9,0)</f>
        <v>0</v>
      </c>
      <c r="BB9" s="261">
        <f>IF(AZ9=2,G9,0)</f>
        <v>0</v>
      </c>
      <c r="BC9" s="261">
        <f>IF(AZ9=3,G9,0)</f>
        <v>0</v>
      </c>
      <c r="BD9" s="261">
        <f>IF(AZ9=4,G9,0)</f>
        <v>0</v>
      </c>
      <c r="BE9" s="261">
        <f>IF(AZ9=5,G9,0)</f>
        <v>0</v>
      </c>
      <c r="CA9" s="292">
        <v>1</v>
      </c>
      <c r="CB9" s="292">
        <v>1</v>
      </c>
    </row>
    <row r="10" spans="1:80" ht="33.75">
      <c r="A10" s="301"/>
      <c r="B10" s="302"/>
      <c r="C10" s="303" t="s">
        <v>118</v>
      </c>
      <c r="D10" s="304"/>
      <c r="E10" s="304"/>
      <c r="F10" s="304"/>
      <c r="G10" s="305"/>
      <c r="I10" s="306"/>
      <c r="K10" s="306"/>
      <c r="L10" s="307" t="s">
        <v>118</v>
      </c>
      <c r="O10" s="292">
        <v>3</v>
      </c>
    </row>
    <row r="11" spans="1:80">
      <c r="A11" s="301"/>
      <c r="B11" s="302"/>
      <c r="C11" s="303"/>
      <c r="D11" s="304"/>
      <c r="E11" s="304"/>
      <c r="F11" s="304"/>
      <c r="G11" s="305"/>
      <c r="I11" s="306"/>
      <c r="K11" s="306"/>
      <c r="L11" s="307"/>
      <c r="O11" s="292">
        <v>3</v>
      </c>
    </row>
    <row r="12" spans="1:80">
      <c r="A12" s="293">
        <v>3</v>
      </c>
      <c r="B12" s="294" t="s">
        <v>119</v>
      </c>
      <c r="C12" s="295" t="s">
        <v>120</v>
      </c>
      <c r="D12" s="296" t="s">
        <v>115</v>
      </c>
      <c r="E12" s="297">
        <v>1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0</v>
      </c>
      <c r="K12" s="300">
        <f>E12*J12</f>
        <v>0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 ht="22.5">
      <c r="A13" s="301"/>
      <c r="B13" s="302"/>
      <c r="C13" s="303" t="s">
        <v>121</v>
      </c>
      <c r="D13" s="304"/>
      <c r="E13" s="304"/>
      <c r="F13" s="304"/>
      <c r="G13" s="305"/>
      <c r="I13" s="306"/>
      <c r="K13" s="306"/>
      <c r="L13" s="307" t="s">
        <v>121</v>
      </c>
      <c r="O13" s="292">
        <v>3</v>
      </c>
    </row>
    <row r="14" spans="1:80">
      <c r="A14" s="293">
        <v>4</v>
      </c>
      <c r="B14" s="294" t="s">
        <v>122</v>
      </c>
      <c r="C14" s="295" t="s">
        <v>123</v>
      </c>
      <c r="D14" s="296" t="s">
        <v>115</v>
      </c>
      <c r="E14" s="297">
        <v>1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0</v>
      </c>
      <c r="K14" s="300">
        <f>E14*J14</f>
        <v>0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2"/>
      <c r="C15" s="303" t="s">
        <v>124</v>
      </c>
      <c r="D15" s="304"/>
      <c r="E15" s="304"/>
      <c r="F15" s="304"/>
      <c r="G15" s="305"/>
      <c r="I15" s="306"/>
      <c r="K15" s="306"/>
      <c r="L15" s="307" t="s">
        <v>124</v>
      </c>
      <c r="O15" s="292">
        <v>3</v>
      </c>
    </row>
    <row r="16" spans="1:80">
      <c r="A16" s="293">
        <v>5</v>
      </c>
      <c r="B16" s="294" t="s">
        <v>125</v>
      </c>
      <c r="C16" s="295" t="s">
        <v>126</v>
      </c>
      <c r="D16" s="296" t="s">
        <v>115</v>
      </c>
      <c r="E16" s="297">
        <v>1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301"/>
      <c r="B17" s="302"/>
      <c r="C17" s="303" t="s">
        <v>127</v>
      </c>
      <c r="D17" s="304"/>
      <c r="E17" s="304"/>
      <c r="F17" s="304"/>
      <c r="G17" s="305"/>
      <c r="I17" s="306"/>
      <c r="K17" s="306"/>
      <c r="L17" s="307" t="s">
        <v>127</v>
      </c>
      <c r="O17" s="292">
        <v>3</v>
      </c>
    </row>
    <row r="18" spans="1:80" ht="22.5">
      <c r="A18" s="301"/>
      <c r="B18" s="302"/>
      <c r="C18" s="303" t="s">
        <v>128</v>
      </c>
      <c r="D18" s="304"/>
      <c r="E18" s="304"/>
      <c r="F18" s="304"/>
      <c r="G18" s="305"/>
      <c r="I18" s="306"/>
      <c r="K18" s="306"/>
      <c r="L18" s="307" t="s">
        <v>128</v>
      </c>
      <c r="O18" s="292">
        <v>3</v>
      </c>
    </row>
    <row r="19" spans="1:80" ht="22.5">
      <c r="A19" s="293">
        <v>6</v>
      </c>
      <c r="B19" s="294" t="s">
        <v>129</v>
      </c>
      <c r="C19" s="295" t="s">
        <v>130</v>
      </c>
      <c r="D19" s="296" t="s">
        <v>115</v>
      </c>
      <c r="E19" s="297">
        <v>1</v>
      </c>
      <c r="F19" s="297">
        <v>0</v>
      </c>
      <c r="G19" s="298">
        <f>E19*F19</f>
        <v>0</v>
      </c>
      <c r="H19" s="299">
        <v>0</v>
      </c>
      <c r="I19" s="300">
        <f>E19*H19</f>
        <v>0</v>
      </c>
      <c r="J19" s="299">
        <v>0</v>
      </c>
      <c r="K19" s="300">
        <f>E19*J19</f>
        <v>0</v>
      </c>
      <c r="O19" s="292">
        <v>2</v>
      </c>
      <c r="AA19" s="261">
        <v>1</v>
      </c>
      <c r="AB19" s="261">
        <v>1</v>
      </c>
      <c r="AC19" s="261">
        <v>1</v>
      </c>
      <c r="AZ19" s="261">
        <v>1</v>
      </c>
      <c r="BA19" s="261">
        <f>IF(AZ19=1,G19,0)</f>
        <v>0</v>
      </c>
      <c r="BB19" s="261">
        <f>IF(AZ19=2,G19,0)</f>
        <v>0</v>
      </c>
      <c r="BC19" s="261">
        <f>IF(AZ19=3,G19,0)</f>
        <v>0</v>
      </c>
      <c r="BD19" s="261">
        <f>IF(AZ19=4,G19,0)</f>
        <v>0</v>
      </c>
      <c r="BE19" s="261">
        <f>IF(AZ19=5,G19,0)</f>
        <v>0</v>
      </c>
      <c r="CA19" s="292">
        <v>1</v>
      </c>
      <c r="CB19" s="292">
        <v>1</v>
      </c>
    </row>
    <row r="20" spans="1:80">
      <c r="A20" s="301"/>
      <c r="B20" s="302"/>
      <c r="C20" s="303" t="s">
        <v>131</v>
      </c>
      <c r="D20" s="304"/>
      <c r="E20" s="304"/>
      <c r="F20" s="304"/>
      <c r="G20" s="305"/>
      <c r="I20" s="306"/>
      <c r="K20" s="306"/>
      <c r="L20" s="307" t="s">
        <v>131</v>
      </c>
      <c r="O20" s="292">
        <v>3</v>
      </c>
    </row>
    <row r="21" spans="1:80" ht="22.5">
      <c r="A21" s="293">
        <v>7</v>
      </c>
      <c r="B21" s="294" t="s">
        <v>132</v>
      </c>
      <c r="C21" s="295" t="s">
        <v>133</v>
      </c>
      <c r="D21" s="296" t="s">
        <v>115</v>
      </c>
      <c r="E21" s="297">
        <v>1</v>
      </c>
      <c r="F21" s="297">
        <v>0</v>
      </c>
      <c r="G21" s="298">
        <f>E21*F21</f>
        <v>0</v>
      </c>
      <c r="H21" s="299">
        <v>0</v>
      </c>
      <c r="I21" s="300">
        <f>E21*H21</f>
        <v>0</v>
      </c>
      <c r="J21" s="299">
        <v>0</v>
      </c>
      <c r="K21" s="300">
        <f>E21*J21</f>
        <v>0</v>
      </c>
      <c r="O21" s="292">
        <v>2</v>
      </c>
      <c r="AA21" s="261">
        <v>1</v>
      </c>
      <c r="AB21" s="261">
        <v>1</v>
      </c>
      <c r="AC21" s="261">
        <v>1</v>
      </c>
      <c r="AZ21" s="261">
        <v>1</v>
      </c>
      <c r="BA21" s="261">
        <f>IF(AZ21=1,G21,0)</f>
        <v>0</v>
      </c>
      <c r="BB21" s="261">
        <f>IF(AZ21=2,G21,0)</f>
        <v>0</v>
      </c>
      <c r="BC21" s="261">
        <f>IF(AZ21=3,G21,0)</f>
        <v>0</v>
      </c>
      <c r="BD21" s="261">
        <f>IF(AZ21=4,G21,0)</f>
        <v>0</v>
      </c>
      <c r="BE21" s="261">
        <f>IF(AZ21=5,G21,0)</f>
        <v>0</v>
      </c>
      <c r="CA21" s="292">
        <v>1</v>
      </c>
      <c r="CB21" s="292">
        <v>1</v>
      </c>
    </row>
    <row r="22" spans="1:80">
      <c r="A22" s="293">
        <v>8</v>
      </c>
      <c r="B22" s="294" t="s">
        <v>134</v>
      </c>
      <c r="C22" s="295" t="s">
        <v>135</v>
      </c>
      <c r="D22" s="296" t="s">
        <v>115</v>
      </c>
      <c r="E22" s="297">
        <v>1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301"/>
      <c r="B23" s="302"/>
      <c r="C23" s="303"/>
      <c r="D23" s="304"/>
      <c r="E23" s="304"/>
      <c r="F23" s="304"/>
      <c r="G23" s="305"/>
      <c r="I23" s="306"/>
      <c r="K23" s="306"/>
      <c r="L23" s="307"/>
      <c r="O23" s="292">
        <v>3</v>
      </c>
    </row>
    <row r="24" spans="1:80" ht="22.5">
      <c r="A24" s="293">
        <v>9</v>
      </c>
      <c r="B24" s="294" t="s">
        <v>136</v>
      </c>
      <c r="C24" s="295" t="s">
        <v>137</v>
      </c>
      <c r="D24" s="296" t="s">
        <v>115</v>
      </c>
      <c r="E24" s="297">
        <v>1</v>
      </c>
      <c r="F24" s="297">
        <v>0</v>
      </c>
      <c r="G24" s="298">
        <f>E24*F24</f>
        <v>0</v>
      </c>
      <c r="H24" s="299">
        <v>0</v>
      </c>
      <c r="I24" s="300">
        <f>E24*H24</f>
        <v>0</v>
      </c>
      <c r="J24" s="299">
        <v>0</v>
      </c>
      <c r="K24" s="300">
        <f>E24*J24</f>
        <v>0</v>
      </c>
      <c r="O24" s="292">
        <v>2</v>
      </c>
      <c r="AA24" s="261">
        <v>1</v>
      </c>
      <c r="AB24" s="261">
        <v>1</v>
      </c>
      <c r="AC24" s="261">
        <v>1</v>
      </c>
      <c r="AZ24" s="261">
        <v>1</v>
      </c>
      <c r="BA24" s="261">
        <f>IF(AZ24=1,G24,0)</f>
        <v>0</v>
      </c>
      <c r="BB24" s="261">
        <f>IF(AZ24=2,G24,0)</f>
        <v>0</v>
      </c>
      <c r="BC24" s="261">
        <f>IF(AZ24=3,G24,0)</f>
        <v>0</v>
      </c>
      <c r="BD24" s="261">
        <f>IF(AZ24=4,G24,0)</f>
        <v>0</v>
      </c>
      <c r="BE24" s="261">
        <f>IF(AZ24=5,G24,0)</f>
        <v>0</v>
      </c>
      <c r="CA24" s="292">
        <v>1</v>
      </c>
      <c r="CB24" s="292">
        <v>1</v>
      </c>
    </row>
    <row r="25" spans="1:80" ht="22.5">
      <c r="A25" s="301"/>
      <c r="B25" s="302"/>
      <c r="C25" s="303" t="s">
        <v>138</v>
      </c>
      <c r="D25" s="304"/>
      <c r="E25" s="304"/>
      <c r="F25" s="304"/>
      <c r="G25" s="305"/>
      <c r="I25" s="306"/>
      <c r="K25" s="306"/>
      <c r="L25" s="307" t="s">
        <v>138</v>
      </c>
      <c r="O25" s="292">
        <v>3</v>
      </c>
    </row>
    <row r="26" spans="1:80" ht="22.5">
      <c r="A26" s="293">
        <v>10</v>
      </c>
      <c r="B26" s="294" t="s">
        <v>139</v>
      </c>
      <c r="C26" s="295" t="s">
        <v>140</v>
      </c>
      <c r="D26" s="296" t="s">
        <v>115</v>
      </c>
      <c r="E26" s="297">
        <v>1</v>
      </c>
      <c r="F26" s="297">
        <v>0</v>
      </c>
      <c r="G26" s="298">
        <f>E26*F26</f>
        <v>0</v>
      </c>
      <c r="H26" s="299">
        <v>0.01</v>
      </c>
      <c r="I26" s="300">
        <f>E26*H26</f>
        <v>0.01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2"/>
      <c r="C27" s="303" t="s">
        <v>141</v>
      </c>
      <c r="D27" s="304"/>
      <c r="E27" s="304"/>
      <c r="F27" s="304"/>
      <c r="G27" s="305"/>
      <c r="I27" s="306"/>
      <c r="K27" s="306"/>
      <c r="L27" s="307" t="s">
        <v>141</v>
      </c>
      <c r="O27" s="292">
        <v>3</v>
      </c>
    </row>
    <row r="28" spans="1:80">
      <c r="A28" s="316"/>
      <c r="B28" s="317" t="s">
        <v>99</v>
      </c>
      <c r="C28" s="318" t="s">
        <v>112</v>
      </c>
      <c r="D28" s="319"/>
      <c r="E28" s="320"/>
      <c r="F28" s="321"/>
      <c r="G28" s="322">
        <f>SUM(G7:G27)</f>
        <v>0</v>
      </c>
      <c r="H28" s="323"/>
      <c r="I28" s="324">
        <f>SUM(I7:I27)</f>
        <v>0.01</v>
      </c>
      <c r="J28" s="323"/>
      <c r="K28" s="324">
        <f>SUM(K7:K27)</f>
        <v>0</v>
      </c>
      <c r="O28" s="292">
        <v>4</v>
      </c>
      <c r="BA28" s="325">
        <f>SUM(BA7:BA27)</f>
        <v>0</v>
      </c>
      <c r="BB28" s="325">
        <f>SUM(BB7:BB27)</f>
        <v>0</v>
      </c>
      <c r="BC28" s="325">
        <f>SUM(BC7:BC27)</f>
        <v>0</v>
      </c>
      <c r="BD28" s="325">
        <f>SUM(BD7:BD27)</f>
        <v>0</v>
      </c>
      <c r="BE28" s="325">
        <f>SUM(BE7:BE27)</f>
        <v>0</v>
      </c>
    </row>
    <row r="29" spans="1:80">
      <c r="A29" s="282" t="s">
        <v>97</v>
      </c>
      <c r="B29" s="283" t="s">
        <v>142</v>
      </c>
      <c r="C29" s="284" t="s">
        <v>106</v>
      </c>
      <c r="D29" s="285"/>
      <c r="E29" s="286"/>
      <c r="F29" s="286"/>
      <c r="G29" s="287"/>
      <c r="H29" s="288"/>
      <c r="I29" s="289"/>
      <c r="J29" s="290"/>
      <c r="K29" s="291"/>
      <c r="O29" s="292">
        <v>1</v>
      </c>
    </row>
    <row r="30" spans="1:80" ht="22.5">
      <c r="A30" s="293">
        <v>11</v>
      </c>
      <c r="B30" s="294" t="s">
        <v>144</v>
      </c>
      <c r="C30" s="295" t="s">
        <v>145</v>
      </c>
      <c r="D30" s="296" t="s">
        <v>115</v>
      </c>
      <c r="E30" s="297">
        <v>1</v>
      </c>
      <c r="F30" s="297">
        <v>0</v>
      </c>
      <c r="G30" s="298">
        <f>E30*F30</f>
        <v>0</v>
      </c>
      <c r="H30" s="299">
        <v>0</v>
      </c>
      <c r="I30" s="300">
        <f>E30*H30</f>
        <v>0</v>
      </c>
      <c r="J30" s="299">
        <v>0</v>
      </c>
      <c r="K30" s="300">
        <f>E30*J30</f>
        <v>0</v>
      </c>
      <c r="O30" s="292">
        <v>2</v>
      </c>
      <c r="AA30" s="261">
        <v>1</v>
      </c>
      <c r="AB30" s="261">
        <v>1</v>
      </c>
      <c r="AC30" s="261">
        <v>1</v>
      </c>
      <c r="AZ30" s="261">
        <v>1</v>
      </c>
      <c r="BA30" s="261">
        <f>IF(AZ30=1,G30,0)</f>
        <v>0</v>
      </c>
      <c r="BB30" s="261">
        <f>IF(AZ30=2,G30,0)</f>
        <v>0</v>
      </c>
      <c r="BC30" s="261">
        <f>IF(AZ30=3,G30,0)</f>
        <v>0</v>
      </c>
      <c r="BD30" s="261">
        <f>IF(AZ30=4,G30,0)</f>
        <v>0</v>
      </c>
      <c r="BE30" s="261">
        <f>IF(AZ30=5,G30,0)</f>
        <v>0</v>
      </c>
      <c r="CA30" s="292">
        <v>1</v>
      </c>
      <c r="CB30" s="292">
        <v>1</v>
      </c>
    </row>
    <row r="31" spans="1:80">
      <c r="A31" s="301"/>
      <c r="B31" s="302"/>
      <c r="C31" s="303" t="s">
        <v>146</v>
      </c>
      <c r="D31" s="304"/>
      <c r="E31" s="304"/>
      <c r="F31" s="304"/>
      <c r="G31" s="305"/>
      <c r="I31" s="306"/>
      <c r="K31" s="306"/>
      <c r="L31" s="307" t="s">
        <v>146</v>
      </c>
      <c r="O31" s="292">
        <v>3</v>
      </c>
    </row>
    <row r="32" spans="1:80">
      <c r="A32" s="301"/>
      <c r="B32" s="302"/>
      <c r="C32" s="303" t="s">
        <v>147</v>
      </c>
      <c r="D32" s="304"/>
      <c r="E32" s="304"/>
      <c r="F32" s="304"/>
      <c r="G32" s="305"/>
      <c r="I32" s="306"/>
      <c r="K32" s="306"/>
      <c r="L32" s="307" t="s">
        <v>147</v>
      </c>
      <c r="O32" s="292">
        <v>3</v>
      </c>
    </row>
    <row r="33" spans="1:80" ht="22.5">
      <c r="A33" s="293">
        <v>12</v>
      </c>
      <c r="B33" s="294" t="s">
        <v>148</v>
      </c>
      <c r="C33" s="295" t="s">
        <v>149</v>
      </c>
      <c r="D33" s="296" t="s">
        <v>115</v>
      </c>
      <c r="E33" s="297">
        <v>1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301"/>
      <c r="B34" s="302"/>
      <c r="C34" s="303" t="s">
        <v>150</v>
      </c>
      <c r="D34" s="304"/>
      <c r="E34" s="304"/>
      <c r="F34" s="304"/>
      <c r="G34" s="305"/>
      <c r="I34" s="306"/>
      <c r="K34" s="306"/>
      <c r="L34" s="307" t="s">
        <v>150</v>
      </c>
      <c r="O34" s="292">
        <v>3</v>
      </c>
    </row>
    <row r="35" spans="1:80">
      <c r="A35" s="316"/>
      <c r="B35" s="317" t="s">
        <v>99</v>
      </c>
      <c r="C35" s="318" t="s">
        <v>143</v>
      </c>
      <c r="D35" s="319"/>
      <c r="E35" s="320"/>
      <c r="F35" s="321"/>
      <c r="G35" s="322">
        <f>SUM(G29:G34)</f>
        <v>0</v>
      </c>
      <c r="H35" s="323"/>
      <c r="I35" s="324">
        <f>SUM(I29:I34)</f>
        <v>0</v>
      </c>
      <c r="J35" s="323"/>
      <c r="K35" s="324">
        <f>SUM(K29:K34)</f>
        <v>0</v>
      </c>
      <c r="O35" s="292">
        <v>4</v>
      </c>
      <c r="BA35" s="325">
        <f>SUM(BA29:BA34)</f>
        <v>0</v>
      </c>
      <c r="BB35" s="325">
        <f>SUM(BB29:BB34)</f>
        <v>0</v>
      </c>
      <c r="BC35" s="325">
        <f>SUM(BC29:BC34)</f>
        <v>0</v>
      </c>
      <c r="BD35" s="325">
        <f>SUM(BD29:BD34)</f>
        <v>0</v>
      </c>
      <c r="BE35" s="325">
        <f>SUM(BE29:BE34)</f>
        <v>0</v>
      </c>
    </row>
    <row r="36" spans="1:80">
      <c r="E36" s="261"/>
    </row>
    <row r="37" spans="1:80">
      <c r="E37" s="261"/>
    </row>
    <row r="38" spans="1:80">
      <c r="E38" s="261"/>
    </row>
    <row r="39" spans="1:80">
      <c r="E39" s="261"/>
    </row>
    <row r="40" spans="1:80">
      <c r="E40" s="261"/>
    </row>
    <row r="41" spans="1:80">
      <c r="E41" s="261"/>
    </row>
    <row r="42" spans="1:80">
      <c r="E42" s="261"/>
    </row>
    <row r="43" spans="1:80">
      <c r="E43" s="261"/>
    </row>
    <row r="44" spans="1:80">
      <c r="E44" s="261"/>
    </row>
    <row r="45" spans="1:80">
      <c r="E45" s="261"/>
    </row>
    <row r="46" spans="1:80">
      <c r="E46" s="261"/>
    </row>
    <row r="47" spans="1:80">
      <c r="E47" s="261"/>
    </row>
    <row r="48" spans="1:80">
      <c r="E48" s="261"/>
    </row>
    <row r="49" spans="1:7">
      <c r="E49" s="261"/>
    </row>
    <row r="50" spans="1:7">
      <c r="E50" s="261"/>
    </row>
    <row r="51" spans="1:7">
      <c r="E51" s="261"/>
    </row>
    <row r="52" spans="1:7">
      <c r="E52" s="261"/>
    </row>
    <row r="53" spans="1:7">
      <c r="E53" s="261"/>
    </row>
    <row r="54" spans="1:7">
      <c r="E54" s="261"/>
    </row>
    <row r="55" spans="1:7">
      <c r="E55" s="261"/>
    </row>
    <row r="56" spans="1:7">
      <c r="E56" s="261"/>
    </row>
    <row r="57" spans="1:7">
      <c r="E57" s="261"/>
    </row>
    <row r="58" spans="1:7">
      <c r="E58" s="261"/>
    </row>
    <row r="59" spans="1:7">
      <c r="A59" s="315"/>
      <c r="B59" s="315"/>
      <c r="C59" s="315"/>
      <c r="D59" s="315"/>
      <c r="E59" s="315"/>
      <c r="F59" s="315"/>
      <c r="G59" s="315"/>
    </row>
    <row r="60" spans="1:7">
      <c r="A60" s="315"/>
      <c r="B60" s="315"/>
      <c r="C60" s="315"/>
      <c r="D60" s="315"/>
      <c r="E60" s="315"/>
      <c r="F60" s="315"/>
      <c r="G60" s="315"/>
    </row>
    <row r="61" spans="1:7">
      <c r="A61" s="315"/>
      <c r="B61" s="315"/>
      <c r="C61" s="315"/>
      <c r="D61" s="315"/>
      <c r="E61" s="315"/>
      <c r="F61" s="315"/>
      <c r="G61" s="315"/>
    </row>
    <row r="62" spans="1:7">
      <c r="A62" s="315"/>
      <c r="B62" s="315"/>
      <c r="C62" s="315"/>
      <c r="D62" s="315"/>
      <c r="E62" s="315"/>
      <c r="F62" s="315"/>
      <c r="G62" s="315"/>
    </row>
    <row r="63" spans="1:7">
      <c r="E63" s="261"/>
    </row>
    <row r="64" spans="1:7">
      <c r="E64" s="261"/>
    </row>
    <row r="65" spans="5:5">
      <c r="E65" s="261"/>
    </row>
    <row r="66" spans="5:5">
      <c r="E66" s="261"/>
    </row>
    <row r="67" spans="5:5">
      <c r="E67" s="261"/>
    </row>
    <row r="68" spans="5:5">
      <c r="E68" s="261"/>
    </row>
    <row r="69" spans="5:5">
      <c r="E69" s="261"/>
    </row>
    <row r="70" spans="5:5">
      <c r="E70" s="261"/>
    </row>
    <row r="71" spans="5:5">
      <c r="E71" s="261"/>
    </row>
    <row r="72" spans="5:5">
      <c r="E72" s="261"/>
    </row>
    <row r="73" spans="5:5">
      <c r="E73" s="261"/>
    </row>
    <row r="74" spans="5:5">
      <c r="E74" s="261"/>
    </row>
    <row r="75" spans="5:5">
      <c r="E75" s="261"/>
    </row>
    <row r="76" spans="5:5">
      <c r="E76" s="261"/>
    </row>
    <row r="77" spans="5:5">
      <c r="E77" s="261"/>
    </row>
    <row r="78" spans="5:5">
      <c r="E78" s="261"/>
    </row>
    <row r="79" spans="5:5">
      <c r="E79" s="261"/>
    </row>
    <row r="80" spans="5:5">
      <c r="E80" s="261"/>
    </row>
    <row r="81" spans="1:7">
      <c r="E81" s="261"/>
    </row>
    <row r="82" spans="1:7">
      <c r="E82" s="261"/>
    </row>
    <row r="83" spans="1:7">
      <c r="E83" s="261"/>
    </row>
    <row r="84" spans="1:7">
      <c r="E84" s="261"/>
    </row>
    <row r="85" spans="1:7">
      <c r="E85" s="261"/>
    </row>
    <row r="86" spans="1:7">
      <c r="E86" s="261"/>
    </row>
    <row r="87" spans="1:7">
      <c r="E87" s="261"/>
    </row>
    <row r="88" spans="1:7">
      <c r="E88" s="261"/>
    </row>
    <row r="89" spans="1:7">
      <c r="E89" s="261"/>
    </row>
    <row r="90" spans="1:7">
      <c r="E90" s="261"/>
    </row>
    <row r="91" spans="1:7">
      <c r="E91" s="261"/>
    </row>
    <row r="92" spans="1:7">
      <c r="E92" s="261"/>
    </row>
    <row r="93" spans="1:7">
      <c r="E93" s="261"/>
    </row>
    <row r="94" spans="1:7">
      <c r="A94" s="326"/>
      <c r="B94" s="326"/>
    </row>
    <row r="95" spans="1:7">
      <c r="A95" s="315"/>
      <c r="B95" s="315"/>
      <c r="C95" s="327"/>
      <c r="D95" s="327"/>
      <c r="E95" s="328"/>
      <c r="F95" s="327"/>
      <c r="G95" s="329"/>
    </row>
    <row r="96" spans="1:7">
      <c r="A96" s="330"/>
      <c r="B96" s="330"/>
      <c r="C96" s="315"/>
      <c r="D96" s="315"/>
      <c r="E96" s="331"/>
      <c r="F96" s="315"/>
      <c r="G96" s="315"/>
    </row>
    <row r="97" spans="1:7">
      <c r="A97" s="315"/>
      <c r="B97" s="315"/>
      <c r="C97" s="315"/>
      <c r="D97" s="315"/>
      <c r="E97" s="331"/>
      <c r="F97" s="315"/>
      <c r="G97" s="315"/>
    </row>
    <row r="98" spans="1:7">
      <c r="A98" s="315"/>
      <c r="B98" s="315"/>
      <c r="C98" s="315"/>
      <c r="D98" s="315"/>
      <c r="E98" s="331"/>
      <c r="F98" s="315"/>
      <c r="G98" s="315"/>
    </row>
    <row r="99" spans="1:7">
      <c r="A99" s="315"/>
      <c r="B99" s="315"/>
      <c r="C99" s="315"/>
      <c r="D99" s="315"/>
      <c r="E99" s="331"/>
      <c r="F99" s="315"/>
      <c r="G99" s="315"/>
    </row>
    <row r="100" spans="1:7">
      <c r="A100" s="315"/>
      <c r="B100" s="315"/>
      <c r="C100" s="315"/>
      <c r="D100" s="315"/>
      <c r="E100" s="331"/>
      <c r="F100" s="315"/>
      <c r="G100" s="315"/>
    </row>
    <row r="101" spans="1:7">
      <c r="A101" s="315"/>
      <c r="B101" s="315"/>
      <c r="C101" s="315"/>
      <c r="D101" s="315"/>
      <c r="E101" s="331"/>
      <c r="F101" s="315"/>
      <c r="G101" s="315"/>
    </row>
    <row r="102" spans="1:7">
      <c r="A102" s="315"/>
      <c r="B102" s="315"/>
      <c r="C102" s="315"/>
      <c r="D102" s="315"/>
      <c r="E102" s="331"/>
      <c r="F102" s="315"/>
      <c r="G102" s="315"/>
    </row>
    <row r="103" spans="1:7">
      <c r="A103" s="315"/>
      <c r="B103" s="315"/>
      <c r="C103" s="315"/>
      <c r="D103" s="315"/>
      <c r="E103" s="331"/>
      <c r="F103" s="315"/>
      <c r="G103" s="315"/>
    </row>
    <row r="104" spans="1:7">
      <c r="A104" s="315"/>
      <c r="B104" s="315"/>
      <c r="C104" s="315"/>
      <c r="D104" s="315"/>
      <c r="E104" s="331"/>
      <c r="F104" s="315"/>
      <c r="G104" s="315"/>
    </row>
    <row r="105" spans="1:7">
      <c r="A105" s="315"/>
      <c r="B105" s="315"/>
      <c r="C105" s="315"/>
      <c r="D105" s="315"/>
      <c r="E105" s="331"/>
      <c r="F105" s="315"/>
      <c r="G105" s="315"/>
    </row>
    <row r="106" spans="1:7">
      <c r="A106" s="315"/>
      <c r="B106" s="315"/>
      <c r="C106" s="315"/>
      <c r="D106" s="315"/>
      <c r="E106" s="331"/>
      <c r="F106" s="315"/>
      <c r="G106" s="315"/>
    </row>
    <row r="107" spans="1:7">
      <c r="A107" s="315"/>
      <c r="B107" s="315"/>
      <c r="C107" s="315"/>
      <c r="D107" s="315"/>
      <c r="E107" s="331"/>
      <c r="F107" s="315"/>
      <c r="G107" s="315"/>
    </row>
    <row r="108" spans="1:7">
      <c r="A108" s="315"/>
      <c r="B108" s="315"/>
      <c r="C108" s="315"/>
      <c r="D108" s="315"/>
      <c r="E108" s="331"/>
      <c r="F108" s="315"/>
      <c r="G108" s="315"/>
    </row>
  </sheetData>
  <mergeCells count="17">
    <mergeCell ref="C31:G31"/>
    <mergeCell ref="C32:G32"/>
    <mergeCell ref="C34:G34"/>
    <mergeCell ref="C17:G17"/>
    <mergeCell ref="C18:G18"/>
    <mergeCell ref="C20:G20"/>
    <mergeCell ref="C23:G23"/>
    <mergeCell ref="C25:G25"/>
    <mergeCell ref="C27:G27"/>
    <mergeCell ref="A1:G1"/>
    <mergeCell ref="A3:B3"/>
    <mergeCell ref="A4:B4"/>
    <mergeCell ref="E4:G4"/>
    <mergeCell ref="C10:G10"/>
    <mergeCell ref="C11:G11"/>
    <mergeCell ref="C13:G13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List22"/>
  <dimension ref="A1:BE51"/>
  <sheetViews>
    <sheetView topLeftCell="A34" zoomScaleNormal="100" workbookViewId="0"/>
  </sheetViews>
  <sheetFormatPr defaultRowHeight="12.75"/>
  <cols>
    <col min="1" max="1" width="2" style="1" customWidth="1"/>
    <col min="2" max="2" width="15" style="1" customWidth="1"/>
    <col min="3" max="3" width="15.85546875" style="1" customWidth="1"/>
    <col min="4" max="4" width="14.5703125" style="1" customWidth="1"/>
    <col min="5" max="5" width="13.5703125" style="1" customWidth="1"/>
    <col min="6" max="6" width="16.5703125" style="1" customWidth="1"/>
    <col min="7" max="7" width="15.28515625" style="1" customWidth="1"/>
    <col min="8" max="16384" width="9.140625" style="1"/>
  </cols>
  <sheetData>
    <row r="1" spans="1:57" ht="24.75" customHeight="1" thickBot="1">
      <c r="A1" s="101" t="s">
        <v>100</v>
      </c>
      <c r="B1" s="102"/>
      <c r="C1" s="102"/>
      <c r="D1" s="102"/>
      <c r="E1" s="102"/>
      <c r="F1" s="102"/>
      <c r="G1" s="102"/>
    </row>
    <row r="2" spans="1:57" ht="12.75" customHeight="1">
      <c r="A2" s="103" t="s">
        <v>32</v>
      </c>
      <c r="B2" s="104"/>
      <c r="C2" s="105" t="s">
        <v>102</v>
      </c>
      <c r="D2" s="105" t="s">
        <v>165</v>
      </c>
      <c r="E2" s="106"/>
      <c r="F2" s="107" t="s">
        <v>33</v>
      </c>
      <c r="G2" s="108" t="s">
        <v>108</v>
      </c>
    </row>
    <row r="3" spans="1:57" ht="3" hidden="1" customHeight="1">
      <c r="A3" s="109"/>
      <c r="B3" s="110"/>
      <c r="C3" s="111"/>
      <c r="D3" s="111"/>
      <c r="E3" s="112"/>
      <c r="F3" s="113"/>
      <c r="G3" s="114"/>
    </row>
    <row r="4" spans="1:57" ht="12" customHeight="1">
      <c r="A4" s="115" t="s">
        <v>34</v>
      </c>
      <c r="B4" s="110"/>
      <c r="C4" s="111"/>
      <c r="D4" s="111"/>
      <c r="E4" s="112"/>
      <c r="F4" s="113" t="s">
        <v>35</v>
      </c>
      <c r="G4" s="116"/>
    </row>
    <row r="5" spans="1:57" ht="12.95" customHeight="1">
      <c r="A5" s="117" t="s">
        <v>162</v>
      </c>
      <c r="B5" s="118"/>
      <c r="C5" s="119" t="s">
        <v>163</v>
      </c>
      <c r="D5" s="120"/>
      <c r="E5" s="118"/>
      <c r="F5" s="113" t="s">
        <v>36</v>
      </c>
      <c r="G5" s="114" t="s">
        <v>109</v>
      </c>
    </row>
    <row r="6" spans="1:57" ht="12.95" customHeight="1">
      <c r="A6" s="115" t="s">
        <v>37</v>
      </c>
      <c r="B6" s="110"/>
      <c r="C6" s="111"/>
      <c r="D6" s="111"/>
      <c r="E6" s="112"/>
      <c r="F6" s="121" t="s">
        <v>38</v>
      </c>
      <c r="G6" s="122"/>
      <c r="O6" s="123"/>
    </row>
    <row r="7" spans="1:57" ht="12.95" customHeight="1">
      <c r="A7" s="124" t="s">
        <v>102</v>
      </c>
      <c r="B7" s="125"/>
      <c r="C7" s="126" t="s">
        <v>103</v>
      </c>
      <c r="D7" s="127"/>
      <c r="E7" s="127"/>
      <c r="F7" s="128" t="s">
        <v>39</v>
      </c>
      <c r="G7" s="122">
        <f>IF(G6=0,,ROUND((F30+F32)/G6,1))</f>
        <v>0</v>
      </c>
    </row>
    <row r="8" spans="1:57">
      <c r="A8" s="129" t="s">
        <v>40</v>
      </c>
      <c r="B8" s="113"/>
      <c r="C8" s="130" t="s">
        <v>160</v>
      </c>
      <c r="D8" s="130"/>
      <c r="E8" s="131"/>
      <c r="F8" s="132" t="s">
        <v>41</v>
      </c>
      <c r="G8" s="133"/>
      <c r="H8" s="134"/>
      <c r="I8" s="135"/>
    </row>
    <row r="9" spans="1:57">
      <c r="A9" s="129" t="s">
        <v>42</v>
      </c>
      <c r="B9" s="113"/>
      <c r="C9" s="130"/>
      <c r="D9" s="130"/>
      <c r="E9" s="131"/>
      <c r="F9" s="113"/>
      <c r="G9" s="136"/>
      <c r="H9" s="137"/>
    </row>
    <row r="10" spans="1:57">
      <c r="A10" s="129" t="s">
        <v>43</v>
      </c>
      <c r="B10" s="113"/>
      <c r="C10" s="130" t="s">
        <v>159</v>
      </c>
      <c r="D10" s="130"/>
      <c r="E10" s="130"/>
      <c r="F10" s="138"/>
      <c r="G10" s="139"/>
      <c r="H10" s="140"/>
    </row>
    <row r="11" spans="1:57" ht="13.5" customHeight="1">
      <c r="A11" s="129" t="s">
        <v>44</v>
      </c>
      <c r="B11" s="113"/>
      <c r="C11" s="130"/>
      <c r="D11" s="130"/>
      <c r="E11" s="130"/>
      <c r="F11" s="141" t="s">
        <v>45</v>
      </c>
      <c r="G11" s="142"/>
      <c r="H11" s="137"/>
      <c r="BA11" s="143"/>
      <c r="BB11" s="143"/>
      <c r="BC11" s="143"/>
      <c r="BD11" s="143"/>
      <c r="BE11" s="143"/>
    </row>
    <row r="12" spans="1:57" ht="12.75" customHeight="1">
      <c r="A12" s="144" t="s">
        <v>46</v>
      </c>
      <c r="B12" s="110"/>
      <c r="C12" s="145"/>
      <c r="D12" s="145"/>
      <c r="E12" s="145"/>
      <c r="F12" s="146" t="s">
        <v>47</v>
      </c>
      <c r="G12" s="147"/>
      <c r="H12" s="137"/>
    </row>
    <row r="13" spans="1:57" ht="28.5" customHeight="1" thickBot="1">
      <c r="A13" s="148" t="s">
        <v>48</v>
      </c>
      <c r="B13" s="149"/>
      <c r="C13" s="149"/>
      <c r="D13" s="149"/>
      <c r="E13" s="150"/>
      <c r="F13" s="150"/>
      <c r="G13" s="151"/>
      <c r="H13" s="137"/>
    </row>
    <row r="14" spans="1:57" ht="17.25" customHeight="1" thickBot="1">
      <c r="A14" s="152" t="s">
        <v>49</v>
      </c>
      <c r="B14" s="153"/>
      <c r="C14" s="154"/>
      <c r="D14" s="155" t="s">
        <v>50</v>
      </c>
      <c r="E14" s="156"/>
      <c r="F14" s="156"/>
      <c r="G14" s="154"/>
    </row>
    <row r="15" spans="1:57" ht="15.95" customHeight="1">
      <c r="A15" s="157"/>
      <c r="B15" s="158" t="s">
        <v>51</v>
      </c>
      <c r="C15" s="159">
        <f>'SO 01 27-2020 Rek'!E27</f>
        <v>0</v>
      </c>
      <c r="D15" s="160" t="str">
        <f>'SO 01 27-2020 Rek'!A32</f>
        <v>Ztížené výrobní podmínky</v>
      </c>
      <c r="E15" s="161"/>
      <c r="F15" s="162"/>
      <c r="G15" s="159">
        <f>'SO 01 27-2020 Rek'!I32</f>
        <v>0</v>
      </c>
    </row>
    <row r="16" spans="1:57" ht="15.95" customHeight="1">
      <c r="A16" s="157" t="s">
        <v>52</v>
      </c>
      <c r="B16" s="158" t="s">
        <v>53</v>
      </c>
      <c r="C16" s="159">
        <f>'SO 01 27-2020 Rek'!F27</f>
        <v>0</v>
      </c>
      <c r="D16" s="109" t="str">
        <f>'SO 01 27-2020 Rek'!A33</f>
        <v>Oborová přirážka</v>
      </c>
      <c r="E16" s="163"/>
      <c r="F16" s="164"/>
      <c r="G16" s="159">
        <f>'SO 01 27-2020 Rek'!I33</f>
        <v>0</v>
      </c>
    </row>
    <row r="17" spans="1:7" ht="15.95" customHeight="1">
      <c r="A17" s="157" t="s">
        <v>54</v>
      </c>
      <c r="B17" s="158" t="s">
        <v>55</v>
      </c>
      <c r="C17" s="159">
        <f>'SO 01 27-2020 Rek'!H27</f>
        <v>0</v>
      </c>
      <c r="D17" s="109" t="str">
        <f>'SO 01 27-2020 Rek'!A34</f>
        <v>Přesun stavebních kapacit</v>
      </c>
      <c r="E17" s="163"/>
      <c r="F17" s="164"/>
      <c r="G17" s="159">
        <f>'SO 01 27-2020 Rek'!I34</f>
        <v>0</v>
      </c>
    </row>
    <row r="18" spans="1:7" ht="15.95" customHeight="1">
      <c r="A18" s="165" t="s">
        <v>56</v>
      </c>
      <c r="B18" s="166" t="s">
        <v>57</v>
      </c>
      <c r="C18" s="159">
        <f>'SO 01 27-2020 Rek'!G27</f>
        <v>0</v>
      </c>
      <c r="D18" s="109" t="str">
        <f>'SO 01 27-2020 Rek'!A35</f>
        <v>Mimostaveništní doprava</v>
      </c>
      <c r="E18" s="163"/>
      <c r="F18" s="164"/>
      <c r="G18" s="159">
        <f>'SO 01 27-2020 Rek'!I35</f>
        <v>0</v>
      </c>
    </row>
    <row r="19" spans="1:7" ht="15.95" customHeight="1">
      <c r="A19" s="167" t="s">
        <v>58</v>
      </c>
      <c r="B19" s="158"/>
      <c r="C19" s="159">
        <f>SUM(C15:C18)</f>
        <v>0</v>
      </c>
      <c r="D19" s="109" t="str">
        <f>'SO 01 27-2020 Rek'!A36</f>
        <v>Zařízení staveniště</v>
      </c>
      <c r="E19" s="163"/>
      <c r="F19" s="164"/>
      <c r="G19" s="159">
        <f>'SO 01 27-2020 Rek'!I36</f>
        <v>0</v>
      </c>
    </row>
    <row r="20" spans="1:7" ht="15.95" customHeight="1">
      <c r="A20" s="167"/>
      <c r="B20" s="158"/>
      <c r="C20" s="159"/>
      <c r="D20" s="109" t="str">
        <f>'SO 01 27-2020 Rek'!A37</f>
        <v>Provoz investora</v>
      </c>
      <c r="E20" s="163"/>
      <c r="F20" s="164"/>
      <c r="G20" s="159">
        <f>'SO 01 27-2020 Rek'!I37</f>
        <v>0</v>
      </c>
    </row>
    <row r="21" spans="1:7" ht="15.95" customHeight="1">
      <c r="A21" s="167" t="s">
        <v>29</v>
      </c>
      <c r="B21" s="158"/>
      <c r="C21" s="159">
        <f>'SO 01 27-2020 Rek'!I27</f>
        <v>0</v>
      </c>
      <c r="D21" s="109" t="str">
        <f>'SO 01 27-2020 Rek'!A38</f>
        <v>Kompletační činnost (IČD)</v>
      </c>
      <c r="E21" s="163"/>
      <c r="F21" s="164"/>
      <c r="G21" s="159">
        <f>'SO 01 27-2020 Rek'!I38</f>
        <v>0</v>
      </c>
    </row>
    <row r="22" spans="1:7" ht="15.95" customHeight="1">
      <c r="A22" s="168" t="s">
        <v>59</v>
      </c>
      <c r="B22" s="137"/>
      <c r="C22" s="159">
        <f>C19+C21</f>
        <v>0</v>
      </c>
      <c r="D22" s="109" t="s">
        <v>60</v>
      </c>
      <c r="E22" s="163"/>
      <c r="F22" s="164"/>
      <c r="G22" s="159">
        <f>G23-SUM(G15:G21)</f>
        <v>0</v>
      </c>
    </row>
    <row r="23" spans="1:7" ht="15.95" customHeight="1" thickBot="1">
      <c r="A23" s="169" t="s">
        <v>61</v>
      </c>
      <c r="B23" s="170"/>
      <c r="C23" s="171">
        <f>C22+G23</f>
        <v>0</v>
      </c>
      <c r="D23" s="172" t="s">
        <v>62</v>
      </c>
      <c r="E23" s="173"/>
      <c r="F23" s="174"/>
      <c r="G23" s="159">
        <f>'SO 01 27-2020 Rek'!H40</f>
        <v>0</v>
      </c>
    </row>
    <row r="24" spans="1:7">
      <c r="A24" s="175" t="s">
        <v>63</v>
      </c>
      <c r="B24" s="176"/>
      <c r="C24" s="177"/>
      <c r="D24" s="176" t="s">
        <v>64</v>
      </c>
      <c r="E24" s="176"/>
      <c r="F24" s="178" t="s">
        <v>65</v>
      </c>
      <c r="G24" s="179"/>
    </row>
    <row r="25" spans="1:7">
      <c r="A25" s="168" t="s">
        <v>66</v>
      </c>
      <c r="B25" s="137"/>
      <c r="C25" s="180"/>
      <c r="D25" s="137" t="s">
        <v>66</v>
      </c>
      <c r="F25" s="181" t="s">
        <v>66</v>
      </c>
      <c r="G25" s="182"/>
    </row>
    <row r="26" spans="1:7" ht="37.5" customHeight="1">
      <c r="A26" s="168" t="s">
        <v>67</v>
      </c>
      <c r="B26" s="183"/>
      <c r="C26" s="180"/>
      <c r="D26" s="137" t="s">
        <v>67</v>
      </c>
      <c r="F26" s="181" t="s">
        <v>67</v>
      </c>
      <c r="G26" s="182"/>
    </row>
    <row r="27" spans="1:7">
      <c r="A27" s="168"/>
      <c r="B27" s="184"/>
      <c r="C27" s="180"/>
      <c r="D27" s="137"/>
      <c r="F27" s="181"/>
      <c r="G27" s="182"/>
    </row>
    <row r="28" spans="1:7">
      <c r="A28" s="168" t="s">
        <v>68</v>
      </c>
      <c r="B28" s="137"/>
      <c r="C28" s="180"/>
      <c r="D28" s="181" t="s">
        <v>69</v>
      </c>
      <c r="E28" s="180"/>
      <c r="F28" s="185" t="s">
        <v>69</v>
      </c>
      <c r="G28" s="182"/>
    </row>
    <row r="29" spans="1:7" ht="69" customHeight="1">
      <c r="A29" s="168"/>
      <c r="B29" s="137"/>
      <c r="C29" s="186"/>
      <c r="D29" s="187"/>
      <c r="E29" s="186"/>
      <c r="F29" s="137"/>
      <c r="G29" s="182"/>
    </row>
    <row r="30" spans="1:7">
      <c r="A30" s="188" t="s">
        <v>11</v>
      </c>
      <c r="B30" s="189"/>
      <c r="C30" s="190">
        <v>21</v>
      </c>
      <c r="D30" s="189" t="s">
        <v>70</v>
      </c>
      <c r="E30" s="191"/>
      <c r="F30" s="192">
        <f>C23-F32</f>
        <v>0</v>
      </c>
      <c r="G30" s="193"/>
    </row>
    <row r="31" spans="1:7">
      <c r="A31" s="188" t="s">
        <v>71</v>
      </c>
      <c r="B31" s="189"/>
      <c r="C31" s="190">
        <f>C30</f>
        <v>21</v>
      </c>
      <c r="D31" s="189" t="s">
        <v>72</v>
      </c>
      <c r="E31" s="191"/>
      <c r="F31" s="192">
        <f>ROUND(PRODUCT(F30,C31/100),0)</f>
        <v>0</v>
      </c>
      <c r="G31" s="193"/>
    </row>
    <row r="32" spans="1:7">
      <c r="A32" s="188" t="s">
        <v>11</v>
      </c>
      <c r="B32" s="189"/>
      <c r="C32" s="190">
        <v>0</v>
      </c>
      <c r="D32" s="189" t="s">
        <v>72</v>
      </c>
      <c r="E32" s="191"/>
      <c r="F32" s="192">
        <v>0</v>
      </c>
      <c r="G32" s="193"/>
    </row>
    <row r="33" spans="1:8">
      <c r="A33" s="188" t="s">
        <v>71</v>
      </c>
      <c r="B33" s="194"/>
      <c r="C33" s="195">
        <f>C32</f>
        <v>0</v>
      </c>
      <c r="D33" s="189" t="s">
        <v>72</v>
      </c>
      <c r="E33" s="164"/>
      <c r="F33" s="192">
        <f>ROUND(PRODUCT(F32,C33/100),0)</f>
        <v>0</v>
      </c>
      <c r="G33" s="193"/>
    </row>
    <row r="34" spans="1:8" s="201" customFormat="1" ht="19.5" customHeight="1" thickBot="1">
      <c r="A34" s="196" t="s">
        <v>73</v>
      </c>
      <c r="B34" s="197"/>
      <c r="C34" s="197"/>
      <c r="D34" s="197"/>
      <c r="E34" s="198"/>
      <c r="F34" s="199">
        <f>ROUND(SUM(F30:F33),0)</f>
        <v>0</v>
      </c>
      <c r="G34" s="200"/>
    </row>
    <row r="36" spans="1:8">
      <c r="A36" s="2" t="s">
        <v>74</v>
      </c>
      <c r="B36" s="2"/>
      <c r="C36" s="2"/>
      <c r="D36" s="2"/>
      <c r="E36" s="2"/>
      <c r="F36" s="2"/>
      <c r="G36" s="2"/>
      <c r="H36" s="1" t="s">
        <v>1</v>
      </c>
    </row>
    <row r="37" spans="1:8" ht="14.25" customHeight="1">
      <c r="A37" s="2"/>
      <c r="B37" s="202"/>
      <c r="C37" s="202"/>
      <c r="D37" s="202"/>
      <c r="E37" s="202"/>
      <c r="F37" s="202"/>
      <c r="G37" s="202"/>
      <c r="H37" s="1" t="s">
        <v>1</v>
      </c>
    </row>
    <row r="38" spans="1:8" ht="12.75" customHeight="1">
      <c r="A38" s="203"/>
      <c r="B38" s="202"/>
      <c r="C38" s="202"/>
      <c r="D38" s="202"/>
      <c r="E38" s="202"/>
      <c r="F38" s="202"/>
      <c r="G38" s="202"/>
      <c r="H38" s="1" t="s">
        <v>1</v>
      </c>
    </row>
    <row r="39" spans="1:8">
      <c r="A39" s="203"/>
      <c r="B39" s="202"/>
      <c r="C39" s="202"/>
      <c r="D39" s="202"/>
      <c r="E39" s="202"/>
      <c r="F39" s="202"/>
      <c r="G39" s="202"/>
      <c r="H39" s="1" t="s">
        <v>1</v>
      </c>
    </row>
    <row r="40" spans="1:8">
      <c r="A40" s="203"/>
      <c r="B40" s="202"/>
      <c r="C40" s="202"/>
      <c r="D40" s="202"/>
      <c r="E40" s="202"/>
      <c r="F40" s="202"/>
      <c r="G40" s="202"/>
      <c r="H40" s="1" t="s">
        <v>1</v>
      </c>
    </row>
    <row r="41" spans="1:8">
      <c r="A41" s="203"/>
      <c r="B41" s="202"/>
      <c r="C41" s="202"/>
      <c r="D41" s="202"/>
      <c r="E41" s="202"/>
      <c r="F41" s="202"/>
      <c r="G41" s="202"/>
      <c r="H41" s="1" t="s">
        <v>1</v>
      </c>
    </row>
    <row r="42" spans="1:8">
      <c r="A42" s="203"/>
      <c r="B42" s="202"/>
      <c r="C42" s="202"/>
      <c r="D42" s="202"/>
      <c r="E42" s="202"/>
      <c r="F42" s="202"/>
      <c r="G42" s="202"/>
      <c r="H42" s="1" t="s">
        <v>1</v>
      </c>
    </row>
    <row r="43" spans="1:8">
      <c r="A43" s="203"/>
      <c r="B43" s="202"/>
      <c r="C43" s="202"/>
      <c r="D43" s="202"/>
      <c r="E43" s="202"/>
      <c r="F43" s="202"/>
      <c r="G43" s="202"/>
      <c r="H43" s="1" t="s">
        <v>1</v>
      </c>
    </row>
    <row r="44" spans="1:8" ht="12.75" customHeight="1">
      <c r="A44" s="203"/>
      <c r="B44" s="202"/>
      <c r="C44" s="202"/>
      <c r="D44" s="202"/>
      <c r="E44" s="202"/>
      <c r="F44" s="202"/>
      <c r="G44" s="202"/>
      <c r="H44" s="1" t="s">
        <v>1</v>
      </c>
    </row>
    <row r="45" spans="1:8" ht="12.75" customHeight="1">
      <c r="A45" s="203"/>
      <c r="B45" s="202"/>
      <c r="C45" s="202"/>
      <c r="D45" s="202"/>
      <c r="E45" s="202"/>
      <c r="F45" s="202"/>
      <c r="G45" s="202"/>
      <c r="H45" s="1" t="s">
        <v>1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</sheetData>
  <mergeCells count="18"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List32"/>
  <dimension ref="A1:BE91"/>
  <sheetViews>
    <sheetView workbookViewId="0">
      <selection sqref="A1:B1"/>
    </sheetView>
  </sheetViews>
  <sheetFormatPr defaultRowHeight="12.75"/>
  <cols>
    <col min="1" max="1" width="5.85546875" style="1" customWidth="1"/>
    <col min="2" max="2" width="6.140625" style="1" customWidth="1"/>
    <col min="3" max="3" width="11.42578125" style="1" customWidth="1"/>
    <col min="4" max="4" width="15.85546875" style="1" customWidth="1"/>
    <col min="5" max="5" width="11.28515625" style="1" customWidth="1"/>
    <col min="6" max="6" width="10.85546875" style="1" customWidth="1"/>
    <col min="7" max="7" width="11" style="1" customWidth="1"/>
    <col min="8" max="8" width="11.140625" style="1" customWidth="1"/>
    <col min="9" max="9" width="10.7109375" style="1" customWidth="1"/>
    <col min="10" max="16384" width="9.140625" style="1"/>
  </cols>
  <sheetData>
    <row r="1" spans="1:9" ht="13.5" thickTop="1">
      <c r="A1" s="205" t="s">
        <v>2</v>
      </c>
      <c r="B1" s="206"/>
      <c r="C1" s="207" t="s">
        <v>104</v>
      </c>
      <c r="D1" s="208"/>
      <c r="E1" s="209"/>
      <c r="F1" s="208"/>
      <c r="G1" s="210" t="s">
        <v>75</v>
      </c>
      <c r="H1" s="211" t="s">
        <v>102</v>
      </c>
      <c r="I1" s="212"/>
    </row>
    <row r="2" spans="1:9" ht="13.5" thickBot="1">
      <c r="A2" s="213" t="s">
        <v>76</v>
      </c>
      <c r="B2" s="214"/>
      <c r="C2" s="215" t="s">
        <v>164</v>
      </c>
      <c r="D2" s="216"/>
      <c r="E2" s="217"/>
      <c r="F2" s="216"/>
      <c r="G2" s="218" t="s">
        <v>165</v>
      </c>
      <c r="H2" s="219"/>
      <c r="I2" s="220"/>
    </row>
    <row r="3" spans="1:9" ht="13.5" thickTop="1">
      <c r="F3" s="137"/>
    </row>
    <row r="4" spans="1:9" ht="19.5" customHeight="1">
      <c r="A4" s="221" t="s">
        <v>77</v>
      </c>
      <c r="B4" s="222"/>
      <c r="C4" s="222"/>
      <c r="D4" s="222"/>
      <c r="E4" s="223"/>
      <c r="F4" s="222"/>
      <c r="G4" s="222"/>
      <c r="H4" s="222"/>
      <c r="I4" s="222"/>
    </row>
    <row r="5" spans="1:9" ht="13.5" thickBot="1"/>
    <row r="6" spans="1:9" s="137" customFormat="1" ht="13.5" thickBot="1">
      <c r="A6" s="224"/>
      <c r="B6" s="225" t="s">
        <v>78</v>
      </c>
      <c r="C6" s="225"/>
      <c r="D6" s="226"/>
      <c r="E6" s="227" t="s">
        <v>25</v>
      </c>
      <c r="F6" s="228" t="s">
        <v>26</v>
      </c>
      <c r="G6" s="228" t="s">
        <v>27</v>
      </c>
      <c r="H6" s="228" t="s">
        <v>28</v>
      </c>
      <c r="I6" s="229" t="s">
        <v>29</v>
      </c>
    </row>
    <row r="7" spans="1:9" s="137" customFormat="1">
      <c r="A7" s="332" t="str">
        <f>'SO 01 27-2020 Pol'!B7</f>
        <v>11</v>
      </c>
      <c r="B7" s="70" t="str">
        <f>'SO 01 27-2020 Pol'!C7</f>
        <v>Přípravné a přidružené práce</v>
      </c>
      <c r="D7" s="230"/>
      <c r="E7" s="333">
        <f>'SO 01 27-2020 Pol'!BA18</f>
        <v>0</v>
      </c>
      <c r="F7" s="334">
        <f>'SO 01 27-2020 Pol'!BB18</f>
        <v>0</v>
      </c>
      <c r="G7" s="334">
        <f>'SO 01 27-2020 Pol'!BC18</f>
        <v>0</v>
      </c>
      <c r="H7" s="334">
        <f>'SO 01 27-2020 Pol'!BD18</f>
        <v>0</v>
      </c>
      <c r="I7" s="335">
        <f>'SO 01 27-2020 Pol'!BE18</f>
        <v>0</v>
      </c>
    </row>
    <row r="8" spans="1:9" s="137" customFormat="1">
      <c r="A8" s="332" t="str">
        <f>'SO 01 27-2020 Pol'!B19</f>
        <v>13</v>
      </c>
      <c r="B8" s="70" t="str">
        <f>'SO 01 27-2020 Pol'!C19</f>
        <v>Hloubené vykopávky</v>
      </c>
      <c r="D8" s="230"/>
      <c r="E8" s="333">
        <f>'SO 01 27-2020 Pol'!BA29</f>
        <v>0</v>
      </c>
      <c r="F8" s="334">
        <f>'SO 01 27-2020 Pol'!BB29</f>
        <v>0</v>
      </c>
      <c r="G8" s="334">
        <f>'SO 01 27-2020 Pol'!BC29</f>
        <v>0</v>
      </c>
      <c r="H8" s="334">
        <f>'SO 01 27-2020 Pol'!BD29</f>
        <v>0</v>
      </c>
      <c r="I8" s="335">
        <f>'SO 01 27-2020 Pol'!BE29</f>
        <v>0</v>
      </c>
    </row>
    <row r="9" spans="1:9" s="137" customFormat="1">
      <c r="A9" s="332" t="str">
        <f>'SO 01 27-2020 Pol'!B30</f>
        <v>15</v>
      </c>
      <c r="B9" s="70" t="str">
        <f>'SO 01 27-2020 Pol'!C30</f>
        <v>Roubení</v>
      </c>
      <c r="D9" s="230"/>
      <c r="E9" s="333">
        <f>'SO 01 27-2020 Pol'!BA43</f>
        <v>0</v>
      </c>
      <c r="F9" s="334">
        <f>'SO 01 27-2020 Pol'!BB43</f>
        <v>0</v>
      </c>
      <c r="G9" s="334">
        <f>'SO 01 27-2020 Pol'!BC43</f>
        <v>0</v>
      </c>
      <c r="H9" s="334">
        <f>'SO 01 27-2020 Pol'!BD43</f>
        <v>0</v>
      </c>
      <c r="I9" s="335">
        <f>'SO 01 27-2020 Pol'!BE43</f>
        <v>0</v>
      </c>
    </row>
    <row r="10" spans="1:9" s="137" customFormat="1">
      <c r="A10" s="332" t="str">
        <f>'SO 01 27-2020 Pol'!B44</f>
        <v>16</v>
      </c>
      <c r="B10" s="70" t="str">
        <f>'SO 01 27-2020 Pol'!C44</f>
        <v>Přemístění výkopku</v>
      </c>
      <c r="D10" s="230"/>
      <c r="E10" s="333">
        <f>'SO 01 27-2020 Pol'!BA53</f>
        <v>0</v>
      </c>
      <c r="F10" s="334">
        <f>'SO 01 27-2020 Pol'!BB53</f>
        <v>0</v>
      </c>
      <c r="G10" s="334">
        <f>'SO 01 27-2020 Pol'!BC53</f>
        <v>0</v>
      </c>
      <c r="H10" s="334">
        <f>'SO 01 27-2020 Pol'!BD53</f>
        <v>0</v>
      </c>
      <c r="I10" s="335">
        <f>'SO 01 27-2020 Pol'!BE53</f>
        <v>0</v>
      </c>
    </row>
    <row r="11" spans="1:9" s="137" customFormat="1">
      <c r="A11" s="332" t="str">
        <f>'SO 01 27-2020 Pol'!B54</f>
        <v>17</v>
      </c>
      <c r="B11" s="70" t="str">
        <f>'SO 01 27-2020 Pol'!C54</f>
        <v>Konstrukce ze zemin</v>
      </c>
      <c r="D11" s="230"/>
      <c r="E11" s="333">
        <f>'SO 01 27-2020 Pol'!BA70</f>
        <v>0</v>
      </c>
      <c r="F11" s="334">
        <f>'SO 01 27-2020 Pol'!BB70</f>
        <v>0</v>
      </c>
      <c r="G11" s="334">
        <f>'SO 01 27-2020 Pol'!BC70</f>
        <v>0</v>
      </c>
      <c r="H11" s="334">
        <f>'SO 01 27-2020 Pol'!BD70</f>
        <v>0</v>
      </c>
      <c r="I11" s="335">
        <f>'SO 01 27-2020 Pol'!BE70</f>
        <v>0</v>
      </c>
    </row>
    <row r="12" spans="1:9" s="137" customFormat="1">
      <c r="A12" s="332" t="str">
        <f>'SO 01 27-2020 Pol'!B71</f>
        <v>18</v>
      </c>
      <c r="B12" s="70" t="str">
        <f>'SO 01 27-2020 Pol'!C71</f>
        <v>Povrchové úpravy terénu</v>
      </c>
      <c r="D12" s="230"/>
      <c r="E12" s="333">
        <f>'SO 01 27-2020 Pol'!BA73</f>
        <v>0</v>
      </c>
      <c r="F12" s="334">
        <f>'SO 01 27-2020 Pol'!BB73</f>
        <v>0</v>
      </c>
      <c r="G12" s="334">
        <f>'SO 01 27-2020 Pol'!BC73</f>
        <v>0</v>
      </c>
      <c r="H12" s="334">
        <f>'SO 01 27-2020 Pol'!BD73</f>
        <v>0</v>
      </c>
      <c r="I12" s="335">
        <f>'SO 01 27-2020 Pol'!BE73</f>
        <v>0</v>
      </c>
    </row>
    <row r="13" spans="1:9" s="137" customFormat="1">
      <c r="A13" s="332" t="str">
        <f>'SO 01 27-2020 Pol'!B74</f>
        <v>19</v>
      </c>
      <c r="B13" s="70" t="str">
        <f>'SO 01 27-2020 Pol'!C74</f>
        <v>Hloubení pro podzemní stěny a doly</v>
      </c>
      <c r="D13" s="230"/>
      <c r="E13" s="333">
        <f>'SO 01 27-2020 Pol'!BA79</f>
        <v>0</v>
      </c>
      <c r="F13" s="334">
        <f>'SO 01 27-2020 Pol'!BB79</f>
        <v>0</v>
      </c>
      <c r="G13" s="334">
        <f>'SO 01 27-2020 Pol'!BC79</f>
        <v>0</v>
      </c>
      <c r="H13" s="334">
        <f>'SO 01 27-2020 Pol'!BD79</f>
        <v>0</v>
      </c>
      <c r="I13" s="335">
        <f>'SO 01 27-2020 Pol'!BE79</f>
        <v>0</v>
      </c>
    </row>
    <row r="14" spans="1:9" s="137" customFormat="1">
      <c r="A14" s="332" t="str">
        <f>'SO 01 27-2020 Pol'!B80</f>
        <v>21</v>
      </c>
      <c r="B14" s="70" t="str">
        <f>'SO 01 27-2020 Pol'!C80</f>
        <v>Úprava podloží a základ.spáry</v>
      </c>
      <c r="D14" s="230"/>
      <c r="E14" s="333">
        <f>'SO 01 27-2020 Pol'!BA82</f>
        <v>0</v>
      </c>
      <c r="F14" s="334">
        <f>'SO 01 27-2020 Pol'!BB82</f>
        <v>0</v>
      </c>
      <c r="G14" s="334">
        <f>'SO 01 27-2020 Pol'!BC82</f>
        <v>0</v>
      </c>
      <c r="H14" s="334">
        <f>'SO 01 27-2020 Pol'!BD82</f>
        <v>0</v>
      </c>
      <c r="I14" s="335">
        <f>'SO 01 27-2020 Pol'!BE82</f>
        <v>0</v>
      </c>
    </row>
    <row r="15" spans="1:9" s="137" customFormat="1">
      <c r="A15" s="332" t="str">
        <f>'SO 01 27-2020 Pol'!B83</f>
        <v>27</v>
      </c>
      <c r="B15" s="70" t="str">
        <f>'SO 01 27-2020 Pol'!C83</f>
        <v>Základy</v>
      </c>
      <c r="D15" s="230"/>
      <c r="E15" s="333">
        <f>'SO 01 27-2020 Pol'!BA91</f>
        <v>0</v>
      </c>
      <c r="F15" s="334">
        <f>'SO 01 27-2020 Pol'!BB91</f>
        <v>0</v>
      </c>
      <c r="G15" s="334">
        <f>'SO 01 27-2020 Pol'!BC91</f>
        <v>0</v>
      </c>
      <c r="H15" s="334">
        <f>'SO 01 27-2020 Pol'!BD91</f>
        <v>0</v>
      </c>
      <c r="I15" s="335">
        <f>'SO 01 27-2020 Pol'!BE91</f>
        <v>0</v>
      </c>
    </row>
    <row r="16" spans="1:9" s="137" customFormat="1">
      <c r="A16" s="332" t="str">
        <f>'SO 01 27-2020 Pol'!B92</f>
        <v>56</v>
      </c>
      <c r="B16" s="70" t="str">
        <f>'SO 01 27-2020 Pol'!C92</f>
        <v>Podkladní vrstvy komunikací a zpevněných ploch</v>
      </c>
      <c r="D16" s="230"/>
      <c r="E16" s="333">
        <f>'SO 01 27-2020 Pol'!BA105</f>
        <v>0</v>
      </c>
      <c r="F16" s="334">
        <f>'SO 01 27-2020 Pol'!BB105</f>
        <v>0</v>
      </c>
      <c r="G16" s="334">
        <f>'SO 01 27-2020 Pol'!BC105</f>
        <v>0</v>
      </c>
      <c r="H16" s="334">
        <f>'SO 01 27-2020 Pol'!BD105</f>
        <v>0</v>
      </c>
      <c r="I16" s="335">
        <f>'SO 01 27-2020 Pol'!BE105</f>
        <v>0</v>
      </c>
    </row>
    <row r="17" spans="1:57" s="137" customFormat="1">
      <c r="A17" s="332" t="str">
        <f>'SO 01 27-2020 Pol'!B106</f>
        <v>57</v>
      </c>
      <c r="B17" s="70" t="str">
        <f>'SO 01 27-2020 Pol'!C106</f>
        <v>Kryty štěrkových a živičných komunikací</v>
      </c>
      <c r="D17" s="230"/>
      <c r="E17" s="333">
        <f>'SO 01 27-2020 Pol'!BA111</f>
        <v>0</v>
      </c>
      <c r="F17" s="334">
        <f>'SO 01 27-2020 Pol'!BB111</f>
        <v>0</v>
      </c>
      <c r="G17" s="334">
        <f>'SO 01 27-2020 Pol'!BC111</f>
        <v>0</v>
      </c>
      <c r="H17" s="334">
        <f>'SO 01 27-2020 Pol'!BD111</f>
        <v>0</v>
      </c>
      <c r="I17" s="335">
        <f>'SO 01 27-2020 Pol'!BE111</f>
        <v>0</v>
      </c>
    </row>
    <row r="18" spans="1:57" s="137" customFormat="1">
      <c r="A18" s="332" t="str">
        <f>'SO 01 27-2020 Pol'!B112</f>
        <v>59</v>
      </c>
      <c r="B18" s="70" t="str">
        <f>'SO 01 27-2020 Pol'!C112</f>
        <v>Dlažby a předlažby komunikací</v>
      </c>
      <c r="D18" s="230"/>
      <c r="E18" s="333">
        <f>'SO 01 27-2020 Pol'!BA125</f>
        <v>0</v>
      </c>
      <c r="F18" s="334">
        <f>'SO 01 27-2020 Pol'!BB125</f>
        <v>0</v>
      </c>
      <c r="G18" s="334">
        <f>'SO 01 27-2020 Pol'!BC125</f>
        <v>0</v>
      </c>
      <c r="H18" s="334">
        <f>'SO 01 27-2020 Pol'!BD125</f>
        <v>0</v>
      </c>
      <c r="I18" s="335">
        <f>'SO 01 27-2020 Pol'!BE125</f>
        <v>0</v>
      </c>
    </row>
    <row r="19" spans="1:57" s="137" customFormat="1">
      <c r="A19" s="332" t="str">
        <f>'SO 01 27-2020 Pol'!B126</f>
        <v>63</v>
      </c>
      <c r="B19" s="70" t="str">
        <f>'SO 01 27-2020 Pol'!C126</f>
        <v>Podlahy a podlahové konstrukce</v>
      </c>
      <c r="D19" s="230"/>
      <c r="E19" s="333">
        <f>'SO 01 27-2020 Pol'!BA130</f>
        <v>0</v>
      </c>
      <c r="F19" s="334">
        <f>'SO 01 27-2020 Pol'!BB130</f>
        <v>0</v>
      </c>
      <c r="G19" s="334">
        <f>'SO 01 27-2020 Pol'!BC130</f>
        <v>0</v>
      </c>
      <c r="H19" s="334">
        <f>'SO 01 27-2020 Pol'!BD130</f>
        <v>0</v>
      </c>
      <c r="I19" s="335">
        <f>'SO 01 27-2020 Pol'!BE130</f>
        <v>0</v>
      </c>
    </row>
    <row r="20" spans="1:57" s="137" customFormat="1">
      <c r="A20" s="332" t="str">
        <f>'SO 01 27-2020 Pol'!B131</f>
        <v>91</v>
      </c>
      <c r="B20" s="70" t="str">
        <f>'SO 01 27-2020 Pol'!C131</f>
        <v>Doplňující práce na komunikaci</v>
      </c>
      <c r="D20" s="230"/>
      <c r="E20" s="333">
        <f>'SO 01 27-2020 Pol'!BA150</f>
        <v>0</v>
      </c>
      <c r="F20" s="334">
        <f>'SO 01 27-2020 Pol'!BB150</f>
        <v>0</v>
      </c>
      <c r="G20" s="334">
        <f>'SO 01 27-2020 Pol'!BC150</f>
        <v>0</v>
      </c>
      <c r="H20" s="334">
        <f>'SO 01 27-2020 Pol'!BD150</f>
        <v>0</v>
      </c>
      <c r="I20" s="335">
        <f>'SO 01 27-2020 Pol'!BE150</f>
        <v>0</v>
      </c>
    </row>
    <row r="21" spans="1:57" s="137" customFormat="1">
      <c r="A21" s="332" t="str">
        <f>'SO 01 27-2020 Pol'!B151</f>
        <v>94</v>
      </c>
      <c r="B21" s="70" t="str">
        <f>'SO 01 27-2020 Pol'!C151</f>
        <v>Lešení a stavební výtahy</v>
      </c>
      <c r="D21" s="230"/>
      <c r="E21" s="333">
        <f>'SO 01 27-2020 Pol'!BA154</f>
        <v>0</v>
      </c>
      <c r="F21" s="334">
        <f>'SO 01 27-2020 Pol'!BB154</f>
        <v>0</v>
      </c>
      <c r="G21" s="334">
        <f>'SO 01 27-2020 Pol'!BC154</f>
        <v>0</v>
      </c>
      <c r="H21" s="334">
        <f>'SO 01 27-2020 Pol'!BD154</f>
        <v>0</v>
      </c>
      <c r="I21" s="335">
        <f>'SO 01 27-2020 Pol'!BE154</f>
        <v>0</v>
      </c>
    </row>
    <row r="22" spans="1:57" s="137" customFormat="1">
      <c r="A22" s="332" t="str">
        <f>'SO 01 27-2020 Pol'!B155</f>
        <v>96</v>
      </c>
      <c r="B22" s="70" t="str">
        <f>'SO 01 27-2020 Pol'!C155</f>
        <v>Bourání konstrukcí</v>
      </c>
      <c r="D22" s="230"/>
      <c r="E22" s="333">
        <f>'SO 01 27-2020 Pol'!BA157</f>
        <v>0</v>
      </c>
      <c r="F22" s="334">
        <f>'SO 01 27-2020 Pol'!BB157</f>
        <v>0</v>
      </c>
      <c r="G22" s="334">
        <f>'SO 01 27-2020 Pol'!BC157</f>
        <v>0</v>
      </c>
      <c r="H22" s="334">
        <f>'SO 01 27-2020 Pol'!BD157</f>
        <v>0</v>
      </c>
      <c r="I22" s="335">
        <f>'SO 01 27-2020 Pol'!BE157</f>
        <v>0</v>
      </c>
    </row>
    <row r="23" spans="1:57" s="137" customFormat="1">
      <c r="A23" s="332" t="str">
        <f>'SO 01 27-2020 Pol'!B158</f>
        <v>97</v>
      </c>
      <c r="B23" s="70" t="str">
        <f>'SO 01 27-2020 Pol'!C158</f>
        <v>Prorážení otvorů</v>
      </c>
      <c r="D23" s="230"/>
      <c r="E23" s="333">
        <f>'SO 01 27-2020 Pol'!BA162</f>
        <v>0</v>
      </c>
      <c r="F23" s="334">
        <f>'SO 01 27-2020 Pol'!BB162</f>
        <v>0</v>
      </c>
      <c r="G23" s="334">
        <f>'SO 01 27-2020 Pol'!BC162</f>
        <v>0</v>
      </c>
      <c r="H23" s="334">
        <f>'SO 01 27-2020 Pol'!BD162</f>
        <v>0</v>
      </c>
      <c r="I23" s="335">
        <f>'SO 01 27-2020 Pol'!BE162</f>
        <v>0</v>
      </c>
    </row>
    <row r="24" spans="1:57" s="137" customFormat="1">
      <c r="A24" s="332" t="str">
        <f>'SO 01 27-2020 Pol'!B163</f>
        <v>99</v>
      </c>
      <c r="B24" s="70" t="str">
        <f>'SO 01 27-2020 Pol'!C163</f>
        <v>Staveništní přesun hmot</v>
      </c>
      <c r="D24" s="230"/>
      <c r="E24" s="333">
        <f>'SO 01 27-2020 Pol'!BA165</f>
        <v>0</v>
      </c>
      <c r="F24" s="334">
        <f>'SO 01 27-2020 Pol'!BB165</f>
        <v>0</v>
      </c>
      <c r="G24" s="334">
        <f>'SO 01 27-2020 Pol'!BC165</f>
        <v>0</v>
      </c>
      <c r="H24" s="334">
        <f>'SO 01 27-2020 Pol'!BD165</f>
        <v>0</v>
      </c>
      <c r="I24" s="335">
        <f>'SO 01 27-2020 Pol'!BE165</f>
        <v>0</v>
      </c>
    </row>
    <row r="25" spans="1:57" s="137" customFormat="1">
      <c r="A25" s="332" t="str">
        <f>'SO 01 27-2020 Pol'!B166</f>
        <v>792</v>
      </c>
      <c r="B25" s="70" t="str">
        <f>'SO 01 27-2020 Pol'!C166</f>
        <v>Mobiliář</v>
      </c>
      <c r="D25" s="230"/>
      <c r="E25" s="333">
        <f>'SO 01 27-2020 Pol'!BA169</f>
        <v>0</v>
      </c>
      <c r="F25" s="334">
        <f>'SO 01 27-2020 Pol'!BB169</f>
        <v>0</v>
      </c>
      <c r="G25" s="334">
        <f>'SO 01 27-2020 Pol'!BC169</f>
        <v>0</v>
      </c>
      <c r="H25" s="334">
        <f>'SO 01 27-2020 Pol'!BD169</f>
        <v>0</v>
      </c>
      <c r="I25" s="335">
        <f>'SO 01 27-2020 Pol'!BE169</f>
        <v>0</v>
      </c>
    </row>
    <row r="26" spans="1:57" s="137" customFormat="1" ht="13.5" thickBot="1">
      <c r="A26" s="332" t="str">
        <f>'SO 01 27-2020 Pol'!B170</f>
        <v>D96</v>
      </c>
      <c r="B26" s="70" t="str">
        <f>'SO 01 27-2020 Pol'!C170</f>
        <v>Přesuny suti a vybouraných hmot</v>
      </c>
      <c r="D26" s="230"/>
      <c r="E26" s="333">
        <f>'SO 01 27-2020 Pol'!BA176</f>
        <v>0</v>
      </c>
      <c r="F26" s="334">
        <f>'SO 01 27-2020 Pol'!BB176</f>
        <v>0</v>
      </c>
      <c r="G26" s="334">
        <f>'SO 01 27-2020 Pol'!BC176</f>
        <v>0</v>
      </c>
      <c r="H26" s="334">
        <f>'SO 01 27-2020 Pol'!BD176</f>
        <v>0</v>
      </c>
      <c r="I26" s="335">
        <f>'SO 01 27-2020 Pol'!BE176</f>
        <v>0</v>
      </c>
    </row>
    <row r="27" spans="1:57" s="14" customFormat="1" ht="13.5" thickBot="1">
      <c r="A27" s="231"/>
      <c r="B27" s="232" t="s">
        <v>79</v>
      </c>
      <c r="C27" s="232"/>
      <c r="D27" s="233"/>
      <c r="E27" s="234">
        <f>SUM(E7:E26)</f>
        <v>0</v>
      </c>
      <c r="F27" s="235">
        <f>SUM(F7:F26)</f>
        <v>0</v>
      </c>
      <c r="G27" s="235">
        <f>SUM(G7:G26)</f>
        <v>0</v>
      </c>
      <c r="H27" s="235">
        <f>SUM(H7:H26)</f>
        <v>0</v>
      </c>
      <c r="I27" s="236">
        <f>SUM(I7:I26)</f>
        <v>0</v>
      </c>
    </row>
    <row r="28" spans="1:57">
      <c r="A28" s="137"/>
      <c r="B28" s="137"/>
      <c r="C28" s="137"/>
      <c r="D28" s="137"/>
      <c r="E28" s="137"/>
      <c r="F28" s="137"/>
      <c r="G28" s="137"/>
      <c r="H28" s="137"/>
      <c r="I28" s="137"/>
    </row>
    <row r="29" spans="1:57" ht="19.5" customHeight="1">
      <c r="A29" s="222" t="s">
        <v>80</v>
      </c>
      <c r="B29" s="222"/>
      <c r="C29" s="222"/>
      <c r="D29" s="222"/>
      <c r="E29" s="222"/>
      <c r="F29" s="222"/>
      <c r="G29" s="237"/>
      <c r="H29" s="222"/>
      <c r="I29" s="222"/>
      <c r="BA29" s="143"/>
      <c r="BB29" s="143"/>
      <c r="BC29" s="143"/>
      <c r="BD29" s="143"/>
      <c r="BE29" s="143"/>
    </row>
    <row r="30" spans="1:57" ht="13.5" thickBot="1"/>
    <row r="31" spans="1:57">
      <c r="A31" s="175" t="s">
        <v>81</v>
      </c>
      <c r="B31" s="176"/>
      <c r="C31" s="176"/>
      <c r="D31" s="238"/>
      <c r="E31" s="239" t="s">
        <v>82</v>
      </c>
      <c r="F31" s="240" t="s">
        <v>12</v>
      </c>
      <c r="G31" s="241" t="s">
        <v>83</v>
      </c>
      <c r="H31" s="242"/>
      <c r="I31" s="243" t="s">
        <v>82</v>
      </c>
    </row>
    <row r="32" spans="1:57">
      <c r="A32" s="167" t="s">
        <v>151</v>
      </c>
      <c r="B32" s="158"/>
      <c r="C32" s="158"/>
      <c r="D32" s="244"/>
      <c r="E32" s="245"/>
      <c r="F32" s="246"/>
      <c r="G32" s="247">
        <v>0</v>
      </c>
      <c r="H32" s="248"/>
      <c r="I32" s="249">
        <f>E32+F32*G32/100</f>
        <v>0</v>
      </c>
      <c r="BA32" s="1">
        <v>0</v>
      </c>
    </row>
    <row r="33" spans="1:53">
      <c r="A33" s="167" t="s">
        <v>152</v>
      </c>
      <c r="B33" s="158"/>
      <c r="C33" s="158"/>
      <c r="D33" s="244"/>
      <c r="E33" s="245"/>
      <c r="F33" s="246"/>
      <c r="G33" s="247">
        <v>0</v>
      </c>
      <c r="H33" s="248"/>
      <c r="I33" s="249">
        <f>E33+F33*G33/100</f>
        <v>0</v>
      </c>
      <c r="BA33" s="1">
        <v>0</v>
      </c>
    </row>
    <row r="34" spans="1:53">
      <c r="A34" s="167" t="s">
        <v>153</v>
      </c>
      <c r="B34" s="158"/>
      <c r="C34" s="158"/>
      <c r="D34" s="244"/>
      <c r="E34" s="245"/>
      <c r="F34" s="246"/>
      <c r="G34" s="247">
        <v>0</v>
      </c>
      <c r="H34" s="248"/>
      <c r="I34" s="249">
        <f>E34+F34*G34/100</f>
        <v>0</v>
      </c>
      <c r="BA34" s="1">
        <v>0</v>
      </c>
    </row>
    <row r="35" spans="1:53">
      <c r="A35" s="167" t="s">
        <v>154</v>
      </c>
      <c r="B35" s="158"/>
      <c r="C35" s="158"/>
      <c r="D35" s="244"/>
      <c r="E35" s="245"/>
      <c r="F35" s="246"/>
      <c r="G35" s="247">
        <v>0</v>
      </c>
      <c r="H35" s="248"/>
      <c r="I35" s="249">
        <f>E35+F35*G35/100</f>
        <v>0</v>
      </c>
      <c r="BA35" s="1">
        <v>0</v>
      </c>
    </row>
    <row r="36" spans="1:53">
      <c r="A36" s="167" t="s">
        <v>155</v>
      </c>
      <c r="B36" s="158"/>
      <c r="C36" s="158"/>
      <c r="D36" s="244"/>
      <c r="E36" s="245"/>
      <c r="F36" s="246"/>
      <c r="G36" s="247">
        <v>0</v>
      </c>
      <c r="H36" s="248"/>
      <c r="I36" s="249">
        <f>E36+F36*G36/100</f>
        <v>0</v>
      </c>
      <c r="BA36" s="1">
        <v>1</v>
      </c>
    </row>
    <row r="37" spans="1:53">
      <c r="A37" s="167" t="s">
        <v>156</v>
      </c>
      <c r="B37" s="158"/>
      <c r="C37" s="158"/>
      <c r="D37" s="244"/>
      <c r="E37" s="245"/>
      <c r="F37" s="246"/>
      <c r="G37" s="247">
        <v>0</v>
      </c>
      <c r="H37" s="248"/>
      <c r="I37" s="249">
        <f>E37+F37*G37/100</f>
        <v>0</v>
      </c>
      <c r="BA37" s="1">
        <v>1</v>
      </c>
    </row>
    <row r="38" spans="1:53">
      <c r="A38" s="167" t="s">
        <v>157</v>
      </c>
      <c r="B38" s="158"/>
      <c r="C38" s="158"/>
      <c r="D38" s="244"/>
      <c r="E38" s="245"/>
      <c r="F38" s="246"/>
      <c r="G38" s="247">
        <v>0</v>
      </c>
      <c r="H38" s="248"/>
      <c r="I38" s="249">
        <f>E38+F38*G38/100</f>
        <v>0</v>
      </c>
      <c r="BA38" s="1">
        <v>2</v>
      </c>
    </row>
    <row r="39" spans="1:53">
      <c r="A39" s="167" t="s">
        <v>158</v>
      </c>
      <c r="B39" s="158"/>
      <c r="C39" s="158"/>
      <c r="D39" s="244"/>
      <c r="E39" s="245"/>
      <c r="F39" s="246"/>
      <c r="G39" s="247">
        <v>0</v>
      </c>
      <c r="H39" s="248"/>
      <c r="I39" s="249">
        <f>E39+F39*G39/100</f>
        <v>0</v>
      </c>
      <c r="BA39" s="1">
        <v>2</v>
      </c>
    </row>
    <row r="40" spans="1:53" ht="13.5" thickBot="1">
      <c r="A40" s="250"/>
      <c r="B40" s="251" t="s">
        <v>84</v>
      </c>
      <c r="C40" s="252"/>
      <c r="D40" s="253"/>
      <c r="E40" s="254"/>
      <c r="F40" s="255"/>
      <c r="G40" s="255"/>
      <c r="H40" s="256">
        <f>SUM(I32:I39)</f>
        <v>0</v>
      </c>
      <c r="I40" s="257"/>
    </row>
    <row r="42" spans="1:53">
      <c r="B42" s="14"/>
      <c r="F42" s="258"/>
      <c r="G42" s="259"/>
      <c r="H42" s="259"/>
      <c r="I42" s="54"/>
    </row>
    <row r="43" spans="1:53">
      <c r="F43" s="258"/>
      <c r="G43" s="259"/>
      <c r="H43" s="259"/>
      <c r="I43" s="54"/>
    </row>
    <row r="44" spans="1:53">
      <c r="F44" s="258"/>
      <c r="G44" s="259"/>
      <c r="H44" s="259"/>
      <c r="I44" s="54"/>
    </row>
    <row r="45" spans="1:53">
      <c r="F45" s="258"/>
      <c r="G45" s="259"/>
      <c r="H45" s="259"/>
      <c r="I45" s="54"/>
    </row>
    <row r="46" spans="1:53">
      <c r="F46" s="258"/>
      <c r="G46" s="259"/>
      <c r="H46" s="259"/>
      <c r="I46" s="54"/>
    </row>
    <row r="47" spans="1:53">
      <c r="F47" s="258"/>
      <c r="G47" s="259"/>
      <c r="H47" s="259"/>
      <c r="I47" s="54"/>
    </row>
    <row r="48" spans="1:53">
      <c r="F48" s="258"/>
      <c r="G48" s="259"/>
      <c r="H48" s="259"/>
      <c r="I48" s="54"/>
    </row>
    <row r="49" spans="6:9">
      <c r="F49" s="258"/>
      <c r="G49" s="259"/>
      <c r="H49" s="259"/>
      <c r="I49" s="54"/>
    </row>
    <row r="50" spans="6:9">
      <c r="F50" s="258"/>
      <c r="G50" s="259"/>
      <c r="H50" s="259"/>
      <c r="I50" s="54"/>
    </row>
    <row r="51" spans="6:9">
      <c r="F51" s="258"/>
      <c r="G51" s="259"/>
      <c r="H51" s="259"/>
      <c r="I51" s="54"/>
    </row>
    <row r="52" spans="6:9">
      <c r="F52" s="258"/>
      <c r="G52" s="259"/>
      <c r="H52" s="259"/>
      <c r="I52" s="54"/>
    </row>
    <row r="53" spans="6:9">
      <c r="F53" s="258"/>
      <c r="G53" s="259"/>
      <c r="H53" s="259"/>
      <c r="I53" s="54"/>
    </row>
    <row r="54" spans="6:9">
      <c r="F54" s="258"/>
      <c r="G54" s="259"/>
      <c r="H54" s="259"/>
      <c r="I54" s="54"/>
    </row>
    <row r="55" spans="6:9">
      <c r="F55" s="258"/>
      <c r="G55" s="259"/>
      <c r="H55" s="259"/>
      <c r="I55" s="54"/>
    </row>
    <row r="56" spans="6:9">
      <c r="F56" s="258"/>
      <c r="G56" s="259"/>
      <c r="H56" s="259"/>
      <c r="I56" s="54"/>
    </row>
    <row r="57" spans="6:9">
      <c r="F57" s="258"/>
      <c r="G57" s="259"/>
      <c r="H57" s="259"/>
      <c r="I57" s="54"/>
    </row>
    <row r="58" spans="6:9">
      <c r="F58" s="258"/>
      <c r="G58" s="259"/>
      <c r="H58" s="259"/>
      <c r="I58" s="54"/>
    </row>
    <row r="59" spans="6:9">
      <c r="F59" s="258"/>
      <c r="G59" s="259"/>
      <c r="H59" s="259"/>
      <c r="I59" s="54"/>
    </row>
    <row r="60" spans="6:9">
      <c r="F60" s="258"/>
      <c r="G60" s="259"/>
      <c r="H60" s="259"/>
      <c r="I60" s="54"/>
    </row>
    <row r="61" spans="6:9">
      <c r="F61" s="258"/>
      <c r="G61" s="259"/>
      <c r="H61" s="259"/>
      <c r="I61" s="54"/>
    </row>
    <row r="62" spans="6:9">
      <c r="F62" s="258"/>
      <c r="G62" s="259"/>
      <c r="H62" s="259"/>
      <c r="I62" s="54"/>
    </row>
    <row r="63" spans="6:9">
      <c r="F63" s="258"/>
      <c r="G63" s="259"/>
      <c r="H63" s="259"/>
      <c r="I63" s="54"/>
    </row>
    <row r="64" spans="6:9">
      <c r="F64" s="258"/>
      <c r="G64" s="259"/>
      <c r="H64" s="259"/>
      <c r="I64" s="54"/>
    </row>
    <row r="65" spans="6:9">
      <c r="F65" s="258"/>
      <c r="G65" s="259"/>
      <c r="H65" s="259"/>
      <c r="I65" s="54"/>
    </row>
    <row r="66" spans="6:9">
      <c r="F66" s="258"/>
      <c r="G66" s="259"/>
      <c r="H66" s="259"/>
      <c r="I66" s="54"/>
    </row>
    <row r="67" spans="6:9">
      <c r="F67" s="258"/>
      <c r="G67" s="259"/>
      <c r="H67" s="259"/>
      <c r="I67" s="54"/>
    </row>
    <row r="68" spans="6:9">
      <c r="F68" s="258"/>
      <c r="G68" s="259"/>
      <c r="H68" s="259"/>
      <c r="I68" s="54"/>
    </row>
    <row r="69" spans="6:9">
      <c r="F69" s="258"/>
      <c r="G69" s="259"/>
      <c r="H69" s="259"/>
      <c r="I69" s="54"/>
    </row>
    <row r="70" spans="6:9">
      <c r="F70" s="258"/>
      <c r="G70" s="259"/>
      <c r="H70" s="259"/>
      <c r="I70" s="54"/>
    </row>
    <row r="71" spans="6:9">
      <c r="F71" s="258"/>
      <c r="G71" s="259"/>
      <c r="H71" s="259"/>
      <c r="I71" s="54"/>
    </row>
    <row r="72" spans="6:9">
      <c r="F72" s="258"/>
      <c r="G72" s="259"/>
      <c r="H72" s="259"/>
      <c r="I72" s="54"/>
    </row>
    <row r="73" spans="6:9">
      <c r="F73" s="258"/>
      <c r="G73" s="259"/>
      <c r="H73" s="259"/>
      <c r="I73" s="54"/>
    </row>
    <row r="74" spans="6:9">
      <c r="F74" s="258"/>
      <c r="G74" s="259"/>
      <c r="H74" s="259"/>
      <c r="I74" s="54"/>
    </row>
    <row r="75" spans="6:9">
      <c r="F75" s="258"/>
      <c r="G75" s="259"/>
      <c r="H75" s="259"/>
      <c r="I75" s="54"/>
    </row>
    <row r="76" spans="6:9">
      <c r="F76" s="258"/>
      <c r="G76" s="259"/>
      <c r="H76" s="259"/>
      <c r="I76" s="54"/>
    </row>
    <row r="77" spans="6:9">
      <c r="F77" s="258"/>
      <c r="G77" s="259"/>
      <c r="H77" s="259"/>
      <c r="I77" s="54"/>
    </row>
    <row r="78" spans="6:9">
      <c r="F78" s="258"/>
      <c r="G78" s="259"/>
      <c r="H78" s="259"/>
      <c r="I78" s="54"/>
    </row>
    <row r="79" spans="6:9">
      <c r="F79" s="258"/>
      <c r="G79" s="259"/>
      <c r="H79" s="259"/>
      <c r="I79" s="54"/>
    </row>
    <row r="80" spans="6:9">
      <c r="F80" s="258"/>
      <c r="G80" s="259"/>
      <c r="H80" s="259"/>
      <c r="I80" s="54"/>
    </row>
    <row r="81" spans="6:9">
      <c r="F81" s="258"/>
      <c r="G81" s="259"/>
      <c r="H81" s="259"/>
      <c r="I81" s="54"/>
    </row>
    <row r="82" spans="6:9">
      <c r="F82" s="258"/>
      <c r="G82" s="259"/>
      <c r="H82" s="259"/>
      <c r="I82" s="54"/>
    </row>
    <row r="83" spans="6:9">
      <c r="F83" s="258"/>
      <c r="G83" s="259"/>
      <c r="H83" s="259"/>
      <c r="I83" s="54"/>
    </row>
    <row r="84" spans="6:9">
      <c r="F84" s="258"/>
      <c r="G84" s="259"/>
      <c r="H84" s="259"/>
      <c r="I84" s="54"/>
    </row>
    <row r="85" spans="6:9">
      <c r="F85" s="258"/>
      <c r="G85" s="259"/>
      <c r="H85" s="259"/>
      <c r="I85" s="54"/>
    </row>
    <row r="86" spans="6:9">
      <c r="F86" s="258"/>
      <c r="G86" s="259"/>
      <c r="H86" s="259"/>
      <c r="I86" s="54"/>
    </row>
    <row r="87" spans="6:9">
      <c r="F87" s="258"/>
      <c r="G87" s="259"/>
      <c r="H87" s="259"/>
      <c r="I87" s="54"/>
    </row>
    <row r="88" spans="6:9">
      <c r="F88" s="258"/>
      <c r="G88" s="259"/>
      <c r="H88" s="259"/>
      <c r="I88" s="54"/>
    </row>
    <row r="89" spans="6:9">
      <c r="F89" s="258"/>
      <c r="G89" s="259"/>
      <c r="H89" s="259"/>
      <c r="I89" s="54"/>
    </row>
    <row r="90" spans="6:9">
      <c r="F90" s="258"/>
      <c r="G90" s="259"/>
      <c r="H90" s="259"/>
      <c r="I90" s="54"/>
    </row>
    <row r="91" spans="6:9">
      <c r="F91" s="258"/>
      <c r="G91" s="259"/>
      <c r="H91" s="259"/>
      <c r="I91" s="54"/>
    </row>
  </sheetData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List3"/>
  <dimension ref="A1:CB249"/>
  <sheetViews>
    <sheetView showGridLines="0" showZeros="0" zoomScaleNormal="100" zoomScaleSheetLayoutView="100" workbookViewId="0">
      <selection activeCell="J1" sqref="J1:J65536 K1:K65536"/>
    </sheetView>
  </sheetViews>
  <sheetFormatPr defaultRowHeight="12.75"/>
  <cols>
    <col min="1" max="1" width="4.42578125" style="261" customWidth="1"/>
    <col min="2" max="2" width="11.5703125" style="261" customWidth="1"/>
    <col min="3" max="3" width="40.42578125" style="261" customWidth="1"/>
    <col min="4" max="4" width="5.5703125" style="261" customWidth="1"/>
    <col min="5" max="5" width="8.5703125" style="275" customWidth="1"/>
    <col min="6" max="6" width="9.85546875" style="261" customWidth="1"/>
    <col min="7" max="7" width="13.85546875" style="261" customWidth="1"/>
    <col min="8" max="8" width="11.7109375" style="261" hidden="1" customWidth="1"/>
    <col min="9" max="9" width="11.5703125" style="261" hidden="1" customWidth="1"/>
    <col min="10" max="10" width="11" style="261" hidden="1" customWidth="1"/>
    <col min="11" max="11" width="10.42578125" style="261" hidden="1" customWidth="1"/>
    <col min="12" max="12" width="75.42578125" style="261" customWidth="1"/>
    <col min="13" max="13" width="45.28515625" style="261" customWidth="1"/>
    <col min="14" max="16384" width="9.140625" style="261"/>
  </cols>
  <sheetData>
    <row r="1" spans="1:80" ht="15.75">
      <c r="A1" s="260" t="s">
        <v>101</v>
      </c>
      <c r="B1" s="260"/>
      <c r="C1" s="260"/>
      <c r="D1" s="260"/>
      <c r="E1" s="260"/>
      <c r="F1" s="260"/>
      <c r="G1" s="260"/>
    </row>
    <row r="2" spans="1:80" ht="14.25" customHeight="1" thickBot="1">
      <c r="B2" s="262"/>
      <c r="C2" s="263"/>
      <c r="D2" s="263"/>
      <c r="E2" s="264"/>
      <c r="F2" s="263"/>
      <c r="G2" s="263"/>
    </row>
    <row r="3" spans="1:80" ht="13.5" thickTop="1">
      <c r="A3" s="205" t="s">
        <v>2</v>
      </c>
      <c r="B3" s="206"/>
      <c r="C3" s="207" t="s">
        <v>104</v>
      </c>
      <c r="D3" s="265"/>
      <c r="E3" s="266" t="s">
        <v>85</v>
      </c>
      <c r="F3" s="267" t="str">
        <f>'SO 01 27-2020 Rek'!H1</f>
        <v>27-2020</v>
      </c>
      <c r="G3" s="268"/>
    </row>
    <row r="4" spans="1:80" ht="13.5" thickBot="1">
      <c r="A4" s="269" t="s">
        <v>76</v>
      </c>
      <c r="B4" s="214"/>
      <c r="C4" s="215" t="s">
        <v>164</v>
      </c>
      <c r="D4" s="270"/>
      <c r="E4" s="271" t="str">
        <f>'SO 01 27-2020 Rek'!G2</f>
        <v>Stanoviště STA 5</v>
      </c>
      <c r="F4" s="272"/>
      <c r="G4" s="273"/>
    </row>
    <row r="5" spans="1:80" ht="13.5" thickTop="1">
      <c r="A5" s="274"/>
      <c r="G5" s="276"/>
    </row>
    <row r="6" spans="1:80" ht="27" customHeight="1">
      <c r="A6" s="277" t="s">
        <v>86</v>
      </c>
      <c r="B6" s="278" t="s">
        <v>87</v>
      </c>
      <c r="C6" s="278" t="s">
        <v>88</v>
      </c>
      <c r="D6" s="278" t="s">
        <v>89</v>
      </c>
      <c r="E6" s="279" t="s">
        <v>90</v>
      </c>
      <c r="F6" s="278" t="s">
        <v>91</v>
      </c>
      <c r="G6" s="280" t="s">
        <v>92</v>
      </c>
      <c r="H6" s="281" t="s">
        <v>93</v>
      </c>
      <c r="I6" s="281" t="s">
        <v>94</v>
      </c>
      <c r="J6" s="281" t="s">
        <v>95</v>
      </c>
      <c r="K6" s="281" t="s">
        <v>96</v>
      </c>
    </row>
    <row r="7" spans="1:80">
      <c r="A7" s="282" t="s">
        <v>97</v>
      </c>
      <c r="B7" s="283" t="s">
        <v>166</v>
      </c>
      <c r="C7" s="284" t="s">
        <v>167</v>
      </c>
      <c r="D7" s="285"/>
      <c r="E7" s="286"/>
      <c r="F7" s="286"/>
      <c r="G7" s="287"/>
      <c r="H7" s="288"/>
      <c r="I7" s="289"/>
      <c r="J7" s="290"/>
      <c r="K7" s="291"/>
      <c r="O7" s="292">
        <v>1</v>
      </c>
    </row>
    <row r="8" spans="1:80">
      <c r="A8" s="293">
        <v>1</v>
      </c>
      <c r="B8" s="294" t="s">
        <v>169</v>
      </c>
      <c r="C8" s="295" t="s">
        <v>170</v>
      </c>
      <c r="D8" s="296" t="s">
        <v>171</v>
      </c>
      <c r="E8" s="297">
        <v>28</v>
      </c>
      <c r="F8" s="297">
        <v>0</v>
      </c>
      <c r="G8" s="298">
        <f>E8*F8</f>
        <v>0</v>
      </c>
      <c r="H8" s="299">
        <v>0</v>
      </c>
      <c r="I8" s="300">
        <f>E8*H8</f>
        <v>0</v>
      </c>
      <c r="J8" s="299">
        <v>-0.44</v>
      </c>
      <c r="K8" s="300">
        <f>E8*J8</f>
        <v>-12.32</v>
      </c>
      <c r="O8" s="292">
        <v>2</v>
      </c>
      <c r="AA8" s="261">
        <v>1</v>
      </c>
      <c r="AB8" s="261">
        <v>1</v>
      </c>
      <c r="AC8" s="261">
        <v>1</v>
      </c>
      <c r="AZ8" s="261">
        <v>1</v>
      </c>
      <c r="BA8" s="261">
        <f>IF(AZ8=1,G8,0)</f>
        <v>0</v>
      </c>
      <c r="BB8" s="261">
        <f>IF(AZ8=2,G8,0)</f>
        <v>0</v>
      </c>
      <c r="BC8" s="261">
        <f>IF(AZ8=3,G8,0)</f>
        <v>0</v>
      </c>
      <c r="BD8" s="261">
        <f>IF(AZ8=4,G8,0)</f>
        <v>0</v>
      </c>
      <c r="BE8" s="261">
        <f>IF(AZ8=5,G8,0)</f>
        <v>0</v>
      </c>
      <c r="CA8" s="292">
        <v>1</v>
      </c>
      <c r="CB8" s="292">
        <v>1</v>
      </c>
    </row>
    <row r="9" spans="1:80">
      <c r="A9" s="301"/>
      <c r="B9" s="302"/>
      <c r="C9" s="303" t="s">
        <v>172</v>
      </c>
      <c r="D9" s="304"/>
      <c r="E9" s="304"/>
      <c r="F9" s="304"/>
      <c r="G9" s="305"/>
      <c r="I9" s="306"/>
      <c r="K9" s="306"/>
      <c r="L9" s="307" t="s">
        <v>172</v>
      </c>
      <c r="O9" s="292">
        <v>3</v>
      </c>
    </row>
    <row r="10" spans="1:80">
      <c r="A10" s="293">
        <v>2</v>
      </c>
      <c r="B10" s="294" t="s">
        <v>173</v>
      </c>
      <c r="C10" s="295" t="s">
        <v>174</v>
      </c>
      <c r="D10" s="296" t="s">
        <v>171</v>
      </c>
      <c r="E10" s="297">
        <v>28</v>
      </c>
      <c r="F10" s="297">
        <v>0</v>
      </c>
      <c r="G10" s="298">
        <f>E10*F10</f>
        <v>0</v>
      </c>
      <c r="H10" s="299">
        <v>0</v>
      </c>
      <c r="I10" s="300">
        <f>E10*H10</f>
        <v>0</v>
      </c>
      <c r="J10" s="299">
        <v>-0.11</v>
      </c>
      <c r="K10" s="300">
        <f>E10*J10</f>
        <v>-3.08</v>
      </c>
      <c r="O10" s="292">
        <v>2</v>
      </c>
      <c r="AA10" s="261">
        <v>1</v>
      </c>
      <c r="AB10" s="261">
        <v>1</v>
      </c>
      <c r="AC10" s="261">
        <v>1</v>
      </c>
      <c r="AZ10" s="261">
        <v>1</v>
      </c>
      <c r="BA10" s="261">
        <f>IF(AZ10=1,G10,0)</f>
        <v>0</v>
      </c>
      <c r="BB10" s="261">
        <f>IF(AZ10=2,G10,0)</f>
        <v>0</v>
      </c>
      <c r="BC10" s="261">
        <f>IF(AZ10=3,G10,0)</f>
        <v>0</v>
      </c>
      <c r="BD10" s="261">
        <f>IF(AZ10=4,G10,0)</f>
        <v>0</v>
      </c>
      <c r="BE10" s="261">
        <f>IF(AZ10=5,G10,0)</f>
        <v>0</v>
      </c>
      <c r="CA10" s="292">
        <v>1</v>
      </c>
      <c r="CB10" s="292">
        <v>1</v>
      </c>
    </row>
    <row r="11" spans="1:80">
      <c r="A11" s="293">
        <v>3</v>
      </c>
      <c r="B11" s="294" t="s">
        <v>175</v>
      </c>
      <c r="C11" s="295" t="s">
        <v>176</v>
      </c>
      <c r="D11" s="296" t="s">
        <v>171</v>
      </c>
      <c r="E11" s="297">
        <v>28</v>
      </c>
      <c r="F11" s="297">
        <v>0</v>
      </c>
      <c r="G11" s="298">
        <f>E11*F11</f>
        <v>0</v>
      </c>
      <c r="H11" s="299">
        <v>0</v>
      </c>
      <c r="I11" s="300">
        <f>E11*H11</f>
        <v>0</v>
      </c>
      <c r="J11" s="299">
        <v>-0.154</v>
      </c>
      <c r="K11" s="300">
        <f>E11*J11</f>
        <v>-4.3120000000000003</v>
      </c>
      <c r="O11" s="292">
        <v>2</v>
      </c>
      <c r="AA11" s="261">
        <v>1</v>
      </c>
      <c r="AB11" s="261">
        <v>1</v>
      </c>
      <c r="AC11" s="261">
        <v>1</v>
      </c>
      <c r="AZ11" s="261">
        <v>1</v>
      </c>
      <c r="BA11" s="261">
        <f>IF(AZ11=1,G11,0)</f>
        <v>0</v>
      </c>
      <c r="BB11" s="261">
        <f>IF(AZ11=2,G11,0)</f>
        <v>0</v>
      </c>
      <c r="BC11" s="261">
        <f>IF(AZ11=3,G11,0)</f>
        <v>0</v>
      </c>
      <c r="BD11" s="261">
        <f>IF(AZ11=4,G11,0)</f>
        <v>0</v>
      </c>
      <c r="BE11" s="261">
        <f>IF(AZ11=5,G11,0)</f>
        <v>0</v>
      </c>
      <c r="CA11" s="292">
        <v>1</v>
      </c>
      <c r="CB11" s="292">
        <v>1</v>
      </c>
    </row>
    <row r="12" spans="1:80">
      <c r="A12" s="293">
        <v>4</v>
      </c>
      <c r="B12" s="294" t="s">
        <v>177</v>
      </c>
      <c r="C12" s="295" t="s">
        <v>178</v>
      </c>
      <c r="D12" s="296" t="s">
        <v>171</v>
      </c>
      <c r="E12" s="297">
        <v>28</v>
      </c>
      <c r="F12" s="297">
        <v>0</v>
      </c>
      <c r="G12" s="298">
        <f>E12*F12</f>
        <v>0</v>
      </c>
      <c r="H12" s="299">
        <v>0</v>
      </c>
      <c r="I12" s="300">
        <f>E12*H12</f>
        <v>0</v>
      </c>
      <c r="J12" s="299">
        <v>-0.35759999999999997</v>
      </c>
      <c r="K12" s="300">
        <f>E12*J12</f>
        <v>-10.012799999999999</v>
      </c>
      <c r="O12" s="292">
        <v>2</v>
      </c>
      <c r="AA12" s="261">
        <v>1</v>
      </c>
      <c r="AB12" s="261">
        <v>1</v>
      </c>
      <c r="AC12" s="261">
        <v>1</v>
      </c>
      <c r="AZ12" s="261">
        <v>1</v>
      </c>
      <c r="BA12" s="261">
        <f>IF(AZ12=1,G12,0)</f>
        <v>0</v>
      </c>
      <c r="BB12" s="261">
        <f>IF(AZ12=2,G12,0)</f>
        <v>0</v>
      </c>
      <c r="BC12" s="261">
        <f>IF(AZ12=3,G12,0)</f>
        <v>0</v>
      </c>
      <c r="BD12" s="261">
        <f>IF(AZ12=4,G12,0)</f>
        <v>0</v>
      </c>
      <c r="BE12" s="261">
        <f>IF(AZ12=5,G12,0)</f>
        <v>0</v>
      </c>
      <c r="CA12" s="292">
        <v>1</v>
      </c>
      <c r="CB12" s="292">
        <v>1</v>
      </c>
    </row>
    <row r="13" spans="1:80">
      <c r="A13" s="293">
        <v>5</v>
      </c>
      <c r="B13" s="294" t="s">
        <v>179</v>
      </c>
      <c r="C13" s="295" t="s">
        <v>180</v>
      </c>
      <c r="D13" s="296" t="s">
        <v>181</v>
      </c>
      <c r="E13" s="297">
        <v>5.5</v>
      </c>
      <c r="F13" s="297">
        <v>0</v>
      </c>
      <c r="G13" s="298">
        <f>E13*F13</f>
        <v>0</v>
      </c>
      <c r="H13" s="299">
        <v>0</v>
      </c>
      <c r="I13" s="300">
        <f>E13*H13</f>
        <v>0</v>
      </c>
      <c r="J13" s="299">
        <v>-0.27</v>
      </c>
      <c r="K13" s="300">
        <f>E13*J13</f>
        <v>-1.4850000000000001</v>
      </c>
      <c r="O13" s="292">
        <v>2</v>
      </c>
      <c r="AA13" s="261">
        <v>1</v>
      </c>
      <c r="AB13" s="261">
        <v>1</v>
      </c>
      <c r="AC13" s="261">
        <v>1</v>
      </c>
      <c r="AZ13" s="261">
        <v>1</v>
      </c>
      <c r="BA13" s="261">
        <f>IF(AZ13=1,G13,0)</f>
        <v>0</v>
      </c>
      <c r="BB13" s="261">
        <f>IF(AZ13=2,G13,0)</f>
        <v>0</v>
      </c>
      <c r="BC13" s="261">
        <f>IF(AZ13=3,G13,0)</f>
        <v>0</v>
      </c>
      <c r="BD13" s="261">
        <f>IF(AZ13=4,G13,0)</f>
        <v>0</v>
      </c>
      <c r="BE13" s="261">
        <f>IF(AZ13=5,G13,0)</f>
        <v>0</v>
      </c>
      <c r="CA13" s="292">
        <v>1</v>
      </c>
      <c r="CB13" s="292">
        <v>1</v>
      </c>
    </row>
    <row r="14" spans="1:80">
      <c r="A14" s="293">
        <v>6</v>
      </c>
      <c r="B14" s="294" t="s">
        <v>182</v>
      </c>
      <c r="C14" s="295" t="s">
        <v>183</v>
      </c>
      <c r="D14" s="296" t="s">
        <v>181</v>
      </c>
      <c r="E14" s="297">
        <v>6</v>
      </c>
      <c r="F14" s="297">
        <v>0</v>
      </c>
      <c r="G14" s="298">
        <f>E14*F14</f>
        <v>0</v>
      </c>
      <c r="H14" s="299">
        <v>0</v>
      </c>
      <c r="I14" s="300">
        <f>E14*H14</f>
        <v>0</v>
      </c>
      <c r="J14" s="299">
        <v>-0.115</v>
      </c>
      <c r="K14" s="300">
        <f>E14*J14</f>
        <v>-0.69000000000000006</v>
      </c>
      <c r="O14" s="292">
        <v>2</v>
      </c>
      <c r="AA14" s="261">
        <v>1</v>
      </c>
      <c r="AB14" s="261">
        <v>1</v>
      </c>
      <c r="AC14" s="261">
        <v>1</v>
      </c>
      <c r="AZ14" s="261">
        <v>1</v>
      </c>
      <c r="BA14" s="261">
        <f>IF(AZ14=1,G14,0)</f>
        <v>0</v>
      </c>
      <c r="BB14" s="261">
        <f>IF(AZ14=2,G14,0)</f>
        <v>0</v>
      </c>
      <c r="BC14" s="261">
        <f>IF(AZ14=3,G14,0)</f>
        <v>0</v>
      </c>
      <c r="BD14" s="261">
        <f>IF(AZ14=4,G14,0)</f>
        <v>0</v>
      </c>
      <c r="BE14" s="261">
        <f>IF(AZ14=5,G14,0)</f>
        <v>0</v>
      </c>
      <c r="CA14" s="292">
        <v>1</v>
      </c>
      <c r="CB14" s="292">
        <v>1</v>
      </c>
    </row>
    <row r="15" spans="1:80">
      <c r="A15" s="301"/>
      <c r="B15" s="302"/>
      <c r="C15" s="303" t="s">
        <v>184</v>
      </c>
      <c r="D15" s="304"/>
      <c r="E15" s="304"/>
      <c r="F15" s="304"/>
      <c r="G15" s="305"/>
      <c r="I15" s="306"/>
      <c r="K15" s="306"/>
      <c r="L15" s="307" t="s">
        <v>184</v>
      </c>
      <c r="O15" s="292">
        <v>3</v>
      </c>
    </row>
    <row r="16" spans="1:80">
      <c r="A16" s="293">
        <v>7</v>
      </c>
      <c r="B16" s="294" t="s">
        <v>185</v>
      </c>
      <c r="C16" s="295" t="s">
        <v>186</v>
      </c>
      <c r="D16" s="296" t="s">
        <v>187</v>
      </c>
      <c r="E16" s="297">
        <v>40</v>
      </c>
      <c r="F16" s="297">
        <v>0</v>
      </c>
      <c r="G16" s="298">
        <f>E16*F16</f>
        <v>0</v>
      </c>
      <c r="H16" s="299">
        <v>0</v>
      </c>
      <c r="I16" s="300">
        <f>E16*H16</f>
        <v>0</v>
      </c>
      <c r="J16" s="299">
        <v>0</v>
      </c>
      <c r="K16" s="300">
        <f>E16*J16</f>
        <v>0</v>
      </c>
      <c r="O16" s="292">
        <v>2</v>
      </c>
      <c r="AA16" s="261">
        <v>1</v>
      </c>
      <c r="AB16" s="261">
        <v>1</v>
      </c>
      <c r="AC16" s="261">
        <v>1</v>
      </c>
      <c r="AZ16" s="261">
        <v>1</v>
      </c>
      <c r="BA16" s="261">
        <f>IF(AZ16=1,G16,0)</f>
        <v>0</v>
      </c>
      <c r="BB16" s="261">
        <f>IF(AZ16=2,G16,0)</f>
        <v>0</v>
      </c>
      <c r="BC16" s="261">
        <f>IF(AZ16=3,G16,0)</f>
        <v>0</v>
      </c>
      <c r="BD16" s="261">
        <f>IF(AZ16=4,G16,0)</f>
        <v>0</v>
      </c>
      <c r="BE16" s="261">
        <f>IF(AZ16=5,G16,0)</f>
        <v>0</v>
      </c>
      <c r="CA16" s="292">
        <v>1</v>
      </c>
      <c r="CB16" s="292">
        <v>1</v>
      </c>
    </row>
    <row r="17" spans="1:80">
      <c r="A17" s="293">
        <v>8</v>
      </c>
      <c r="B17" s="294" t="s">
        <v>188</v>
      </c>
      <c r="C17" s="295" t="s">
        <v>189</v>
      </c>
      <c r="D17" s="296" t="s">
        <v>190</v>
      </c>
      <c r="E17" s="297">
        <v>12</v>
      </c>
      <c r="F17" s="297">
        <v>0</v>
      </c>
      <c r="G17" s="298">
        <f>E17*F17</f>
        <v>0</v>
      </c>
      <c r="H17" s="299">
        <v>0</v>
      </c>
      <c r="I17" s="300">
        <f>E17*H17</f>
        <v>0</v>
      </c>
      <c r="J17" s="299">
        <v>0</v>
      </c>
      <c r="K17" s="300">
        <f>E17*J17</f>
        <v>0</v>
      </c>
      <c r="O17" s="292">
        <v>2</v>
      </c>
      <c r="AA17" s="261">
        <v>1</v>
      </c>
      <c r="AB17" s="261">
        <v>1</v>
      </c>
      <c r="AC17" s="261">
        <v>1</v>
      </c>
      <c r="AZ17" s="261">
        <v>1</v>
      </c>
      <c r="BA17" s="261">
        <f>IF(AZ17=1,G17,0)</f>
        <v>0</v>
      </c>
      <c r="BB17" s="261">
        <f>IF(AZ17=2,G17,0)</f>
        <v>0</v>
      </c>
      <c r="BC17" s="261">
        <f>IF(AZ17=3,G17,0)</f>
        <v>0</v>
      </c>
      <c r="BD17" s="261">
        <f>IF(AZ17=4,G17,0)</f>
        <v>0</v>
      </c>
      <c r="BE17" s="261">
        <f>IF(AZ17=5,G17,0)</f>
        <v>0</v>
      </c>
      <c r="CA17" s="292">
        <v>1</v>
      </c>
      <c r="CB17" s="292">
        <v>1</v>
      </c>
    </row>
    <row r="18" spans="1:80">
      <c r="A18" s="316"/>
      <c r="B18" s="317" t="s">
        <v>99</v>
      </c>
      <c r="C18" s="318" t="s">
        <v>168</v>
      </c>
      <c r="D18" s="319"/>
      <c r="E18" s="320"/>
      <c r="F18" s="321"/>
      <c r="G18" s="322">
        <f>SUM(G7:G17)</f>
        <v>0</v>
      </c>
      <c r="H18" s="323"/>
      <c r="I18" s="324">
        <f>SUM(I7:I17)</f>
        <v>0</v>
      </c>
      <c r="J18" s="323"/>
      <c r="K18" s="324">
        <f>SUM(K7:K17)</f>
        <v>-31.899799999999999</v>
      </c>
      <c r="O18" s="292">
        <v>4</v>
      </c>
      <c r="BA18" s="325">
        <f>SUM(BA7:BA17)</f>
        <v>0</v>
      </c>
      <c r="BB18" s="325">
        <f>SUM(BB7:BB17)</f>
        <v>0</v>
      </c>
      <c r="BC18" s="325">
        <f>SUM(BC7:BC17)</f>
        <v>0</v>
      </c>
      <c r="BD18" s="325">
        <f>SUM(BD7:BD17)</f>
        <v>0</v>
      </c>
      <c r="BE18" s="325">
        <f>SUM(BE7:BE17)</f>
        <v>0</v>
      </c>
    </row>
    <row r="19" spans="1:80">
      <c r="A19" s="282" t="s">
        <v>97</v>
      </c>
      <c r="B19" s="283" t="s">
        <v>191</v>
      </c>
      <c r="C19" s="284" t="s">
        <v>192</v>
      </c>
      <c r="D19" s="285"/>
      <c r="E19" s="286"/>
      <c r="F19" s="286"/>
      <c r="G19" s="287"/>
      <c r="H19" s="288"/>
      <c r="I19" s="289"/>
      <c r="J19" s="290"/>
      <c r="K19" s="291"/>
      <c r="O19" s="292">
        <v>1</v>
      </c>
    </row>
    <row r="20" spans="1:80">
      <c r="A20" s="293">
        <v>9</v>
      </c>
      <c r="B20" s="294" t="s">
        <v>194</v>
      </c>
      <c r="C20" s="295" t="s">
        <v>195</v>
      </c>
      <c r="D20" s="296" t="s">
        <v>109</v>
      </c>
      <c r="E20" s="297">
        <v>35.625</v>
      </c>
      <c r="F20" s="297">
        <v>0</v>
      </c>
      <c r="G20" s="298">
        <f>E20*F20</f>
        <v>0</v>
      </c>
      <c r="H20" s="299">
        <v>0</v>
      </c>
      <c r="I20" s="300">
        <f>E20*H20</f>
        <v>0</v>
      </c>
      <c r="J20" s="299">
        <v>0</v>
      </c>
      <c r="K20" s="300">
        <f>E20*J20</f>
        <v>0</v>
      </c>
      <c r="O20" s="292">
        <v>2</v>
      </c>
      <c r="AA20" s="261">
        <v>1</v>
      </c>
      <c r="AB20" s="261">
        <v>1</v>
      </c>
      <c r="AC20" s="261">
        <v>1</v>
      </c>
      <c r="AZ20" s="261">
        <v>1</v>
      </c>
      <c r="BA20" s="261">
        <f>IF(AZ20=1,G20,0)</f>
        <v>0</v>
      </c>
      <c r="BB20" s="261">
        <f>IF(AZ20=2,G20,0)</f>
        <v>0</v>
      </c>
      <c r="BC20" s="261">
        <f>IF(AZ20=3,G20,0)</f>
        <v>0</v>
      </c>
      <c r="BD20" s="261">
        <f>IF(AZ20=4,G20,0)</f>
        <v>0</v>
      </c>
      <c r="BE20" s="261">
        <f>IF(AZ20=5,G20,0)</f>
        <v>0</v>
      </c>
      <c r="CA20" s="292">
        <v>1</v>
      </c>
      <c r="CB20" s="292">
        <v>1</v>
      </c>
    </row>
    <row r="21" spans="1:80">
      <c r="A21" s="301"/>
      <c r="B21" s="308"/>
      <c r="C21" s="309" t="s">
        <v>196</v>
      </c>
      <c r="D21" s="310"/>
      <c r="E21" s="311">
        <v>35.625</v>
      </c>
      <c r="F21" s="312"/>
      <c r="G21" s="313"/>
      <c r="H21" s="314"/>
      <c r="I21" s="306"/>
      <c r="J21" s="315"/>
      <c r="K21" s="306"/>
      <c r="M21" s="307" t="s">
        <v>196</v>
      </c>
      <c r="O21" s="292"/>
    </row>
    <row r="22" spans="1:80">
      <c r="A22" s="293">
        <v>10</v>
      </c>
      <c r="B22" s="294" t="s">
        <v>197</v>
      </c>
      <c r="C22" s="295" t="s">
        <v>198</v>
      </c>
      <c r="D22" s="296" t="s">
        <v>109</v>
      </c>
      <c r="E22" s="297">
        <v>35.625</v>
      </c>
      <c r="F22" s="297">
        <v>0</v>
      </c>
      <c r="G22" s="298">
        <f>E22*F22</f>
        <v>0</v>
      </c>
      <c r="H22" s="299">
        <v>0</v>
      </c>
      <c r="I22" s="300">
        <f>E22*H22</f>
        <v>0</v>
      </c>
      <c r="J22" s="299">
        <v>0</v>
      </c>
      <c r="K22" s="300">
        <f>E22*J22</f>
        <v>0</v>
      </c>
      <c r="O22" s="292">
        <v>2</v>
      </c>
      <c r="AA22" s="261">
        <v>1</v>
      </c>
      <c r="AB22" s="261">
        <v>1</v>
      </c>
      <c r="AC22" s="261">
        <v>1</v>
      </c>
      <c r="AZ22" s="261">
        <v>1</v>
      </c>
      <c r="BA22" s="261">
        <f>IF(AZ22=1,G22,0)</f>
        <v>0</v>
      </c>
      <c r="BB22" s="261">
        <f>IF(AZ22=2,G22,0)</f>
        <v>0</v>
      </c>
      <c r="BC22" s="261">
        <f>IF(AZ22=3,G22,0)</f>
        <v>0</v>
      </c>
      <c r="BD22" s="261">
        <f>IF(AZ22=4,G22,0)</f>
        <v>0</v>
      </c>
      <c r="BE22" s="261">
        <f>IF(AZ22=5,G22,0)</f>
        <v>0</v>
      </c>
      <c r="CA22" s="292">
        <v>1</v>
      </c>
      <c r="CB22" s="292">
        <v>1</v>
      </c>
    </row>
    <row r="23" spans="1:80">
      <c r="A23" s="293">
        <v>11</v>
      </c>
      <c r="B23" s="294" t="s">
        <v>199</v>
      </c>
      <c r="C23" s="295" t="s">
        <v>200</v>
      </c>
      <c r="D23" s="296" t="s">
        <v>109</v>
      </c>
      <c r="E23" s="297">
        <v>28.5</v>
      </c>
      <c r="F23" s="297">
        <v>0</v>
      </c>
      <c r="G23" s="298">
        <f>E23*F23</f>
        <v>0</v>
      </c>
      <c r="H23" s="299">
        <v>0</v>
      </c>
      <c r="I23" s="300">
        <f>E23*H23</f>
        <v>0</v>
      </c>
      <c r="J23" s="299">
        <v>0</v>
      </c>
      <c r="K23" s="300">
        <f>E23*J23</f>
        <v>0</v>
      </c>
      <c r="O23" s="292">
        <v>2</v>
      </c>
      <c r="AA23" s="261">
        <v>1</v>
      </c>
      <c r="AB23" s="261">
        <v>1</v>
      </c>
      <c r="AC23" s="261">
        <v>1</v>
      </c>
      <c r="AZ23" s="261">
        <v>1</v>
      </c>
      <c r="BA23" s="261">
        <f>IF(AZ23=1,G23,0)</f>
        <v>0</v>
      </c>
      <c r="BB23" s="261">
        <f>IF(AZ23=2,G23,0)</f>
        <v>0</v>
      </c>
      <c r="BC23" s="261">
        <f>IF(AZ23=3,G23,0)</f>
        <v>0</v>
      </c>
      <c r="BD23" s="261">
        <f>IF(AZ23=4,G23,0)</f>
        <v>0</v>
      </c>
      <c r="BE23" s="261">
        <f>IF(AZ23=5,G23,0)</f>
        <v>0</v>
      </c>
      <c r="CA23" s="292">
        <v>1</v>
      </c>
      <c r="CB23" s="292">
        <v>1</v>
      </c>
    </row>
    <row r="24" spans="1:80">
      <c r="A24" s="301"/>
      <c r="B24" s="308"/>
      <c r="C24" s="309" t="s">
        <v>201</v>
      </c>
      <c r="D24" s="310"/>
      <c r="E24" s="311">
        <v>28.5</v>
      </c>
      <c r="F24" s="312"/>
      <c r="G24" s="313"/>
      <c r="H24" s="314"/>
      <c r="I24" s="306"/>
      <c r="J24" s="315"/>
      <c r="K24" s="306"/>
      <c r="M24" s="307" t="s">
        <v>201</v>
      </c>
      <c r="O24" s="292"/>
    </row>
    <row r="25" spans="1:80">
      <c r="A25" s="293">
        <v>12</v>
      </c>
      <c r="B25" s="294" t="s">
        <v>202</v>
      </c>
      <c r="C25" s="295" t="s">
        <v>203</v>
      </c>
      <c r="D25" s="296" t="s">
        <v>109</v>
      </c>
      <c r="E25" s="297">
        <v>28.5</v>
      </c>
      <c r="F25" s="297">
        <v>0</v>
      </c>
      <c r="G25" s="298">
        <f>E25*F25</f>
        <v>0</v>
      </c>
      <c r="H25" s="299">
        <v>0</v>
      </c>
      <c r="I25" s="300">
        <f>E25*H25</f>
        <v>0</v>
      </c>
      <c r="J25" s="299">
        <v>0</v>
      </c>
      <c r="K25" s="300">
        <f>E25*J25</f>
        <v>0</v>
      </c>
      <c r="O25" s="292">
        <v>2</v>
      </c>
      <c r="AA25" s="261">
        <v>1</v>
      </c>
      <c r="AB25" s="261">
        <v>1</v>
      </c>
      <c r="AC25" s="261">
        <v>1</v>
      </c>
      <c r="AZ25" s="261">
        <v>1</v>
      </c>
      <c r="BA25" s="261">
        <f>IF(AZ25=1,G25,0)</f>
        <v>0</v>
      </c>
      <c r="BB25" s="261">
        <f>IF(AZ25=2,G25,0)</f>
        <v>0</v>
      </c>
      <c r="BC25" s="261">
        <f>IF(AZ25=3,G25,0)</f>
        <v>0</v>
      </c>
      <c r="BD25" s="261">
        <f>IF(AZ25=4,G25,0)</f>
        <v>0</v>
      </c>
      <c r="BE25" s="261">
        <f>IF(AZ25=5,G25,0)</f>
        <v>0</v>
      </c>
      <c r="CA25" s="292">
        <v>1</v>
      </c>
      <c r="CB25" s="292">
        <v>1</v>
      </c>
    </row>
    <row r="26" spans="1:80">
      <c r="A26" s="293">
        <v>13</v>
      </c>
      <c r="B26" s="294" t="s">
        <v>204</v>
      </c>
      <c r="C26" s="295" t="s">
        <v>205</v>
      </c>
      <c r="D26" s="296" t="s">
        <v>109</v>
      </c>
      <c r="E26" s="297">
        <v>7.125</v>
      </c>
      <c r="F26" s="297">
        <v>0</v>
      </c>
      <c r="G26" s="298">
        <f>E26*F26</f>
        <v>0</v>
      </c>
      <c r="H26" s="299">
        <v>3.5000000000000001E-3</v>
      </c>
      <c r="I26" s="300">
        <f>E26*H26</f>
        <v>2.4937500000000001E-2</v>
      </c>
      <c r="J26" s="299">
        <v>0</v>
      </c>
      <c r="K26" s="300">
        <f>E26*J26</f>
        <v>0</v>
      </c>
      <c r="O26" s="292">
        <v>2</v>
      </c>
      <c r="AA26" s="261">
        <v>1</v>
      </c>
      <c r="AB26" s="261">
        <v>1</v>
      </c>
      <c r="AC26" s="261">
        <v>1</v>
      </c>
      <c r="AZ26" s="261">
        <v>1</v>
      </c>
      <c r="BA26" s="261">
        <f>IF(AZ26=1,G26,0)</f>
        <v>0</v>
      </c>
      <c r="BB26" s="261">
        <f>IF(AZ26=2,G26,0)</f>
        <v>0</v>
      </c>
      <c r="BC26" s="261">
        <f>IF(AZ26=3,G26,0)</f>
        <v>0</v>
      </c>
      <c r="BD26" s="261">
        <f>IF(AZ26=4,G26,0)</f>
        <v>0</v>
      </c>
      <c r="BE26" s="261">
        <f>IF(AZ26=5,G26,0)</f>
        <v>0</v>
      </c>
      <c r="CA26" s="292">
        <v>1</v>
      </c>
      <c r="CB26" s="292">
        <v>1</v>
      </c>
    </row>
    <row r="27" spans="1:80">
      <c r="A27" s="301"/>
      <c r="B27" s="302"/>
      <c r="C27" s="303"/>
      <c r="D27" s="304"/>
      <c r="E27" s="304"/>
      <c r="F27" s="304"/>
      <c r="G27" s="305"/>
      <c r="I27" s="306"/>
      <c r="K27" s="306"/>
      <c r="L27" s="307"/>
      <c r="O27" s="292">
        <v>3</v>
      </c>
    </row>
    <row r="28" spans="1:80">
      <c r="A28" s="301"/>
      <c r="B28" s="308"/>
      <c r="C28" s="309" t="s">
        <v>206</v>
      </c>
      <c r="D28" s="310"/>
      <c r="E28" s="311">
        <v>7.125</v>
      </c>
      <c r="F28" s="312"/>
      <c r="G28" s="313"/>
      <c r="H28" s="314"/>
      <c r="I28" s="306"/>
      <c r="J28" s="315"/>
      <c r="K28" s="306"/>
      <c r="M28" s="307" t="s">
        <v>206</v>
      </c>
      <c r="O28" s="292"/>
    </row>
    <row r="29" spans="1:80">
      <c r="A29" s="316"/>
      <c r="B29" s="317" t="s">
        <v>99</v>
      </c>
      <c r="C29" s="318" t="s">
        <v>193</v>
      </c>
      <c r="D29" s="319"/>
      <c r="E29" s="320"/>
      <c r="F29" s="321"/>
      <c r="G29" s="322">
        <f>SUM(G19:G28)</f>
        <v>0</v>
      </c>
      <c r="H29" s="323"/>
      <c r="I29" s="324">
        <f>SUM(I19:I28)</f>
        <v>2.4937500000000001E-2</v>
      </c>
      <c r="J29" s="323"/>
      <c r="K29" s="324">
        <f>SUM(K19:K28)</f>
        <v>0</v>
      </c>
      <c r="O29" s="292">
        <v>4</v>
      </c>
      <c r="BA29" s="325">
        <f>SUM(BA19:BA28)</f>
        <v>0</v>
      </c>
      <c r="BB29" s="325">
        <f>SUM(BB19:BB28)</f>
        <v>0</v>
      </c>
      <c r="BC29" s="325">
        <f>SUM(BC19:BC28)</f>
        <v>0</v>
      </c>
      <c r="BD29" s="325">
        <f>SUM(BD19:BD28)</f>
        <v>0</v>
      </c>
      <c r="BE29" s="325">
        <f>SUM(BE19:BE28)</f>
        <v>0</v>
      </c>
    </row>
    <row r="30" spans="1:80">
      <c r="A30" s="282" t="s">
        <v>97</v>
      </c>
      <c r="B30" s="283" t="s">
        <v>207</v>
      </c>
      <c r="C30" s="284" t="s">
        <v>208</v>
      </c>
      <c r="D30" s="285"/>
      <c r="E30" s="286"/>
      <c r="F30" s="286"/>
      <c r="G30" s="287"/>
      <c r="H30" s="288"/>
      <c r="I30" s="289"/>
      <c r="J30" s="290"/>
      <c r="K30" s="291"/>
      <c r="O30" s="292">
        <v>1</v>
      </c>
    </row>
    <row r="31" spans="1:80">
      <c r="A31" s="293">
        <v>14</v>
      </c>
      <c r="B31" s="294" t="s">
        <v>210</v>
      </c>
      <c r="C31" s="295" t="s">
        <v>211</v>
      </c>
      <c r="D31" s="296" t="s">
        <v>171</v>
      </c>
      <c r="E31" s="297">
        <v>62.354500000000002</v>
      </c>
      <c r="F31" s="297">
        <v>0</v>
      </c>
      <c r="G31" s="298">
        <f>E31*F31</f>
        <v>0</v>
      </c>
      <c r="H31" s="299">
        <v>1.49E-3</v>
      </c>
      <c r="I31" s="300">
        <f>E31*H31</f>
        <v>9.2908205000000008E-2</v>
      </c>
      <c r="J31" s="299">
        <v>0</v>
      </c>
      <c r="K31" s="300">
        <f>E31*J31</f>
        <v>0</v>
      </c>
      <c r="O31" s="292">
        <v>2</v>
      </c>
      <c r="AA31" s="261">
        <v>1</v>
      </c>
      <c r="AB31" s="261">
        <v>1</v>
      </c>
      <c r="AC31" s="261">
        <v>1</v>
      </c>
      <c r="AZ31" s="261">
        <v>1</v>
      </c>
      <c r="BA31" s="261">
        <f>IF(AZ31=1,G31,0)</f>
        <v>0</v>
      </c>
      <c r="BB31" s="261">
        <f>IF(AZ31=2,G31,0)</f>
        <v>0</v>
      </c>
      <c r="BC31" s="261">
        <f>IF(AZ31=3,G31,0)</f>
        <v>0</v>
      </c>
      <c r="BD31" s="261">
        <f>IF(AZ31=4,G31,0)</f>
        <v>0</v>
      </c>
      <c r="BE31" s="261">
        <f>IF(AZ31=5,G31,0)</f>
        <v>0</v>
      </c>
      <c r="CA31" s="292">
        <v>1</v>
      </c>
      <c r="CB31" s="292">
        <v>1</v>
      </c>
    </row>
    <row r="32" spans="1:80">
      <c r="A32" s="301"/>
      <c r="B32" s="308"/>
      <c r="C32" s="309" t="s">
        <v>212</v>
      </c>
      <c r="D32" s="310"/>
      <c r="E32" s="311">
        <v>62.354500000000002</v>
      </c>
      <c r="F32" s="312"/>
      <c r="G32" s="313"/>
      <c r="H32" s="314"/>
      <c r="I32" s="306"/>
      <c r="J32" s="315"/>
      <c r="K32" s="306"/>
      <c r="M32" s="307" t="s">
        <v>212</v>
      </c>
      <c r="O32" s="292"/>
    </row>
    <row r="33" spans="1:80">
      <c r="A33" s="293">
        <v>15</v>
      </c>
      <c r="B33" s="294" t="s">
        <v>213</v>
      </c>
      <c r="C33" s="295" t="s">
        <v>214</v>
      </c>
      <c r="D33" s="296" t="s">
        <v>171</v>
      </c>
      <c r="E33" s="297">
        <v>62.354500000000002</v>
      </c>
      <c r="F33" s="297">
        <v>0</v>
      </c>
      <c r="G33" s="298">
        <f>E33*F33</f>
        <v>0</v>
      </c>
      <c r="H33" s="299">
        <v>0</v>
      </c>
      <c r="I33" s="300">
        <f>E33*H33</f>
        <v>0</v>
      </c>
      <c r="J33" s="299">
        <v>0</v>
      </c>
      <c r="K33" s="300">
        <f>E33*J33</f>
        <v>0</v>
      </c>
      <c r="O33" s="292">
        <v>2</v>
      </c>
      <c r="AA33" s="261">
        <v>1</v>
      </c>
      <c r="AB33" s="261">
        <v>1</v>
      </c>
      <c r="AC33" s="261">
        <v>1</v>
      </c>
      <c r="AZ33" s="261">
        <v>1</v>
      </c>
      <c r="BA33" s="261">
        <f>IF(AZ33=1,G33,0)</f>
        <v>0</v>
      </c>
      <c r="BB33" s="261">
        <f>IF(AZ33=2,G33,0)</f>
        <v>0</v>
      </c>
      <c r="BC33" s="261">
        <f>IF(AZ33=3,G33,0)</f>
        <v>0</v>
      </c>
      <c r="BD33" s="261">
        <f>IF(AZ33=4,G33,0)</f>
        <v>0</v>
      </c>
      <c r="BE33" s="261">
        <f>IF(AZ33=5,G33,0)</f>
        <v>0</v>
      </c>
      <c r="CA33" s="292">
        <v>1</v>
      </c>
      <c r="CB33" s="292">
        <v>1</v>
      </c>
    </row>
    <row r="34" spans="1:80">
      <c r="A34" s="293">
        <v>16</v>
      </c>
      <c r="B34" s="294" t="s">
        <v>215</v>
      </c>
      <c r="C34" s="295" t="s">
        <v>216</v>
      </c>
      <c r="D34" s="296" t="s">
        <v>109</v>
      </c>
      <c r="E34" s="297">
        <v>81.25</v>
      </c>
      <c r="F34" s="297">
        <v>0</v>
      </c>
      <c r="G34" s="298">
        <f>E34*F34</f>
        <v>0</v>
      </c>
      <c r="H34" s="299">
        <v>1.3699999999999999E-3</v>
      </c>
      <c r="I34" s="300">
        <f>E34*H34</f>
        <v>0.11131249999999999</v>
      </c>
      <c r="J34" s="299">
        <v>0</v>
      </c>
      <c r="K34" s="300">
        <f>E34*J34</f>
        <v>0</v>
      </c>
      <c r="O34" s="292">
        <v>2</v>
      </c>
      <c r="AA34" s="261">
        <v>1</v>
      </c>
      <c r="AB34" s="261">
        <v>1</v>
      </c>
      <c r="AC34" s="261">
        <v>1</v>
      </c>
      <c r="AZ34" s="261">
        <v>1</v>
      </c>
      <c r="BA34" s="261">
        <f>IF(AZ34=1,G34,0)</f>
        <v>0</v>
      </c>
      <c r="BB34" s="261">
        <f>IF(AZ34=2,G34,0)</f>
        <v>0</v>
      </c>
      <c r="BC34" s="261">
        <f>IF(AZ34=3,G34,0)</f>
        <v>0</v>
      </c>
      <c r="BD34" s="261">
        <f>IF(AZ34=4,G34,0)</f>
        <v>0</v>
      </c>
      <c r="BE34" s="261">
        <f>IF(AZ34=5,G34,0)</f>
        <v>0</v>
      </c>
      <c r="CA34" s="292">
        <v>1</v>
      </c>
      <c r="CB34" s="292">
        <v>1</v>
      </c>
    </row>
    <row r="35" spans="1:80">
      <c r="A35" s="301"/>
      <c r="B35" s="308"/>
      <c r="C35" s="309" t="s">
        <v>217</v>
      </c>
      <c r="D35" s="310"/>
      <c r="E35" s="311">
        <v>81.25</v>
      </c>
      <c r="F35" s="312"/>
      <c r="G35" s="313"/>
      <c r="H35" s="314"/>
      <c r="I35" s="306"/>
      <c r="J35" s="315"/>
      <c r="K35" s="306"/>
      <c r="M35" s="307" t="s">
        <v>217</v>
      </c>
      <c r="O35" s="292"/>
    </row>
    <row r="36" spans="1:80">
      <c r="A36" s="293">
        <v>17</v>
      </c>
      <c r="B36" s="294" t="s">
        <v>218</v>
      </c>
      <c r="C36" s="295" t="s">
        <v>219</v>
      </c>
      <c r="D36" s="296" t="s">
        <v>109</v>
      </c>
      <c r="E36" s="297">
        <v>81.25</v>
      </c>
      <c r="F36" s="297">
        <v>0</v>
      </c>
      <c r="G36" s="298">
        <f>E36*F36</f>
        <v>0</v>
      </c>
      <c r="H36" s="299">
        <v>0</v>
      </c>
      <c r="I36" s="300">
        <f>E36*H36</f>
        <v>0</v>
      </c>
      <c r="J36" s="299">
        <v>0</v>
      </c>
      <c r="K36" s="300">
        <f>E36*J36</f>
        <v>0</v>
      </c>
      <c r="O36" s="292">
        <v>2</v>
      </c>
      <c r="AA36" s="261">
        <v>1</v>
      </c>
      <c r="AB36" s="261">
        <v>1</v>
      </c>
      <c r="AC36" s="261">
        <v>1</v>
      </c>
      <c r="AZ36" s="261">
        <v>1</v>
      </c>
      <c r="BA36" s="261">
        <f>IF(AZ36=1,G36,0)</f>
        <v>0</v>
      </c>
      <c r="BB36" s="261">
        <f>IF(AZ36=2,G36,0)</f>
        <v>0</v>
      </c>
      <c r="BC36" s="261">
        <f>IF(AZ36=3,G36,0)</f>
        <v>0</v>
      </c>
      <c r="BD36" s="261">
        <f>IF(AZ36=4,G36,0)</f>
        <v>0</v>
      </c>
      <c r="BE36" s="261">
        <f>IF(AZ36=5,G36,0)</f>
        <v>0</v>
      </c>
      <c r="CA36" s="292">
        <v>1</v>
      </c>
      <c r="CB36" s="292">
        <v>1</v>
      </c>
    </row>
    <row r="37" spans="1:80" ht="22.5">
      <c r="A37" s="293">
        <v>18</v>
      </c>
      <c r="B37" s="294" t="s">
        <v>220</v>
      </c>
      <c r="C37" s="295" t="s">
        <v>221</v>
      </c>
      <c r="D37" s="296" t="s">
        <v>171</v>
      </c>
      <c r="E37" s="297">
        <v>62.354500000000002</v>
      </c>
      <c r="F37" s="297">
        <v>0</v>
      </c>
      <c r="G37" s="298">
        <f>E37*F37</f>
        <v>0</v>
      </c>
      <c r="H37" s="299">
        <v>4.0699999999999998E-3</v>
      </c>
      <c r="I37" s="300">
        <f>E37*H37</f>
        <v>0.25378281499999999</v>
      </c>
      <c r="J37" s="299">
        <v>0</v>
      </c>
      <c r="K37" s="300">
        <f>E37*J37</f>
        <v>0</v>
      </c>
      <c r="O37" s="292">
        <v>2</v>
      </c>
      <c r="AA37" s="261">
        <v>1</v>
      </c>
      <c r="AB37" s="261">
        <v>1</v>
      </c>
      <c r="AC37" s="261">
        <v>1</v>
      </c>
      <c r="AZ37" s="261">
        <v>1</v>
      </c>
      <c r="BA37" s="261">
        <f>IF(AZ37=1,G37,0)</f>
        <v>0</v>
      </c>
      <c r="BB37" s="261">
        <f>IF(AZ37=2,G37,0)</f>
        <v>0</v>
      </c>
      <c r="BC37" s="261">
        <f>IF(AZ37=3,G37,0)</f>
        <v>0</v>
      </c>
      <c r="BD37" s="261">
        <f>IF(AZ37=4,G37,0)</f>
        <v>0</v>
      </c>
      <c r="BE37" s="261">
        <f>IF(AZ37=5,G37,0)</f>
        <v>0</v>
      </c>
      <c r="CA37" s="292">
        <v>1</v>
      </c>
      <c r="CB37" s="292">
        <v>1</v>
      </c>
    </row>
    <row r="38" spans="1:80">
      <c r="A38" s="301"/>
      <c r="B38" s="308"/>
      <c r="C38" s="309" t="s">
        <v>212</v>
      </c>
      <c r="D38" s="310"/>
      <c r="E38" s="311">
        <v>62.354500000000002</v>
      </c>
      <c r="F38" s="312"/>
      <c r="G38" s="313"/>
      <c r="H38" s="314"/>
      <c r="I38" s="306"/>
      <c r="J38" s="315"/>
      <c r="K38" s="306"/>
      <c r="M38" s="307" t="s">
        <v>212</v>
      </c>
      <c r="O38" s="292"/>
    </row>
    <row r="39" spans="1:80">
      <c r="A39" s="293">
        <v>19</v>
      </c>
      <c r="B39" s="294" t="s">
        <v>222</v>
      </c>
      <c r="C39" s="295" t="s">
        <v>223</v>
      </c>
      <c r="D39" s="296" t="s">
        <v>171</v>
      </c>
      <c r="E39" s="297">
        <v>62.354500000000002</v>
      </c>
      <c r="F39" s="297">
        <v>0</v>
      </c>
      <c r="G39" s="298">
        <f>E39*F39</f>
        <v>0</v>
      </c>
      <c r="H39" s="299">
        <v>0</v>
      </c>
      <c r="I39" s="300">
        <f>E39*H39</f>
        <v>0</v>
      </c>
      <c r="J39" s="299">
        <v>0</v>
      </c>
      <c r="K39" s="300">
        <f>E39*J39</f>
        <v>0</v>
      </c>
      <c r="O39" s="292">
        <v>2</v>
      </c>
      <c r="AA39" s="261">
        <v>1</v>
      </c>
      <c r="AB39" s="261">
        <v>1</v>
      </c>
      <c r="AC39" s="261">
        <v>1</v>
      </c>
      <c r="AZ39" s="261">
        <v>1</v>
      </c>
      <c r="BA39" s="261">
        <f>IF(AZ39=1,G39,0)</f>
        <v>0</v>
      </c>
      <c r="BB39" s="261">
        <f>IF(AZ39=2,G39,0)</f>
        <v>0</v>
      </c>
      <c r="BC39" s="261">
        <f>IF(AZ39=3,G39,0)</f>
        <v>0</v>
      </c>
      <c r="BD39" s="261">
        <f>IF(AZ39=4,G39,0)</f>
        <v>0</v>
      </c>
      <c r="BE39" s="261">
        <f>IF(AZ39=5,G39,0)</f>
        <v>0</v>
      </c>
      <c r="CA39" s="292">
        <v>1</v>
      </c>
      <c r="CB39" s="292">
        <v>1</v>
      </c>
    </row>
    <row r="40" spans="1:80">
      <c r="A40" s="293">
        <v>20</v>
      </c>
      <c r="B40" s="294" t="s">
        <v>224</v>
      </c>
      <c r="C40" s="295" t="s">
        <v>225</v>
      </c>
      <c r="D40" s="296" t="s">
        <v>109</v>
      </c>
      <c r="E40" s="297">
        <v>81.25</v>
      </c>
      <c r="F40" s="297">
        <v>0</v>
      </c>
      <c r="G40" s="298">
        <f>E40*F40</f>
        <v>0</v>
      </c>
      <c r="H40" s="299">
        <v>0</v>
      </c>
      <c r="I40" s="300">
        <f>E40*H40</f>
        <v>0</v>
      </c>
      <c r="J40" s="299">
        <v>0</v>
      </c>
      <c r="K40" s="300">
        <f>E40*J40</f>
        <v>0</v>
      </c>
      <c r="O40" s="292">
        <v>2</v>
      </c>
      <c r="AA40" s="261">
        <v>1</v>
      </c>
      <c r="AB40" s="261">
        <v>1</v>
      </c>
      <c r="AC40" s="261">
        <v>1</v>
      </c>
      <c r="AZ40" s="261">
        <v>1</v>
      </c>
      <c r="BA40" s="261">
        <f>IF(AZ40=1,G40,0)</f>
        <v>0</v>
      </c>
      <c r="BB40" s="261">
        <f>IF(AZ40=2,G40,0)</f>
        <v>0</v>
      </c>
      <c r="BC40" s="261">
        <f>IF(AZ40=3,G40,0)</f>
        <v>0</v>
      </c>
      <c r="BD40" s="261">
        <f>IF(AZ40=4,G40,0)</f>
        <v>0</v>
      </c>
      <c r="BE40" s="261">
        <f>IF(AZ40=5,G40,0)</f>
        <v>0</v>
      </c>
      <c r="CA40" s="292">
        <v>1</v>
      </c>
      <c r="CB40" s="292">
        <v>1</v>
      </c>
    </row>
    <row r="41" spans="1:80">
      <c r="A41" s="301"/>
      <c r="B41" s="302"/>
      <c r="C41" s="303" t="s">
        <v>226</v>
      </c>
      <c r="D41" s="304"/>
      <c r="E41" s="304"/>
      <c r="F41" s="304"/>
      <c r="G41" s="305"/>
      <c r="I41" s="306"/>
      <c r="K41" s="306"/>
      <c r="L41" s="307" t="s">
        <v>226</v>
      </c>
      <c r="O41" s="292">
        <v>3</v>
      </c>
    </row>
    <row r="42" spans="1:80">
      <c r="A42" s="301"/>
      <c r="B42" s="308"/>
      <c r="C42" s="309" t="s">
        <v>217</v>
      </c>
      <c r="D42" s="310"/>
      <c r="E42" s="311">
        <v>81.25</v>
      </c>
      <c r="F42" s="312"/>
      <c r="G42" s="313"/>
      <c r="H42" s="314"/>
      <c r="I42" s="306"/>
      <c r="J42" s="315"/>
      <c r="K42" s="306"/>
      <c r="M42" s="307" t="s">
        <v>217</v>
      </c>
      <c r="O42" s="292"/>
    </row>
    <row r="43" spans="1:80">
      <c r="A43" s="316"/>
      <c r="B43" s="317" t="s">
        <v>99</v>
      </c>
      <c r="C43" s="318" t="s">
        <v>209</v>
      </c>
      <c r="D43" s="319"/>
      <c r="E43" s="320"/>
      <c r="F43" s="321"/>
      <c r="G43" s="322">
        <f>SUM(G30:G42)</f>
        <v>0</v>
      </c>
      <c r="H43" s="323"/>
      <c r="I43" s="324">
        <f>SUM(I30:I42)</f>
        <v>0.45800352</v>
      </c>
      <c r="J43" s="323"/>
      <c r="K43" s="324">
        <f>SUM(K30:K42)</f>
        <v>0</v>
      </c>
      <c r="O43" s="292">
        <v>4</v>
      </c>
      <c r="BA43" s="325">
        <f>SUM(BA30:BA42)</f>
        <v>0</v>
      </c>
      <c r="BB43" s="325">
        <f>SUM(BB30:BB42)</f>
        <v>0</v>
      </c>
      <c r="BC43" s="325">
        <f>SUM(BC30:BC42)</f>
        <v>0</v>
      </c>
      <c r="BD43" s="325">
        <f>SUM(BD30:BD42)</f>
        <v>0</v>
      </c>
      <c r="BE43" s="325">
        <f>SUM(BE30:BE42)</f>
        <v>0</v>
      </c>
    </row>
    <row r="44" spans="1:80">
      <c r="A44" s="282" t="s">
        <v>97</v>
      </c>
      <c r="B44" s="283" t="s">
        <v>227</v>
      </c>
      <c r="C44" s="284" t="s">
        <v>228</v>
      </c>
      <c r="D44" s="285"/>
      <c r="E44" s="286"/>
      <c r="F44" s="286"/>
      <c r="G44" s="287"/>
      <c r="H44" s="288"/>
      <c r="I44" s="289"/>
      <c r="J44" s="290"/>
      <c r="K44" s="291"/>
      <c r="O44" s="292">
        <v>1</v>
      </c>
    </row>
    <row r="45" spans="1:80">
      <c r="A45" s="293">
        <v>21</v>
      </c>
      <c r="B45" s="294" t="s">
        <v>230</v>
      </c>
      <c r="C45" s="295" t="s">
        <v>231</v>
      </c>
      <c r="D45" s="296" t="s">
        <v>109</v>
      </c>
      <c r="E45" s="297">
        <v>64.125</v>
      </c>
      <c r="F45" s="297">
        <v>0</v>
      </c>
      <c r="G45" s="298">
        <f>E45*F45</f>
        <v>0</v>
      </c>
      <c r="H45" s="299">
        <v>0</v>
      </c>
      <c r="I45" s="300">
        <f>E45*H45</f>
        <v>0</v>
      </c>
      <c r="J45" s="299">
        <v>0</v>
      </c>
      <c r="K45" s="300">
        <f>E45*J45</f>
        <v>0</v>
      </c>
      <c r="O45" s="292">
        <v>2</v>
      </c>
      <c r="AA45" s="261">
        <v>1</v>
      </c>
      <c r="AB45" s="261">
        <v>1</v>
      </c>
      <c r="AC45" s="261">
        <v>1</v>
      </c>
      <c r="AZ45" s="261">
        <v>1</v>
      </c>
      <c r="BA45" s="261">
        <f>IF(AZ45=1,G45,0)</f>
        <v>0</v>
      </c>
      <c r="BB45" s="261">
        <f>IF(AZ45=2,G45,0)</f>
        <v>0</v>
      </c>
      <c r="BC45" s="261">
        <f>IF(AZ45=3,G45,0)</f>
        <v>0</v>
      </c>
      <c r="BD45" s="261">
        <f>IF(AZ45=4,G45,0)</f>
        <v>0</v>
      </c>
      <c r="BE45" s="261">
        <f>IF(AZ45=5,G45,0)</f>
        <v>0</v>
      </c>
      <c r="CA45" s="292">
        <v>1</v>
      </c>
      <c r="CB45" s="292">
        <v>1</v>
      </c>
    </row>
    <row r="46" spans="1:80">
      <c r="A46" s="301"/>
      <c r="B46" s="308"/>
      <c r="C46" s="309" t="s">
        <v>232</v>
      </c>
      <c r="D46" s="310"/>
      <c r="E46" s="311">
        <v>64.125</v>
      </c>
      <c r="F46" s="312"/>
      <c r="G46" s="313"/>
      <c r="H46" s="314"/>
      <c r="I46" s="306"/>
      <c r="J46" s="315"/>
      <c r="K46" s="306"/>
      <c r="M46" s="307" t="s">
        <v>232</v>
      </c>
      <c r="O46" s="292"/>
    </row>
    <row r="47" spans="1:80">
      <c r="A47" s="293">
        <v>22</v>
      </c>
      <c r="B47" s="294" t="s">
        <v>233</v>
      </c>
      <c r="C47" s="295" t="s">
        <v>234</v>
      </c>
      <c r="D47" s="296" t="s">
        <v>109</v>
      </c>
      <c r="E47" s="297">
        <v>7.125</v>
      </c>
      <c r="F47" s="297">
        <v>0</v>
      </c>
      <c r="G47" s="298">
        <f>E47*F47</f>
        <v>0</v>
      </c>
      <c r="H47" s="299">
        <v>0</v>
      </c>
      <c r="I47" s="300">
        <f>E47*H47</f>
        <v>0</v>
      </c>
      <c r="J47" s="299">
        <v>0</v>
      </c>
      <c r="K47" s="300">
        <f>E47*J47</f>
        <v>0</v>
      </c>
      <c r="O47" s="292">
        <v>2</v>
      </c>
      <c r="AA47" s="261">
        <v>1</v>
      </c>
      <c r="AB47" s="261">
        <v>1</v>
      </c>
      <c r="AC47" s="261">
        <v>1</v>
      </c>
      <c r="AZ47" s="261">
        <v>1</v>
      </c>
      <c r="BA47" s="261">
        <f>IF(AZ47=1,G47,0)</f>
        <v>0</v>
      </c>
      <c r="BB47" s="261">
        <f>IF(AZ47=2,G47,0)</f>
        <v>0</v>
      </c>
      <c r="BC47" s="261">
        <f>IF(AZ47=3,G47,0)</f>
        <v>0</v>
      </c>
      <c r="BD47" s="261">
        <f>IF(AZ47=4,G47,0)</f>
        <v>0</v>
      </c>
      <c r="BE47" s="261">
        <f>IF(AZ47=5,G47,0)</f>
        <v>0</v>
      </c>
      <c r="CA47" s="292">
        <v>1</v>
      </c>
      <c r="CB47" s="292">
        <v>1</v>
      </c>
    </row>
    <row r="48" spans="1:80">
      <c r="A48" s="301"/>
      <c r="B48" s="308"/>
      <c r="C48" s="309" t="s">
        <v>235</v>
      </c>
      <c r="D48" s="310"/>
      <c r="E48" s="311">
        <v>7.125</v>
      </c>
      <c r="F48" s="312"/>
      <c r="G48" s="313"/>
      <c r="H48" s="314"/>
      <c r="I48" s="306"/>
      <c r="J48" s="315"/>
      <c r="K48" s="306"/>
      <c r="M48" s="307" t="s">
        <v>235</v>
      </c>
      <c r="O48" s="292"/>
    </row>
    <row r="49" spans="1:80">
      <c r="A49" s="293">
        <v>23</v>
      </c>
      <c r="B49" s="294" t="s">
        <v>236</v>
      </c>
      <c r="C49" s="295" t="s">
        <v>237</v>
      </c>
      <c r="D49" s="296" t="s">
        <v>109</v>
      </c>
      <c r="E49" s="297">
        <v>64.125</v>
      </c>
      <c r="F49" s="297">
        <v>0</v>
      </c>
      <c r="G49" s="298">
        <f>E49*F49</f>
        <v>0</v>
      </c>
      <c r="H49" s="299">
        <v>0</v>
      </c>
      <c r="I49" s="300">
        <f>E49*H49</f>
        <v>0</v>
      </c>
      <c r="J49" s="299">
        <v>0</v>
      </c>
      <c r="K49" s="300">
        <f>E49*J49</f>
        <v>0</v>
      </c>
      <c r="O49" s="292">
        <v>2</v>
      </c>
      <c r="AA49" s="261">
        <v>1</v>
      </c>
      <c r="AB49" s="261">
        <v>1</v>
      </c>
      <c r="AC49" s="261">
        <v>1</v>
      </c>
      <c r="AZ49" s="261">
        <v>1</v>
      </c>
      <c r="BA49" s="261">
        <f>IF(AZ49=1,G49,0)</f>
        <v>0</v>
      </c>
      <c r="BB49" s="261">
        <f>IF(AZ49=2,G49,0)</f>
        <v>0</v>
      </c>
      <c r="BC49" s="261">
        <f>IF(AZ49=3,G49,0)</f>
        <v>0</v>
      </c>
      <c r="BD49" s="261">
        <f>IF(AZ49=4,G49,0)</f>
        <v>0</v>
      </c>
      <c r="BE49" s="261">
        <f>IF(AZ49=5,G49,0)</f>
        <v>0</v>
      </c>
      <c r="CA49" s="292">
        <v>1</v>
      </c>
      <c r="CB49" s="292">
        <v>1</v>
      </c>
    </row>
    <row r="50" spans="1:80">
      <c r="A50" s="301"/>
      <c r="B50" s="308"/>
      <c r="C50" s="309" t="s">
        <v>238</v>
      </c>
      <c r="D50" s="310"/>
      <c r="E50" s="311">
        <v>64.125</v>
      </c>
      <c r="F50" s="312"/>
      <c r="G50" s="313"/>
      <c r="H50" s="314"/>
      <c r="I50" s="306"/>
      <c r="J50" s="315"/>
      <c r="K50" s="306"/>
      <c r="M50" s="307" t="s">
        <v>238</v>
      </c>
      <c r="O50" s="292"/>
    </row>
    <row r="51" spans="1:80">
      <c r="A51" s="293">
        <v>24</v>
      </c>
      <c r="B51" s="294" t="s">
        <v>239</v>
      </c>
      <c r="C51" s="295" t="s">
        <v>240</v>
      </c>
      <c r="D51" s="296" t="s">
        <v>109</v>
      </c>
      <c r="E51" s="297">
        <v>7.125</v>
      </c>
      <c r="F51" s="297">
        <v>0</v>
      </c>
      <c r="G51" s="298">
        <f>E51*F51</f>
        <v>0</v>
      </c>
      <c r="H51" s="299">
        <v>0</v>
      </c>
      <c r="I51" s="300">
        <f>E51*H51</f>
        <v>0</v>
      </c>
      <c r="J51" s="299">
        <v>0</v>
      </c>
      <c r="K51" s="300">
        <f>E51*J51</f>
        <v>0</v>
      </c>
      <c r="O51" s="292">
        <v>2</v>
      </c>
      <c r="AA51" s="261">
        <v>1</v>
      </c>
      <c r="AB51" s="261">
        <v>1</v>
      </c>
      <c r="AC51" s="261">
        <v>1</v>
      </c>
      <c r="AZ51" s="261">
        <v>1</v>
      </c>
      <c r="BA51" s="261">
        <f>IF(AZ51=1,G51,0)</f>
        <v>0</v>
      </c>
      <c r="BB51" s="261">
        <f>IF(AZ51=2,G51,0)</f>
        <v>0</v>
      </c>
      <c r="BC51" s="261">
        <f>IF(AZ51=3,G51,0)</f>
        <v>0</v>
      </c>
      <c r="BD51" s="261">
        <f>IF(AZ51=4,G51,0)</f>
        <v>0</v>
      </c>
      <c r="BE51" s="261">
        <f>IF(AZ51=5,G51,0)</f>
        <v>0</v>
      </c>
      <c r="CA51" s="292">
        <v>1</v>
      </c>
      <c r="CB51" s="292">
        <v>1</v>
      </c>
    </row>
    <row r="52" spans="1:80">
      <c r="A52" s="301"/>
      <c r="B52" s="308"/>
      <c r="C52" s="309" t="s">
        <v>241</v>
      </c>
      <c r="D52" s="310"/>
      <c r="E52" s="311">
        <v>7.125</v>
      </c>
      <c r="F52" s="312"/>
      <c r="G52" s="313"/>
      <c r="H52" s="314"/>
      <c r="I52" s="306"/>
      <c r="J52" s="315"/>
      <c r="K52" s="306"/>
      <c r="M52" s="307" t="s">
        <v>241</v>
      </c>
      <c r="O52" s="292"/>
    </row>
    <row r="53" spans="1:80">
      <c r="A53" s="316"/>
      <c r="B53" s="317" t="s">
        <v>99</v>
      </c>
      <c r="C53" s="318" t="s">
        <v>229</v>
      </c>
      <c r="D53" s="319"/>
      <c r="E53" s="320"/>
      <c r="F53" s="321"/>
      <c r="G53" s="322">
        <f>SUM(G44:G52)</f>
        <v>0</v>
      </c>
      <c r="H53" s="323"/>
      <c r="I53" s="324">
        <f>SUM(I44:I52)</f>
        <v>0</v>
      </c>
      <c r="J53" s="323"/>
      <c r="K53" s="324">
        <f>SUM(K44:K52)</f>
        <v>0</v>
      </c>
      <c r="O53" s="292">
        <v>4</v>
      </c>
      <c r="BA53" s="325">
        <f>SUM(BA44:BA52)</f>
        <v>0</v>
      </c>
      <c r="BB53" s="325">
        <f>SUM(BB44:BB52)</f>
        <v>0</v>
      </c>
      <c r="BC53" s="325">
        <f>SUM(BC44:BC52)</f>
        <v>0</v>
      </c>
      <c r="BD53" s="325">
        <f>SUM(BD44:BD52)</f>
        <v>0</v>
      </c>
      <c r="BE53" s="325">
        <f>SUM(BE44:BE52)</f>
        <v>0</v>
      </c>
    </row>
    <row r="54" spans="1:80">
      <c r="A54" s="282" t="s">
        <v>97</v>
      </c>
      <c r="B54" s="283" t="s">
        <v>242</v>
      </c>
      <c r="C54" s="284" t="s">
        <v>243</v>
      </c>
      <c r="D54" s="285"/>
      <c r="E54" s="286"/>
      <c r="F54" s="286"/>
      <c r="G54" s="287"/>
      <c r="H54" s="288"/>
      <c r="I54" s="289"/>
      <c r="J54" s="290"/>
      <c r="K54" s="291"/>
      <c r="O54" s="292">
        <v>1</v>
      </c>
    </row>
    <row r="55" spans="1:80">
      <c r="A55" s="293">
        <v>25</v>
      </c>
      <c r="B55" s="294" t="s">
        <v>245</v>
      </c>
      <c r="C55" s="295" t="s">
        <v>246</v>
      </c>
      <c r="D55" s="296" t="s">
        <v>109</v>
      </c>
      <c r="E55" s="297">
        <v>71.25</v>
      </c>
      <c r="F55" s="297">
        <v>0</v>
      </c>
      <c r="G55" s="298">
        <f>E55*F55</f>
        <v>0</v>
      </c>
      <c r="H55" s="299">
        <v>0</v>
      </c>
      <c r="I55" s="300">
        <f>E55*H55</f>
        <v>0</v>
      </c>
      <c r="J55" s="299">
        <v>0</v>
      </c>
      <c r="K55" s="300">
        <f>E55*J55</f>
        <v>0</v>
      </c>
      <c r="O55" s="292">
        <v>2</v>
      </c>
      <c r="AA55" s="261">
        <v>1</v>
      </c>
      <c r="AB55" s="261">
        <v>1</v>
      </c>
      <c r="AC55" s="261">
        <v>1</v>
      </c>
      <c r="AZ55" s="261">
        <v>1</v>
      </c>
      <c r="BA55" s="261">
        <f>IF(AZ55=1,G55,0)</f>
        <v>0</v>
      </c>
      <c r="BB55" s="261">
        <f>IF(AZ55=2,G55,0)</f>
        <v>0</v>
      </c>
      <c r="BC55" s="261">
        <f>IF(AZ55=3,G55,0)</f>
        <v>0</v>
      </c>
      <c r="BD55" s="261">
        <f>IF(AZ55=4,G55,0)</f>
        <v>0</v>
      </c>
      <c r="BE55" s="261">
        <f>IF(AZ55=5,G55,0)</f>
        <v>0</v>
      </c>
      <c r="CA55" s="292">
        <v>1</v>
      </c>
      <c r="CB55" s="292">
        <v>1</v>
      </c>
    </row>
    <row r="56" spans="1:80">
      <c r="A56" s="301"/>
      <c r="B56" s="308"/>
      <c r="C56" s="309" t="s">
        <v>247</v>
      </c>
      <c r="D56" s="310"/>
      <c r="E56" s="311">
        <v>71.25</v>
      </c>
      <c r="F56" s="312"/>
      <c r="G56" s="313"/>
      <c r="H56" s="314"/>
      <c r="I56" s="306"/>
      <c r="J56" s="315"/>
      <c r="K56" s="306"/>
      <c r="M56" s="307" t="s">
        <v>247</v>
      </c>
      <c r="O56" s="292"/>
    </row>
    <row r="57" spans="1:80">
      <c r="A57" s="293">
        <v>26</v>
      </c>
      <c r="B57" s="294" t="s">
        <v>248</v>
      </c>
      <c r="C57" s="295" t="s">
        <v>249</v>
      </c>
      <c r="D57" s="296" t="s">
        <v>109</v>
      </c>
      <c r="E57" s="297">
        <v>48.654400000000003</v>
      </c>
      <c r="F57" s="297">
        <v>0</v>
      </c>
      <c r="G57" s="298">
        <f>E57*F57</f>
        <v>0</v>
      </c>
      <c r="H57" s="299">
        <v>0</v>
      </c>
      <c r="I57" s="300">
        <f>E57*H57</f>
        <v>0</v>
      </c>
      <c r="J57" s="299">
        <v>0</v>
      </c>
      <c r="K57" s="300">
        <f>E57*J57</f>
        <v>0</v>
      </c>
      <c r="O57" s="292">
        <v>2</v>
      </c>
      <c r="AA57" s="261">
        <v>1</v>
      </c>
      <c r="AB57" s="261">
        <v>1</v>
      </c>
      <c r="AC57" s="261">
        <v>1</v>
      </c>
      <c r="AZ57" s="261">
        <v>1</v>
      </c>
      <c r="BA57" s="261">
        <f>IF(AZ57=1,G57,0)</f>
        <v>0</v>
      </c>
      <c r="BB57" s="261">
        <f>IF(AZ57=2,G57,0)</f>
        <v>0</v>
      </c>
      <c r="BC57" s="261">
        <f>IF(AZ57=3,G57,0)</f>
        <v>0</v>
      </c>
      <c r="BD57" s="261">
        <f>IF(AZ57=4,G57,0)</f>
        <v>0</v>
      </c>
      <c r="BE57" s="261">
        <f>IF(AZ57=5,G57,0)</f>
        <v>0</v>
      </c>
      <c r="CA57" s="292">
        <v>1</v>
      </c>
      <c r="CB57" s="292">
        <v>1</v>
      </c>
    </row>
    <row r="58" spans="1:80">
      <c r="A58" s="301"/>
      <c r="B58" s="308"/>
      <c r="C58" s="309" t="s">
        <v>250</v>
      </c>
      <c r="D58" s="310"/>
      <c r="E58" s="311">
        <v>71.25</v>
      </c>
      <c r="F58" s="312"/>
      <c r="G58" s="313"/>
      <c r="H58" s="314"/>
      <c r="I58" s="306"/>
      <c r="J58" s="315"/>
      <c r="K58" s="306"/>
      <c r="M58" s="307" t="s">
        <v>250</v>
      </c>
      <c r="O58" s="292"/>
    </row>
    <row r="59" spans="1:80">
      <c r="A59" s="301"/>
      <c r="B59" s="308"/>
      <c r="C59" s="309" t="s">
        <v>251</v>
      </c>
      <c r="D59" s="310"/>
      <c r="E59" s="311">
        <v>-18</v>
      </c>
      <c r="F59" s="312"/>
      <c r="G59" s="313"/>
      <c r="H59" s="314"/>
      <c r="I59" s="306"/>
      <c r="J59" s="315"/>
      <c r="K59" s="306"/>
      <c r="M59" s="307" t="s">
        <v>251</v>
      </c>
      <c r="O59" s="292"/>
    </row>
    <row r="60" spans="1:80">
      <c r="A60" s="301"/>
      <c r="B60" s="308"/>
      <c r="C60" s="309" t="s">
        <v>252</v>
      </c>
      <c r="D60" s="310"/>
      <c r="E60" s="311">
        <v>-2.2978000000000001</v>
      </c>
      <c r="F60" s="312"/>
      <c r="G60" s="313"/>
      <c r="H60" s="314"/>
      <c r="I60" s="306"/>
      <c r="J60" s="315"/>
      <c r="K60" s="306"/>
      <c r="M60" s="307" t="s">
        <v>252</v>
      </c>
      <c r="O60" s="292"/>
    </row>
    <row r="61" spans="1:80">
      <c r="A61" s="301"/>
      <c r="B61" s="308"/>
      <c r="C61" s="309" t="s">
        <v>253</v>
      </c>
      <c r="D61" s="310"/>
      <c r="E61" s="311">
        <v>-2.2978000000000001</v>
      </c>
      <c r="F61" s="312"/>
      <c r="G61" s="313"/>
      <c r="H61" s="314"/>
      <c r="I61" s="306"/>
      <c r="J61" s="315"/>
      <c r="K61" s="306"/>
      <c r="M61" s="307" t="s">
        <v>253</v>
      </c>
      <c r="O61" s="292"/>
    </row>
    <row r="62" spans="1:80">
      <c r="A62" s="293">
        <v>27</v>
      </c>
      <c r="B62" s="294" t="s">
        <v>254</v>
      </c>
      <c r="C62" s="295" t="s">
        <v>255</v>
      </c>
      <c r="D62" s="296" t="s">
        <v>256</v>
      </c>
      <c r="E62" s="297">
        <v>88.453699999999998</v>
      </c>
      <c r="F62" s="297">
        <v>0</v>
      </c>
      <c r="G62" s="298">
        <f>E62*F62</f>
        <v>0</v>
      </c>
      <c r="H62" s="299">
        <v>1</v>
      </c>
      <c r="I62" s="300">
        <f>E62*H62</f>
        <v>88.453699999999998</v>
      </c>
      <c r="J62" s="299"/>
      <c r="K62" s="300">
        <f>E62*J62</f>
        <v>0</v>
      </c>
      <c r="O62" s="292">
        <v>2</v>
      </c>
      <c r="AA62" s="261">
        <v>3</v>
      </c>
      <c r="AB62" s="261">
        <v>1</v>
      </c>
      <c r="AC62" s="261">
        <v>58344197</v>
      </c>
      <c r="AZ62" s="261">
        <v>1</v>
      </c>
      <c r="BA62" s="261">
        <f>IF(AZ62=1,G62,0)</f>
        <v>0</v>
      </c>
      <c r="BB62" s="261">
        <f>IF(AZ62=2,G62,0)</f>
        <v>0</v>
      </c>
      <c r="BC62" s="261">
        <f>IF(AZ62=3,G62,0)</f>
        <v>0</v>
      </c>
      <c r="BD62" s="261">
        <f>IF(AZ62=4,G62,0)</f>
        <v>0</v>
      </c>
      <c r="BE62" s="261">
        <f>IF(AZ62=5,G62,0)</f>
        <v>0</v>
      </c>
      <c r="CA62" s="292">
        <v>3</v>
      </c>
      <c r="CB62" s="292">
        <v>1</v>
      </c>
    </row>
    <row r="63" spans="1:80">
      <c r="A63" s="301"/>
      <c r="B63" s="308"/>
      <c r="C63" s="337" t="s">
        <v>257</v>
      </c>
      <c r="D63" s="310"/>
      <c r="E63" s="336">
        <v>0</v>
      </c>
      <c r="F63" s="312"/>
      <c r="G63" s="313"/>
      <c r="H63" s="314"/>
      <c r="I63" s="306"/>
      <c r="J63" s="315"/>
      <c r="K63" s="306"/>
      <c r="M63" s="307" t="s">
        <v>257</v>
      </c>
      <c r="O63" s="292"/>
    </row>
    <row r="64" spans="1:80">
      <c r="A64" s="301"/>
      <c r="B64" s="308"/>
      <c r="C64" s="337" t="s">
        <v>250</v>
      </c>
      <c r="D64" s="310"/>
      <c r="E64" s="336">
        <v>71.25</v>
      </c>
      <c r="F64" s="312"/>
      <c r="G64" s="313"/>
      <c r="H64" s="314"/>
      <c r="I64" s="306"/>
      <c r="J64" s="315"/>
      <c r="K64" s="306"/>
      <c r="M64" s="307" t="s">
        <v>250</v>
      </c>
      <c r="O64" s="292"/>
    </row>
    <row r="65" spans="1:80">
      <c r="A65" s="301"/>
      <c r="B65" s="308"/>
      <c r="C65" s="337" t="s">
        <v>251</v>
      </c>
      <c r="D65" s="310"/>
      <c r="E65" s="336">
        <v>-18</v>
      </c>
      <c r="F65" s="312"/>
      <c r="G65" s="313"/>
      <c r="H65" s="314"/>
      <c r="I65" s="306"/>
      <c r="J65" s="315"/>
      <c r="K65" s="306"/>
      <c r="M65" s="307" t="s">
        <v>251</v>
      </c>
      <c r="O65" s="292"/>
    </row>
    <row r="66" spans="1:80">
      <c r="A66" s="301"/>
      <c r="B66" s="308"/>
      <c r="C66" s="337" t="s">
        <v>258</v>
      </c>
      <c r="D66" s="310"/>
      <c r="E66" s="336">
        <v>-2.2978000000000001</v>
      </c>
      <c r="F66" s="312"/>
      <c r="G66" s="313"/>
      <c r="H66" s="314"/>
      <c r="I66" s="306"/>
      <c r="J66" s="315"/>
      <c r="K66" s="306"/>
      <c r="M66" s="307" t="s">
        <v>258</v>
      </c>
      <c r="O66" s="292"/>
    </row>
    <row r="67" spans="1:80">
      <c r="A67" s="301"/>
      <c r="B67" s="308"/>
      <c r="C67" s="337" t="s">
        <v>259</v>
      </c>
      <c r="D67" s="310"/>
      <c r="E67" s="336">
        <v>-2.2978000000000001</v>
      </c>
      <c r="F67" s="312"/>
      <c r="G67" s="313"/>
      <c r="H67" s="314"/>
      <c r="I67" s="306"/>
      <c r="J67" s="315"/>
      <c r="K67" s="306"/>
      <c r="M67" s="307" t="s">
        <v>259</v>
      </c>
      <c r="O67" s="292"/>
    </row>
    <row r="68" spans="1:80">
      <c r="A68" s="301"/>
      <c r="B68" s="308"/>
      <c r="C68" s="337" t="s">
        <v>260</v>
      </c>
      <c r="D68" s="310"/>
      <c r="E68" s="336">
        <v>48.654399999999995</v>
      </c>
      <c r="F68" s="312"/>
      <c r="G68" s="313"/>
      <c r="H68" s="314"/>
      <c r="I68" s="306"/>
      <c r="J68" s="315"/>
      <c r="K68" s="306"/>
      <c r="M68" s="307" t="s">
        <v>260</v>
      </c>
      <c r="O68" s="292"/>
    </row>
    <row r="69" spans="1:80">
      <c r="A69" s="301"/>
      <c r="B69" s="308"/>
      <c r="C69" s="309" t="s">
        <v>261</v>
      </c>
      <c r="D69" s="310"/>
      <c r="E69" s="311">
        <v>88.453699999999998</v>
      </c>
      <c r="F69" s="312"/>
      <c r="G69" s="313"/>
      <c r="H69" s="314"/>
      <c r="I69" s="306"/>
      <c r="J69" s="315"/>
      <c r="K69" s="306"/>
      <c r="M69" s="307" t="s">
        <v>261</v>
      </c>
      <c r="O69" s="292"/>
    </row>
    <row r="70" spans="1:80">
      <c r="A70" s="316"/>
      <c r="B70" s="317" t="s">
        <v>99</v>
      </c>
      <c r="C70" s="318" t="s">
        <v>244</v>
      </c>
      <c r="D70" s="319"/>
      <c r="E70" s="320"/>
      <c r="F70" s="321"/>
      <c r="G70" s="322">
        <f>SUM(G54:G69)</f>
        <v>0</v>
      </c>
      <c r="H70" s="323"/>
      <c r="I70" s="324">
        <f>SUM(I54:I69)</f>
        <v>88.453699999999998</v>
      </c>
      <c r="J70" s="323"/>
      <c r="K70" s="324">
        <f>SUM(K54:K69)</f>
        <v>0</v>
      </c>
      <c r="O70" s="292">
        <v>4</v>
      </c>
      <c r="BA70" s="325">
        <f>SUM(BA54:BA69)</f>
        <v>0</v>
      </c>
      <c r="BB70" s="325">
        <f>SUM(BB54:BB69)</f>
        <v>0</v>
      </c>
      <c r="BC70" s="325">
        <f>SUM(BC54:BC69)</f>
        <v>0</v>
      </c>
      <c r="BD70" s="325">
        <f>SUM(BD54:BD69)</f>
        <v>0</v>
      </c>
      <c r="BE70" s="325">
        <f>SUM(BE54:BE69)</f>
        <v>0</v>
      </c>
    </row>
    <row r="71" spans="1:80">
      <c r="A71" s="282" t="s">
        <v>97</v>
      </c>
      <c r="B71" s="283" t="s">
        <v>262</v>
      </c>
      <c r="C71" s="284" t="s">
        <v>263</v>
      </c>
      <c r="D71" s="285"/>
      <c r="E71" s="286"/>
      <c r="F71" s="286"/>
      <c r="G71" s="287"/>
      <c r="H71" s="288"/>
      <c r="I71" s="289"/>
      <c r="J71" s="290"/>
      <c r="K71" s="291"/>
      <c r="O71" s="292">
        <v>1</v>
      </c>
    </row>
    <row r="72" spans="1:80">
      <c r="A72" s="293">
        <v>28</v>
      </c>
      <c r="B72" s="294" t="s">
        <v>265</v>
      </c>
      <c r="C72" s="295" t="s">
        <v>266</v>
      </c>
      <c r="D72" s="296" t="s">
        <v>171</v>
      </c>
      <c r="E72" s="297">
        <v>30</v>
      </c>
      <c r="F72" s="297">
        <v>0</v>
      </c>
      <c r="G72" s="298">
        <f>E72*F72</f>
        <v>0</v>
      </c>
      <c r="H72" s="299">
        <v>0</v>
      </c>
      <c r="I72" s="300">
        <f>E72*H72</f>
        <v>0</v>
      </c>
      <c r="J72" s="299">
        <v>0</v>
      </c>
      <c r="K72" s="300">
        <f>E72*J72</f>
        <v>0</v>
      </c>
      <c r="O72" s="292">
        <v>2</v>
      </c>
      <c r="AA72" s="261">
        <v>1</v>
      </c>
      <c r="AB72" s="261">
        <v>1</v>
      </c>
      <c r="AC72" s="261">
        <v>1</v>
      </c>
      <c r="AZ72" s="261">
        <v>1</v>
      </c>
      <c r="BA72" s="261">
        <f>IF(AZ72=1,G72,0)</f>
        <v>0</v>
      </c>
      <c r="BB72" s="261">
        <f>IF(AZ72=2,G72,0)</f>
        <v>0</v>
      </c>
      <c r="BC72" s="261">
        <f>IF(AZ72=3,G72,0)</f>
        <v>0</v>
      </c>
      <c r="BD72" s="261">
        <f>IF(AZ72=4,G72,0)</f>
        <v>0</v>
      </c>
      <c r="BE72" s="261">
        <f>IF(AZ72=5,G72,0)</f>
        <v>0</v>
      </c>
      <c r="CA72" s="292">
        <v>1</v>
      </c>
      <c r="CB72" s="292">
        <v>1</v>
      </c>
    </row>
    <row r="73" spans="1:80">
      <c r="A73" s="316"/>
      <c r="B73" s="317" t="s">
        <v>99</v>
      </c>
      <c r="C73" s="318" t="s">
        <v>264</v>
      </c>
      <c r="D73" s="319"/>
      <c r="E73" s="320"/>
      <c r="F73" s="321"/>
      <c r="G73" s="322">
        <f>SUM(G71:G72)</f>
        <v>0</v>
      </c>
      <c r="H73" s="323"/>
      <c r="I73" s="324">
        <f>SUM(I71:I72)</f>
        <v>0</v>
      </c>
      <c r="J73" s="323"/>
      <c r="K73" s="324">
        <f>SUM(K71:K72)</f>
        <v>0</v>
      </c>
      <c r="O73" s="292">
        <v>4</v>
      </c>
      <c r="BA73" s="325">
        <f>SUM(BA71:BA72)</f>
        <v>0</v>
      </c>
      <c r="BB73" s="325">
        <f>SUM(BB71:BB72)</f>
        <v>0</v>
      </c>
      <c r="BC73" s="325">
        <f>SUM(BC71:BC72)</f>
        <v>0</v>
      </c>
      <c r="BD73" s="325">
        <f>SUM(BD71:BD72)</f>
        <v>0</v>
      </c>
      <c r="BE73" s="325">
        <f>SUM(BE71:BE72)</f>
        <v>0</v>
      </c>
    </row>
    <row r="74" spans="1:80">
      <c r="A74" s="282" t="s">
        <v>97</v>
      </c>
      <c r="B74" s="283" t="s">
        <v>267</v>
      </c>
      <c r="C74" s="284" t="s">
        <v>268</v>
      </c>
      <c r="D74" s="285"/>
      <c r="E74" s="286"/>
      <c r="F74" s="286"/>
      <c r="G74" s="287"/>
      <c r="H74" s="288"/>
      <c r="I74" s="289"/>
      <c r="J74" s="290"/>
      <c r="K74" s="291"/>
      <c r="O74" s="292">
        <v>1</v>
      </c>
    </row>
    <row r="75" spans="1:80">
      <c r="A75" s="293">
        <v>29</v>
      </c>
      <c r="B75" s="294" t="s">
        <v>270</v>
      </c>
      <c r="C75" s="295" t="s">
        <v>271</v>
      </c>
      <c r="D75" s="296" t="s">
        <v>109</v>
      </c>
      <c r="E75" s="297">
        <v>64.125</v>
      </c>
      <c r="F75" s="297">
        <v>0</v>
      </c>
      <c r="G75" s="298">
        <f>E75*F75</f>
        <v>0</v>
      </c>
      <c r="H75" s="299">
        <v>0</v>
      </c>
      <c r="I75" s="300">
        <f>E75*H75</f>
        <v>0</v>
      </c>
      <c r="J75" s="299">
        <v>0</v>
      </c>
      <c r="K75" s="300">
        <f>E75*J75</f>
        <v>0</v>
      </c>
      <c r="O75" s="292">
        <v>2</v>
      </c>
      <c r="AA75" s="261">
        <v>1</v>
      </c>
      <c r="AB75" s="261">
        <v>1</v>
      </c>
      <c r="AC75" s="261">
        <v>1</v>
      </c>
      <c r="AZ75" s="261">
        <v>1</v>
      </c>
      <c r="BA75" s="261">
        <f>IF(AZ75=1,G75,0)</f>
        <v>0</v>
      </c>
      <c r="BB75" s="261">
        <f>IF(AZ75=2,G75,0)</f>
        <v>0</v>
      </c>
      <c r="BC75" s="261">
        <f>IF(AZ75=3,G75,0)</f>
        <v>0</v>
      </c>
      <c r="BD75" s="261">
        <f>IF(AZ75=4,G75,0)</f>
        <v>0</v>
      </c>
      <c r="BE75" s="261">
        <f>IF(AZ75=5,G75,0)</f>
        <v>0</v>
      </c>
      <c r="CA75" s="292">
        <v>1</v>
      </c>
      <c r="CB75" s="292">
        <v>1</v>
      </c>
    </row>
    <row r="76" spans="1:80">
      <c r="A76" s="301"/>
      <c r="B76" s="308"/>
      <c r="C76" s="309" t="s">
        <v>238</v>
      </c>
      <c r="D76" s="310"/>
      <c r="E76" s="311">
        <v>64.125</v>
      </c>
      <c r="F76" s="312"/>
      <c r="G76" s="313"/>
      <c r="H76" s="314"/>
      <c r="I76" s="306"/>
      <c r="J76" s="315"/>
      <c r="K76" s="306"/>
      <c r="M76" s="307" t="s">
        <v>238</v>
      </c>
      <c r="O76" s="292"/>
    </row>
    <row r="77" spans="1:80">
      <c r="A77" s="293">
        <v>30</v>
      </c>
      <c r="B77" s="294" t="s">
        <v>272</v>
      </c>
      <c r="C77" s="295" t="s">
        <v>273</v>
      </c>
      <c r="D77" s="296" t="s">
        <v>109</v>
      </c>
      <c r="E77" s="297">
        <v>7.125</v>
      </c>
      <c r="F77" s="297">
        <v>0</v>
      </c>
      <c r="G77" s="298">
        <f>E77*F77</f>
        <v>0</v>
      </c>
      <c r="H77" s="299">
        <v>0</v>
      </c>
      <c r="I77" s="300">
        <f>E77*H77</f>
        <v>0</v>
      </c>
      <c r="J77" s="299">
        <v>0</v>
      </c>
      <c r="K77" s="300">
        <f>E77*J77</f>
        <v>0</v>
      </c>
      <c r="O77" s="292">
        <v>2</v>
      </c>
      <c r="AA77" s="261">
        <v>1</v>
      </c>
      <c r="AB77" s="261">
        <v>1</v>
      </c>
      <c r="AC77" s="261">
        <v>1</v>
      </c>
      <c r="AZ77" s="261">
        <v>1</v>
      </c>
      <c r="BA77" s="261">
        <f>IF(AZ77=1,G77,0)</f>
        <v>0</v>
      </c>
      <c r="BB77" s="261">
        <f>IF(AZ77=2,G77,0)</f>
        <v>0</v>
      </c>
      <c r="BC77" s="261">
        <f>IF(AZ77=3,G77,0)</f>
        <v>0</v>
      </c>
      <c r="BD77" s="261">
        <f>IF(AZ77=4,G77,0)</f>
        <v>0</v>
      </c>
      <c r="BE77" s="261">
        <f>IF(AZ77=5,G77,0)</f>
        <v>0</v>
      </c>
      <c r="CA77" s="292">
        <v>1</v>
      </c>
      <c r="CB77" s="292">
        <v>1</v>
      </c>
    </row>
    <row r="78" spans="1:80">
      <c r="A78" s="301"/>
      <c r="B78" s="308"/>
      <c r="C78" s="309" t="s">
        <v>206</v>
      </c>
      <c r="D78" s="310"/>
      <c r="E78" s="311">
        <v>7.125</v>
      </c>
      <c r="F78" s="312"/>
      <c r="G78" s="313"/>
      <c r="H78" s="314"/>
      <c r="I78" s="306"/>
      <c r="J78" s="315"/>
      <c r="K78" s="306"/>
      <c r="M78" s="307" t="s">
        <v>206</v>
      </c>
      <c r="O78" s="292"/>
    </row>
    <row r="79" spans="1:80">
      <c r="A79" s="316"/>
      <c r="B79" s="317" t="s">
        <v>99</v>
      </c>
      <c r="C79" s="318" t="s">
        <v>269</v>
      </c>
      <c r="D79" s="319"/>
      <c r="E79" s="320"/>
      <c r="F79" s="321"/>
      <c r="G79" s="322">
        <f>SUM(G74:G78)</f>
        <v>0</v>
      </c>
      <c r="H79" s="323"/>
      <c r="I79" s="324">
        <f>SUM(I74:I78)</f>
        <v>0</v>
      </c>
      <c r="J79" s="323"/>
      <c r="K79" s="324">
        <f>SUM(K74:K78)</f>
        <v>0</v>
      </c>
      <c r="O79" s="292">
        <v>4</v>
      </c>
      <c r="BA79" s="325">
        <f>SUM(BA74:BA78)</f>
        <v>0</v>
      </c>
      <c r="BB79" s="325">
        <f>SUM(BB74:BB78)</f>
        <v>0</v>
      </c>
      <c r="BC79" s="325">
        <f>SUM(BC74:BC78)</f>
        <v>0</v>
      </c>
      <c r="BD79" s="325">
        <f>SUM(BD74:BD78)</f>
        <v>0</v>
      </c>
      <c r="BE79" s="325">
        <f>SUM(BE74:BE78)</f>
        <v>0</v>
      </c>
    </row>
    <row r="80" spans="1:80">
      <c r="A80" s="282" t="s">
        <v>97</v>
      </c>
      <c r="B80" s="283" t="s">
        <v>274</v>
      </c>
      <c r="C80" s="284" t="s">
        <v>275</v>
      </c>
      <c r="D80" s="285"/>
      <c r="E80" s="286"/>
      <c r="F80" s="286"/>
      <c r="G80" s="287"/>
      <c r="H80" s="288"/>
      <c r="I80" s="289"/>
      <c r="J80" s="290"/>
      <c r="K80" s="291"/>
      <c r="O80" s="292">
        <v>1</v>
      </c>
    </row>
    <row r="81" spans="1:80" ht="22.5">
      <c r="A81" s="293">
        <v>31</v>
      </c>
      <c r="B81" s="294" t="s">
        <v>277</v>
      </c>
      <c r="C81" s="295" t="s">
        <v>278</v>
      </c>
      <c r="D81" s="296" t="s">
        <v>171</v>
      </c>
      <c r="E81" s="297">
        <v>28</v>
      </c>
      <c r="F81" s="297">
        <v>0</v>
      </c>
      <c r="G81" s="298">
        <f>E81*F81</f>
        <v>0</v>
      </c>
      <c r="H81" s="299">
        <v>0</v>
      </c>
      <c r="I81" s="300">
        <f>E81*H81</f>
        <v>0</v>
      </c>
      <c r="J81" s="299">
        <v>0</v>
      </c>
      <c r="K81" s="300">
        <f>E81*J81</f>
        <v>0</v>
      </c>
      <c r="O81" s="292">
        <v>2</v>
      </c>
      <c r="AA81" s="261">
        <v>1</v>
      </c>
      <c r="AB81" s="261">
        <v>1</v>
      </c>
      <c r="AC81" s="261">
        <v>1</v>
      </c>
      <c r="AZ81" s="261">
        <v>1</v>
      </c>
      <c r="BA81" s="261">
        <f>IF(AZ81=1,G81,0)</f>
        <v>0</v>
      </c>
      <c r="BB81" s="261">
        <f>IF(AZ81=2,G81,0)</f>
        <v>0</v>
      </c>
      <c r="BC81" s="261">
        <f>IF(AZ81=3,G81,0)</f>
        <v>0</v>
      </c>
      <c r="BD81" s="261">
        <f>IF(AZ81=4,G81,0)</f>
        <v>0</v>
      </c>
      <c r="BE81" s="261">
        <f>IF(AZ81=5,G81,0)</f>
        <v>0</v>
      </c>
      <c r="CA81" s="292">
        <v>1</v>
      </c>
      <c r="CB81" s="292">
        <v>1</v>
      </c>
    </row>
    <row r="82" spans="1:80">
      <c r="A82" s="316"/>
      <c r="B82" s="317" t="s">
        <v>99</v>
      </c>
      <c r="C82" s="318" t="s">
        <v>276</v>
      </c>
      <c r="D82" s="319"/>
      <c r="E82" s="320"/>
      <c r="F82" s="321"/>
      <c r="G82" s="322">
        <f>SUM(G80:G81)</f>
        <v>0</v>
      </c>
      <c r="H82" s="323"/>
      <c r="I82" s="324">
        <f>SUM(I80:I81)</f>
        <v>0</v>
      </c>
      <c r="J82" s="323"/>
      <c r="K82" s="324">
        <f>SUM(K80:K81)</f>
        <v>0</v>
      </c>
      <c r="O82" s="292">
        <v>4</v>
      </c>
      <c r="BA82" s="325">
        <f>SUM(BA80:BA81)</f>
        <v>0</v>
      </c>
      <c r="BB82" s="325">
        <f>SUM(BB80:BB81)</f>
        <v>0</v>
      </c>
      <c r="BC82" s="325">
        <f>SUM(BC80:BC81)</f>
        <v>0</v>
      </c>
      <c r="BD82" s="325">
        <f>SUM(BD80:BD81)</f>
        <v>0</v>
      </c>
      <c r="BE82" s="325">
        <f>SUM(BE80:BE81)</f>
        <v>0</v>
      </c>
    </row>
    <row r="83" spans="1:80">
      <c r="A83" s="282" t="s">
        <v>97</v>
      </c>
      <c r="B83" s="283" t="s">
        <v>279</v>
      </c>
      <c r="C83" s="284" t="s">
        <v>280</v>
      </c>
      <c r="D83" s="285"/>
      <c r="E83" s="286"/>
      <c r="F83" s="286"/>
      <c r="G83" s="287"/>
      <c r="H83" s="288"/>
      <c r="I83" s="289"/>
      <c r="J83" s="290"/>
      <c r="K83" s="291"/>
      <c r="O83" s="292">
        <v>1</v>
      </c>
    </row>
    <row r="84" spans="1:80">
      <c r="A84" s="293">
        <v>32</v>
      </c>
      <c r="B84" s="294" t="s">
        <v>282</v>
      </c>
      <c r="C84" s="295" t="s">
        <v>283</v>
      </c>
      <c r="D84" s="296" t="s">
        <v>109</v>
      </c>
      <c r="E84" s="297">
        <v>2.5249999999999999</v>
      </c>
      <c r="F84" s="297">
        <v>0</v>
      </c>
      <c r="G84" s="298">
        <f>E84*F84</f>
        <v>0</v>
      </c>
      <c r="H84" s="299">
        <v>2.5249999999999999</v>
      </c>
      <c r="I84" s="300">
        <f>E84*H84</f>
        <v>6.3756249999999994</v>
      </c>
      <c r="J84" s="299">
        <v>0</v>
      </c>
      <c r="K84" s="300">
        <f>E84*J84</f>
        <v>0</v>
      </c>
      <c r="O84" s="292">
        <v>2</v>
      </c>
      <c r="AA84" s="261">
        <v>1</v>
      </c>
      <c r="AB84" s="261">
        <v>1</v>
      </c>
      <c r="AC84" s="261">
        <v>1</v>
      </c>
      <c r="AZ84" s="261">
        <v>1</v>
      </c>
      <c r="BA84" s="261">
        <f>IF(AZ84=1,G84,0)</f>
        <v>0</v>
      </c>
      <c r="BB84" s="261">
        <f>IF(AZ84=2,G84,0)</f>
        <v>0</v>
      </c>
      <c r="BC84" s="261">
        <f>IF(AZ84=3,G84,0)</f>
        <v>0</v>
      </c>
      <c r="BD84" s="261">
        <f>IF(AZ84=4,G84,0)</f>
        <v>0</v>
      </c>
      <c r="BE84" s="261">
        <f>IF(AZ84=5,G84,0)</f>
        <v>0</v>
      </c>
      <c r="CA84" s="292">
        <v>1</v>
      </c>
      <c r="CB84" s="292">
        <v>1</v>
      </c>
    </row>
    <row r="85" spans="1:80">
      <c r="A85" s="301"/>
      <c r="B85" s="302"/>
      <c r="C85" s="303" t="s">
        <v>284</v>
      </c>
      <c r="D85" s="304"/>
      <c r="E85" s="304"/>
      <c r="F85" s="304"/>
      <c r="G85" s="305"/>
      <c r="I85" s="306"/>
      <c r="K85" s="306"/>
      <c r="L85" s="307" t="s">
        <v>284</v>
      </c>
      <c r="O85" s="292">
        <v>3</v>
      </c>
    </row>
    <row r="86" spans="1:80">
      <c r="A86" s="301"/>
      <c r="B86" s="308"/>
      <c r="C86" s="309" t="s">
        <v>285</v>
      </c>
      <c r="D86" s="310"/>
      <c r="E86" s="311">
        <v>2.5249999999999999</v>
      </c>
      <c r="F86" s="312"/>
      <c r="G86" s="313"/>
      <c r="H86" s="314"/>
      <c r="I86" s="306"/>
      <c r="J86" s="315"/>
      <c r="K86" s="306"/>
      <c r="M86" s="307" t="s">
        <v>285</v>
      </c>
      <c r="O86" s="292"/>
    </row>
    <row r="87" spans="1:80" ht="22.5">
      <c r="A87" s="293">
        <v>33</v>
      </c>
      <c r="B87" s="294" t="s">
        <v>286</v>
      </c>
      <c r="C87" s="295" t="s">
        <v>287</v>
      </c>
      <c r="D87" s="296" t="s">
        <v>98</v>
      </c>
      <c r="E87" s="297">
        <v>4</v>
      </c>
      <c r="F87" s="297">
        <v>0</v>
      </c>
      <c r="G87" s="298">
        <f>E87*F87</f>
        <v>0</v>
      </c>
      <c r="H87" s="299">
        <v>7</v>
      </c>
      <c r="I87" s="300">
        <f>E87*H87</f>
        <v>28</v>
      </c>
      <c r="J87" s="299">
        <v>0</v>
      </c>
      <c r="K87" s="300">
        <f>E87*J87</f>
        <v>0</v>
      </c>
      <c r="O87" s="292">
        <v>2</v>
      </c>
      <c r="AA87" s="261">
        <v>1</v>
      </c>
      <c r="AB87" s="261">
        <v>1</v>
      </c>
      <c r="AC87" s="261">
        <v>1</v>
      </c>
      <c r="AZ87" s="261">
        <v>1</v>
      </c>
      <c r="BA87" s="261">
        <f>IF(AZ87=1,G87,0)</f>
        <v>0</v>
      </c>
      <c r="BB87" s="261">
        <f>IF(AZ87=2,G87,0)</f>
        <v>0</v>
      </c>
      <c r="BC87" s="261">
        <f>IF(AZ87=3,G87,0)</f>
        <v>0</v>
      </c>
      <c r="BD87" s="261">
        <f>IF(AZ87=4,G87,0)</f>
        <v>0</v>
      </c>
      <c r="BE87" s="261">
        <f>IF(AZ87=5,G87,0)</f>
        <v>0</v>
      </c>
      <c r="CA87" s="292">
        <v>1</v>
      </c>
      <c r="CB87" s="292">
        <v>1</v>
      </c>
    </row>
    <row r="88" spans="1:80" ht="22.5">
      <c r="A88" s="293">
        <v>34</v>
      </c>
      <c r="B88" s="294" t="s">
        <v>288</v>
      </c>
      <c r="C88" s="295" t="s">
        <v>289</v>
      </c>
      <c r="D88" s="296" t="s">
        <v>256</v>
      </c>
      <c r="E88" s="297">
        <v>0.189</v>
      </c>
      <c r="F88" s="297">
        <v>0</v>
      </c>
      <c r="G88" s="298">
        <f>E88*F88</f>
        <v>0</v>
      </c>
      <c r="H88" s="299">
        <v>1.05474</v>
      </c>
      <c r="I88" s="300">
        <f>E88*H88</f>
        <v>0.19934586000000001</v>
      </c>
      <c r="J88" s="299">
        <v>0</v>
      </c>
      <c r="K88" s="300">
        <f>E88*J88</f>
        <v>0</v>
      </c>
      <c r="O88" s="292">
        <v>2</v>
      </c>
      <c r="AA88" s="261">
        <v>1</v>
      </c>
      <c r="AB88" s="261">
        <v>1</v>
      </c>
      <c r="AC88" s="261">
        <v>1</v>
      </c>
      <c r="AZ88" s="261">
        <v>1</v>
      </c>
      <c r="BA88" s="261">
        <f>IF(AZ88=1,G88,0)</f>
        <v>0</v>
      </c>
      <c r="BB88" s="261">
        <f>IF(AZ88=2,G88,0)</f>
        <v>0</v>
      </c>
      <c r="BC88" s="261">
        <f>IF(AZ88=3,G88,0)</f>
        <v>0</v>
      </c>
      <c r="BD88" s="261">
        <f>IF(AZ88=4,G88,0)</f>
        <v>0</v>
      </c>
      <c r="BE88" s="261">
        <f>IF(AZ88=5,G88,0)</f>
        <v>0</v>
      </c>
      <c r="CA88" s="292">
        <v>1</v>
      </c>
      <c r="CB88" s="292">
        <v>1</v>
      </c>
    </row>
    <row r="89" spans="1:80">
      <c r="A89" s="301"/>
      <c r="B89" s="302"/>
      <c r="C89" s="303" t="s">
        <v>290</v>
      </c>
      <c r="D89" s="304"/>
      <c r="E89" s="304"/>
      <c r="F89" s="304"/>
      <c r="G89" s="305"/>
      <c r="I89" s="306"/>
      <c r="K89" s="306"/>
      <c r="L89" s="307" t="s">
        <v>290</v>
      </c>
      <c r="O89" s="292">
        <v>3</v>
      </c>
    </row>
    <row r="90" spans="1:80">
      <c r="A90" s="301"/>
      <c r="B90" s="308"/>
      <c r="C90" s="309" t="s">
        <v>291</v>
      </c>
      <c r="D90" s="310"/>
      <c r="E90" s="311">
        <v>0.189</v>
      </c>
      <c r="F90" s="312"/>
      <c r="G90" s="313"/>
      <c r="H90" s="314"/>
      <c r="I90" s="306"/>
      <c r="J90" s="315"/>
      <c r="K90" s="306"/>
      <c r="M90" s="307" t="s">
        <v>291</v>
      </c>
      <c r="O90" s="292"/>
    </row>
    <row r="91" spans="1:80">
      <c r="A91" s="316"/>
      <c r="B91" s="317" t="s">
        <v>99</v>
      </c>
      <c r="C91" s="318" t="s">
        <v>281</v>
      </c>
      <c r="D91" s="319"/>
      <c r="E91" s="320"/>
      <c r="F91" s="321"/>
      <c r="G91" s="322">
        <f>SUM(G83:G90)</f>
        <v>0</v>
      </c>
      <c r="H91" s="323"/>
      <c r="I91" s="324">
        <f>SUM(I83:I90)</f>
        <v>34.574970860000001</v>
      </c>
      <c r="J91" s="323"/>
      <c r="K91" s="324">
        <f>SUM(K83:K90)</f>
        <v>0</v>
      </c>
      <c r="O91" s="292">
        <v>4</v>
      </c>
      <c r="BA91" s="325">
        <f>SUM(BA83:BA90)</f>
        <v>0</v>
      </c>
      <c r="BB91" s="325">
        <f>SUM(BB83:BB90)</f>
        <v>0</v>
      </c>
      <c r="BC91" s="325">
        <f>SUM(BC83:BC90)</f>
        <v>0</v>
      </c>
      <c r="BD91" s="325">
        <f>SUM(BD83:BD90)</f>
        <v>0</v>
      </c>
      <c r="BE91" s="325">
        <f>SUM(BE83:BE90)</f>
        <v>0</v>
      </c>
    </row>
    <row r="92" spans="1:80">
      <c r="A92" s="282" t="s">
        <v>97</v>
      </c>
      <c r="B92" s="283" t="s">
        <v>292</v>
      </c>
      <c r="C92" s="284" t="s">
        <v>293</v>
      </c>
      <c r="D92" s="285"/>
      <c r="E92" s="286"/>
      <c r="F92" s="286"/>
      <c r="G92" s="287"/>
      <c r="H92" s="288"/>
      <c r="I92" s="289"/>
      <c r="J92" s="290"/>
      <c r="K92" s="291"/>
      <c r="O92" s="292">
        <v>1</v>
      </c>
    </row>
    <row r="93" spans="1:80">
      <c r="A93" s="293">
        <v>35</v>
      </c>
      <c r="B93" s="294" t="s">
        <v>295</v>
      </c>
      <c r="C93" s="295" t="s">
        <v>296</v>
      </c>
      <c r="D93" s="296" t="s">
        <v>171</v>
      </c>
      <c r="E93" s="297">
        <v>7</v>
      </c>
      <c r="F93" s="297">
        <v>0</v>
      </c>
      <c r="G93" s="298">
        <f>E93*F93</f>
        <v>0</v>
      </c>
      <c r="H93" s="299">
        <v>0.441</v>
      </c>
      <c r="I93" s="300">
        <f>E93*H93</f>
        <v>3.0870000000000002</v>
      </c>
      <c r="J93" s="299">
        <v>0</v>
      </c>
      <c r="K93" s="300">
        <f>E93*J93</f>
        <v>0</v>
      </c>
      <c r="O93" s="292">
        <v>2</v>
      </c>
      <c r="AA93" s="261">
        <v>1</v>
      </c>
      <c r="AB93" s="261">
        <v>1</v>
      </c>
      <c r="AC93" s="261">
        <v>1</v>
      </c>
      <c r="AZ93" s="261">
        <v>1</v>
      </c>
      <c r="BA93" s="261">
        <f>IF(AZ93=1,G93,0)</f>
        <v>0</v>
      </c>
      <c r="BB93" s="261">
        <f>IF(AZ93=2,G93,0)</f>
        <v>0</v>
      </c>
      <c r="BC93" s="261">
        <f>IF(AZ93=3,G93,0)</f>
        <v>0</v>
      </c>
      <c r="BD93" s="261">
        <f>IF(AZ93=4,G93,0)</f>
        <v>0</v>
      </c>
      <c r="BE93" s="261">
        <f>IF(AZ93=5,G93,0)</f>
        <v>0</v>
      </c>
      <c r="CA93" s="292">
        <v>1</v>
      </c>
      <c r="CB93" s="292">
        <v>1</v>
      </c>
    </row>
    <row r="94" spans="1:80">
      <c r="A94" s="301"/>
      <c r="B94" s="302"/>
      <c r="C94" s="303" t="s">
        <v>297</v>
      </c>
      <c r="D94" s="304"/>
      <c r="E94" s="304"/>
      <c r="F94" s="304"/>
      <c r="G94" s="305"/>
      <c r="I94" s="306"/>
      <c r="K94" s="306"/>
      <c r="L94" s="307" t="s">
        <v>297</v>
      </c>
      <c r="O94" s="292">
        <v>3</v>
      </c>
    </row>
    <row r="95" spans="1:80">
      <c r="A95" s="293">
        <v>36</v>
      </c>
      <c r="B95" s="294" t="s">
        <v>298</v>
      </c>
      <c r="C95" s="295" t="s">
        <v>299</v>
      </c>
      <c r="D95" s="296" t="s">
        <v>171</v>
      </c>
      <c r="E95" s="297">
        <v>10</v>
      </c>
      <c r="F95" s="297">
        <v>0</v>
      </c>
      <c r="G95" s="298">
        <f>E95*F95</f>
        <v>0</v>
      </c>
      <c r="H95" s="299">
        <v>0.55125000000000002</v>
      </c>
      <c r="I95" s="300">
        <f>E95*H95</f>
        <v>5.5125000000000002</v>
      </c>
      <c r="J95" s="299">
        <v>0</v>
      </c>
      <c r="K95" s="300">
        <f>E95*J95</f>
        <v>0</v>
      </c>
      <c r="O95" s="292">
        <v>2</v>
      </c>
      <c r="AA95" s="261">
        <v>1</v>
      </c>
      <c r="AB95" s="261">
        <v>1</v>
      </c>
      <c r="AC95" s="261">
        <v>1</v>
      </c>
      <c r="AZ95" s="261">
        <v>1</v>
      </c>
      <c r="BA95" s="261">
        <f>IF(AZ95=1,G95,0)</f>
        <v>0</v>
      </c>
      <c r="BB95" s="261">
        <f>IF(AZ95=2,G95,0)</f>
        <v>0</v>
      </c>
      <c r="BC95" s="261">
        <f>IF(AZ95=3,G95,0)</f>
        <v>0</v>
      </c>
      <c r="BD95" s="261">
        <f>IF(AZ95=4,G95,0)</f>
        <v>0</v>
      </c>
      <c r="BE95" s="261">
        <f>IF(AZ95=5,G95,0)</f>
        <v>0</v>
      </c>
      <c r="CA95" s="292">
        <v>1</v>
      </c>
      <c r="CB95" s="292">
        <v>1</v>
      </c>
    </row>
    <row r="96" spans="1:80">
      <c r="A96" s="301"/>
      <c r="B96" s="302"/>
      <c r="C96" s="303" t="s">
        <v>300</v>
      </c>
      <c r="D96" s="304"/>
      <c r="E96" s="304"/>
      <c r="F96" s="304"/>
      <c r="G96" s="305"/>
      <c r="I96" s="306"/>
      <c r="K96" s="306"/>
      <c r="L96" s="307" t="s">
        <v>300</v>
      </c>
      <c r="O96" s="292">
        <v>3</v>
      </c>
    </row>
    <row r="97" spans="1:80">
      <c r="A97" s="293">
        <v>37</v>
      </c>
      <c r="B97" s="294" t="s">
        <v>301</v>
      </c>
      <c r="C97" s="295" t="s">
        <v>302</v>
      </c>
      <c r="D97" s="296" t="s">
        <v>171</v>
      </c>
      <c r="E97" s="297">
        <v>7</v>
      </c>
      <c r="F97" s="297">
        <v>0</v>
      </c>
      <c r="G97" s="298">
        <f>E97*F97</f>
        <v>0</v>
      </c>
      <c r="H97" s="299">
        <v>0.18462999999999999</v>
      </c>
      <c r="I97" s="300">
        <f>E97*H97</f>
        <v>1.2924099999999998</v>
      </c>
      <c r="J97" s="299">
        <v>0</v>
      </c>
      <c r="K97" s="300">
        <f>E97*J97</f>
        <v>0</v>
      </c>
      <c r="O97" s="292">
        <v>2</v>
      </c>
      <c r="AA97" s="261">
        <v>1</v>
      </c>
      <c r="AB97" s="261">
        <v>1</v>
      </c>
      <c r="AC97" s="261">
        <v>1</v>
      </c>
      <c r="AZ97" s="261">
        <v>1</v>
      </c>
      <c r="BA97" s="261">
        <f>IF(AZ97=1,G97,0)</f>
        <v>0</v>
      </c>
      <c r="BB97" s="261">
        <f>IF(AZ97=2,G97,0)</f>
        <v>0</v>
      </c>
      <c r="BC97" s="261">
        <f>IF(AZ97=3,G97,0)</f>
        <v>0</v>
      </c>
      <c r="BD97" s="261">
        <f>IF(AZ97=4,G97,0)</f>
        <v>0</v>
      </c>
      <c r="BE97" s="261">
        <f>IF(AZ97=5,G97,0)</f>
        <v>0</v>
      </c>
      <c r="CA97" s="292">
        <v>1</v>
      </c>
      <c r="CB97" s="292">
        <v>1</v>
      </c>
    </row>
    <row r="98" spans="1:80">
      <c r="A98" s="301"/>
      <c r="B98" s="302"/>
      <c r="C98" s="303" t="s">
        <v>303</v>
      </c>
      <c r="D98" s="304"/>
      <c r="E98" s="304"/>
      <c r="F98" s="304"/>
      <c r="G98" s="305"/>
      <c r="I98" s="306"/>
      <c r="K98" s="306"/>
      <c r="L98" s="307" t="s">
        <v>303</v>
      </c>
      <c r="O98" s="292">
        <v>3</v>
      </c>
    </row>
    <row r="99" spans="1:80">
      <c r="A99" s="293">
        <v>38</v>
      </c>
      <c r="B99" s="294" t="s">
        <v>304</v>
      </c>
      <c r="C99" s="295" t="s">
        <v>305</v>
      </c>
      <c r="D99" s="296" t="s">
        <v>171</v>
      </c>
      <c r="E99" s="297">
        <v>7</v>
      </c>
      <c r="F99" s="297">
        <v>0</v>
      </c>
      <c r="G99" s="298">
        <f>E99*F99</f>
        <v>0</v>
      </c>
      <c r="H99" s="299">
        <v>0.35759999999999997</v>
      </c>
      <c r="I99" s="300">
        <f>E99*H99</f>
        <v>2.5031999999999996</v>
      </c>
      <c r="J99" s="299">
        <v>0</v>
      </c>
      <c r="K99" s="300">
        <f>E99*J99</f>
        <v>0</v>
      </c>
      <c r="O99" s="292">
        <v>2</v>
      </c>
      <c r="AA99" s="261">
        <v>1</v>
      </c>
      <c r="AB99" s="261">
        <v>1</v>
      </c>
      <c r="AC99" s="261">
        <v>1</v>
      </c>
      <c r="AZ99" s="261">
        <v>1</v>
      </c>
      <c r="BA99" s="261">
        <f>IF(AZ99=1,G99,0)</f>
        <v>0</v>
      </c>
      <c r="BB99" s="261">
        <f>IF(AZ99=2,G99,0)</f>
        <v>0</v>
      </c>
      <c r="BC99" s="261">
        <f>IF(AZ99=3,G99,0)</f>
        <v>0</v>
      </c>
      <c r="BD99" s="261">
        <f>IF(AZ99=4,G99,0)</f>
        <v>0</v>
      </c>
      <c r="BE99" s="261">
        <f>IF(AZ99=5,G99,0)</f>
        <v>0</v>
      </c>
      <c r="CA99" s="292">
        <v>1</v>
      </c>
      <c r="CB99" s="292">
        <v>1</v>
      </c>
    </row>
    <row r="100" spans="1:80">
      <c r="A100" s="301"/>
      <c r="B100" s="302"/>
      <c r="C100" s="303" t="s">
        <v>306</v>
      </c>
      <c r="D100" s="304"/>
      <c r="E100" s="304"/>
      <c r="F100" s="304"/>
      <c r="G100" s="305"/>
      <c r="I100" s="306"/>
      <c r="K100" s="306"/>
      <c r="L100" s="307" t="s">
        <v>306</v>
      </c>
      <c r="O100" s="292">
        <v>3</v>
      </c>
    </row>
    <row r="101" spans="1:80">
      <c r="A101" s="293">
        <v>39</v>
      </c>
      <c r="B101" s="294" t="s">
        <v>307</v>
      </c>
      <c r="C101" s="295" t="s">
        <v>308</v>
      </c>
      <c r="D101" s="296" t="s">
        <v>171</v>
      </c>
      <c r="E101" s="297">
        <v>12.65</v>
      </c>
      <c r="F101" s="297">
        <v>0</v>
      </c>
      <c r="G101" s="298">
        <f>E101*F101</f>
        <v>0</v>
      </c>
      <c r="H101" s="299">
        <v>0.20286000000000001</v>
      </c>
      <c r="I101" s="300">
        <f>E101*H101</f>
        <v>2.5661790000000004</v>
      </c>
      <c r="J101" s="299">
        <v>0</v>
      </c>
      <c r="K101" s="300">
        <f>E101*J101</f>
        <v>0</v>
      </c>
      <c r="O101" s="292">
        <v>2</v>
      </c>
      <c r="AA101" s="261">
        <v>1</v>
      </c>
      <c r="AB101" s="261">
        <v>1</v>
      </c>
      <c r="AC101" s="261">
        <v>1</v>
      </c>
      <c r="AZ101" s="261">
        <v>1</v>
      </c>
      <c r="BA101" s="261">
        <f>IF(AZ101=1,G101,0)</f>
        <v>0</v>
      </c>
      <c r="BB101" s="261">
        <f>IF(AZ101=2,G101,0)</f>
        <v>0</v>
      </c>
      <c r="BC101" s="261">
        <f>IF(AZ101=3,G101,0)</f>
        <v>0</v>
      </c>
      <c r="BD101" s="261">
        <f>IF(AZ101=4,G101,0)</f>
        <v>0</v>
      </c>
      <c r="BE101" s="261">
        <f>IF(AZ101=5,G101,0)</f>
        <v>0</v>
      </c>
      <c r="CA101" s="292">
        <v>1</v>
      </c>
      <c r="CB101" s="292">
        <v>1</v>
      </c>
    </row>
    <row r="102" spans="1:80">
      <c r="A102" s="301"/>
      <c r="B102" s="308"/>
      <c r="C102" s="309" t="s">
        <v>309</v>
      </c>
      <c r="D102" s="310"/>
      <c r="E102" s="311">
        <v>9.5</v>
      </c>
      <c r="F102" s="312"/>
      <c r="G102" s="313"/>
      <c r="H102" s="314"/>
      <c r="I102" s="306"/>
      <c r="J102" s="315"/>
      <c r="K102" s="306"/>
      <c r="M102" s="307" t="s">
        <v>309</v>
      </c>
      <c r="O102" s="292"/>
    </row>
    <row r="103" spans="1:80">
      <c r="A103" s="301"/>
      <c r="B103" s="308"/>
      <c r="C103" s="309" t="s">
        <v>310</v>
      </c>
      <c r="D103" s="310"/>
      <c r="E103" s="311">
        <v>1.5</v>
      </c>
      <c r="F103" s="312"/>
      <c r="G103" s="313"/>
      <c r="H103" s="314"/>
      <c r="I103" s="306"/>
      <c r="J103" s="315"/>
      <c r="K103" s="306"/>
      <c r="M103" s="307" t="s">
        <v>310</v>
      </c>
      <c r="O103" s="292"/>
    </row>
    <row r="104" spans="1:80">
      <c r="A104" s="301"/>
      <c r="B104" s="308"/>
      <c r="C104" s="309" t="s">
        <v>311</v>
      </c>
      <c r="D104" s="310"/>
      <c r="E104" s="311">
        <v>1.65</v>
      </c>
      <c r="F104" s="312"/>
      <c r="G104" s="313"/>
      <c r="H104" s="314"/>
      <c r="I104" s="306"/>
      <c r="J104" s="315"/>
      <c r="K104" s="306"/>
      <c r="M104" s="307" t="s">
        <v>311</v>
      </c>
      <c r="O104" s="292"/>
    </row>
    <row r="105" spans="1:80">
      <c r="A105" s="316"/>
      <c r="B105" s="317" t="s">
        <v>99</v>
      </c>
      <c r="C105" s="318" t="s">
        <v>294</v>
      </c>
      <c r="D105" s="319"/>
      <c r="E105" s="320"/>
      <c r="F105" s="321"/>
      <c r="G105" s="322">
        <f>SUM(G92:G104)</f>
        <v>0</v>
      </c>
      <c r="H105" s="323"/>
      <c r="I105" s="324">
        <f>SUM(I92:I104)</f>
        <v>14.961289000000001</v>
      </c>
      <c r="J105" s="323"/>
      <c r="K105" s="324">
        <f>SUM(K92:K104)</f>
        <v>0</v>
      </c>
      <c r="O105" s="292">
        <v>4</v>
      </c>
      <c r="BA105" s="325">
        <f>SUM(BA92:BA104)</f>
        <v>0</v>
      </c>
      <c r="BB105" s="325">
        <f>SUM(BB92:BB104)</f>
        <v>0</v>
      </c>
      <c r="BC105" s="325">
        <f>SUM(BC92:BC104)</f>
        <v>0</v>
      </c>
      <c r="BD105" s="325">
        <f>SUM(BD92:BD104)</f>
        <v>0</v>
      </c>
      <c r="BE105" s="325">
        <f>SUM(BE92:BE104)</f>
        <v>0</v>
      </c>
    </row>
    <row r="106" spans="1:80">
      <c r="A106" s="282" t="s">
        <v>97</v>
      </c>
      <c r="B106" s="283" t="s">
        <v>312</v>
      </c>
      <c r="C106" s="284" t="s">
        <v>313</v>
      </c>
      <c r="D106" s="285"/>
      <c r="E106" s="286"/>
      <c r="F106" s="286"/>
      <c r="G106" s="287"/>
      <c r="H106" s="288"/>
      <c r="I106" s="289"/>
      <c r="J106" s="290"/>
      <c r="K106" s="291"/>
      <c r="O106" s="292">
        <v>1</v>
      </c>
    </row>
    <row r="107" spans="1:80">
      <c r="A107" s="293">
        <v>40</v>
      </c>
      <c r="B107" s="294" t="s">
        <v>315</v>
      </c>
      <c r="C107" s="295" t="s">
        <v>316</v>
      </c>
      <c r="D107" s="296" t="s">
        <v>171</v>
      </c>
      <c r="E107" s="297">
        <v>7</v>
      </c>
      <c r="F107" s="297">
        <v>0</v>
      </c>
      <c r="G107" s="298">
        <f>E107*F107</f>
        <v>0</v>
      </c>
      <c r="H107" s="299">
        <v>6.0099999999999997E-3</v>
      </c>
      <c r="I107" s="300">
        <f>E107*H107</f>
        <v>4.2069999999999996E-2</v>
      </c>
      <c r="J107" s="299">
        <v>0</v>
      </c>
      <c r="K107" s="300">
        <f>E107*J107</f>
        <v>0</v>
      </c>
      <c r="O107" s="292">
        <v>2</v>
      </c>
      <c r="AA107" s="261">
        <v>1</v>
      </c>
      <c r="AB107" s="261">
        <v>1</v>
      </c>
      <c r="AC107" s="261">
        <v>1</v>
      </c>
      <c r="AZ107" s="261">
        <v>1</v>
      </c>
      <c r="BA107" s="261">
        <f>IF(AZ107=1,G107,0)</f>
        <v>0</v>
      </c>
      <c r="BB107" s="261">
        <f>IF(AZ107=2,G107,0)</f>
        <v>0</v>
      </c>
      <c r="BC107" s="261">
        <f>IF(AZ107=3,G107,0)</f>
        <v>0</v>
      </c>
      <c r="BD107" s="261">
        <f>IF(AZ107=4,G107,0)</f>
        <v>0</v>
      </c>
      <c r="BE107" s="261">
        <f>IF(AZ107=5,G107,0)</f>
        <v>0</v>
      </c>
      <c r="CA107" s="292">
        <v>1</v>
      </c>
      <c r="CB107" s="292">
        <v>1</v>
      </c>
    </row>
    <row r="108" spans="1:80">
      <c r="A108" s="293">
        <v>41</v>
      </c>
      <c r="B108" s="294" t="s">
        <v>317</v>
      </c>
      <c r="C108" s="295" t="s">
        <v>318</v>
      </c>
      <c r="D108" s="296" t="s">
        <v>171</v>
      </c>
      <c r="E108" s="297">
        <v>7</v>
      </c>
      <c r="F108" s="297">
        <v>0</v>
      </c>
      <c r="G108" s="298">
        <f>E108*F108</f>
        <v>0</v>
      </c>
      <c r="H108" s="299">
        <v>6.0999999999999997E-4</v>
      </c>
      <c r="I108" s="300">
        <f>E108*H108</f>
        <v>4.2699999999999995E-3</v>
      </c>
      <c r="J108" s="299">
        <v>0</v>
      </c>
      <c r="K108" s="300">
        <f>E108*J108</f>
        <v>0</v>
      </c>
      <c r="O108" s="292">
        <v>2</v>
      </c>
      <c r="AA108" s="261">
        <v>1</v>
      </c>
      <c r="AB108" s="261">
        <v>1</v>
      </c>
      <c r="AC108" s="261">
        <v>1</v>
      </c>
      <c r="AZ108" s="261">
        <v>1</v>
      </c>
      <c r="BA108" s="261">
        <f>IF(AZ108=1,G108,0)</f>
        <v>0</v>
      </c>
      <c r="BB108" s="261">
        <f>IF(AZ108=2,G108,0)</f>
        <v>0</v>
      </c>
      <c r="BC108" s="261">
        <f>IF(AZ108=3,G108,0)</f>
        <v>0</v>
      </c>
      <c r="BD108" s="261">
        <f>IF(AZ108=4,G108,0)</f>
        <v>0</v>
      </c>
      <c r="BE108" s="261">
        <f>IF(AZ108=5,G108,0)</f>
        <v>0</v>
      </c>
      <c r="CA108" s="292">
        <v>1</v>
      </c>
      <c r="CB108" s="292">
        <v>1</v>
      </c>
    </row>
    <row r="109" spans="1:80">
      <c r="A109" s="293">
        <v>42</v>
      </c>
      <c r="B109" s="294" t="s">
        <v>319</v>
      </c>
      <c r="C109" s="295" t="s">
        <v>320</v>
      </c>
      <c r="D109" s="296" t="s">
        <v>171</v>
      </c>
      <c r="E109" s="297">
        <v>7</v>
      </c>
      <c r="F109" s="297">
        <v>0</v>
      </c>
      <c r="G109" s="298">
        <f>E109*F109</f>
        <v>0</v>
      </c>
      <c r="H109" s="299">
        <v>0.12966</v>
      </c>
      <c r="I109" s="300">
        <f>E109*H109</f>
        <v>0.90761999999999998</v>
      </c>
      <c r="J109" s="299">
        <v>0</v>
      </c>
      <c r="K109" s="300">
        <f>E109*J109</f>
        <v>0</v>
      </c>
      <c r="O109" s="292">
        <v>2</v>
      </c>
      <c r="AA109" s="261">
        <v>1</v>
      </c>
      <c r="AB109" s="261">
        <v>1</v>
      </c>
      <c r="AC109" s="261">
        <v>1</v>
      </c>
      <c r="AZ109" s="261">
        <v>1</v>
      </c>
      <c r="BA109" s="261">
        <f>IF(AZ109=1,G109,0)</f>
        <v>0</v>
      </c>
      <c r="BB109" s="261">
        <f>IF(AZ109=2,G109,0)</f>
        <v>0</v>
      </c>
      <c r="BC109" s="261">
        <f>IF(AZ109=3,G109,0)</f>
        <v>0</v>
      </c>
      <c r="BD109" s="261">
        <f>IF(AZ109=4,G109,0)</f>
        <v>0</v>
      </c>
      <c r="BE109" s="261">
        <f>IF(AZ109=5,G109,0)</f>
        <v>0</v>
      </c>
      <c r="CA109" s="292">
        <v>1</v>
      </c>
      <c r="CB109" s="292">
        <v>1</v>
      </c>
    </row>
    <row r="110" spans="1:80">
      <c r="A110" s="301"/>
      <c r="B110" s="302"/>
      <c r="C110" s="303" t="s">
        <v>321</v>
      </c>
      <c r="D110" s="304"/>
      <c r="E110" s="304"/>
      <c r="F110" s="304"/>
      <c r="G110" s="305"/>
      <c r="I110" s="306"/>
      <c r="K110" s="306"/>
      <c r="L110" s="307" t="s">
        <v>321</v>
      </c>
      <c r="O110" s="292">
        <v>3</v>
      </c>
    </row>
    <row r="111" spans="1:80">
      <c r="A111" s="316"/>
      <c r="B111" s="317" t="s">
        <v>99</v>
      </c>
      <c r="C111" s="318" t="s">
        <v>314</v>
      </c>
      <c r="D111" s="319"/>
      <c r="E111" s="320"/>
      <c r="F111" s="321"/>
      <c r="G111" s="322">
        <f>SUM(G106:G110)</f>
        <v>0</v>
      </c>
      <c r="H111" s="323"/>
      <c r="I111" s="324">
        <f>SUM(I106:I110)</f>
        <v>0.95395999999999992</v>
      </c>
      <c r="J111" s="323"/>
      <c r="K111" s="324">
        <f>SUM(K106:K110)</f>
        <v>0</v>
      </c>
      <c r="O111" s="292">
        <v>4</v>
      </c>
      <c r="BA111" s="325">
        <f>SUM(BA106:BA110)</f>
        <v>0</v>
      </c>
      <c r="BB111" s="325">
        <f>SUM(BB106:BB110)</f>
        <v>0</v>
      </c>
      <c r="BC111" s="325">
        <f>SUM(BC106:BC110)</f>
        <v>0</v>
      </c>
      <c r="BD111" s="325">
        <f>SUM(BD106:BD110)</f>
        <v>0</v>
      </c>
      <c r="BE111" s="325">
        <f>SUM(BE106:BE110)</f>
        <v>0</v>
      </c>
    </row>
    <row r="112" spans="1:80">
      <c r="A112" s="282" t="s">
        <v>97</v>
      </c>
      <c r="B112" s="283" t="s">
        <v>322</v>
      </c>
      <c r="C112" s="284" t="s">
        <v>323</v>
      </c>
      <c r="D112" s="285"/>
      <c r="E112" s="286"/>
      <c r="F112" s="286"/>
      <c r="G112" s="287"/>
      <c r="H112" s="288"/>
      <c r="I112" s="289"/>
      <c r="J112" s="290"/>
      <c r="K112" s="291"/>
      <c r="O112" s="292">
        <v>1</v>
      </c>
    </row>
    <row r="113" spans="1:80">
      <c r="A113" s="293">
        <v>43</v>
      </c>
      <c r="B113" s="294" t="s">
        <v>325</v>
      </c>
      <c r="C113" s="295" t="s">
        <v>326</v>
      </c>
      <c r="D113" s="296" t="s">
        <v>171</v>
      </c>
      <c r="E113" s="297">
        <v>9.5898000000000003</v>
      </c>
      <c r="F113" s="297">
        <v>0</v>
      </c>
      <c r="G113" s="298">
        <f>E113*F113</f>
        <v>0</v>
      </c>
      <c r="H113" s="299">
        <v>0.30131999999999998</v>
      </c>
      <c r="I113" s="300">
        <f>E113*H113</f>
        <v>2.8895985359999998</v>
      </c>
      <c r="J113" s="299">
        <v>0</v>
      </c>
      <c r="K113" s="300">
        <f>E113*J113</f>
        <v>0</v>
      </c>
      <c r="O113" s="292">
        <v>2</v>
      </c>
      <c r="AA113" s="261">
        <v>1</v>
      </c>
      <c r="AB113" s="261">
        <v>1</v>
      </c>
      <c r="AC113" s="261">
        <v>1</v>
      </c>
      <c r="AZ113" s="261">
        <v>1</v>
      </c>
      <c r="BA113" s="261">
        <f>IF(AZ113=1,G113,0)</f>
        <v>0</v>
      </c>
      <c r="BB113" s="261">
        <f>IF(AZ113=2,G113,0)</f>
        <v>0</v>
      </c>
      <c r="BC113" s="261">
        <f>IF(AZ113=3,G113,0)</f>
        <v>0</v>
      </c>
      <c r="BD113" s="261">
        <f>IF(AZ113=4,G113,0)</f>
        <v>0</v>
      </c>
      <c r="BE113" s="261">
        <f>IF(AZ113=5,G113,0)</f>
        <v>0</v>
      </c>
      <c r="CA113" s="292">
        <v>1</v>
      </c>
      <c r="CB113" s="292">
        <v>1</v>
      </c>
    </row>
    <row r="114" spans="1:80">
      <c r="A114" s="301"/>
      <c r="B114" s="302"/>
      <c r="C114" s="303" t="s">
        <v>327</v>
      </c>
      <c r="D114" s="304"/>
      <c r="E114" s="304"/>
      <c r="F114" s="304"/>
      <c r="G114" s="305"/>
      <c r="I114" s="306"/>
      <c r="K114" s="306"/>
      <c r="L114" s="307" t="s">
        <v>327</v>
      </c>
      <c r="O114" s="292">
        <v>3</v>
      </c>
    </row>
    <row r="115" spans="1:80">
      <c r="A115" s="301"/>
      <c r="B115" s="308"/>
      <c r="C115" s="309" t="s">
        <v>328</v>
      </c>
      <c r="D115" s="310"/>
      <c r="E115" s="311">
        <v>9.5898000000000003</v>
      </c>
      <c r="F115" s="312"/>
      <c r="G115" s="313"/>
      <c r="H115" s="314"/>
      <c r="I115" s="306"/>
      <c r="J115" s="315"/>
      <c r="K115" s="306"/>
      <c r="M115" s="307" t="s">
        <v>328</v>
      </c>
      <c r="O115" s="292"/>
    </row>
    <row r="116" spans="1:80">
      <c r="A116" s="293">
        <v>44</v>
      </c>
      <c r="B116" s="294" t="s">
        <v>329</v>
      </c>
      <c r="C116" s="295" t="s">
        <v>330</v>
      </c>
      <c r="D116" s="296" t="s">
        <v>171</v>
      </c>
      <c r="E116" s="297">
        <v>10</v>
      </c>
      <c r="F116" s="297">
        <v>0</v>
      </c>
      <c r="G116" s="298">
        <f>E116*F116</f>
        <v>0</v>
      </c>
      <c r="H116" s="299">
        <v>7.3899999999999993E-2</v>
      </c>
      <c r="I116" s="300">
        <f>E116*H116</f>
        <v>0.73899999999999988</v>
      </c>
      <c r="J116" s="299">
        <v>0</v>
      </c>
      <c r="K116" s="300">
        <f>E116*J116</f>
        <v>0</v>
      </c>
      <c r="O116" s="292">
        <v>2</v>
      </c>
      <c r="AA116" s="261">
        <v>1</v>
      </c>
      <c r="AB116" s="261">
        <v>1</v>
      </c>
      <c r="AC116" s="261">
        <v>1</v>
      </c>
      <c r="AZ116" s="261">
        <v>1</v>
      </c>
      <c r="BA116" s="261">
        <f>IF(AZ116=1,G116,0)</f>
        <v>0</v>
      </c>
      <c r="BB116" s="261">
        <f>IF(AZ116=2,G116,0)</f>
        <v>0</v>
      </c>
      <c r="BC116" s="261">
        <f>IF(AZ116=3,G116,0)</f>
        <v>0</v>
      </c>
      <c r="BD116" s="261">
        <f>IF(AZ116=4,G116,0)</f>
        <v>0</v>
      </c>
      <c r="BE116" s="261">
        <f>IF(AZ116=5,G116,0)</f>
        <v>0</v>
      </c>
      <c r="CA116" s="292">
        <v>1</v>
      </c>
      <c r="CB116" s="292">
        <v>1</v>
      </c>
    </row>
    <row r="117" spans="1:80">
      <c r="A117" s="301"/>
      <c r="B117" s="302"/>
      <c r="C117" s="303" t="s">
        <v>331</v>
      </c>
      <c r="D117" s="304"/>
      <c r="E117" s="304"/>
      <c r="F117" s="304"/>
      <c r="G117" s="305"/>
      <c r="I117" s="306"/>
      <c r="K117" s="306"/>
      <c r="L117" s="307" t="s">
        <v>331</v>
      </c>
      <c r="O117" s="292">
        <v>3</v>
      </c>
    </row>
    <row r="118" spans="1:80">
      <c r="A118" s="293">
        <v>45</v>
      </c>
      <c r="B118" s="294" t="s">
        <v>332</v>
      </c>
      <c r="C118" s="295" t="s">
        <v>333</v>
      </c>
      <c r="D118" s="296" t="s">
        <v>181</v>
      </c>
      <c r="E118" s="297">
        <v>10</v>
      </c>
      <c r="F118" s="297">
        <v>0</v>
      </c>
      <c r="G118" s="298">
        <f>E118*F118</f>
        <v>0</v>
      </c>
      <c r="H118" s="299">
        <v>3.6000000000000002E-4</v>
      </c>
      <c r="I118" s="300">
        <f>E118*H118</f>
        <v>3.6000000000000003E-3</v>
      </c>
      <c r="J118" s="299">
        <v>0</v>
      </c>
      <c r="K118" s="300">
        <f>E118*J118</f>
        <v>0</v>
      </c>
      <c r="O118" s="292">
        <v>2</v>
      </c>
      <c r="AA118" s="261">
        <v>1</v>
      </c>
      <c r="AB118" s="261">
        <v>1</v>
      </c>
      <c r="AC118" s="261">
        <v>1</v>
      </c>
      <c r="AZ118" s="261">
        <v>1</v>
      </c>
      <c r="BA118" s="261">
        <f>IF(AZ118=1,G118,0)</f>
        <v>0</v>
      </c>
      <c r="BB118" s="261">
        <f>IF(AZ118=2,G118,0)</f>
        <v>0</v>
      </c>
      <c r="BC118" s="261">
        <f>IF(AZ118=3,G118,0)</f>
        <v>0</v>
      </c>
      <c r="BD118" s="261">
        <f>IF(AZ118=4,G118,0)</f>
        <v>0</v>
      </c>
      <c r="BE118" s="261">
        <f>IF(AZ118=5,G118,0)</f>
        <v>0</v>
      </c>
      <c r="CA118" s="292">
        <v>1</v>
      </c>
      <c r="CB118" s="292">
        <v>1</v>
      </c>
    </row>
    <row r="119" spans="1:80">
      <c r="A119" s="293">
        <v>46</v>
      </c>
      <c r="B119" s="294" t="s">
        <v>334</v>
      </c>
      <c r="C119" s="295" t="s">
        <v>335</v>
      </c>
      <c r="D119" s="296" t="s">
        <v>181</v>
      </c>
      <c r="E119" s="297">
        <v>16</v>
      </c>
      <c r="F119" s="297">
        <v>0</v>
      </c>
      <c r="G119" s="298">
        <f>E119*F119</f>
        <v>0</v>
      </c>
      <c r="H119" s="299">
        <v>3.5999999999999999E-3</v>
      </c>
      <c r="I119" s="300">
        <f>E119*H119</f>
        <v>5.7599999999999998E-2</v>
      </c>
      <c r="J119" s="299">
        <v>0</v>
      </c>
      <c r="K119" s="300">
        <f>E119*J119</f>
        <v>0</v>
      </c>
      <c r="O119" s="292">
        <v>2</v>
      </c>
      <c r="AA119" s="261">
        <v>1</v>
      </c>
      <c r="AB119" s="261">
        <v>1</v>
      </c>
      <c r="AC119" s="261">
        <v>1</v>
      </c>
      <c r="AZ119" s="261">
        <v>1</v>
      </c>
      <c r="BA119" s="261">
        <f>IF(AZ119=1,G119,0)</f>
        <v>0</v>
      </c>
      <c r="BB119" s="261">
        <f>IF(AZ119=2,G119,0)</f>
        <v>0</v>
      </c>
      <c r="BC119" s="261">
        <f>IF(AZ119=3,G119,0)</f>
        <v>0</v>
      </c>
      <c r="BD119" s="261">
        <f>IF(AZ119=4,G119,0)</f>
        <v>0</v>
      </c>
      <c r="BE119" s="261">
        <f>IF(AZ119=5,G119,0)</f>
        <v>0</v>
      </c>
      <c r="CA119" s="292">
        <v>1</v>
      </c>
      <c r="CB119" s="292">
        <v>1</v>
      </c>
    </row>
    <row r="120" spans="1:80">
      <c r="A120" s="293">
        <v>47</v>
      </c>
      <c r="B120" s="294" t="s">
        <v>336</v>
      </c>
      <c r="C120" s="295" t="s">
        <v>337</v>
      </c>
      <c r="D120" s="296" t="s">
        <v>171</v>
      </c>
      <c r="E120" s="297">
        <v>9.5898000000000003</v>
      </c>
      <c r="F120" s="297">
        <v>0</v>
      </c>
      <c r="G120" s="298">
        <f>E120*F120</f>
        <v>0</v>
      </c>
      <c r="H120" s="299">
        <v>9.6000000000000002E-2</v>
      </c>
      <c r="I120" s="300">
        <f>E120*H120</f>
        <v>0.92062080000000002</v>
      </c>
      <c r="J120" s="299"/>
      <c r="K120" s="300">
        <f>E120*J120</f>
        <v>0</v>
      </c>
      <c r="O120" s="292">
        <v>2</v>
      </c>
      <c r="AA120" s="261">
        <v>3</v>
      </c>
      <c r="AB120" s="261">
        <v>1</v>
      </c>
      <c r="AC120" s="261">
        <v>58380190</v>
      </c>
      <c r="AZ120" s="261">
        <v>1</v>
      </c>
      <c r="BA120" s="261">
        <f>IF(AZ120=1,G120,0)</f>
        <v>0</v>
      </c>
      <c r="BB120" s="261">
        <f>IF(AZ120=2,G120,0)</f>
        <v>0</v>
      </c>
      <c r="BC120" s="261">
        <f>IF(AZ120=3,G120,0)</f>
        <v>0</v>
      </c>
      <c r="BD120" s="261">
        <f>IF(AZ120=4,G120,0)</f>
        <v>0</v>
      </c>
      <c r="BE120" s="261">
        <f>IF(AZ120=5,G120,0)</f>
        <v>0</v>
      </c>
      <c r="CA120" s="292">
        <v>3</v>
      </c>
      <c r="CB120" s="292">
        <v>1</v>
      </c>
    </row>
    <row r="121" spans="1:80">
      <c r="A121" s="301"/>
      <c r="B121" s="308"/>
      <c r="C121" s="309" t="s">
        <v>338</v>
      </c>
      <c r="D121" s="310"/>
      <c r="E121" s="311">
        <v>9.5898000000000003</v>
      </c>
      <c r="F121" s="312"/>
      <c r="G121" s="313"/>
      <c r="H121" s="314"/>
      <c r="I121" s="306"/>
      <c r="J121" s="315"/>
      <c r="K121" s="306"/>
      <c r="M121" s="307" t="s">
        <v>338</v>
      </c>
      <c r="O121" s="292"/>
    </row>
    <row r="122" spans="1:80">
      <c r="A122" s="293">
        <v>48</v>
      </c>
      <c r="B122" s="294" t="s">
        <v>339</v>
      </c>
      <c r="C122" s="295" t="s">
        <v>340</v>
      </c>
      <c r="D122" s="296" t="s">
        <v>171</v>
      </c>
      <c r="E122" s="297">
        <v>11</v>
      </c>
      <c r="F122" s="297">
        <v>0</v>
      </c>
      <c r="G122" s="298">
        <f>E122*F122</f>
        <v>0</v>
      </c>
      <c r="H122" s="299">
        <v>0.17244999999999999</v>
      </c>
      <c r="I122" s="300">
        <f>E122*H122</f>
        <v>1.8969499999999999</v>
      </c>
      <c r="J122" s="299"/>
      <c r="K122" s="300">
        <f>E122*J122</f>
        <v>0</v>
      </c>
      <c r="O122" s="292">
        <v>2</v>
      </c>
      <c r="AA122" s="261">
        <v>3</v>
      </c>
      <c r="AB122" s="261">
        <v>1</v>
      </c>
      <c r="AC122" s="261">
        <v>592451170</v>
      </c>
      <c r="AZ122" s="261">
        <v>1</v>
      </c>
      <c r="BA122" s="261">
        <f>IF(AZ122=1,G122,0)</f>
        <v>0</v>
      </c>
      <c r="BB122" s="261">
        <f>IF(AZ122=2,G122,0)</f>
        <v>0</v>
      </c>
      <c r="BC122" s="261">
        <f>IF(AZ122=3,G122,0)</f>
        <v>0</v>
      </c>
      <c r="BD122" s="261">
        <f>IF(AZ122=4,G122,0)</f>
        <v>0</v>
      </c>
      <c r="BE122" s="261">
        <f>IF(AZ122=5,G122,0)</f>
        <v>0</v>
      </c>
      <c r="CA122" s="292">
        <v>3</v>
      </c>
      <c r="CB122" s="292">
        <v>1</v>
      </c>
    </row>
    <row r="123" spans="1:80">
      <c r="A123" s="301"/>
      <c r="B123" s="302"/>
      <c r="C123" s="303" t="s">
        <v>341</v>
      </c>
      <c r="D123" s="304"/>
      <c r="E123" s="304"/>
      <c r="F123" s="304"/>
      <c r="G123" s="305"/>
      <c r="I123" s="306"/>
      <c r="K123" s="306"/>
      <c r="L123" s="307" t="s">
        <v>341</v>
      </c>
      <c r="O123" s="292">
        <v>3</v>
      </c>
    </row>
    <row r="124" spans="1:80">
      <c r="A124" s="301"/>
      <c r="B124" s="308"/>
      <c r="C124" s="309" t="s">
        <v>342</v>
      </c>
      <c r="D124" s="310"/>
      <c r="E124" s="311">
        <v>11</v>
      </c>
      <c r="F124" s="312"/>
      <c r="G124" s="313"/>
      <c r="H124" s="314"/>
      <c r="I124" s="306"/>
      <c r="J124" s="315"/>
      <c r="K124" s="306"/>
      <c r="M124" s="307" t="s">
        <v>342</v>
      </c>
      <c r="O124" s="292"/>
    </row>
    <row r="125" spans="1:80">
      <c r="A125" s="316"/>
      <c r="B125" s="317" t="s">
        <v>99</v>
      </c>
      <c r="C125" s="318" t="s">
        <v>324</v>
      </c>
      <c r="D125" s="319"/>
      <c r="E125" s="320"/>
      <c r="F125" s="321"/>
      <c r="G125" s="322">
        <f>SUM(G112:G124)</f>
        <v>0</v>
      </c>
      <c r="H125" s="323"/>
      <c r="I125" s="324">
        <f>SUM(I112:I124)</f>
        <v>6.507369336</v>
      </c>
      <c r="J125" s="323"/>
      <c r="K125" s="324">
        <f>SUM(K112:K124)</f>
        <v>0</v>
      </c>
      <c r="O125" s="292">
        <v>4</v>
      </c>
      <c r="BA125" s="325">
        <f>SUM(BA112:BA124)</f>
        <v>0</v>
      </c>
      <c r="BB125" s="325">
        <f>SUM(BB112:BB124)</f>
        <v>0</v>
      </c>
      <c r="BC125" s="325">
        <f>SUM(BC112:BC124)</f>
        <v>0</v>
      </c>
      <c r="BD125" s="325">
        <f>SUM(BD112:BD124)</f>
        <v>0</v>
      </c>
      <c r="BE125" s="325">
        <f>SUM(BE112:BE124)</f>
        <v>0</v>
      </c>
    </row>
    <row r="126" spans="1:80">
      <c r="A126" s="282" t="s">
        <v>97</v>
      </c>
      <c r="B126" s="283" t="s">
        <v>343</v>
      </c>
      <c r="C126" s="284" t="s">
        <v>344</v>
      </c>
      <c r="D126" s="285"/>
      <c r="E126" s="286"/>
      <c r="F126" s="286"/>
      <c r="G126" s="287"/>
      <c r="H126" s="288"/>
      <c r="I126" s="289"/>
      <c r="J126" s="290"/>
      <c r="K126" s="291"/>
      <c r="O126" s="292">
        <v>1</v>
      </c>
    </row>
    <row r="127" spans="1:80">
      <c r="A127" s="293">
        <v>49</v>
      </c>
      <c r="B127" s="294" t="s">
        <v>346</v>
      </c>
      <c r="C127" s="295" t="s">
        <v>347</v>
      </c>
      <c r="D127" s="296" t="s">
        <v>171</v>
      </c>
      <c r="E127" s="297">
        <v>55</v>
      </c>
      <c r="F127" s="297">
        <v>0</v>
      </c>
      <c r="G127" s="298">
        <f>E127*F127</f>
        <v>0</v>
      </c>
      <c r="H127" s="299">
        <v>2.2000000000000001E-4</v>
      </c>
      <c r="I127" s="300">
        <f>E127*H127</f>
        <v>1.21E-2</v>
      </c>
      <c r="J127" s="299">
        <v>0</v>
      </c>
      <c r="K127" s="300">
        <f>E127*J127</f>
        <v>0</v>
      </c>
      <c r="O127" s="292">
        <v>2</v>
      </c>
      <c r="AA127" s="261">
        <v>1</v>
      </c>
      <c r="AB127" s="261">
        <v>1</v>
      </c>
      <c r="AC127" s="261">
        <v>1</v>
      </c>
      <c r="AZ127" s="261">
        <v>1</v>
      </c>
      <c r="BA127" s="261">
        <f>IF(AZ127=1,G127,0)</f>
        <v>0</v>
      </c>
      <c r="BB127" s="261">
        <f>IF(AZ127=2,G127,0)</f>
        <v>0</v>
      </c>
      <c r="BC127" s="261">
        <f>IF(AZ127=3,G127,0)</f>
        <v>0</v>
      </c>
      <c r="BD127" s="261">
        <f>IF(AZ127=4,G127,0)</f>
        <v>0</v>
      </c>
      <c r="BE127" s="261">
        <f>IF(AZ127=5,G127,0)</f>
        <v>0</v>
      </c>
      <c r="CA127" s="292">
        <v>1</v>
      </c>
      <c r="CB127" s="292">
        <v>1</v>
      </c>
    </row>
    <row r="128" spans="1:80">
      <c r="A128" s="301"/>
      <c r="B128" s="302"/>
      <c r="C128" s="303" t="s">
        <v>348</v>
      </c>
      <c r="D128" s="304"/>
      <c r="E128" s="304"/>
      <c r="F128" s="304"/>
      <c r="G128" s="305"/>
      <c r="I128" s="306"/>
      <c r="K128" s="306"/>
      <c r="L128" s="307" t="s">
        <v>348</v>
      </c>
      <c r="O128" s="292">
        <v>3</v>
      </c>
    </row>
    <row r="129" spans="1:80">
      <c r="A129" s="301"/>
      <c r="B129" s="308"/>
      <c r="C129" s="309" t="s">
        <v>349</v>
      </c>
      <c r="D129" s="310"/>
      <c r="E129" s="311">
        <v>55</v>
      </c>
      <c r="F129" s="312"/>
      <c r="G129" s="313"/>
      <c r="H129" s="314"/>
      <c r="I129" s="306"/>
      <c r="J129" s="315"/>
      <c r="K129" s="306"/>
      <c r="M129" s="307" t="s">
        <v>349</v>
      </c>
      <c r="O129" s="292"/>
    </row>
    <row r="130" spans="1:80">
      <c r="A130" s="316"/>
      <c r="B130" s="317" t="s">
        <v>99</v>
      </c>
      <c r="C130" s="318" t="s">
        <v>345</v>
      </c>
      <c r="D130" s="319"/>
      <c r="E130" s="320"/>
      <c r="F130" s="321"/>
      <c r="G130" s="322">
        <f>SUM(G126:G129)</f>
        <v>0</v>
      </c>
      <c r="H130" s="323"/>
      <c r="I130" s="324">
        <f>SUM(I126:I129)</f>
        <v>1.21E-2</v>
      </c>
      <c r="J130" s="323"/>
      <c r="K130" s="324">
        <f>SUM(K126:K129)</f>
        <v>0</v>
      </c>
      <c r="O130" s="292">
        <v>4</v>
      </c>
      <c r="BA130" s="325">
        <f>SUM(BA126:BA129)</f>
        <v>0</v>
      </c>
      <c r="BB130" s="325">
        <f>SUM(BB126:BB129)</f>
        <v>0</v>
      </c>
      <c r="BC130" s="325">
        <f>SUM(BC126:BC129)</f>
        <v>0</v>
      </c>
      <c r="BD130" s="325">
        <f>SUM(BD126:BD129)</f>
        <v>0</v>
      </c>
      <c r="BE130" s="325">
        <f>SUM(BE126:BE129)</f>
        <v>0</v>
      </c>
    </row>
    <row r="131" spans="1:80">
      <c r="A131" s="282" t="s">
        <v>97</v>
      </c>
      <c r="B131" s="283" t="s">
        <v>350</v>
      </c>
      <c r="C131" s="284" t="s">
        <v>351</v>
      </c>
      <c r="D131" s="285"/>
      <c r="E131" s="286"/>
      <c r="F131" s="286"/>
      <c r="G131" s="287"/>
      <c r="H131" s="288"/>
      <c r="I131" s="289"/>
      <c r="J131" s="290"/>
      <c r="K131" s="291"/>
      <c r="O131" s="292">
        <v>1</v>
      </c>
    </row>
    <row r="132" spans="1:80">
      <c r="A132" s="293">
        <v>50</v>
      </c>
      <c r="B132" s="294" t="s">
        <v>353</v>
      </c>
      <c r="C132" s="295" t="s">
        <v>354</v>
      </c>
      <c r="D132" s="296" t="s">
        <v>181</v>
      </c>
      <c r="E132" s="297">
        <v>5</v>
      </c>
      <c r="F132" s="297">
        <v>0</v>
      </c>
      <c r="G132" s="298">
        <f>E132*F132</f>
        <v>0</v>
      </c>
      <c r="H132" s="299">
        <v>3.6999999999999999E-4</v>
      </c>
      <c r="I132" s="300">
        <f>E132*H132</f>
        <v>1.8500000000000001E-3</v>
      </c>
      <c r="J132" s="299">
        <v>0</v>
      </c>
      <c r="K132" s="300">
        <f>E132*J132</f>
        <v>0</v>
      </c>
      <c r="O132" s="292">
        <v>2</v>
      </c>
      <c r="AA132" s="261">
        <v>1</v>
      </c>
      <c r="AB132" s="261">
        <v>1</v>
      </c>
      <c r="AC132" s="261">
        <v>1</v>
      </c>
      <c r="AZ132" s="261">
        <v>1</v>
      </c>
      <c r="BA132" s="261">
        <f>IF(AZ132=1,G132,0)</f>
        <v>0</v>
      </c>
      <c r="BB132" s="261">
        <f>IF(AZ132=2,G132,0)</f>
        <v>0</v>
      </c>
      <c r="BC132" s="261">
        <f>IF(AZ132=3,G132,0)</f>
        <v>0</v>
      </c>
      <c r="BD132" s="261">
        <f>IF(AZ132=4,G132,0)</f>
        <v>0</v>
      </c>
      <c r="BE132" s="261">
        <f>IF(AZ132=5,G132,0)</f>
        <v>0</v>
      </c>
      <c r="CA132" s="292">
        <v>1</v>
      </c>
      <c r="CB132" s="292">
        <v>1</v>
      </c>
    </row>
    <row r="133" spans="1:80">
      <c r="A133" s="301"/>
      <c r="B133" s="302"/>
      <c r="C133" s="303" t="s">
        <v>355</v>
      </c>
      <c r="D133" s="304"/>
      <c r="E133" s="304"/>
      <c r="F133" s="304"/>
      <c r="G133" s="305"/>
      <c r="I133" s="306"/>
      <c r="K133" s="306"/>
      <c r="L133" s="307" t="s">
        <v>355</v>
      </c>
      <c r="O133" s="292">
        <v>3</v>
      </c>
    </row>
    <row r="134" spans="1:80">
      <c r="A134" s="293">
        <v>51</v>
      </c>
      <c r="B134" s="294" t="s">
        <v>356</v>
      </c>
      <c r="C134" s="295" t="s">
        <v>357</v>
      </c>
      <c r="D134" s="296" t="s">
        <v>171</v>
      </c>
      <c r="E134" s="297">
        <v>25</v>
      </c>
      <c r="F134" s="297">
        <v>0</v>
      </c>
      <c r="G134" s="298">
        <f>E134*F134</f>
        <v>0</v>
      </c>
      <c r="H134" s="299">
        <v>2.8900000000000002E-3</v>
      </c>
      <c r="I134" s="300">
        <f>E134*H134</f>
        <v>7.2250000000000009E-2</v>
      </c>
      <c r="J134" s="299">
        <v>0</v>
      </c>
      <c r="K134" s="300">
        <f>E134*J134</f>
        <v>0</v>
      </c>
      <c r="O134" s="292">
        <v>2</v>
      </c>
      <c r="AA134" s="261">
        <v>1</v>
      </c>
      <c r="AB134" s="261">
        <v>1</v>
      </c>
      <c r="AC134" s="261">
        <v>1</v>
      </c>
      <c r="AZ134" s="261">
        <v>1</v>
      </c>
      <c r="BA134" s="261">
        <f>IF(AZ134=1,G134,0)</f>
        <v>0</v>
      </c>
      <c r="BB134" s="261">
        <f>IF(AZ134=2,G134,0)</f>
        <v>0</v>
      </c>
      <c r="BC134" s="261">
        <f>IF(AZ134=3,G134,0)</f>
        <v>0</v>
      </c>
      <c r="BD134" s="261">
        <f>IF(AZ134=4,G134,0)</f>
        <v>0</v>
      </c>
      <c r="BE134" s="261">
        <f>IF(AZ134=5,G134,0)</f>
        <v>0</v>
      </c>
      <c r="CA134" s="292">
        <v>1</v>
      </c>
      <c r="CB134" s="292">
        <v>1</v>
      </c>
    </row>
    <row r="135" spans="1:80">
      <c r="A135" s="301"/>
      <c r="B135" s="302"/>
      <c r="C135" s="303" t="s">
        <v>358</v>
      </c>
      <c r="D135" s="304"/>
      <c r="E135" s="304"/>
      <c r="F135" s="304"/>
      <c r="G135" s="305"/>
      <c r="I135" s="306"/>
      <c r="K135" s="306"/>
      <c r="L135" s="307" t="s">
        <v>358</v>
      </c>
      <c r="O135" s="292">
        <v>3</v>
      </c>
    </row>
    <row r="136" spans="1:80">
      <c r="A136" s="301"/>
      <c r="B136" s="308"/>
      <c r="C136" s="309" t="s">
        <v>359</v>
      </c>
      <c r="D136" s="310"/>
      <c r="E136" s="311">
        <v>25</v>
      </c>
      <c r="F136" s="312"/>
      <c r="G136" s="313"/>
      <c r="H136" s="314"/>
      <c r="I136" s="306"/>
      <c r="J136" s="315"/>
      <c r="K136" s="306"/>
      <c r="M136" s="307" t="s">
        <v>359</v>
      </c>
      <c r="O136" s="292"/>
    </row>
    <row r="137" spans="1:80">
      <c r="A137" s="293">
        <v>52</v>
      </c>
      <c r="B137" s="294" t="s">
        <v>360</v>
      </c>
      <c r="C137" s="295" t="s">
        <v>361</v>
      </c>
      <c r="D137" s="296" t="s">
        <v>171</v>
      </c>
      <c r="E137" s="297">
        <v>25</v>
      </c>
      <c r="F137" s="297">
        <v>0</v>
      </c>
      <c r="G137" s="298">
        <f>E137*F137</f>
        <v>0</v>
      </c>
      <c r="H137" s="299">
        <v>0</v>
      </c>
      <c r="I137" s="300">
        <f>E137*H137</f>
        <v>0</v>
      </c>
      <c r="J137" s="299">
        <v>0</v>
      </c>
      <c r="K137" s="300">
        <f>E137*J137</f>
        <v>0</v>
      </c>
      <c r="O137" s="292">
        <v>2</v>
      </c>
      <c r="AA137" s="261">
        <v>1</v>
      </c>
      <c r="AB137" s="261">
        <v>1</v>
      </c>
      <c r="AC137" s="261">
        <v>1</v>
      </c>
      <c r="AZ137" s="261">
        <v>1</v>
      </c>
      <c r="BA137" s="261">
        <f>IF(AZ137=1,G137,0)</f>
        <v>0</v>
      </c>
      <c r="BB137" s="261">
        <f>IF(AZ137=2,G137,0)</f>
        <v>0</v>
      </c>
      <c r="BC137" s="261">
        <f>IF(AZ137=3,G137,0)</f>
        <v>0</v>
      </c>
      <c r="BD137" s="261">
        <f>IF(AZ137=4,G137,0)</f>
        <v>0</v>
      </c>
      <c r="BE137" s="261">
        <f>IF(AZ137=5,G137,0)</f>
        <v>0</v>
      </c>
      <c r="CA137" s="292">
        <v>1</v>
      </c>
      <c r="CB137" s="292">
        <v>1</v>
      </c>
    </row>
    <row r="138" spans="1:80">
      <c r="A138" s="301"/>
      <c r="B138" s="308"/>
      <c r="C138" s="309" t="s">
        <v>359</v>
      </c>
      <c r="D138" s="310"/>
      <c r="E138" s="311">
        <v>25</v>
      </c>
      <c r="F138" s="312"/>
      <c r="G138" s="313"/>
      <c r="H138" s="314"/>
      <c r="I138" s="306"/>
      <c r="J138" s="315"/>
      <c r="K138" s="306"/>
      <c r="M138" s="307" t="s">
        <v>359</v>
      </c>
      <c r="O138" s="292"/>
    </row>
    <row r="139" spans="1:80">
      <c r="A139" s="293">
        <v>53</v>
      </c>
      <c r="B139" s="294" t="s">
        <v>362</v>
      </c>
      <c r="C139" s="295" t="s">
        <v>363</v>
      </c>
      <c r="D139" s="296" t="s">
        <v>181</v>
      </c>
      <c r="E139" s="297">
        <v>2</v>
      </c>
      <c r="F139" s="297">
        <v>0</v>
      </c>
      <c r="G139" s="298">
        <f>E139*F139</f>
        <v>0</v>
      </c>
      <c r="H139" s="299">
        <v>9.9709999999999993E-2</v>
      </c>
      <c r="I139" s="300">
        <f>E139*H139</f>
        <v>0.19941999999999999</v>
      </c>
      <c r="J139" s="299">
        <v>0</v>
      </c>
      <c r="K139" s="300">
        <f>E139*J139</f>
        <v>0</v>
      </c>
      <c r="O139" s="292">
        <v>2</v>
      </c>
      <c r="AA139" s="261">
        <v>1</v>
      </c>
      <c r="AB139" s="261">
        <v>1</v>
      </c>
      <c r="AC139" s="261">
        <v>1</v>
      </c>
      <c r="AZ139" s="261">
        <v>1</v>
      </c>
      <c r="BA139" s="261">
        <f>IF(AZ139=1,G139,0)</f>
        <v>0</v>
      </c>
      <c r="BB139" s="261">
        <f>IF(AZ139=2,G139,0)</f>
        <v>0</v>
      </c>
      <c r="BC139" s="261">
        <f>IF(AZ139=3,G139,0)</f>
        <v>0</v>
      </c>
      <c r="BD139" s="261">
        <f>IF(AZ139=4,G139,0)</f>
        <v>0</v>
      </c>
      <c r="BE139" s="261">
        <f>IF(AZ139=5,G139,0)</f>
        <v>0</v>
      </c>
      <c r="CA139" s="292">
        <v>1</v>
      </c>
      <c r="CB139" s="292">
        <v>1</v>
      </c>
    </row>
    <row r="140" spans="1:80">
      <c r="A140" s="301"/>
      <c r="B140" s="302"/>
      <c r="C140" s="303" t="s">
        <v>364</v>
      </c>
      <c r="D140" s="304"/>
      <c r="E140" s="304"/>
      <c r="F140" s="304"/>
      <c r="G140" s="305"/>
      <c r="I140" s="306"/>
      <c r="K140" s="306"/>
      <c r="L140" s="307" t="s">
        <v>364</v>
      </c>
      <c r="O140" s="292">
        <v>3</v>
      </c>
    </row>
    <row r="141" spans="1:80">
      <c r="A141" s="301"/>
      <c r="B141" s="308"/>
      <c r="C141" s="309" t="s">
        <v>365</v>
      </c>
      <c r="D141" s="310"/>
      <c r="E141" s="311">
        <v>2</v>
      </c>
      <c r="F141" s="312"/>
      <c r="G141" s="313"/>
      <c r="H141" s="314"/>
      <c r="I141" s="306"/>
      <c r="J141" s="315"/>
      <c r="K141" s="306"/>
      <c r="M141" s="307" t="s">
        <v>365</v>
      </c>
      <c r="O141" s="292"/>
    </row>
    <row r="142" spans="1:80">
      <c r="A142" s="293">
        <v>54</v>
      </c>
      <c r="B142" s="294" t="s">
        <v>366</v>
      </c>
      <c r="C142" s="295" t="s">
        <v>367</v>
      </c>
      <c r="D142" s="296" t="s">
        <v>181</v>
      </c>
      <c r="E142" s="297">
        <v>5.5</v>
      </c>
      <c r="F142" s="297">
        <v>0</v>
      </c>
      <c r="G142" s="298">
        <f>E142*F142</f>
        <v>0</v>
      </c>
      <c r="H142" s="299">
        <v>0.18806</v>
      </c>
      <c r="I142" s="300">
        <f>E142*H142</f>
        <v>1.03433</v>
      </c>
      <c r="J142" s="299">
        <v>0</v>
      </c>
      <c r="K142" s="300">
        <f>E142*J142</f>
        <v>0</v>
      </c>
      <c r="O142" s="292">
        <v>2</v>
      </c>
      <c r="AA142" s="261">
        <v>1</v>
      </c>
      <c r="AB142" s="261">
        <v>1</v>
      </c>
      <c r="AC142" s="261">
        <v>1</v>
      </c>
      <c r="AZ142" s="261">
        <v>1</v>
      </c>
      <c r="BA142" s="261">
        <f>IF(AZ142=1,G142,0)</f>
        <v>0</v>
      </c>
      <c r="BB142" s="261">
        <f>IF(AZ142=2,G142,0)</f>
        <v>0</v>
      </c>
      <c r="BC142" s="261">
        <f>IF(AZ142=3,G142,0)</f>
        <v>0</v>
      </c>
      <c r="BD142" s="261">
        <f>IF(AZ142=4,G142,0)</f>
        <v>0</v>
      </c>
      <c r="BE142" s="261">
        <f>IF(AZ142=5,G142,0)</f>
        <v>0</v>
      </c>
      <c r="CA142" s="292">
        <v>1</v>
      </c>
      <c r="CB142" s="292">
        <v>1</v>
      </c>
    </row>
    <row r="143" spans="1:80">
      <c r="A143" s="301"/>
      <c r="B143" s="302"/>
      <c r="C143" s="303" t="s">
        <v>368</v>
      </c>
      <c r="D143" s="304"/>
      <c r="E143" s="304"/>
      <c r="F143" s="304"/>
      <c r="G143" s="305"/>
      <c r="I143" s="306"/>
      <c r="K143" s="306"/>
      <c r="L143" s="307" t="s">
        <v>368</v>
      </c>
      <c r="O143" s="292">
        <v>3</v>
      </c>
    </row>
    <row r="144" spans="1:80">
      <c r="A144" s="293">
        <v>55</v>
      </c>
      <c r="B144" s="294" t="s">
        <v>369</v>
      </c>
      <c r="C144" s="295" t="s">
        <v>370</v>
      </c>
      <c r="D144" s="296" t="s">
        <v>181</v>
      </c>
      <c r="E144" s="297">
        <v>14</v>
      </c>
      <c r="F144" s="297">
        <v>0</v>
      </c>
      <c r="G144" s="298">
        <f>E144*F144</f>
        <v>0</v>
      </c>
      <c r="H144" s="299">
        <v>0.188</v>
      </c>
      <c r="I144" s="300">
        <f>E144*H144</f>
        <v>2.6320000000000001</v>
      </c>
      <c r="J144" s="299">
        <v>0</v>
      </c>
      <c r="K144" s="300">
        <f>E144*J144</f>
        <v>0</v>
      </c>
      <c r="O144" s="292">
        <v>2</v>
      </c>
      <c r="AA144" s="261">
        <v>1</v>
      </c>
      <c r="AB144" s="261">
        <v>1</v>
      </c>
      <c r="AC144" s="261">
        <v>1</v>
      </c>
      <c r="AZ144" s="261">
        <v>1</v>
      </c>
      <c r="BA144" s="261">
        <f>IF(AZ144=1,G144,0)</f>
        <v>0</v>
      </c>
      <c r="BB144" s="261">
        <f>IF(AZ144=2,G144,0)</f>
        <v>0</v>
      </c>
      <c r="BC144" s="261">
        <f>IF(AZ144=3,G144,0)</f>
        <v>0</v>
      </c>
      <c r="BD144" s="261">
        <f>IF(AZ144=4,G144,0)</f>
        <v>0</v>
      </c>
      <c r="BE144" s="261">
        <f>IF(AZ144=5,G144,0)</f>
        <v>0</v>
      </c>
      <c r="CA144" s="292">
        <v>1</v>
      </c>
      <c r="CB144" s="292">
        <v>1</v>
      </c>
    </row>
    <row r="145" spans="1:80">
      <c r="A145" s="293">
        <v>56</v>
      </c>
      <c r="B145" s="294" t="s">
        <v>371</v>
      </c>
      <c r="C145" s="295" t="s">
        <v>372</v>
      </c>
      <c r="D145" s="296" t="s">
        <v>181</v>
      </c>
      <c r="E145" s="297">
        <v>16</v>
      </c>
      <c r="F145" s="297">
        <v>0</v>
      </c>
      <c r="G145" s="298">
        <f>E145*F145</f>
        <v>0</v>
      </c>
      <c r="H145" s="299">
        <v>0</v>
      </c>
      <c r="I145" s="300">
        <f>E145*H145</f>
        <v>0</v>
      </c>
      <c r="J145" s="299">
        <v>0</v>
      </c>
      <c r="K145" s="300">
        <f>E145*J145</f>
        <v>0</v>
      </c>
      <c r="O145" s="292">
        <v>2</v>
      </c>
      <c r="AA145" s="261">
        <v>1</v>
      </c>
      <c r="AB145" s="261">
        <v>1</v>
      </c>
      <c r="AC145" s="261">
        <v>1</v>
      </c>
      <c r="AZ145" s="261">
        <v>1</v>
      </c>
      <c r="BA145" s="261">
        <f>IF(AZ145=1,G145,0)</f>
        <v>0</v>
      </c>
      <c r="BB145" s="261">
        <f>IF(AZ145=2,G145,0)</f>
        <v>0</v>
      </c>
      <c r="BC145" s="261">
        <f>IF(AZ145=3,G145,0)</f>
        <v>0</v>
      </c>
      <c r="BD145" s="261">
        <f>IF(AZ145=4,G145,0)</f>
        <v>0</v>
      </c>
      <c r="BE145" s="261">
        <f>IF(AZ145=5,G145,0)</f>
        <v>0</v>
      </c>
      <c r="CA145" s="292">
        <v>1</v>
      </c>
      <c r="CB145" s="292">
        <v>1</v>
      </c>
    </row>
    <row r="146" spans="1:80">
      <c r="A146" s="301"/>
      <c r="B146" s="302"/>
      <c r="C146" s="303"/>
      <c r="D146" s="304"/>
      <c r="E146" s="304"/>
      <c r="F146" s="304"/>
      <c r="G146" s="305"/>
      <c r="I146" s="306"/>
      <c r="K146" s="306"/>
      <c r="L146" s="307"/>
      <c r="O146" s="292">
        <v>3</v>
      </c>
    </row>
    <row r="147" spans="1:80">
      <c r="A147" s="293">
        <v>57</v>
      </c>
      <c r="B147" s="294" t="s">
        <v>373</v>
      </c>
      <c r="C147" s="295" t="s">
        <v>374</v>
      </c>
      <c r="D147" s="296" t="s">
        <v>181</v>
      </c>
      <c r="E147" s="297">
        <v>16</v>
      </c>
      <c r="F147" s="297">
        <v>0</v>
      </c>
      <c r="G147" s="298">
        <f>E147*F147</f>
        <v>0</v>
      </c>
      <c r="H147" s="299">
        <v>0</v>
      </c>
      <c r="I147" s="300">
        <f>E147*H147</f>
        <v>0</v>
      </c>
      <c r="J147" s="299">
        <v>0</v>
      </c>
      <c r="K147" s="300">
        <f>E147*J147</f>
        <v>0</v>
      </c>
      <c r="O147" s="292">
        <v>2</v>
      </c>
      <c r="AA147" s="261">
        <v>1</v>
      </c>
      <c r="AB147" s="261">
        <v>1</v>
      </c>
      <c r="AC147" s="261">
        <v>1</v>
      </c>
      <c r="AZ147" s="261">
        <v>1</v>
      </c>
      <c r="BA147" s="261">
        <f>IF(AZ147=1,G147,0)</f>
        <v>0</v>
      </c>
      <c r="BB147" s="261">
        <f>IF(AZ147=2,G147,0)</f>
        <v>0</v>
      </c>
      <c r="BC147" s="261">
        <f>IF(AZ147=3,G147,0)</f>
        <v>0</v>
      </c>
      <c r="BD147" s="261">
        <f>IF(AZ147=4,G147,0)</f>
        <v>0</v>
      </c>
      <c r="BE147" s="261">
        <f>IF(AZ147=5,G147,0)</f>
        <v>0</v>
      </c>
      <c r="CA147" s="292">
        <v>1</v>
      </c>
      <c r="CB147" s="292">
        <v>1</v>
      </c>
    </row>
    <row r="148" spans="1:80">
      <c r="A148" s="293">
        <v>58</v>
      </c>
      <c r="B148" s="294" t="s">
        <v>375</v>
      </c>
      <c r="C148" s="295" t="s">
        <v>376</v>
      </c>
      <c r="D148" s="296" t="s">
        <v>377</v>
      </c>
      <c r="E148" s="297">
        <v>28</v>
      </c>
      <c r="F148" s="297">
        <v>0</v>
      </c>
      <c r="G148" s="298">
        <f>E148*F148</f>
        <v>0</v>
      </c>
      <c r="H148" s="299">
        <v>4.1099999999999998E-2</v>
      </c>
      <c r="I148" s="300">
        <f>E148*H148</f>
        <v>1.1507999999999998</v>
      </c>
      <c r="J148" s="299"/>
      <c r="K148" s="300">
        <f>E148*J148</f>
        <v>0</v>
      </c>
      <c r="O148" s="292">
        <v>2</v>
      </c>
      <c r="AA148" s="261">
        <v>3</v>
      </c>
      <c r="AB148" s="261">
        <v>1</v>
      </c>
      <c r="AC148" s="261">
        <v>59217471</v>
      </c>
      <c r="AZ148" s="261">
        <v>1</v>
      </c>
      <c r="BA148" s="261">
        <f>IF(AZ148=1,G148,0)</f>
        <v>0</v>
      </c>
      <c r="BB148" s="261">
        <f>IF(AZ148=2,G148,0)</f>
        <v>0</v>
      </c>
      <c r="BC148" s="261">
        <f>IF(AZ148=3,G148,0)</f>
        <v>0</v>
      </c>
      <c r="BD148" s="261">
        <f>IF(AZ148=4,G148,0)</f>
        <v>0</v>
      </c>
      <c r="BE148" s="261">
        <f>IF(AZ148=5,G148,0)</f>
        <v>0</v>
      </c>
      <c r="CA148" s="292">
        <v>3</v>
      </c>
      <c r="CB148" s="292">
        <v>1</v>
      </c>
    </row>
    <row r="149" spans="1:80">
      <c r="A149" s="301"/>
      <c r="B149" s="308"/>
      <c r="C149" s="309" t="s">
        <v>378</v>
      </c>
      <c r="D149" s="310"/>
      <c r="E149" s="311">
        <v>28</v>
      </c>
      <c r="F149" s="312"/>
      <c r="G149" s="313"/>
      <c r="H149" s="314"/>
      <c r="I149" s="306"/>
      <c r="J149" s="315"/>
      <c r="K149" s="306"/>
      <c r="M149" s="307" t="s">
        <v>378</v>
      </c>
      <c r="O149" s="292"/>
    </row>
    <row r="150" spans="1:80">
      <c r="A150" s="316"/>
      <c r="B150" s="317" t="s">
        <v>99</v>
      </c>
      <c r="C150" s="318" t="s">
        <v>352</v>
      </c>
      <c r="D150" s="319"/>
      <c r="E150" s="320"/>
      <c r="F150" s="321"/>
      <c r="G150" s="322">
        <f>SUM(G131:G149)</f>
        <v>0</v>
      </c>
      <c r="H150" s="323"/>
      <c r="I150" s="324">
        <f>SUM(I131:I149)</f>
        <v>5.0906500000000001</v>
      </c>
      <c r="J150" s="323"/>
      <c r="K150" s="324">
        <f>SUM(K131:K149)</f>
        <v>0</v>
      </c>
      <c r="O150" s="292">
        <v>4</v>
      </c>
      <c r="BA150" s="325">
        <f>SUM(BA131:BA149)</f>
        <v>0</v>
      </c>
      <c r="BB150" s="325">
        <f>SUM(BB131:BB149)</f>
        <v>0</v>
      </c>
      <c r="BC150" s="325">
        <f>SUM(BC131:BC149)</f>
        <v>0</v>
      </c>
      <c r="BD150" s="325">
        <f>SUM(BD131:BD149)</f>
        <v>0</v>
      </c>
      <c r="BE150" s="325">
        <f>SUM(BE131:BE149)</f>
        <v>0</v>
      </c>
    </row>
    <row r="151" spans="1:80">
      <c r="A151" s="282" t="s">
        <v>97</v>
      </c>
      <c r="B151" s="283" t="s">
        <v>379</v>
      </c>
      <c r="C151" s="284" t="s">
        <v>380</v>
      </c>
      <c r="D151" s="285"/>
      <c r="E151" s="286"/>
      <c r="F151" s="286"/>
      <c r="G151" s="287"/>
      <c r="H151" s="288"/>
      <c r="I151" s="289"/>
      <c r="J151" s="290"/>
      <c r="K151" s="291"/>
      <c r="O151" s="292">
        <v>1</v>
      </c>
    </row>
    <row r="152" spans="1:80">
      <c r="A152" s="293">
        <v>59</v>
      </c>
      <c r="B152" s="294" t="s">
        <v>382</v>
      </c>
      <c r="C152" s="295" t="s">
        <v>383</v>
      </c>
      <c r="D152" s="296" t="s">
        <v>384</v>
      </c>
      <c r="E152" s="297">
        <v>12</v>
      </c>
      <c r="F152" s="297">
        <v>0</v>
      </c>
      <c r="G152" s="298">
        <f>E152*F152</f>
        <v>0</v>
      </c>
      <c r="H152" s="299"/>
      <c r="I152" s="300">
        <f>E152*H152</f>
        <v>0</v>
      </c>
      <c r="J152" s="299"/>
      <c r="K152" s="300">
        <f>E152*J152</f>
        <v>0</v>
      </c>
      <c r="O152" s="292">
        <v>2</v>
      </c>
      <c r="AA152" s="261">
        <v>6</v>
      </c>
      <c r="AB152" s="261">
        <v>1</v>
      </c>
      <c r="AC152" s="261">
        <v>171156610600</v>
      </c>
      <c r="AZ152" s="261">
        <v>1</v>
      </c>
      <c r="BA152" s="261">
        <f>IF(AZ152=1,G152,0)</f>
        <v>0</v>
      </c>
      <c r="BB152" s="261">
        <f>IF(AZ152=2,G152,0)</f>
        <v>0</v>
      </c>
      <c r="BC152" s="261">
        <f>IF(AZ152=3,G152,0)</f>
        <v>0</v>
      </c>
      <c r="BD152" s="261">
        <f>IF(AZ152=4,G152,0)</f>
        <v>0</v>
      </c>
      <c r="BE152" s="261">
        <f>IF(AZ152=5,G152,0)</f>
        <v>0</v>
      </c>
      <c r="CA152" s="292">
        <v>6</v>
      </c>
      <c r="CB152" s="292">
        <v>1</v>
      </c>
    </row>
    <row r="153" spans="1:80">
      <c r="A153" s="301"/>
      <c r="B153" s="302"/>
      <c r="C153" s="303"/>
      <c r="D153" s="304"/>
      <c r="E153" s="304"/>
      <c r="F153" s="304"/>
      <c r="G153" s="305"/>
      <c r="I153" s="306"/>
      <c r="K153" s="306"/>
      <c r="L153" s="307"/>
      <c r="O153" s="292">
        <v>3</v>
      </c>
    </row>
    <row r="154" spans="1:80">
      <c r="A154" s="316"/>
      <c r="B154" s="317" t="s">
        <v>99</v>
      </c>
      <c r="C154" s="318" t="s">
        <v>381</v>
      </c>
      <c r="D154" s="319"/>
      <c r="E154" s="320"/>
      <c r="F154" s="321"/>
      <c r="G154" s="322">
        <f>SUM(G151:G153)</f>
        <v>0</v>
      </c>
      <c r="H154" s="323"/>
      <c r="I154" s="324">
        <f>SUM(I151:I153)</f>
        <v>0</v>
      </c>
      <c r="J154" s="323"/>
      <c r="K154" s="324">
        <f>SUM(K151:K153)</f>
        <v>0</v>
      </c>
      <c r="O154" s="292">
        <v>4</v>
      </c>
      <c r="BA154" s="325">
        <f>SUM(BA151:BA153)</f>
        <v>0</v>
      </c>
      <c r="BB154" s="325">
        <f>SUM(BB151:BB153)</f>
        <v>0</v>
      </c>
      <c r="BC154" s="325">
        <f>SUM(BC151:BC153)</f>
        <v>0</v>
      </c>
      <c r="BD154" s="325">
        <f>SUM(BD151:BD153)</f>
        <v>0</v>
      </c>
      <c r="BE154" s="325">
        <f>SUM(BE151:BE153)</f>
        <v>0</v>
      </c>
    </row>
    <row r="155" spans="1:80">
      <c r="A155" s="282" t="s">
        <v>97</v>
      </c>
      <c r="B155" s="283" t="s">
        <v>385</v>
      </c>
      <c r="C155" s="284" t="s">
        <v>386</v>
      </c>
      <c r="D155" s="285"/>
      <c r="E155" s="286"/>
      <c r="F155" s="286"/>
      <c r="G155" s="287"/>
      <c r="H155" s="288"/>
      <c r="I155" s="289"/>
      <c r="J155" s="290"/>
      <c r="K155" s="291"/>
      <c r="O155" s="292">
        <v>1</v>
      </c>
    </row>
    <row r="156" spans="1:80">
      <c r="A156" s="293">
        <v>60</v>
      </c>
      <c r="B156" s="294" t="s">
        <v>388</v>
      </c>
      <c r="C156" s="295" t="s">
        <v>389</v>
      </c>
      <c r="D156" s="296" t="s">
        <v>171</v>
      </c>
      <c r="E156" s="297">
        <v>28</v>
      </c>
      <c r="F156" s="297">
        <v>0</v>
      </c>
      <c r="G156" s="298">
        <f>E156*F156</f>
        <v>0</v>
      </c>
      <c r="H156" s="299">
        <v>0</v>
      </c>
      <c r="I156" s="300">
        <f>E156*H156</f>
        <v>0</v>
      </c>
      <c r="J156" s="299">
        <v>-2.7499999999999998E-3</v>
      </c>
      <c r="K156" s="300">
        <f>E156*J156</f>
        <v>-7.6999999999999999E-2</v>
      </c>
      <c r="O156" s="292">
        <v>2</v>
      </c>
      <c r="AA156" s="261">
        <v>1</v>
      </c>
      <c r="AB156" s="261">
        <v>1</v>
      </c>
      <c r="AC156" s="261">
        <v>1</v>
      </c>
      <c r="AZ156" s="261">
        <v>1</v>
      </c>
      <c r="BA156" s="261">
        <f>IF(AZ156=1,G156,0)</f>
        <v>0</v>
      </c>
      <c r="BB156" s="261">
        <f>IF(AZ156=2,G156,0)</f>
        <v>0</v>
      </c>
      <c r="BC156" s="261">
        <f>IF(AZ156=3,G156,0)</f>
        <v>0</v>
      </c>
      <c r="BD156" s="261">
        <f>IF(AZ156=4,G156,0)</f>
        <v>0</v>
      </c>
      <c r="BE156" s="261">
        <f>IF(AZ156=5,G156,0)</f>
        <v>0</v>
      </c>
      <c r="CA156" s="292">
        <v>1</v>
      </c>
      <c r="CB156" s="292">
        <v>1</v>
      </c>
    </row>
    <row r="157" spans="1:80">
      <c r="A157" s="316"/>
      <c r="B157" s="317" t="s">
        <v>99</v>
      </c>
      <c r="C157" s="318" t="s">
        <v>387</v>
      </c>
      <c r="D157" s="319"/>
      <c r="E157" s="320"/>
      <c r="F157" s="321"/>
      <c r="G157" s="322">
        <f>SUM(G155:G156)</f>
        <v>0</v>
      </c>
      <c r="H157" s="323"/>
      <c r="I157" s="324">
        <f>SUM(I155:I156)</f>
        <v>0</v>
      </c>
      <c r="J157" s="323"/>
      <c r="K157" s="324">
        <f>SUM(K155:K156)</f>
        <v>-7.6999999999999999E-2</v>
      </c>
      <c r="O157" s="292">
        <v>4</v>
      </c>
      <c r="BA157" s="325">
        <f>SUM(BA155:BA156)</f>
        <v>0</v>
      </c>
      <c r="BB157" s="325">
        <f>SUM(BB155:BB156)</f>
        <v>0</v>
      </c>
      <c r="BC157" s="325">
        <f>SUM(BC155:BC156)</f>
        <v>0</v>
      </c>
      <c r="BD157" s="325">
        <f>SUM(BD155:BD156)</f>
        <v>0</v>
      </c>
      <c r="BE157" s="325">
        <f>SUM(BE155:BE156)</f>
        <v>0</v>
      </c>
    </row>
    <row r="158" spans="1:80">
      <c r="A158" s="282" t="s">
        <v>97</v>
      </c>
      <c r="B158" s="283" t="s">
        <v>390</v>
      </c>
      <c r="C158" s="284" t="s">
        <v>391</v>
      </c>
      <c r="D158" s="285"/>
      <c r="E158" s="286"/>
      <c r="F158" s="286"/>
      <c r="G158" s="287"/>
      <c r="H158" s="288"/>
      <c r="I158" s="289"/>
      <c r="J158" s="290"/>
      <c r="K158" s="291"/>
      <c r="O158" s="292">
        <v>1</v>
      </c>
    </row>
    <row r="159" spans="1:80">
      <c r="A159" s="293">
        <v>61</v>
      </c>
      <c r="B159" s="294" t="s">
        <v>393</v>
      </c>
      <c r="C159" s="295" t="s">
        <v>394</v>
      </c>
      <c r="D159" s="296" t="s">
        <v>181</v>
      </c>
      <c r="E159" s="297">
        <v>5.5</v>
      </c>
      <c r="F159" s="297">
        <v>0</v>
      </c>
      <c r="G159" s="298">
        <f>E159*F159</f>
        <v>0</v>
      </c>
      <c r="H159" s="299">
        <v>0</v>
      </c>
      <c r="I159" s="300">
        <f>E159*H159</f>
        <v>0</v>
      </c>
      <c r="J159" s="299">
        <v>0</v>
      </c>
      <c r="K159" s="300">
        <f>E159*J159</f>
        <v>0</v>
      </c>
      <c r="O159" s="292">
        <v>2</v>
      </c>
      <c r="AA159" s="261">
        <v>1</v>
      </c>
      <c r="AB159" s="261">
        <v>1</v>
      </c>
      <c r="AC159" s="261">
        <v>1</v>
      </c>
      <c r="AZ159" s="261">
        <v>1</v>
      </c>
      <c r="BA159" s="261">
        <f>IF(AZ159=1,G159,0)</f>
        <v>0</v>
      </c>
      <c r="BB159" s="261">
        <f>IF(AZ159=2,G159,0)</f>
        <v>0</v>
      </c>
      <c r="BC159" s="261">
        <f>IF(AZ159=3,G159,0)</f>
        <v>0</v>
      </c>
      <c r="BD159" s="261">
        <f>IF(AZ159=4,G159,0)</f>
        <v>0</v>
      </c>
      <c r="BE159" s="261">
        <f>IF(AZ159=5,G159,0)</f>
        <v>0</v>
      </c>
      <c r="CA159" s="292">
        <v>1</v>
      </c>
      <c r="CB159" s="292">
        <v>1</v>
      </c>
    </row>
    <row r="160" spans="1:80">
      <c r="A160" s="301"/>
      <c r="B160" s="308"/>
      <c r="C160" s="309" t="s">
        <v>395</v>
      </c>
      <c r="D160" s="310"/>
      <c r="E160" s="311">
        <v>5.5</v>
      </c>
      <c r="F160" s="312"/>
      <c r="G160" s="313"/>
      <c r="H160" s="314"/>
      <c r="I160" s="306"/>
      <c r="J160" s="315"/>
      <c r="K160" s="306"/>
      <c r="M160" s="307" t="s">
        <v>395</v>
      </c>
      <c r="O160" s="292"/>
    </row>
    <row r="161" spans="1:80">
      <c r="A161" s="293">
        <v>62</v>
      </c>
      <c r="B161" s="294" t="s">
        <v>396</v>
      </c>
      <c r="C161" s="295" t="s">
        <v>397</v>
      </c>
      <c r="D161" s="296" t="s">
        <v>171</v>
      </c>
      <c r="E161" s="297">
        <v>1.5</v>
      </c>
      <c r="F161" s="297">
        <v>0</v>
      </c>
      <c r="G161" s="298">
        <f>E161*F161</f>
        <v>0</v>
      </c>
      <c r="H161" s="299">
        <v>0</v>
      </c>
      <c r="I161" s="300">
        <f>E161*H161</f>
        <v>0</v>
      </c>
      <c r="J161" s="299">
        <v>0</v>
      </c>
      <c r="K161" s="300">
        <f>E161*J161</f>
        <v>0</v>
      </c>
      <c r="O161" s="292">
        <v>2</v>
      </c>
      <c r="AA161" s="261">
        <v>1</v>
      </c>
      <c r="AB161" s="261">
        <v>1</v>
      </c>
      <c r="AC161" s="261">
        <v>1</v>
      </c>
      <c r="AZ161" s="261">
        <v>1</v>
      </c>
      <c r="BA161" s="261">
        <f>IF(AZ161=1,G161,0)</f>
        <v>0</v>
      </c>
      <c r="BB161" s="261">
        <f>IF(AZ161=2,G161,0)</f>
        <v>0</v>
      </c>
      <c r="BC161" s="261">
        <f>IF(AZ161=3,G161,0)</f>
        <v>0</v>
      </c>
      <c r="BD161" s="261">
        <f>IF(AZ161=4,G161,0)</f>
        <v>0</v>
      </c>
      <c r="BE161" s="261">
        <f>IF(AZ161=5,G161,0)</f>
        <v>0</v>
      </c>
      <c r="CA161" s="292">
        <v>1</v>
      </c>
      <c r="CB161" s="292">
        <v>1</v>
      </c>
    </row>
    <row r="162" spans="1:80">
      <c r="A162" s="316"/>
      <c r="B162" s="317" t="s">
        <v>99</v>
      </c>
      <c r="C162" s="318" t="s">
        <v>392</v>
      </c>
      <c r="D162" s="319"/>
      <c r="E162" s="320"/>
      <c r="F162" s="321"/>
      <c r="G162" s="322">
        <f>SUM(G158:G161)</f>
        <v>0</v>
      </c>
      <c r="H162" s="323"/>
      <c r="I162" s="324">
        <f>SUM(I158:I161)</f>
        <v>0</v>
      </c>
      <c r="J162" s="323"/>
      <c r="K162" s="324">
        <f>SUM(K158:K161)</f>
        <v>0</v>
      </c>
      <c r="O162" s="292">
        <v>4</v>
      </c>
      <c r="BA162" s="325">
        <f>SUM(BA158:BA161)</f>
        <v>0</v>
      </c>
      <c r="BB162" s="325">
        <f>SUM(BB158:BB161)</f>
        <v>0</v>
      </c>
      <c r="BC162" s="325">
        <f>SUM(BC158:BC161)</f>
        <v>0</v>
      </c>
      <c r="BD162" s="325">
        <f>SUM(BD158:BD161)</f>
        <v>0</v>
      </c>
      <c r="BE162" s="325">
        <f>SUM(BE158:BE161)</f>
        <v>0</v>
      </c>
    </row>
    <row r="163" spans="1:80">
      <c r="A163" s="282" t="s">
        <v>97</v>
      </c>
      <c r="B163" s="283" t="s">
        <v>398</v>
      </c>
      <c r="C163" s="284" t="s">
        <v>399</v>
      </c>
      <c r="D163" s="285"/>
      <c r="E163" s="286"/>
      <c r="F163" s="286"/>
      <c r="G163" s="287"/>
      <c r="H163" s="288"/>
      <c r="I163" s="289"/>
      <c r="J163" s="290"/>
      <c r="K163" s="291"/>
      <c r="O163" s="292">
        <v>1</v>
      </c>
    </row>
    <row r="164" spans="1:80">
      <c r="A164" s="293">
        <v>63</v>
      </c>
      <c r="B164" s="294" t="s">
        <v>401</v>
      </c>
      <c r="C164" s="295" t="s">
        <v>402</v>
      </c>
      <c r="D164" s="296" t="s">
        <v>256</v>
      </c>
      <c r="E164" s="297">
        <v>151.03698021599999</v>
      </c>
      <c r="F164" s="297">
        <v>0</v>
      </c>
      <c r="G164" s="298">
        <f>E164*F164</f>
        <v>0</v>
      </c>
      <c r="H164" s="299">
        <v>0</v>
      </c>
      <c r="I164" s="300">
        <f>E164*H164</f>
        <v>0</v>
      </c>
      <c r="J164" s="299"/>
      <c r="K164" s="300">
        <f>E164*J164</f>
        <v>0</v>
      </c>
      <c r="O164" s="292">
        <v>2</v>
      </c>
      <c r="AA164" s="261">
        <v>7</v>
      </c>
      <c r="AB164" s="261">
        <v>1</v>
      </c>
      <c r="AC164" s="261">
        <v>2</v>
      </c>
      <c r="AZ164" s="261">
        <v>1</v>
      </c>
      <c r="BA164" s="261">
        <f>IF(AZ164=1,G164,0)</f>
        <v>0</v>
      </c>
      <c r="BB164" s="261">
        <f>IF(AZ164=2,G164,0)</f>
        <v>0</v>
      </c>
      <c r="BC164" s="261">
        <f>IF(AZ164=3,G164,0)</f>
        <v>0</v>
      </c>
      <c r="BD164" s="261">
        <f>IF(AZ164=4,G164,0)</f>
        <v>0</v>
      </c>
      <c r="BE164" s="261">
        <f>IF(AZ164=5,G164,0)</f>
        <v>0</v>
      </c>
      <c r="CA164" s="292">
        <v>7</v>
      </c>
      <c r="CB164" s="292">
        <v>1</v>
      </c>
    </row>
    <row r="165" spans="1:80">
      <c r="A165" s="316"/>
      <c r="B165" s="317" t="s">
        <v>99</v>
      </c>
      <c r="C165" s="318" t="s">
        <v>400</v>
      </c>
      <c r="D165" s="319"/>
      <c r="E165" s="320"/>
      <c r="F165" s="321"/>
      <c r="G165" s="322">
        <f>SUM(G163:G164)</f>
        <v>0</v>
      </c>
      <c r="H165" s="323"/>
      <c r="I165" s="324">
        <f>SUM(I163:I164)</f>
        <v>0</v>
      </c>
      <c r="J165" s="323"/>
      <c r="K165" s="324">
        <f>SUM(K163:K164)</f>
        <v>0</v>
      </c>
      <c r="O165" s="292">
        <v>4</v>
      </c>
      <c r="BA165" s="325">
        <f>SUM(BA163:BA164)</f>
        <v>0</v>
      </c>
      <c r="BB165" s="325">
        <f>SUM(BB163:BB164)</f>
        <v>0</v>
      </c>
      <c r="BC165" s="325">
        <f>SUM(BC163:BC164)</f>
        <v>0</v>
      </c>
      <c r="BD165" s="325">
        <f>SUM(BD163:BD164)</f>
        <v>0</v>
      </c>
      <c r="BE165" s="325">
        <f>SUM(BE163:BE164)</f>
        <v>0</v>
      </c>
    </row>
    <row r="166" spans="1:80">
      <c r="A166" s="282" t="s">
        <v>97</v>
      </c>
      <c r="B166" s="283" t="s">
        <v>403</v>
      </c>
      <c r="C166" s="284" t="s">
        <v>404</v>
      </c>
      <c r="D166" s="285"/>
      <c r="E166" s="286"/>
      <c r="F166" s="286"/>
      <c r="G166" s="287"/>
      <c r="H166" s="288"/>
      <c r="I166" s="289"/>
      <c r="J166" s="290"/>
      <c r="K166" s="291"/>
      <c r="O166" s="292">
        <v>1</v>
      </c>
    </row>
    <row r="167" spans="1:80">
      <c r="A167" s="293">
        <v>64</v>
      </c>
      <c r="B167" s="294" t="s">
        <v>406</v>
      </c>
      <c r="C167" s="295" t="s">
        <v>407</v>
      </c>
      <c r="D167" s="296" t="s">
        <v>98</v>
      </c>
      <c r="E167" s="297">
        <v>3</v>
      </c>
      <c r="F167" s="297">
        <v>0</v>
      </c>
      <c r="G167" s="298">
        <f>E167*F167</f>
        <v>0</v>
      </c>
      <c r="H167" s="299">
        <v>7</v>
      </c>
      <c r="I167" s="300">
        <f>E167*H167</f>
        <v>21</v>
      </c>
      <c r="J167" s="299">
        <v>0</v>
      </c>
      <c r="K167" s="300">
        <f>E167*J167</f>
        <v>0</v>
      </c>
      <c r="O167" s="292">
        <v>2</v>
      </c>
      <c r="AA167" s="261">
        <v>1</v>
      </c>
      <c r="AB167" s="261">
        <v>7</v>
      </c>
      <c r="AC167" s="261">
        <v>7</v>
      </c>
      <c r="AZ167" s="261">
        <v>2</v>
      </c>
      <c r="BA167" s="261">
        <f>IF(AZ167=1,G167,0)</f>
        <v>0</v>
      </c>
      <c r="BB167" s="261">
        <f>IF(AZ167=2,G167,0)</f>
        <v>0</v>
      </c>
      <c r="BC167" s="261">
        <f>IF(AZ167=3,G167,0)</f>
        <v>0</v>
      </c>
      <c r="BD167" s="261">
        <f>IF(AZ167=4,G167,0)</f>
        <v>0</v>
      </c>
      <c r="BE167" s="261">
        <f>IF(AZ167=5,G167,0)</f>
        <v>0</v>
      </c>
      <c r="CA167" s="292">
        <v>1</v>
      </c>
      <c r="CB167" s="292">
        <v>7</v>
      </c>
    </row>
    <row r="168" spans="1:80">
      <c r="A168" s="293">
        <v>65</v>
      </c>
      <c r="B168" s="294" t="s">
        <v>408</v>
      </c>
      <c r="C168" s="295" t="s">
        <v>409</v>
      </c>
      <c r="D168" s="296" t="s">
        <v>98</v>
      </c>
      <c r="E168" s="297">
        <v>1</v>
      </c>
      <c r="F168" s="297">
        <v>0</v>
      </c>
      <c r="G168" s="298">
        <f>E168*F168</f>
        <v>0</v>
      </c>
      <c r="H168" s="299">
        <v>4.2</v>
      </c>
      <c r="I168" s="300">
        <f>E168*H168</f>
        <v>4.2</v>
      </c>
      <c r="J168" s="299">
        <v>0</v>
      </c>
      <c r="K168" s="300">
        <f>E168*J168</f>
        <v>0</v>
      </c>
      <c r="O168" s="292">
        <v>2</v>
      </c>
      <c r="AA168" s="261">
        <v>1</v>
      </c>
      <c r="AB168" s="261">
        <v>7</v>
      </c>
      <c r="AC168" s="261">
        <v>7</v>
      </c>
      <c r="AZ168" s="261">
        <v>2</v>
      </c>
      <c r="BA168" s="261">
        <f>IF(AZ168=1,G168,0)</f>
        <v>0</v>
      </c>
      <c r="BB168" s="261">
        <f>IF(AZ168=2,G168,0)</f>
        <v>0</v>
      </c>
      <c r="BC168" s="261">
        <f>IF(AZ168=3,G168,0)</f>
        <v>0</v>
      </c>
      <c r="BD168" s="261">
        <f>IF(AZ168=4,G168,0)</f>
        <v>0</v>
      </c>
      <c r="BE168" s="261">
        <f>IF(AZ168=5,G168,0)</f>
        <v>0</v>
      </c>
      <c r="CA168" s="292">
        <v>1</v>
      </c>
      <c r="CB168" s="292">
        <v>7</v>
      </c>
    </row>
    <row r="169" spans="1:80">
      <c r="A169" s="316"/>
      <c r="B169" s="317" t="s">
        <v>99</v>
      </c>
      <c r="C169" s="318" t="s">
        <v>405</v>
      </c>
      <c r="D169" s="319"/>
      <c r="E169" s="320"/>
      <c r="F169" s="321"/>
      <c r="G169" s="322">
        <f>SUM(G166:G168)</f>
        <v>0</v>
      </c>
      <c r="H169" s="323"/>
      <c r="I169" s="324">
        <f>SUM(I166:I168)</f>
        <v>25.2</v>
      </c>
      <c r="J169" s="323"/>
      <c r="K169" s="324">
        <f>SUM(K166:K168)</f>
        <v>0</v>
      </c>
      <c r="O169" s="292">
        <v>4</v>
      </c>
      <c r="BA169" s="325">
        <f>SUM(BA166:BA168)</f>
        <v>0</v>
      </c>
      <c r="BB169" s="325">
        <f>SUM(BB166:BB168)</f>
        <v>0</v>
      </c>
      <c r="BC169" s="325">
        <f>SUM(BC166:BC168)</f>
        <v>0</v>
      </c>
      <c r="BD169" s="325">
        <f>SUM(BD166:BD168)</f>
        <v>0</v>
      </c>
      <c r="BE169" s="325">
        <f>SUM(BE166:BE168)</f>
        <v>0</v>
      </c>
    </row>
    <row r="170" spans="1:80">
      <c r="A170" s="282" t="s">
        <v>97</v>
      </c>
      <c r="B170" s="283" t="s">
        <v>410</v>
      </c>
      <c r="C170" s="284" t="s">
        <v>411</v>
      </c>
      <c r="D170" s="285"/>
      <c r="E170" s="286"/>
      <c r="F170" s="286"/>
      <c r="G170" s="287"/>
      <c r="H170" s="288"/>
      <c r="I170" s="289"/>
      <c r="J170" s="290"/>
      <c r="K170" s="291"/>
      <c r="O170" s="292">
        <v>1</v>
      </c>
    </row>
    <row r="171" spans="1:80">
      <c r="A171" s="293">
        <v>66</v>
      </c>
      <c r="B171" s="294" t="s">
        <v>413</v>
      </c>
      <c r="C171" s="295" t="s">
        <v>414</v>
      </c>
      <c r="D171" s="296" t="s">
        <v>256</v>
      </c>
      <c r="E171" s="297">
        <v>31.976800000000001</v>
      </c>
      <c r="F171" s="297">
        <v>0</v>
      </c>
      <c r="G171" s="298">
        <f>E171*F171</f>
        <v>0</v>
      </c>
      <c r="H171" s="299">
        <v>0</v>
      </c>
      <c r="I171" s="300">
        <f>E171*H171</f>
        <v>0</v>
      </c>
      <c r="J171" s="299"/>
      <c r="K171" s="300">
        <f>E171*J171</f>
        <v>0</v>
      </c>
      <c r="O171" s="292">
        <v>2</v>
      </c>
      <c r="AA171" s="261">
        <v>8</v>
      </c>
      <c r="AB171" s="261">
        <v>0</v>
      </c>
      <c r="AC171" s="261">
        <v>3</v>
      </c>
      <c r="AZ171" s="261">
        <v>1</v>
      </c>
      <c r="BA171" s="261">
        <f>IF(AZ171=1,G171,0)</f>
        <v>0</v>
      </c>
      <c r="BB171" s="261">
        <f>IF(AZ171=2,G171,0)</f>
        <v>0</v>
      </c>
      <c r="BC171" s="261">
        <f>IF(AZ171=3,G171,0)</f>
        <v>0</v>
      </c>
      <c r="BD171" s="261">
        <f>IF(AZ171=4,G171,0)</f>
        <v>0</v>
      </c>
      <c r="BE171" s="261">
        <f>IF(AZ171=5,G171,0)</f>
        <v>0</v>
      </c>
      <c r="CA171" s="292">
        <v>8</v>
      </c>
      <c r="CB171" s="292">
        <v>0</v>
      </c>
    </row>
    <row r="172" spans="1:80">
      <c r="A172" s="293">
        <v>67</v>
      </c>
      <c r="B172" s="294" t="s">
        <v>415</v>
      </c>
      <c r="C172" s="295" t="s">
        <v>416</v>
      </c>
      <c r="D172" s="296" t="s">
        <v>256</v>
      </c>
      <c r="E172" s="297">
        <v>287.7912</v>
      </c>
      <c r="F172" s="297">
        <v>0</v>
      </c>
      <c r="G172" s="298">
        <f>E172*F172</f>
        <v>0</v>
      </c>
      <c r="H172" s="299">
        <v>0</v>
      </c>
      <c r="I172" s="300">
        <f>E172*H172</f>
        <v>0</v>
      </c>
      <c r="J172" s="299"/>
      <c r="K172" s="300">
        <f>E172*J172</f>
        <v>0</v>
      </c>
      <c r="O172" s="292">
        <v>2</v>
      </c>
      <c r="AA172" s="261">
        <v>8</v>
      </c>
      <c r="AB172" s="261">
        <v>0</v>
      </c>
      <c r="AC172" s="261">
        <v>3</v>
      </c>
      <c r="AZ172" s="261">
        <v>1</v>
      </c>
      <c r="BA172" s="261">
        <f>IF(AZ172=1,G172,0)</f>
        <v>0</v>
      </c>
      <c r="BB172" s="261">
        <f>IF(AZ172=2,G172,0)</f>
        <v>0</v>
      </c>
      <c r="BC172" s="261">
        <f>IF(AZ172=3,G172,0)</f>
        <v>0</v>
      </c>
      <c r="BD172" s="261">
        <f>IF(AZ172=4,G172,0)</f>
        <v>0</v>
      </c>
      <c r="BE172" s="261">
        <f>IF(AZ172=5,G172,0)</f>
        <v>0</v>
      </c>
      <c r="CA172" s="292">
        <v>8</v>
      </c>
      <c r="CB172" s="292">
        <v>0</v>
      </c>
    </row>
    <row r="173" spans="1:80">
      <c r="A173" s="301"/>
      <c r="B173" s="302"/>
      <c r="C173" s="303"/>
      <c r="D173" s="304"/>
      <c r="E173" s="304"/>
      <c r="F173" s="304"/>
      <c r="G173" s="305"/>
      <c r="I173" s="306"/>
      <c r="K173" s="306"/>
      <c r="L173" s="307"/>
      <c r="O173" s="292">
        <v>3</v>
      </c>
    </row>
    <row r="174" spans="1:80">
      <c r="A174" s="293">
        <v>68</v>
      </c>
      <c r="B174" s="294" t="s">
        <v>417</v>
      </c>
      <c r="C174" s="295" t="s">
        <v>418</v>
      </c>
      <c r="D174" s="296" t="s">
        <v>256</v>
      </c>
      <c r="E174" s="297">
        <v>31.976800000000001</v>
      </c>
      <c r="F174" s="297">
        <v>0</v>
      </c>
      <c r="G174" s="298">
        <f>E174*F174</f>
        <v>0</v>
      </c>
      <c r="H174" s="299">
        <v>0</v>
      </c>
      <c r="I174" s="300">
        <f>E174*H174</f>
        <v>0</v>
      </c>
      <c r="J174" s="299"/>
      <c r="K174" s="300">
        <f>E174*J174</f>
        <v>0</v>
      </c>
      <c r="O174" s="292">
        <v>2</v>
      </c>
      <c r="AA174" s="261">
        <v>8</v>
      </c>
      <c r="AB174" s="261">
        <v>0</v>
      </c>
      <c r="AC174" s="261">
        <v>3</v>
      </c>
      <c r="AZ174" s="261">
        <v>1</v>
      </c>
      <c r="BA174" s="261">
        <f>IF(AZ174=1,G174,0)</f>
        <v>0</v>
      </c>
      <c r="BB174" s="261">
        <f>IF(AZ174=2,G174,0)</f>
        <v>0</v>
      </c>
      <c r="BC174" s="261">
        <f>IF(AZ174=3,G174,0)</f>
        <v>0</v>
      </c>
      <c r="BD174" s="261">
        <f>IF(AZ174=4,G174,0)</f>
        <v>0</v>
      </c>
      <c r="BE174" s="261">
        <f>IF(AZ174=5,G174,0)</f>
        <v>0</v>
      </c>
      <c r="CA174" s="292">
        <v>8</v>
      </c>
      <c r="CB174" s="292">
        <v>0</v>
      </c>
    </row>
    <row r="175" spans="1:80">
      <c r="A175" s="293">
        <v>69</v>
      </c>
      <c r="B175" s="294" t="s">
        <v>419</v>
      </c>
      <c r="C175" s="295" t="s">
        <v>420</v>
      </c>
      <c r="D175" s="296" t="s">
        <v>256</v>
      </c>
      <c r="E175" s="297">
        <v>31.976800000000001</v>
      </c>
      <c r="F175" s="297">
        <v>0</v>
      </c>
      <c r="G175" s="298">
        <f>E175*F175</f>
        <v>0</v>
      </c>
      <c r="H175" s="299">
        <v>0</v>
      </c>
      <c r="I175" s="300">
        <f>E175*H175</f>
        <v>0</v>
      </c>
      <c r="J175" s="299"/>
      <c r="K175" s="300">
        <f>E175*J175</f>
        <v>0</v>
      </c>
      <c r="O175" s="292">
        <v>2</v>
      </c>
      <c r="AA175" s="261">
        <v>8</v>
      </c>
      <c r="AB175" s="261">
        <v>0</v>
      </c>
      <c r="AC175" s="261">
        <v>3</v>
      </c>
      <c r="AZ175" s="261">
        <v>1</v>
      </c>
      <c r="BA175" s="261">
        <f>IF(AZ175=1,G175,0)</f>
        <v>0</v>
      </c>
      <c r="BB175" s="261">
        <f>IF(AZ175=2,G175,0)</f>
        <v>0</v>
      </c>
      <c r="BC175" s="261">
        <f>IF(AZ175=3,G175,0)</f>
        <v>0</v>
      </c>
      <c r="BD175" s="261">
        <f>IF(AZ175=4,G175,0)</f>
        <v>0</v>
      </c>
      <c r="BE175" s="261">
        <f>IF(AZ175=5,G175,0)</f>
        <v>0</v>
      </c>
      <c r="CA175" s="292">
        <v>8</v>
      </c>
      <c r="CB175" s="292">
        <v>0</v>
      </c>
    </row>
    <row r="176" spans="1:80">
      <c r="A176" s="316"/>
      <c r="B176" s="317" t="s">
        <v>99</v>
      </c>
      <c r="C176" s="318" t="s">
        <v>412</v>
      </c>
      <c r="D176" s="319"/>
      <c r="E176" s="320"/>
      <c r="F176" s="321"/>
      <c r="G176" s="322">
        <f>SUM(G170:G175)</f>
        <v>0</v>
      </c>
      <c r="H176" s="323"/>
      <c r="I176" s="324">
        <f>SUM(I170:I175)</f>
        <v>0</v>
      </c>
      <c r="J176" s="323"/>
      <c r="K176" s="324">
        <f>SUM(K170:K175)</f>
        <v>0</v>
      </c>
      <c r="O176" s="292">
        <v>4</v>
      </c>
      <c r="BA176" s="325">
        <f>SUM(BA170:BA175)</f>
        <v>0</v>
      </c>
      <c r="BB176" s="325">
        <f>SUM(BB170:BB175)</f>
        <v>0</v>
      </c>
      <c r="BC176" s="325">
        <f>SUM(BC170:BC175)</f>
        <v>0</v>
      </c>
      <c r="BD176" s="325">
        <f>SUM(BD170:BD175)</f>
        <v>0</v>
      </c>
      <c r="BE176" s="325">
        <f>SUM(BE170:BE175)</f>
        <v>0</v>
      </c>
    </row>
    <row r="177" spans="5:5">
      <c r="E177" s="261"/>
    </row>
    <row r="178" spans="5:5">
      <c r="E178" s="261"/>
    </row>
    <row r="179" spans="5:5">
      <c r="E179" s="261"/>
    </row>
    <row r="180" spans="5:5">
      <c r="E180" s="261"/>
    </row>
    <row r="181" spans="5:5">
      <c r="E181" s="261"/>
    </row>
    <row r="182" spans="5:5">
      <c r="E182" s="261"/>
    </row>
    <row r="183" spans="5:5">
      <c r="E183" s="261"/>
    </row>
    <row r="184" spans="5:5">
      <c r="E184" s="261"/>
    </row>
    <row r="185" spans="5:5">
      <c r="E185" s="261"/>
    </row>
    <row r="186" spans="5:5">
      <c r="E186" s="261"/>
    </row>
    <row r="187" spans="5:5">
      <c r="E187" s="261"/>
    </row>
    <row r="188" spans="5:5">
      <c r="E188" s="261"/>
    </row>
    <row r="189" spans="5:5">
      <c r="E189" s="261"/>
    </row>
    <row r="190" spans="5:5">
      <c r="E190" s="261"/>
    </row>
    <row r="191" spans="5:5">
      <c r="E191" s="261"/>
    </row>
    <row r="192" spans="5:5">
      <c r="E192" s="261"/>
    </row>
    <row r="193" spans="1:7">
      <c r="E193" s="261"/>
    </row>
    <row r="194" spans="1:7">
      <c r="E194" s="261"/>
    </row>
    <row r="195" spans="1:7">
      <c r="E195" s="261"/>
    </row>
    <row r="196" spans="1:7">
      <c r="E196" s="261"/>
    </row>
    <row r="197" spans="1:7">
      <c r="E197" s="261"/>
    </row>
    <row r="198" spans="1:7">
      <c r="E198" s="261"/>
    </row>
    <row r="199" spans="1:7">
      <c r="E199" s="261"/>
    </row>
    <row r="200" spans="1:7">
      <c r="A200" s="315"/>
      <c r="B200" s="315"/>
      <c r="C200" s="315"/>
      <c r="D200" s="315"/>
      <c r="E200" s="315"/>
      <c r="F200" s="315"/>
      <c r="G200" s="315"/>
    </row>
    <row r="201" spans="1:7">
      <c r="A201" s="315"/>
      <c r="B201" s="315"/>
      <c r="C201" s="315"/>
      <c r="D201" s="315"/>
      <c r="E201" s="315"/>
      <c r="F201" s="315"/>
      <c r="G201" s="315"/>
    </row>
    <row r="202" spans="1:7">
      <c r="A202" s="315"/>
      <c r="B202" s="315"/>
      <c r="C202" s="315"/>
      <c r="D202" s="315"/>
      <c r="E202" s="315"/>
      <c r="F202" s="315"/>
      <c r="G202" s="315"/>
    </row>
    <row r="203" spans="1:7">
      <c r="A203" s="315"/>
      <c r="B203" s="315"/>
      <c r="C203" s="315"/>
      <c r="D203" s="315"/>
      <c r="E203" s="315"/>
      <c r="F203" s="315"/>
      <c r="G203" s="315"/>
    </row>
    <row r="204" spans="1:7">
      <c r="E204" s="261"/>
    </row>
    <row r="205" spans="1:7">
      <c r="E205" s="261"/>
    </row>
    <row r="206" spans="1:7">
      <c r="E206" s="261"/>
    </row>
    <row r="207" spans="1:7">
      <c r="E207" s="261"/>
    </row>
    <row r="208" spans="1:7">
      <c r="E208" s="261"/>
    </row>
    <row r="209" spans="5:5">
      <c r="E209" s="261"/>
    </row>
    <row r="210" spans="5:5">
      <c r="E210" s="261"/>
    </row>
    <row r="211" spans="5:5">
      <c r="E211" s="261"/>
    </row>
    <row r="212" spans="5:5">
      <c r="E212" s="261"/>
    </row>
    <row r="213" spans="5:5">
      <c r="E213" s="261"/>
    </row>
    <row r="214" spans="5:5">
      <c r="E214" s="261"/>
    </row>
    <row r="215" spans="5:5">
      <c r="E215" s="261"/>
    </row>
    <row r="216" spans="5:5">
      <c r="E216" s="261"/>
    </row>
    <row r="217" spans="5:5">
      <c r="E217" s="261"/>
    </row>
    <row r="218" spans="5:5">
      <c r="E218" s="261"/>
    </row>
    <row r="219" spans="5:5">
      <c r="E219" s="261"/>
    </row>
    <row r="220" spans="5:5">
      <c r="E220" s="261"/>
    </row>
    <row r="221" spans="5:5">
      <c r="E221" s="261"/>
    </row>
    <row r="222" spans="5:5">
      <c r="E222" s="261"/>
    </row>
    <row r="223" spans="5:5">
      <c r="E223" s="261"/>
    </row>
    <row r="224" spans="5:5">
      <c r="E224" s="261"/>
    </row>
    <row r="225" spans="1:7">
      <c r="E225" s="261"/>
    </row>
    <row r="226" spans="1:7">
      <c r="E226" s="261"/>
    </row>
    <row r="227" spans="1:7">
      <c r="E227" s="261"/>
    </row>
    <row r="228" spans="1:7">
      <c r="E228" s="261"/>
    </row>
    <row r="229" spans="1:7">
      <c r="E229" s="261"/>
    </row>
    <row r="230" spans="1:7">
      <c r="E230" s="261"/>
    </row>
    <row r="231" spans="1:7">
      <c r="E231" s="261"/>
    </row>
    <row r="232" spans="1:7">
      <c r="E232" s="261"/>
    </row>
    <row r="233" spans="1:7">
      <c r="E233" s="261"/>
    </row>
    <row r="234" spans="1:7">
      <c r="E234" s="261"/>
    </row>
    <row r="235" spans="1:7">
      <c r="A235" s="326"/>
      <c r="B235" s="326"/>
    </row>
    <row r="236" spans="1:7">
      <c r="A236" s="315"/>
      <c r="B236" s="315"/>
      <c r="C236" s="327"/>
      <c r="D236" s="327"/>
      <c r="E236" s="328"/>
      <c r="F236" s="327"/>
      <c r="G236" s="329"/>
    </row>
    <row r="237" spans="1:7">
      <c r="A237" s="330"/>
      <c r="B237" s="330"/>
      <c r="C237" s="315"/>
      <c r="D237" s="315"/>
      <c r="E237" s="331"/>
      <c r="F237" s="315"/>
      <c r="G237" s="315"/>
    </row>
    <row r="238" spans="1:7">
      <c r="A238" s="315"/>
      <c r="B238" s="315"/>
      <c r="C238" s="315"/>
      <c r="D238" s="315"/>
      <c r="E238" s="331"/>
      <c r="F238" s="315"/>
      <c r="G238" s="315"/>
    </row>
    <row r="239" spans="1:7">
      <c r="A239" s="315"/>
      <c r="B239" s="315"/>
      <c r="C239" s="315"/>
      <c r="D239" s="315"/>
      <c r="E239" s="331"/>
      <c r="F239" s="315"/>
      <c r="G239" s="315"/>
    </row>
    <row r="240" spans="1:7">
      <c r="A240" s="315"/>
      <c r="B240" s="315"/>
      <c r="C240" s="315"/>
      <c r="D240" s="315"/>
      <c r="E240" s="331"/>
      <c r="F240" s="315"/>
      <c r="G240" s="315"/>
    </row>
    <row r="241" spans="1:7">
      <c r="A241" s="315"/>
      <c r="B241" s="315"/>
      <c r="C241" s="315"/>
      <c r="D241" s="315"/>
      <c r="E241" s="331"/>
      <c r="F241" s="315"/>
      <c r="G241" s="315"/>
    </row>
    <row r="242" spans="1:7">
      <c r="A242" s="315"/>
      <c r="B242" s="315"/>
      <c r="C242" s="315"/>
      <c r="D242" s="315"/>
      <c r="E242" s="331"/>
      <c r="F242" s="315"/>
      <c r="G242" s="315"/>
    </row>
    <row r="243" spans="1:7">
      <c r="A243" s="315"/>
      <c r="B243" s="315"/>
      <c r="C243" s="315"/>
      <c r="D243" s="315"/>
      <c r="E243" s="331"/>
      <c r="F243" s="315"/>
      <c r="G243" s="315"/>
    </row>
    <row r="244" spans="1:7">
      <c r="A244" s="315"/>
      <c r="B244" s="315"/>
      <c r="C244" s="315"/>
      <c r="D244" s="315"/>
      <c r="E244" s="331"/>
      <c r="F244" s="315"/>
      <c r="G244" s="315"/>
    </row>
    <row r="245" spans="1:7">
      <c r="A245" s="315"/>
      <c r="B245" s="315"/>
      <c r="C245" s="315"/>
      <c r="D245" s="315"/>
      <c r="E245" s="331"/>
      <c r="F245" s="315"/>
      <c r="G245" s="315"/>
    </row>
    <row r="246" spans="1:7">
      <c r="A246" s="315"/>
      <c r="B246" s="315"/>
      <c r="C246" s="315"/>
      <c r="D246" s="315"/>
      <c r="E246" s="331"/>
      <c r="F246" s="315"/>
      <c r="G246" s="315"/>
    </row>
    <row r="247" spans="1:7">
      <c r="A247" s="315"/>
      <c r="B247" s="315"/>
      <c r="C247" s="315"/>
      <c r="D247" s="315"/>
      <c r="E247" s="331"/>
      <c r="F247" s="315"/>
      <c r="G247" s="315"/>
    </row>
    <row r="248" spans="1:7">
      <c r="A248" s="315"/>
      <c r="B248" s="315"/>
      <c r="C248" s="315"/>
      <c r="D248" s="315"/>
      <c r="E248" s="331"/>
      <c r="F248" s="315"/>
      <c r="G248" s="315"/>
    </row>
    <row r="249" spans="1:7">
      <c r="A249" s="315"/>
      <c r="B249" s="315"/>
      <c r="C249" s="315"/>
      <c r="D249" s="315"/>
      <c r="E249" s="331"/>
      <c r="F249" s="315"/>
      <c r="G249" s="315"/>
    </row>
  </sheetData>
  <mergeCells count="65">
    <mergeCell ref="C173:G173"/>
    <mergeCell ref="C160:D160"/>
    <mergeCell ref="C153:G153"/>
    <mergeCell ref="C133:G133"/>
    <mergeCell ref="C135:G135"/>
    <mergeCell ref="C136:D136"/>
    <mergeCell ref="C138:D138"/>
    <mergeCell ref="C140:G140"/>
    <mergeCell ref="C141:D141"/>
    <mergeCell ref="C143:G143"/>
    <mergeCell ref="C146:G146"/>
    <mergeCell ref="C149:D149"/>
    <mergeCell ref="C124:D124"/>
    <mergeCell ref="C128:G128"/>
    <mergeCell ref="C129:D129"/>
    <mergeCell ref="C110:G110"/>
    <mergeCell ref="C114:G114"/>
    <mergeCell ref="C115:D115"/>
    <mergeCell ref="C117:G117"/>
    <mergeCell ref="C121:D121"/>
    <mergeCell ref="C123:G123"/>
    <mergeCell ref="C94:G94"/>
    <mergeCell ref="C96:G96"/>
    <mergeCell ref="C98:G98"/>
    <mergeCell ref="C100:G100"/>
    <mergeCell ref="C102:D102"/>
    <mergeCell ref="C103:D103"/>
    <mergeCell ref="C104:D104"/>
    <mergeCell ref="C85:G85"/>
    <mergeCell ref="C86:D86"/>
    <mergeCell ref="C89:G89"/>
    <mergeCell ref="C90:D90"/>
    <mergeCell ref="C76:D76"/>
    <mergeCell ref="C78:D78"/>
    <mergeCell ref="C66:D66"/>
    <mergeCell ref="C67:D67"/>
    <mergeCell ref="C68:D68"/>
    <mergeCell ref="C69:D69"/>
    <mergeCell ref="C56:D56"/>
    <mergeCell ref="C58:D58"/>
    <mergeCell ref="C59:D59"/>
    <mergeCell ref="C60:D60"/>
    <mergeCell ref="C61:D61"/>
    <mergeCell ref="C63:D63"/>
    <mergeCell ref="C64:D64"/>
    <mergeCell ref="C65:D65"/>
    <mergeCell ref="C46:D46"/>
    <mergeCell ref="C48:D48"/>
    <mergeCell ref="C50:D50"/>
    <mergeCell ref="C52:D52"/>
    <mergeCell ref="C32:D32"/>
    <mergeCell ref="C35:D35"/>
    <mergeCell ref="C38:D38"/>
    <mergeCell ref="C41:G41"/>
    <mergeCell ref="C42:D42"/>
    <mergeCell ref="C21:D21"/>
    <mergeCell ref="C24:D24"/>
    <mergeCell ref="C27:G27"/>
    <mergeCell ref="C28:D28"/>
    <mergeCell ref="A1:G1"/>
    <mergeCell ref="A3:B3"/>
    <mergeCell ref="A4:B4"/>
    <mergeCell ref="E4:G4"/>
    <mergeCell ref="C9:G9"/>
    <mergeCell ref="C15:G1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32</vt:i4>
      </vt:variant>
    </vt:vector>
  </HeadingPairs>
  <TitlesOfParts>
    <vt:vector size="39" baseType="lpstr">
      <vt:lpstr>Stavba</vt:lpstr>
      <vt:lpstr>SO 00 27-2020 KL</vt:lpstr>
      <vt:lpstr>SO 00 27-2020 Rek</vt:lpstr>
      <vt:lpstr>SO 00 27-2020 Pol</vt:lpstr>
      <vt:lpstr>SO 01 27-2020 KL</vt:lpstr>
      <vt:lpstr>SO 01 27-2020 Rek</vt:lpstr>
      <vt:lpstr>SO 01 27-2020 Pol</vt:lpstr>
      <vt:lpstr>Stavba!CelkemObjekty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'SO 00 27-2020 Pol'!Názvy_tisku</vt:lpstr>
      <vt:lpstr>'SO 00 27-2020 Rek'!Názvy_tisku</vt:lpstr>
      <vt:lpstr>'SO 01 27-2020 Pol'!Názvy_tisku</vt:lpstr>
      <vt:lpstr>'SO 01 27-2020 Rek'!Názvy_tisku</vt:lpstr>
      <vt:lpstr>Stavba!Objednatel</vt:lpstr>
      <vt:lpstr>Stavba!Objekt</vt:lpstr>
      <vt:lpstr>'SO 00 27-2020 KL'!Oblast_tisku</vt:lpstr>
      <vt:lpstr>'SO 00 27-2020 Pol'!Oblast_tisku</vt:lpstr>
      <vt:lpstr>'SO 00 27-2020 Rek'!Oblast_tisku</vt:lpstr>
      <vt:lpstr>'SO 01 27-2020 KL'!Oblast_tisku</vt:lpstr>
      <vt:lpstr>'SO 01 27-2020 Pol'!Oblast_tisku</vt:lpstr>
      <vt:lpstr>'SO 01 27-2020 Rek'!Oblast_tisku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Stavba!SazbaDPH1</vt:lpstr>
      <vt:lpstr>Stavba!SazbaDPH2</vt:lpstr>
      <vt:lpstr>Stavba!SoucetDilu</vt:lpstr>
      <vt:lpstr>Stavba!StavbaCelkem</vt:lpstr>
      <vt:lpstr>Stavba!Zhotovitel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</dc:creator>
  <cp:lastModifiedBy>Ina</cp:lastModifiedBy>
  <dcterms:created xsi:type="dcterms:W3CDTF">2020-09-22T22:04:20Z</dcterms:created>
  <dcterms:modified xsi:type="dcterms:W3CDTF">2020-09-22T22:04:52Z</dcterms:modified>
</cp:coreProperties>
</file>