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80" yWindow="300" windowWidth="11088" windowHeight="8328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list'!$G$2</definedName>
    <definedName name="MJ">'Krycí list'!$G$5</definedName>
    <definedName name="Mont">Rekapitulace!$H$14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Položky!$A$1:$G$113</definedName>
    <definedName name="_xlnm.Print_Area" localSheetId="1">Rekapitulace!$A$1:$I$28</definedName>
    <definedName name="PocetMJ">'Krycí list'!$G$6</definedName>
    <definedName name="Poznamka">'Krycí list'!$B$37</definedName>
    <definedName name="Projektant">'Krycí list'!$C$8</definedName>
    <definedName name="PSV">Rekapitulace!$F$14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4519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112" i="3"/>
  <c r="BD112"/>
  <c r="BC112"/>
  <c r="BB112"/>
  <c r="G112"/>
  <c r="BA112" s="1"/>
  <c r="BE111"/>
  <c r="BD111"/>
  <c r="BC111"/>
  <c r="BB111"/>
  <c r="G111"/>
  <c r="BA111" s="1"/>
  <c r="BE110"/>
  <c r="BD110"/>
  <c r="BC110"/>
  <c r="BB110"/>
  <c r="G110"/>
  <c r="BA110" s="1"/>
  <c r="BE109"/>
  <c r="BD109"/>
  <c r="BC109"/>
  <c r="BB109"/>
  <c r="G109"/>
  <c r="BA109" s="1"/>
  <c r="BE108"/>
  <c r="BD108"/>
  <c r="BC108"/>
  <c r="BB108"/>
  <c r="G108"/>
  <c r="BA108" s="1"/>
  <c r="BE107"/>
  <c r="BD107"/>
  <c r="BC107"/>
  <c r="BB107"/>
  <c r="G107"/>
  <c r="BA107" s="1"/>
  <c r="BA113" s="1"/>
  <c r="E13" i="2" s="1"/>
  <c r="B13"/>
  <c r="A13"/>
  <c r="BE113" i="3"/>
  <c r="I13" i="2" s="1"/>
  <c r="BD113" i="3"/>
  <c r="H13" i="2" s="1"/>
  <c r="BC113" i="3"/>
  <c r="G13" i="2" s="1"/>
  <c r="BB113" i="3"/>
  <c r="F13" i="2" s="1"/>
  <c r="G113" i="3"/>
  <c r="C113"/>
  <c r="BE104"/>
  <c r="BD104"/>
  <c r="BC104"/>
  <c r="BA104"/>
  <c r="G104"/>
  <c r="BB104" s="1"/>
  <c r="BE103"/>
  <c r="BD103"/>
  <c r="BC103"/>
  <c r="BA103"/>
  <c r="G103"/>
  <c r="BB103" s="1"/>
  <c r="BE102"/>
  <c r="BD102"/>
  <c r="BC102"/>
  <c r="BA102"/>
  <c r="G102"/>
  <c r="BB102" s="1"/>
  <c r="BE101"/>
  <c r="BD101"/>
  <c r="BC101"/>
  <c r="BA101"/>
  <c r="G101"/>
  <c r="BB101" s="1"/>
  <c r="BE100"/>
  <c r="BD100"/>
  <c r="BC100"/>
  <c r="BA100"/>
  <c r="G100"/>
  <c r="BB100" s="1"/>
  <c r="BE99"/>
  <c r="BD99"/>
  <c r="BC99"/>
  <c r="BA99"/>
  <c r="G99"/>
  <c r="BB99" s="1"/>
  <c r="BE98"/>
  <c r="BD98"/>
  <c r="BC98"/>
  <c r="BA98"/>
  <c r="G98"/>
  <c r="BB98" s="1"/>
  <c r="BE97"/>
  <c r="BD97"/>
  <c r="BC97"/>
  <c r="BA97"/>
  <c r="G97"/>
  <c r="BB97" s="1"/>
  <c r="BE96"/>
  <c r="BD96"/>
  <c r="BC96"/>
  <c r="BA96"/>
  <c r="G96"/>
  <c r="BB96" s="1"/>
  <c r="BE95"/>
  <c r="BD95"/>
  <c r="BC95"/>
  <c r="BA95"/>
  <c r="G95"/>
  <c r="BB95" s="1"/>
  <c r="BE94"/>
  <c r="BD94"/>
  <c r="BC94"/>
  <c r="BA94"/>
  <c r="G94"/>
  <c r="BB94" s="1"/>
  <c r="BE93"/>
  <c r="BD93"/>
  <c r="BC93"/>
  <c r="BA93"/>
  <c r="G93"/>
  <c r="BB93" s="1"/>
  <c r="BE92"/>
  <c r="BD92"/>
  <c r="BC92"/>
  <c r="BA92"/>
  <c r="G92"/>
  <c r="BB92" s="1"/>
  <c r="BE91"/>
  <c r="BD91"/>
  <c r="BC91"/>
  <c r="BA91"/>
  <c r="G91"/>
  <c r="BB91" s="1"/>
  <c r="BE90"/>
  <c r="BD90"/>
  <c r="BC90"/>
  <c r="BA90"/>
  <c r="G90"/>
  <c r="BB90" s="1"/>
  <c r="BE89"/>
  <c r="BD89"/>
  <c r="BC89"/>
  <c r="BA89"/>
  <c r="G89"/>
  <c r="BB89" s="1"/>
  <c r="BE88"/>
  <c r="BD88"/>
  <c r="BC88"/>
  <c r="BA88"/>
  <c r="G88"/>
  <c r="BB88" s="1"/>
  <c r="BE87"/>
  <c r="BD87"/>
  <c r="BC87"/>
  <c r="BA87"/>
  <c r="G87"/>
  <c r="BB87" s="1"/>
  <c r="BE86"/>
  <c r="BD86"/>
  <c r="BC86"/>
  <c r="BA86"/>
  <c r="G86"/>
  <c r="BB86" s="1"/>
  <c r="BE85"/>
  <c r="BD85"/>
  <c r="BC85"/>
  <c r="BA85"/>
  <c r="G85"/>
  <c r="BB85" s="1"/>
  <c r="BE84"/>
  <c r="BD84"/>
  <c r="BC84"/>
  <c r="BA84"/>
  <c r="G84"/>
  <c r="BB84" s="1"/>
  <c r="BB105" s="1"/>
  <c r="F12" i="2" s="1"/>
  <c r="B12"/>
  <c r="A12"/>
  <c r="BE105" i="3"/>
  <c r="I12" i="2" s="1"/>
  <c r="BD105" i="3"/>
  <c r="H12" i="2" s="1"/>
  <c r="BC105" i="3"/>
  <c r="G12" i="2" s="1"/>
  <c r="BA105" i="3"/>
  <c r="E12" i="2" s="1"/>
  <c r="G105" i="3"/>
  <c r="C105"/>
  <c r="BE81"/>
  <c r="BD81"/>
  <c r="BC81"/>
  <c r="BA81"/>
  <c r="G81"/>
  <c r="BB81" s="1"/>
  <c r="BE79"/>
  <c r="BD79"/>
  <c r="BC79"/>
  <c r="BA79"/>
  <c r="G79"/>
  <c r="BB79" s="1"/>
  <c r="BE77"/>
  <c r="BD77"/>
  <c r="BC77"/>
  <c r="BA77"/>
  <c r="G77"/>
  <c r="BB77" s="1"/>
  <c r="BE74"/>
  <c r="BD74"/>
  <c r="BC74"/>
  <c r="BA74"/>
  <c r="G74"/>
  <c r="BB74" s="1"/>
  <c r="BE73"/>
  <c r="BD73"/>
  <c r="BC73"/>
  <c r="BA73"/>
  <c r="G73"/>
  <c r="BB73" s="1"/>
  <c r="BE72"/>
  <c r="BD72"/>
  <c r="BC72"/>
  <c r="BA72"/>
  <c r="G72"/>
  <c r="BB72" s="1"/>
  <c r="BE71"/>
  <c r="BD71"/>
  <c r="BC71"/>
  <c r="BA71"/>
  <c r="G71"/>
  <c r="BB71" s="1"/>
  <c r="BE70"/>
  <c r="BD70"/>
  <c r="BC70"/>
  <c r="BA70"/>
  <c r="G70"/>
  <c r="BB70" s="1"/>
  <c r="BE69"/>
  <c r="BD69"/>
  <c r="BC69"/>
  <c r="BA69"/>
  <c r="G69"/>
  <c r="BB69" s="1"/>
  <c r="BE68"/>
  <c r="BD68"/>
  <c r="BC68"/>
  <c r="BA68"/>
  <c r="G68"/>
  <c r="BB68" s="1"/>
  <c r="BE67"/>
  <c r="BD67"/>
  <c r="BC67"/>
  <c r="BA67"/>
  <c r="G67"/>
  <c r="BB67" s="1"/>
  <c r="BE66"/>
  <c r="BD66"/>
  <c r="BC66"/>
  <c r="BA66"/>
  <c r="G66"/>
  <c r="BB66" s="1"/>
  <c r="BE65"/>
  <c r="BD65"/>
  <c r="BC65"/>
  <c r="BA65"/>
  <c r="G65"/>
  <c r="BB65" s="1"/>
  <c r="BE64"/>
  <c r="BD64"/>
  <c r="BC64"/>
  <c r="BA64"/>
  <c r="G64"/>
  <c r="BB64" s="1"/>
  <c r="BE63"/>
  <c r="BD63"/>
  <c r="BC63"/>
  <c r="BA63"/>
  <c r="G63"/>
  <c r="BB63" s="1"/>
  <c r="BE62"/>
  <c r="BD62"/>
  <c r="BC62"/>
  <c r="BA62"/>
  <c r="G62"/>
  <c r="BB62" s="1"/>
  <c r="BE61"/>
  <c r="BD61"/>
  <c r="BC61"/>
  <c r="BA61"/>
  <c r="G61"/>
  <c r="BB61" s="1"/>
  <c r="BE59"/>
  <c r="BD59"/>
  <c r="BC59"/>
  <c r="BA59"/>
  <c r="G59"/>
  <c r="BB59" s="1"/>
  <c r="BE57"/>
  <c r="BD57"/>
  <c r="BC57"/>
  <c r="BA57"/>
  <c r="G57"/>
  <c r="BB57" s="1"/>
  <c r="BE55"/>
  <c r="BD55"/>
  <c r="BC55"/>
  <c r="BA55"/>
  <c r="G55"/>
  <c r="BB55" s="1"/>
  <c r="BE54"/>
  <c r="BD54"/>
  <c r="BC54"/>
  <c r="BA54"/>
  <c r="G54"/>
  <c r="BB54" s="1"/>
  <c r="BB82" s="1"/>
  <c r="F11" i="2" s="1"/>
  <c r="B11"/>
  <c r="A11"/>
  <c r="BE82" i="3"/>
  <c r="I11" i="2" s="1"/>
  <c r="BD82" i="3"/>
  <c r="H11" i="2" s="1"/>
  <c r="BC82" i="3"/>
  <c r="G11" i="2" s="1"/>
  <c r="BA82" i="3"/>
  <c r="E11" i="2" s="1"/>
  <c r="G82" i="3"/>
  <c r="C82"/>
  <c r="BE51"/>
  <c r="BD51"/>
  <c r="BC51"/>
  <c r="BA51"/>
  <c r="G51"/>
  <c r="BB51" s="1"/>
  <c r="BE49"/>
  <c r="BD49"/>
  <c r="BC49"/>
  <c r="BA49"/>
  <c r="G49"/>
  <c r="BB49" s="1"/>
  <c r="BE47"/>
  <c r="BD47"/>
  <c r="BC47"/>
  <c r="BA47"/>
  <c r="G47"/>
  <c r="BB47" s="1"/>
  <c r="BE46"/>
  <c r="BD46"/>
  <c r="BC46"/>
  <c r="BA46"/>
  <c r="G46"/>
  <c r="BB46" s="1"/>
  <c r="BE44"/>
  <c r="BD44"/>
  <c r="BC44"/>
  <c r="BA44"/>
  <c r="G44"/>
  <c r="BB44" s="1"/>
  <c r="BE43"/>
  <c r="BD43"/>
  <c r="BC43"/>
  <c r="BA43"/>
  <c r="G43"/>
  <c r="BB43" s="1"/>
  <c r="BE42"/>
  <c r="BD42"/>
  <c r="BC42"/>
  <c r="BA42"/>
  <c r="G42"/>
  <c r="BB42" s="1"/>
  <c r="BE41"/>
  <c r="BD41"/>
  <c r="BC41"/>
  <c r="BA41"/>
  <c r="G41"/>
  <c r="BB41" s="1"/>
  <c r="BE40"/>
  <c r="BD40"/>
  <c r="BC40"/>
  <c r="BA40"/>
  <c r="G40"/>
  <c r="BB40" s="1"/>
  <c r="BE39"/>
  <c r="BD39"/>
  <c r="BC39"/>
  <c r="BA39"/>
  <c r="G39"/>
  <c r="BB39" s="1"/>
  <c r="BE38"/>
  <c r="BD38"/>
  <c r="BC38"/>
  <c r="BA38"/>
  <c r="G38"/>
  <c r="BB38" s="1"/>
  <c r="BE37"/>
  <c r="BD37"/>
  <c r="BC37"/>
  <c r="BA37"/>
  <c r="G37"/>
  <c r="BB37" s="1"/>
  <c r="BE36"/>
  <c r="BD36"/>
  <c r="BC36"/>
  <c r="BA36"/>
  <c r="G36"/>
  <c r="BB36" s="1"/>
  <c r="BE34"/>
  <c r="BD34"/>
  <c r="BC34"/>
  <c r="BA34"/>
  <c r="G34"/>
  <c r="BB34" s="1"/>
  <c r="BE32"/>
  <c r="BD32"/>
  <c r="BC32"/>
  <c r="BA32"/>
  <c r="G32"/>
  <c r="BB32" s="1"/>
  <c r="BE31"/>
  <c r="BD31"/>
  <c r="BC31"/>
  <c r="BA31"/>
  <c r="G31"/>
  <c r="BB31" s="1"/>
  <c r="BE30"/>
  <c r="BD30"/>
  <c r="BC30"/>
  <c r="BA30"/>
  <c r="G30"/>
  <c r="BB30" s="1"/>
  <c r="BE29"/>
  <c r="BD29"/>
  <c r="BC29"/>
  <c r="BA29"/>
  <c r="G29"/>
  <c r="BB29" s="1"/>
  <c r="BE28"/>
  <c r="BD28"/>
  <c r="BC28"/>
  <c r="BA28"/>
  <c r="G28"/>
  <c r="BB28" s="1"/>
  <c r="BE27"/>
  <c r="BD27"/>
  <c r="BC27"/>
  <c r="BA27"/>
  <c r="G27"/>
  <c r="BB27" s="1"/>
  <c r="BE26"/>
  <c r="BD26"/>
  <c r="BC26"/>
  <c r="BA26"/>
  <c r="G26"/>
  <c r="BB26" s="1"/>
  <c r="BB52" s="1"/>
  <c r="F10" i="2" s="1"/>
  <c r="B10"/>
  <c r="A10"/>
  <c r="BE52" i="3"/>
  <c r="I10" i="2" s="1"/>
  <c r="BD52" i="3"/>
  <c r="H10" i="2" s="1"/>
  <c r="BC52" i="3"/>
  <c r="G10" i="2" s="1"/>
  <c r="BA52" i="3"/>
  <c r="E10" i="2" s="1"/>
  <c r="G52" i="3"/>
  <c r="C52"/>
  <c r="BE23"/>
  <c r="BD23"/>
  <c r="BC23"/>
  <c r="BB23"/>
  <c r="G23"/>
  <c r="BA23" s="1"/>
  <c r="BA24" s="1"/>
  <c r="E9" i="2" s="1"/>
  <c r="B9"/>
  <c r="A9"/>
  <c r="BE24" i="3"/>
  <c r="I9" i="2" s="1"/>
  <c r="BD24" i="3"/>
  <c r="H9" i="2" s="1"/>
  <c r="BC24" i="3"/>
  <c r="G9" i="2" s="1"/>
  <c r="BB24" i="3"/>
  <c r="F9" i="2" s="1"/>
  <c r="G24" i="3"/>
  <c r="C24"/>
  <c r="BE20"/>
  <c r="BD20"/>
  <c r="BC20"/>
  <c r="BB20"/>
  <c r="G20"/>
  <c r="BA20" s="1"/>
  <c r="BE18"/>
  <c r="BD18"/>
  <c r="BC18"/>
  <c r="BB18"/>
  <c r="G18"/>
  <c r="BA18" s="1"/>
  <c r="BA21" s="1"/>
  <c r="E8" i="2" s="1"/>
  <c r="B8"/>
  <c r="A8"/>
  <c r="BE21" i="3"/>
  <c r="I8" i="2" s="1"/>
  <c r="BD21" i="3"/>
  <c r="H8" i="2" s="1"/>
  <c r="BC21" i="3"/>
  <c r="G8" i="2" s="1"/>
  <c r="BB21" i="3"/>
  <c r="F8" i="2" s="1"/>
  <c r="G21" i="3"/>
  <c r="C21"/>
  <c r="BE14"/>
  <c r="BD14"/>
  <c r="BC14"/>
  <c r="BB14"/>
  <c r="G14"/>
  <c r="BA14" s="1"/>
  <c r="BE12"/>
  <c r="BD12"/>
  <c r="BC12"/>
  <c r="BB12"/>
  <c r="G12"/>
  <c r="BA12" s="1"/>
  <c r="BE10"/>
  <c r="BD10"/>
  <c r="BC10"/>
  <c r="BB10"/>
  <c r="G10"/>
  <c r="BA10" s="1"/>
  <c r="BE8"/>
  <c r="BD8"/>
  <c r="BC8"/>
  <c r="BB8"/>
  <c r="G8"/>
  <c r="BA8" s="1"/>
  <c r="BA16" s="1"/>
  <c r="E7" i="2" s="1"/>
  <c r="E14" s="1"/>
  <c r="B7"/>
  <c r="A7"/>
  <c r="BE16" i="3"/>
  <c r="I7" i="2" s="1"/>
  <c r="I14" s="1"/>
  <c r="C21" i="1" s="1"/>
  <c r="BD16" i="3"/>
  <c r="H7" i="2" s="1"/>
  <c r="H14" s="1"/>
  <c r="C17" i="1" s="1"/>
  <c r="BC16" i="3"/>
  <c r="G7" i="2" s="1"/>
  <c r="G14" s="1"/>
  <c r="C18" i="1" s="1"/>
  <c r="BB16" i="3"/>
  <c r="F7" i="2" s="1"/>
  <c r="F14" s="1"/>
  <c r="C16" i="1" s="1"/>
  <c r="G16" i="3"/>
  <c r="C16"/>
  <c r="E4"/>
  <c r="C4"/>
  <c r="F3"/>
  <c r="C3"/>
  <c r="C2" i="2"/>
  <c r="C1"/>
  <c r="C33" i="1"/>
  <c r="F33" s="1"/>
  <c r="C31"/>
  <c r="C9"/>
  <c r="G7"/>
  <c r="D2"/>
  <c r="C2"/>
  <c r="G26" i="2" l="1"/>
  <c r="I26" s="1"/>
  <c r="G25"/>
  <c r="I25" s="1"/>
  <c r="G21" i="1" s="1"/>
  <c r="G24" i="2"/>
  <c r="I24" s="1"/>
  <c r="G20" i="1" s="1"/>
  <c r="G23" i="2"/>
  <c r="I23" s="1"/>
  <c r="G19" i="1" s="1"/>
  <c r="G22" i="2"/>
  <c r="I22" s="1"/>
  <c r="G18" i="1" s="1"/>
  <c r="G21" i="2"/>
  <c r="I21" s="1"/>
  <c r="G17" i="1" s="1"/>
  <c r="G20" i="2"/>
  <c r="I20" s="1"/>
  <c r="G16" i="1" s="1"/>
  <c r="G19" i="2"/>
  <c r="C15" i="1"/>
  <c r="C19" s="1"/>
  <c r="C22" s="1"/>
  <c r="G23" l="1"/>
  <c r="G15"/>
  <c r="C23"/>
  <c r="F30" s="1"/>
  <c r="F31" l="1"/>
  <c r="F34" s="1"/>
  <c r="G22"/>
</calcChain>
</file>

<file path=xl/sharedStrings.xml><?xml version="1.0" encoding="utf-8"?>
<sst xmlns="http://schemas.openxmlformats.org/spreadsheetml/2006/main" count="404" uniqueCount="280">
  <si>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</si>
  <si>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</si>
  <si>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</si>
  <si>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</si>
  <si>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</si>
  <si>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</si>
  <si>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</si>
  <si>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</si>
  <si>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</si>
  <si>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</si>
  <si>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</si>
  <si>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</si>
  <si>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</si>
  <si>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</si>
  <si>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</si>
  <si>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</si>
  <si>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</si>
  <si>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</si>
  <si>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</si>
  <si>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</si>
  <si>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</si>
  <si>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</si>
  <si>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</si>
  <si>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</si>
  <si>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</si>
  <si>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</si>
  <si>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</si>
  <si>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</si>
  <si>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</si>
  <si>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</si>
  <si>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</si>
  <si>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</si>
  <si>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</si>
  <si>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</si>
  <si>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</si>
  <si>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</si>
  <si>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</si>
  <si>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</si>
  <si>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</si>
  <si>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</si>
  <si>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</si>
  <si>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</si>
  <si>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</si>
  <si>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</si>
  <si>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</si>
  <si>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</si>
  <si>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</si>
  <si>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</si>
  <si>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</si>
  <si>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</si>
  <si>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</si>
  <si>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</si>
  <si>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</si>
  <si>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</si>
  <si>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</si>
  <si>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</si>
  <si>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</si>
  <si>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</si>
  <si>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</si>
  <si>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</si>
  <si>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</si>
  <si>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</si>
  <si>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</si>
  <si>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</si>
  <si>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</si>
  <si>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</si>
  <si>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</si>
  <si>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</si>
  <si>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</si>
  <si>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</si>
  <si>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</si>
  <si>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</si>
  <si>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</si>
  <si>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</si>
  <si>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</si>
  <si>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</si>
  <si>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</si>
  <si>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</si>
  <si>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Si_202210</t>
  </si>
  <si>
    <t>SO 01</t>
  </si>
  <si>
    <t>D14e</t>
  </si>
  <si>
    <t>Zařízení zdravotechnických instalací</t>
  </si>
  <si>
    <t>139601103R00</t>
  </si>
  <si>
    <t xml:space="preserve">Ruční výkop jam, rýh a šachet v hornině tř. 4 </t>
  </si>
  <si>
    <t>m3</t>
  </si>
  <si>
    <t>pro kanalizaci š=60cm, hl=50cm:(10+8+5+11+4+8+10+2)*0,60*0,50</t>
  </si>
  <si>
    <t>174101101R00</t>
  </si>
  <si>
    <t xml:space="preserve">Zásyp jam, rýh, šachet se zhutněním </t>
  </si>
  <si>
    <t>v= 50-35:(10+8+5+11+4+8+10+2)*0,60*0,15</t>
  </si>
  <si>
    <t>175101101R00</t>
  </si>
  <si>
    <t xml:space="preserve">Obsyp potrubí bez prohození sypaniny </t>
  </si>
  <si>
    <t>kolem potrubí, v= 35cm:(10+8+5+11+4+8+10+2)*0,60*0,35</t>
  </si>
  <si>
    <t>583311076</t>
  </si>
  <si>
    <t>Kamenivo těžené frakce  0/2  D Zlínský kraj</t>
  </si>
  <si>
    <t>t</t>
  </si>
  <si>
    <t>obsyp potrubí štěrkopískem:12,18*1,85</t>
  </si>
  <si>
    <t>97</t>
  </si>
  <si>
    <t>Prorážení otvorů</t>
  </si>
  <si>
    <t>970031035R00</t>
  </si>
  <si>
    <t xml:space="preserve">Vrtání jádrové do zdiva cihelného d 35-39 mm </t>
  </si>
  <si>
    <t>m</t>
  </si>
  <si>
    <t>0,15+0,15+0,3+0,1+0,45+0,15</t>
  </si>
  <si>
    <t>970041035R00</t>
  </si>
  <si>
    <t xml:space="preserve">Vrtání jádrové do prostého betonu d 35-39 mm </t>
  </si>
  <si>
    <t>99</t>
  </si>
  <si>
    <t>Staveništní přesun hmot</t>
  </si>
  <si>
    <t>999281105R00</t>
  </si>
  <si>
    <t xml:space="preserve">Přesun hmot pro opravy a údržbu do výšky 6 m </t>
  </si>
  <si>
    <t>721</t>
  </si>
  <si>
    <t>Vnitřní kanalizace</t>
  </si>
  <si>
    <t>721176101R00</t>
  </si>
  <si>
    <t xml:space="preserve">Potrubí HT připojovací D 32 x 1,8 mm </t>
  </si>
  <si>
    <t>721176102R00</t>
  </si>
  <si>
    <t xml:space="preserve">Potrubí HT připojovací D 40 x 1,8 mm </t>
  </si>
  <si>
    <t>721176103R00</t>
  </si>
  <si>
    <t xml:space="preserve">Potrubí HT připojovací D 50 x 1,8 mm </t>
  </si>
  <si>
    <t>721176104R00</t>
  </si>
  <si>
    <t xml:space="preserve">Potrubí HT připojovací D 75 x 1,9 mm </t>
  </si>
  <si>
    <t>721176105R00</t>
  </si>
  <si>
    <t xml:space="preserve">Potrubí HT připojovací DN 100 x 2,7 mm </t>
  </si>
  <si>
    <t>721176115R00</t>
  </si>
  <si>
    <t xml:space="preserve">Potrubí HT odpadní svislé D 110 x 2,7 mm </t>
  </si>
  <si>
    <t>721176222R00</t>
  </si>
  <si>
    <t xml:space="preserve">Potrubí KG svodné (ležaté) v zemi D 110 x 3,2 mm </t>
  </si>
  <si>
    <t>8+5+4+4+7+7+3</t>
  </si>
  <si>
    <t>721176223R00</t>
  </si>
  <si>
    <t xml:space="preserve">Potrubí KG svodné (ležaté) v zemi D 125 x 3,2 mm </t>
  </si>
  <si>
    <t>3+7+5+4+3+1</t>
  </si>
  <si>
    <t>721176224R00</t>
  </si>
  <si>
    <t xml:space="preserve">Potrubí KG svodné (ležaté) v zemi D 160 x 4,0 mm </t>
  </si>
  <si>
    <t>721178126R00</t>
  </si>
  <si>
    <t xml:space="preserve">Čisticí kus pro potr.svislé D110 </t>
  </si>
  <si>
    <t>kus</t>
  </si>
  <si>
    <t>721194103R00</t>
  </si>
  <si>
    <t xml:space="preserve">Vyvedení odpadních výpustek D 32 x 1,8 </t>
  </si>
  <si>
    <t>721194104R00</t>
  </si>
  <si>
    <t xml:space="preserve">Vyvedení odpadních výpustek D 40 x 1,8 </t>
  </si>
  <si>
    <t>721194105R00</t>
  </si>
  <si>
    <t xml:space="preserve">Vyvedení odpadních výpustek D 50 x 1,8 </t>
  </si>
  <si>
    <t>721194107R00</t>
  </si>
  <si>
    <t xml:space="preserve">Vyvedení odpadních výpustek D 75 x 1,9 </t>
  </si>
  <si>
    <t>721194109R00</t>
  </si>
  <si>
    <t xml:space="preserve">Vyvedení odpadních výpustek D 110 x 2,3 </t>
  </si>
  <si>
    <t>721273200R00</t>
  </si>
  <si>
    <t xml:space="preserve">Souprava ventilační střešní HL </t>
  </si>
  <si>
    <t>721290111R00</t>
  </si>
  <si>
    <t xml:space="preserve">Zkouška těsnosti kanalizace vodou DN 125 </t>
  </si>
  <si>
    <t>6+4+5+6+15+6+38+23</t>
  </si>
  <si>
    <t>721290112R00</t>
  </si>
  <si>
    <t xml:space="preserve">Zkouška těsnosti kanalizace vodou do DN 200 </t>
  </si>
  <si>
    <t>721 R01</t>
  </si>
  <si>
    <t>Žlab odtokový polymerberon 100/125 s roštem nerez vč.montáže do beton.lože</t>
  </si>
  <si>
    <t>bm</t>
  </si>
  <si>
    <t>2,2+2+5+5+3,5+2</t>
  </si>
  <si>
    <t>721 R02</t>
  </si>
  <si>
    <t>Atyp nerezová síťka pod rošt žlabu pro záchyt hrubých nečistot</t>
  </si>
  <si>
    <t>998721101R00</t>
  </si>
  <si>
    <t xml:space="preserve">Přesun hmot pro vnitřní kanalizaci, výšky do 6 m </t>
  </si>
  <si>
    <t>722</t>
  </si>
  <si>
    <t>Vnitřní vodovod</t>
  </si>
  <si>
    <t>722132115R00</t>
  </si>
  <si>
    <t xml:space="preserve">Potrubí ocel vně/vni pozink.28x1,5 </t>
  </si>
  <si>
    <t>722172411R00</t>
  </si>
  <si>
    <t xml:space="preserve">Potrubí z PPR, D 20 x 2,8 mm, PN 16 </t>
  </si>
  <si>
    <t>2+4+5+2+3+4+1+6+2+2+8+4+11</t>
  </si>
  <si>
    <t>722172412R00</t>
  </si>
  <si>
    <t xml:space="preserve">Potrubí z PPR D 25 x 3,5 mm, PN 16 </t>
  </si>
  <si>
    <t>6+10+5+2+3+2</t>
  </si>
  <si>
    <t>722172413R00</t>
  </si>
  <si>
    <t xml:space="preserve">Potrubí z PPR D 32 x 4,4 mm, PN 16 </t>
  </si>
  <si>
    <t>3+8+4+8+2</t>
  </si>
  <si>
    <t>722181223RT7</t>
  </si>
  <si>
    <t>Izolace návleková tl. stěny 13 mm vnitřní průměr 22 mm</t>
  </si>
  <si>
    <t>722181223RT8</t>
  </si>
  <si>
    <t>Izolace návleková tl. stěny 13 mm vnitřní průměr 25 mm</t>
  </si>
  <si>
    <t>722181223RU1</t>
  </si>
  <si>
    <t>Izolace návleková tl. stěny 13 mm vnitřní průměr 32 mm</t>
  </si>
  <si>
    <t>722191133R00</t>
  </si>
  <si>
    <t xml:space="preserve">Hadice sanitární flexibilní, DN 15, délka 0,5 m </t>
  </si>
  <si>
    <t>soubor</t>
  </si>
  <si>
    <t>722220111R00</t>
  </si>
  <si>
    <t xml:space="preserve">Nástěnka K 247, pro výtokový ventil G 1/2 </t>
  </si>
  <si>
    <t>722220112R00</t>
  </si>
  <si>
    <t xml:space="preserve">Nástěnka K 247, pro výtokový ventil G 3/4 </t>
  </si>
  <si>
    <t>722220121R00</t>
  </si>
  <si>
    <t xml:space="preserve">Nástěnka K 247, pro baterii G 1/2 </t>
  </si>
  <si>
    <t>pár</t>
  </si>
  <si>
    <t>722221123R00</t>
  </si>
  <si>
    <t>Kohout kulový zahradní, DN20 x DN25 (s připoj. na hadici)</t>
  </si>
  <si>
    <t>722223181R00</t>
  </si>
  <si>
    <t xml:space="preserve">Kohout kulový výtokový  DN 15 </t>
  </si>
  <si>
    <t>722235113R00</t>
  </si>
  <si>
    <t xml:space="preserve">Kohout kulový, vnitř.-vnitř.z. DN 25 </t>
  </si>
  <si>
    <t>722235161R00</t>
  </si>
  <si>
    <t xml:space="preserve">Kohout kulový,vnitřní-vnější z. DN 15 </t>
  </si>
  <si>
    <t>722235523R00</t>
  </si>
  <si>
    <t xml:space="preserve">Filtr, vnitřní-vnitřní z. DN 25 </t>
  </si>
  <si>
    <t>722235653R00</t>
  </si>
  <si>
    <t xml:space="preserve">Ventil zpětný  DN 25 </t>
  </si>
  <si>
    <t>722254201RT3</t>
  </si>
  <si>
    <t>Hydrantový systém, box s plnými dveřmi průměr 25/30, stálotvará hadice</t>
  </si>
  <si>
    <t>zazděná skříň:1</t>
  </si>
  <si>
    <t>zavěšená skříň:1</t>
  </si>
  <si>
    <t>722280106R00</t>
  </si>
  <si>
    <t xml:space="preserve">Tlaková zkouška vodovodního potrubí do DN 32 </t>
  </si>
  <si>
    <t>54+28+25</t>
  </si>
  <si>
    <t>722290234R00</t>
  </si>
  <si>
    <t xml:space="preserve">Proplach a dezinfekce vodovod.potrubí DN 80 </t>
  </si>
  <si>
    <t>998722101R00</t>
  </si>
  <si>
    <t xml:space="preserve">Přesun hmot pro vnitřní vodovod, výšky do 6 m </t>
  </si>
  <si>
    <t>725</t>
  </si>
  <si>
    <t>Zařizovací předměty</t>
  </si>
  <si>
    <t>725014121RT1</t>
  </si>
  <si>
    <t>Klozet závěsný, hlub. splach., bílý včetně sedátka v bílé barvě</t>
  </si>
  <si>
    <t>725017135R00</t>
  </si>
  <si>
    <t xml:space="preserve">Umyvadlo na šrouby 60 x 45 cm, bílé </t>
  </si>
  <si>
    <t>725019103R00</t>
  </si>
  <si>
    <t xml:space="preserve">Výlevka závěsná s plastovou mžížkou </t>
  </si>
  <si>
    <t>725119401R00</t>
  </si>
  <si>
    <t xml:space="preserve">Montáž předstěnových systémů pro zazdění </t>
  </si>
  <si>
    <t>725319101R00</t>
  </si>
  <si>
    <t xml:space="preserve">Montáž dřezů jednoduchých </t>
  </si>
  <si>
    <t>725329101R00</t>
  </si>
  <si>
    <t xml:space="preserve">Montáž dřezů dvojitých </t>
  </si>
  <si>
    <t>725823111RT2</t>
  </si>
  <si>
    <t xml:space="preserve">Baterie umyvadlová stoján. ruční, bez otvír.odpadu </t>
  </si>
  <si>
    <t>725823114R00</t>
  </si>
  <si>
    <t xml:space="preserve">Baterie dřezová stojánková ruční, bez otvír.odpadu </t>
  </si>
  <si>
    <t>725825114RT1</t>
  </si>
  <si>
    <t>Baterie dřezová nástěnná ruční s prodl.ramínkem (výlevka)</t>
  </si>
  <si>
    <t>725851005R00</t>
  </si>
  <si>
    <t xml:space="preserve">Odtoková souprava pro dvojdřezy PP HL27 D 40 mm </t>
  </si>
  <si>
    <t>725860182RT1</t>
  </si>
  <si>
    <t>Sifon pračkový HL405, D 40/50 mm podomítkový (napojení přepadů z pojistných ventilú OV)</t>
  </si>
  <si>
    <t>725860202R00</t>
  </si>
  <si>
    <t xml:space="preserve">Sifon dřezový HL100G, DN 40, 50, 6/4" </t>
  </si>
  <si>
    <t>725860213R00</t>
  </si>
  <si>
    <t xml:space="preserve">Sifon umyvadlový HL132, D 32, 40 mm </t>
  </si>
  <si>
    <t>725 R01</t>
  </si>
  <si>
    <t xml:space="preserve">Ohřívač vody zásobníkový 40 l (závěsný) vč.mont. </t>
  </si>
  <si>
    <t>725 R02</t>
  </si>
  <si>
    <t>Ohřívač vody zásobníkový 10 l (pod umyv/dřez) vč.mont.</t>
  </si>
  <si>
    <t>725 R03</t>
  </si>
  <si>
    <t xml:space="preserve">Tlačítko pro závěsné WC </t>
  </si>
  <si>
    <t>55231082</t>
  </si>
  <si>
    <t>Dřez nerez dle dodávky pracovní plochy</t>
  </si>
  <si>
    <t>286967561</t>
  </si>
  <si>
    <t>Modul-WC kombifix ovládání zepředu UP320, h=108 cm</t>
  </si>
  <si>
    <t>286967601</t>
  </si>
  <si>
    <t>Modul-výlevka duofix, h=130 cm</t>
  </si>
  <si>
    <t>55231350</t>
  </si>
  <si>
    <t>Dvoudřez nerez dle dodávky pracovní plochy</t>
  </si>
  <si>
    <t>998725101R00</t>
  </si>
  <si>
    <t xml:space="preserve">Přesun hmot pro zařizovací předměty, výšky do 6 m </t>
  </si>
  <si>
    <t>D96</t>
  </si>
  <si>
    <t>Přesuny suti a vybouraných hmot</t>
  </si>
  <si>
    <t>979081111R00</t>
  </si>
  <si>
    <t xml:space="preserve">Odvoz suti a vybour. hmot na skládku do 1 km </t>
  </si>
  <si>
    <t>979081121RT2</t>
  </si>
  <si>
    <t>Příplatek k odvozu za každý další 1 km kontejner 4 t</t>
  </si>
  <si>
    <t>979082111R00</t>
  </si>
  <si>
    <t xml:space="preserve">Vnitrostaveništní doprava suti do 10 m </t>
  </si>
  <si>
    <t>979082212R00</t>
  </si>
  <si>
    <t xml:space="preserve">Vodorovná doprava suti po suchu do 50 m </t>
  </si>
  <si>
    <t>979084219R00</t>
  </si>
  <si>
    <t xml:space="preserve">Příplatek k dopravě vybour.hmot za dalších 5 km </t>
  </si>
  <si>
    <t>979999999R00</t>
  </si>
  <si>
    <t xml:space="preserve">Poplatek za skládku 10 % příměsí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</si>
  <si>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</si>
  <si>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</si>
  <si>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</si>
  <si>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</si>
  <si>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</si>
  <si>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</si>
  <si>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</si>
  <si>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</si>
  <si>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Útulek Čápka, KM_dle projektu VÝBĚROVÉ ŘÍZENÍ</t>
  </si>
  <si>
    <t>ing. K. Foltýnová</t>
  </si>
  <si>
    <t>K. Zelinka</t>
  </si>
  <si>
    <t>Město Kroměříž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</si>
</sst>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5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9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>
      <selection activeCell="H29" sqref="H29"/>
    </sheetView>
  </sheetViews>
  <sheetFormatPr defaultRowHeight="13.2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 t="str">
        <f>Rekapitulace!H1</f>
        <v>D14e</v>
      </c>
      <c r="D2" s="5" t="str">
        <f>Rekapitulace!G2</f>
        <v>Zařízení zdravotechnických instalací</v>
      </c>
      <c r="E2" s="4"/>
      <c r="F2" s="6" t="s">
        <v>2</v>
      </c>
      <c r="G2" s="7"/>
    </row>
    <row r="3" spans="1:57" ht="3" hidden="1" customHeight="1">
      <c r="A3" s="8"/>
      <c r="B3" s="9"/>
      <c r="C3" s="10"/>
      <c r="D3" s="10"/>
      <c r="E3" s="9"/>
      <c r="F3" s="11"/>
      <c r="G3" s="12"/>
    </row>
    <row r="4" spans="1:57" ht="12" customHeight="1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" customHeight="1">
      <c r="A5" s="15" t="s">
        <v>79</v>
      </c>
      <c r="B5" s="16"/>
      <c r="C5" s="17" t="s">
        <v>8</v>
      </c>
      <c r="D5" s="18"/>
      <c r="E5" s="19"/>
      <c r="F5" s="11" t="s">
        <v>7</v>
      </c>
      <c r="G5" s="12"/>
    </row>
    <row r="6" spans="1:57" ht="12.9" customHeight="1">
      <c r="A6" s="13" t="s">
        <v>8</v>
      </c>
      <c r="B6" s="9"/>
      <c r="C6" s="10" t="s">
        <v>9</v>
      </c>
      <c r="D6" s="10"/>
      <c r="E6" s="9"/>
      <c r="F6" s="20" t="s">
        <v>10</v>
      </c>
      <c r="G6" s="21">
        <v>0</v>
      </c>
      <c r="O6" s="22"/>
    </row>
    <row r="7" spans="1:57" ht="12.9" customHeight="1">
      <c r="A7" s="23" t="s">
        <v>78</v>
      </c>
      <c r="B7" s="24"/>
      <c r="C7" s="25" t="s">
        <v>276</v>
      </c>
      <c r="D7" s="26"/>
      <c r="E7" s="26"/>
      <c r="F7" s="27" t="s">
        <v>11</v>
      </c>
      <c r="G7" s="21">
        <f>IF(PocetMJ=0,,ROUND((F30+F32)/PocetMJ,1))</f>
        <v>0</v>
      </c>
    </row>
    <row r="8" spans="1:57">
      <c r="A8" s="28" t="s">
        <v>12</v>
      </c>
      <c r="B8" s="11"/>
      <c r="C8" s="202" t="s">
        <v>277</v>
      </c>
      <c r="D8" s="202"/>
      <c r="E8" s="203"/>
      <c r="F8" s="29" t="s">
        <v>13</v>
      </c>
      <c r="G8" s="30"/>
      <c r="H8" s="31"/>
      <c r="I8" s="32"/>
    </row>
    <row r="9" spans="1:57">
      <c r="A9" s="28" t="s">
        <v>14</v>
      </c>
      <c r="B9" s="11"/>
      <c r="C9" s="202" t="str">
        <f>Projektant</f>
        <v>ing. K. Foltýnová</v>
      </c>
      <c r="D9" s="202"/>
      <c r="E9" s="203"/>
      <c r="F9" s="11"/>
      <c r="G9" s="33"/>
      <c r="H9" s="34"/>
    </row>
    <row r="10" spans="1:57">
      <c r="A10" s="28" t="s">
        <v>15</v>
      </c>
      <c r="B10" s="11"/>
      <c r="C10" s="202" t="s">
        <v>279</v>
      </c>
      <c r="D10" s="202"/>
      <c r="E10" s="202"/>
      <c r="F10" s="35"/>
      <c r="G10" s="36"/>
      <c r="H10" s="37"/>
    </row>
    <row r="11" spans="1:57" ht="13.5" customHeight="1">
      <c r="A11" s="28" t="s">
        <v>16</v>
      </c>
      <c r="B11" s="11"/>
      <c r="C11" s="202"/>
      <c r="D11" s="202"/>
      <c r="E11" s="202"/>
      <c r="F11" s="38" t="s">
        <v>17</v>
      </c>
      <c r="G11" s="39" t="s">
        <v>78</v>
      </c>
      <c r="H11" s="34"/>
      <c r="BA11" s="40"/>
      <c r="BB11" s="40"/>
      <c r="BC11" s="40"/>
      <c r="BD11" s="40"/>
      <c r="BE11" s="40"/>
    </row>
    <row r="12" spans="1:57" ht="12.75" customHeight="1">
      <c r="A12" s="41" t="s">
        <v>18</v>
      </c>
      <c r="B12" s="9"/>
      <c r="C12" s="203" t="s">
        <v>278</v>
      </c>
      <c r="D12" s="204"/>
      <c r="E12" s="205"/>
      <c r="F12" s="42" t="s">
        <v>19</v>
      </c>
      <c r="G12" s="43"/>
      <c r="H12" s="34"/>
    </row>
    <row r="13" spans="1:57" ht="28.5" customHeight="1" thickBot="1">
      <c r="A13" s="44" t="s">
        <v>20</v>
      </c>
      <c r="B13" s="45"/>
      <c r="C13" s="45"/>
      <c r="D13" s="45"/>
      <c r="E13" s="46"/>
      <c r="F13" s="46"/>
      <c r="G13" s="47"/>
      <c r="H13" s="34"/>
    </row>
    <row r="14" spans="1:57" ht="17.25" customHeight="1" thickBot="1">
      <c r="A14" s="48" t="s">
        <v>21</v>
      </c>
      <c r="B14" s="49"/>
      <c r="C14" s="50"/>
      <c r="D14" s="51" t="s">
        <v>22</v>
      </c>
      <c r="E14" s="52"/>
      <c r="F14" s="52"/>
      <c r="G14" s="50"/>
    </row>
    <row r="15" spans="1:57" ht="15.9" customHeight="1">
      <c r="A15" s="53"/>
      <c r="B15" s="54" t="s">
        <v>23</v>
      </c>
      <c r="C15" s="55">
        <f>HSV</f>
        <v>0</v>
      </c>
      <c r="D15" s="56" t="str">
        <f>Rekapitulace!A19</f>
        <v>Ztížené výrobní podmínky</v>
      </c>
      <c r="E15" s="57"/>
      <c r="F15" s="58"/>
      <c r="G15" s="55">
        <f>Rekapitulace!I19</f>
        <v>0</v>
      </c>
    </row>
    <row r="16" spans="1:57" ht="15.9" customHeight="1">
      <c r="A16" s="53" t="s">
        <v>24</v>
      </c>
      <c r="B16" s="54" t="s">
        <v>25</v>
      </c>
      <c r="C16" s="55">
        <f>PSV</f>
        <v>0</v>
      </c>
      <c r="D16" s="8" t="str">
        <f>Rekapitulace!A20</f>
        <v>Oborová přirážka</v>
      </c>
      <c r="E16" s="59"/>
      <c r="F16" s="60"/>
      <c r="G16" s="55">
        <f>Rekapitulace!I20</f>
        <v>0</v>
      </c>
    </row>
    <row r="17" spans="1:7" ht="15.9" customHeight="1">
      <c r="A17" s="53" t="s">
        <v>26</v>
      </c>
      <c r="B17" s="54" t="s">
        <v>27</v>
      </c>
      <c r="C17" s="55">
        <f>Mont</f>
        <v>0</v>
      </c>
      <c r="D17" s="8" t="str">
        <f>Rekapitulace!A21</f>
        <v>Přesun stavebních kapacit</v>
      </c>
      <c r="E17" s="59"/>
      <c r="F17" s="60"/>
      <c r="G17" s="55">
        <f>Rekapitulace!I21</f>
        <v>0</v>
      </c>
    </row>
    <row r="18" spans="1:7" ht="15.9" customHeight="1">
      <c r="A18" s="61" t="s">
        <v>28</v>
      </c>
      <c r="B18" s="62" t="s">
        <v>29</v>
      </c>
      <c r="C18" s="55">
        <f>Dodavka</f>
        <v>0</v>
      </c>
      <c r="D18" s="8" t="str">
        <f>Rekapitulace!A22</f>
        <v>Mimostaveništní doprava</v>
      </c>
      <c r="E18" s="59"/>
      <c r="F18" s="60"/>
      <c r="G18" s="55">
        <f>Rekapitulace!I22</f>
        <v>0</v>
      </c>
    </row>
    <row r="19" spans="1:7" ht="15.9" customHeight="1">
      <c r="A19" s="63" t="s">
        <v>30</v>
      </c>
      <c r="B19" s="54"/>
      <c r="C19" s="55">
        <f>SUM(C15:C18)</f>
        <v>0</v>
      </c>
      <c r="D19" s="8" t="str">
        <f>Rekapitulace!A23</f>
        <v>Zařízení staveniště</v>
      </c>
      <c r="E19" s="59"/>
      <c r="F19" s="60"/>
      <c r="G19" s="55">
        <f>Rekapitulace!I23</f>
        <v>0</v>
      </c>
    </row>
    <row r="20" spans="1:7" ht="15.9" customHeight="1">
      <c r="A20" s="63"/>
      <c r="B20" s="54"/>
      <c r="C20" s="55"/>
      <c r="D20" s="8" t="str">
        <f>Rekapitulace!A24</f>
        <v>Provoz investora</v>
      </c>
      <c r="E20" s="59"/>
      <c r="F20" s="60"/>
      <c r="G20" s="55">
        <f>Rekapitulace!I24</f>
        <v>0</v>
      </c>
    </row>
    <row r="21" spans="1:7" ht="15.9" customHeight="1">
      <c r="A21" s="63" t="s">
        <v>31</v>
      </c>
      <c r="B21" s="54"/>
      <c r="C21" s="55">
        <f>HZS</f>
        <v>0</v>
      </c>
      <c r="D21" s="8" t="str">
        <f>Rekapitulace!A25</f>
        <v>Kompletační činnost (IČD)</v>
      </c>
      <c r="E21" s="59"/>
      <c r="F21" s="60"/>
      <c r="G21" s="55">
        <f>Rekapitulace!I25</f>
        <v>0</v>
      </c>
    </row>
    <row r="22" spans="1:7" ht="15.9" customHeight="1">
      <c r="A22" s="64" t="s">
        <v>32</v>
      </c>
      <c r="B22" s="65"/>
      <c r="C22" s="55">
        <f>C19+C21</f>
        <v>0</v>
      </c>
      <c r="D22" s="8" t="s">
        <v>33</v>
      </c>
      <c r="E22" s="59"/>
      <c r="F22" s="60"/>
      <c r="G22" s="55">
        <f>G23-SUM(G15:G21)</f>
        <v>0</v>
      </c>
    </row>
    <row r="23" spans="1:7" ht="15.9" customHeight="1" thickBot="1">
      <c r="A23" s="206" t="s">
        <v>34</v>
      </c>
      <c r="B23" s="207"/>
      <c r="C23" s="66">
        <f>C22+G23</f>
        <v>0</v>
      </c>
      <c r="D23" s="67" t="s">
        <v>35</v>
      </c>
      <c r="E23" s="68"/>
      <c r="F23" s="69"/>
      <c r="G23" s="55">
        <f>VRN</f>
        <v>0</v>
      </c>
    </row>
    <row r="24" spans="1:7">
      <c r="A24" s="70" t="s">
        <v>36</v>
      </c>
      <c r="B24" s="71"/>
      <c r="C24" s="72"/>
      <c r="D24" s="71" t="s">
        <v>37</v>
      </c>
      <c r="E24" s="71"/>
      <c r="F24" s="73" t="s">
        <v>38</v>
      </c>
      <c r="G24" s="74"/>
    </row>
    <row r="25" spans="1:7">
      <c r="A25" s="64" t="s">
        <v>39</v>
      </c>
      <c r="B25" s="65"/>
      <c r="C25" s="75"/>
      <c r="D25" s="65" t="s">
        <v>39</v>
      </c>
      <c r="E25" s="76"/>
      <c r="F25" s="77" t="s">
        <v>39</v>
      </c>
      <c r="G25" s="78"/>
    </row>
    <row r="26" spans="1:7" ht="37.5" customHeight="1">
      <c r="A26" s="64" t="s">
        <v>40</v>
      </c>
      <c r="B26" s="79"/>
      <c r="C26" s="75"/>
      <c r="D26" s="65" t="s">
        <v>40</v>
      </c>
      <c r="E26" s="76"/>
      <c r="F26" s="77" t="s">
        <v>40</v>
      </c>
      <c r="G26" s="78"/>
    </row>
    <row r="27" spans="1:7">
      <c r="A27" s="64"/>
      <c r="B27" s="80"/>
      <c r="C27" s="75"/>
      <c r="D27" s="65"/>
      <c r="E27" s="76"/>
      <c r="F27" s="77"/>
      <c r="G27" s="78"/>
    </row>
    <row r="28" spans="1:7">
      <c r="A28" s="64" t="s">
        <v>41</v>
      </c>
      <c r="B28" s="65"/>
      <c r="C28" s="75"/>
      <c r="D28" s="77" t="s">
        <v>42</v>
      </c>
      <c r="E28" s="75"/>
      <c r="F28" s="81" t="s">
        <v>42</v>
      </c>
      <c r="G28" s="78"/>
    </row>
    <row r="29" spans="1:7" ht="69" customHeight="1">
      <c r="A29" s="64"/>
      <c r="B29" s="65"/>
      <c r="C29" s="82"/>
      <c r="D29" s="83"/>
      <c r="E29" s="82"/>
      <c r="F29" s="65"/>
      <c r="G29" s="78"/>
    </row>
    <row r="30" spans="1:7">
      <c r="A30" s="84" t="s">
        <v>43</v>
      </c>
      <c r="B30" s="85"/>
      <c r="C30" s="86">
        <v>21</v>
      </c>
      <c r="D30" s="85" t="s">
        <v>44</v>
      </c>
      <c r="E30" s="87"/>
      <c r="F30" s="208">
        <f>C23-F32</f>
        <v>0</v>
      </c>
      <c r="G30" s="209"/>
    </row>
    <row r="31" spans="1:7">
      <c r="A31" s="84" t="s">
        <v>45</v>
      </c>
      <c r="B31" s="85"/>
      <c r="C31" s="86">
        <f>SazbaDPH1</f>
        <v>21</v>
      </c>
      <c r="D31" s="85" t="s">
        <v>46</v>
      </c>
      <c r="E31" s="87"/>
      <c r="F31" s="208">
        <f>ROUND(PRODUCT(F30,C31/100),0)</f>
        <v>0</v>
      </c>
      <c r="G31" s="209"/>
    </row>
    <row r="32" spans="1:7">
      <c r="A32" s="84" t="s">
        <v>43</v>
      </c>
      <c r="B32" s="85"/>
      <c r="C32" s="86">
        <v>0</v>
      </c>
      <c r="D32" s="85" t="s">
        <v>46</v>
      </c>
      <c r="E32" s="87"/>
      <c r="F32" s="208">
        <v>0</v>
      </c>
      <c r="G32" s="209"/>
    </row>
    <row r="33" spans="1:8">
      <c r="A33" s="84" t="s">
        <v>45</v>
      </c>
      <c r="B33" s="88"/>
      <c r="C33" s="89">
        <f>SazbaDPH2</f>
        <v>0</v>
      </c>
      <c r="D33" s="85" t="s">
        <v>46</v>
      </c>
      <c r="E33" s="60"/>
      <c r="F33" s="208">
        <f>ROUND(PRODUCT(F32,C33/100),0)</f>
        <v>0</v>
      </c>
      <c r="G33" s="209"/>
    </row>
    <row r="34" spans="1:8" s="93" customFormat="1" ht="19.5" customHeight="1" thickBot="1">
      <c r="A34" s="90" t="s">
        <v>47</v>
      </c>
      <c r="B34" s="91"/>
      <c r="C34" s="91"/>
      <c r="D34" s="91"/>
      <c r="E34" s="92"/>
      <c r="F34" s="210">
        <f>ROUND(SUM(F30:F33),0)</f>
        <v>0</v>
      </c>
      <c r="G34" s="211"/>
    </row>
    <row r="36" spans="1:8">
      <c r="A36" s="94" t="s">
        <v>48</v>
      </c>
      <c r="B36" s="94"/>
      <c r="C36" s="94"/>
      <c r="D36" s="94"/>
      <c r="E36" s="94"/>
      <c r="F36" s="94"/>
      <c r="G36" s="94"/>
      <c r="H36" t="s">
        <v>6</v>
      </c>
    </row>
    <row r="37" spans="1:8" ht="14.25" customHeight="1">
      <c r="A37" s="94"/>
      <c r="B37" s="201"/>
      <c r="C37" s="201"/>
      <c r="D37" s="201"/>
      <c r="E37" s="201"/>
      <c r="F37" s="201"/>
      <c r="G37" s="201"/>
      <c r="H37" t="s">
        <v>6</v>
      </c>
    </row>
    <row r="38" spans="1:8" ht="12.75" customHeight="1">
      <c r="A38" s="95"/>
      <c r="B38" s="201"/>
      <c r="C38" s="201"/>
      <c r="D38" s="201"/>
      <c r="E38" s="201"/>
      <c r="F38" s="201"/>
      <c r="G38" s="201"/>
      <c r="H38" t="s">
        <v>6</v>
      </c>
    </row>
    <row r="39" spans="1:8">
      <c r="A39" s="95"/>
      <c r="B39" s="201"/>
      <c r="C39" s="201"/>
      <c r="D39" s="201"/>
      <c r="E39" s="201"/>
      <c r="F39" s="201"/>
      <c r="G39" s="201"/>
      <c r="H39" t="s">
        <v>6</v>
      </c>
    </row>
    <row r="40" spans="1:8">
      <c r="A40" s="95"/>
      <c r="B40" s="201"/>
      <c r="C40" s="201"/>
      <c r="D40" s="201"/>
      <c r="E40" s="201"/>
      <c r="F40" s="201"/>
      <c r="G40" s="201"/>
      <c r="H40" t="s">
        <v>6</v>
      </c>
    </row>
    <row r="41" spans="1:8">
      <c r="A41" s="95"/>
      <c r="B41" s="201"/>
      <c r="C41" s="201"/>
      <c r="D41" s="201"/>
      <c r="E41" s="201"/>
      <c r="F41" s="201"/>
      <c r="G41" s="201"/>
      <c r="H41" t="s">
        <v>6</v>
      </c>
    </row>
    <row r="42" spans="1:8">
      <c r="A42" s="95"/>
      <c r="B42" s="201"/>
      <c r="C42" s="201"/>
      <c r="D42" s="201"/>
      <c r="E42" s="201"/>
      <c r="F42" s="201"/>
      <c r="G42" s="201"/>
      <c r="H42" t="s">
        <v>6</v>
      </c>
    </row>
    <row r="43" spans="1:8">
      <c r="A43" s="95"/>
      <c r="B43" s="201"/>
      <c r="C43" s="201"/>
      <c r="D43" s="201"/>
      <c r="E43" s="201"/>
      <c r="F43" s="201"/>
      <c r="G43" s="201"/>
      <c r="H43" t="s">
        <v>6</v>
      </c>
    </row>
    <row r="44" spans="1:8">
      <c r="A44" s="95"/>
      <c r="B44" s="201"/>
      <c r="C44" s="201"/>
      <c r="D44" s="201"/>
      <c r="E44" s="201"/>
      <c r="F44" s="201"/>
      <c r="G44" s="201"/>
      <c r="H44" t="s">
        <v>6</v>
      </c>
    </row>
    <row r="45" spans="1:8" ht="0.75" customHeight="1">
      <c r="A45" s="95"/>
      <c r="B45" s="201"/>
      <c r="C45" s="201"/>
      <c r="D45" s="201"/>
      <c r="E45" s="201"/>
      <c r="F45" s="201"/>
      <c r="G45" s="201"/>
      <c r="H45" t="s">
        <v>6</v>
      </c>
    </row>
    <row r="46" spans="1:8">
      <c r="B46" s="212"/>
      <c r="C46" s="212"/>
      <c r="D46" s="212"/>
      <c r="E46" s="212"/>
      <c r="F46" s="212"/>
      <c r="G46" s="212"/>
    </row>
    <row r="47" spans="1:8">
      <c r="B47" s="212"/>
      <c r="C47" s="212"/>
      <c r="D47" s="212"/>
      <c r="E47" s="212"/>
      <c r="F47" s="212"/>
      <c r="G47" s="212"/>
    </row>
    <row r="48" spans="1:8">
      <c r="B48" s="212"/>
      <c r="C48" s="212"/>
      <c r="D48" s="212"/>
      <c r="E48" s="212"/>
      <c r="F48" s="212"/>
      <c r="G48" s="212"/>
    </row>
    <row r="49" spans="2:7">
      <c r="B49" s="212"/>
      <c r="C49" s="212"/>
      <c r="D49" s="212"/>
      <c r="E49" s="212"/>
      <c r="F49" s="212"/>
      <c r="G49" s="212"/>
    </row>
    <row r="50" spans="2:7">
      <c r="B50" s="212"/>
      <c r="C50" s="212"/>
      <c r="D50" s="212"/>
      <c r="E50" s="212"/>
      <c r="F50" s="212"/>
      <c r="G50" s="212"/>
    </row>
    <row r="51" spans="2:7">
      <c r="B51" s="212"/>
      <c r="C51" s="212"/>
      <c r="D51" s="212"/>
      <c r="E51" s="212"/>
      <c r="F51" s="212"/>
      <c r="G51" s="212"/>
    </row>
    <row r="52" spans="2:7">
      <c r="B52" s="212"/>
      <c r="C52" s="212"/>
      <c r="D52" s="212"/>
      <c r="E52" s="212"/>
      <c r="F52" s="212"/>
      <c r="G52" s="212"/>
    </row>
    <row r="53" spans="2:7">
      <c r="B53" s="212"/>
      <c r="C53" s="212"/>
      <c r="D53" s="212"/>
      <c r="E53" s="212"/>
      <c r="F53" s="212"/>
      <c r="G53" s="212"/>
    </row>
    <row r="54" spans="2:7">
      <c r="B54" s="212"/>
      <c r="C54" s="212"/>
      <c r="D54" s="212"/>
      <c r="E54" s="212"/>
      <c r="F54" s="212"/>
      <c r="G54" s="212"/>
    </row>
    <row r="55" spans="2:7">
      <c r="B55" s="212"/>
      <c r="C55" s="212"/>
      <c r="D55" s="212"/>
      <c r="E55" s="212"/>
      <c r="F55" s="212"/>
      <c r="G55" s="212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8"/>
  <sheetViews>
    <sheetView workbookViewId="0">
      <selection activeCell="B30" sqref="B30"/>
    </sheetView>
  </sheetViews>
  <sheetFormatPr defaultRowHeight="13.2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57" ht="13.8" thickTop="1">
      <c r="A1" s="213" t="s">
        <v>49</v>
      </c>
      <c r="B1" s="214"/>
      <c r="C1" s="96" t="str">
        <f>CONCATENATE(cislostavby," ",nazevstavby)</f>
        <v>Si_202210 Útulek Čápka, KM_dle projektu VÝBĚROVÉ ŘÍZENÍ</v>
      </c>
      <c r="D1" s="97"/>
      <c r="E1" s="98"/>
      <c r="F1" s="97"/>
      <c r="G1" s="99" t="s">
        <v>50</v>
      </c>
      <c r="H1" s="100" t="s">
        <v>80</v>
      </c>
      <c r="I1" s="101"/>
    </row>
    <row r="2" spans="1:57" ht="13.8" thickBot="1">
      <c r="A2" s="215" t="s">
        <v>51</v>
      </c>
      <c r="B2" s="216"/>
      <c r="C2" s="102" t="str">
        <f>CONCATENATE(cisloobjektu," ",nazevobjektu)</f>
        <v>SO 01 Stavba</v>
      </c>
      <c r="D2" s="103"/>
      <c r="E2" s="104"/>
      <c r="F2" s="103"/>
      <c r="G2" s="217" t="s">
        <v>81</v>
      </c>
      <c r="H2" s="218"/>
      <c r="I2" s="219"/>
    </row>
    <row r="3" spans="1:57" ht="13.8" thickTop="1">
      <c r="A3" s="76"/>
      <c r="B3" s="76"/>
      <c r="C3" s="76"/>
      <c r="D3" s="76"/>
      <c r="E3" s="76"/>
      <c r="F3" s="65"/>
      <c r="G3" s="76"/>
      <c r="H3" s="76"/>
      <c r="I3" s="76"/>
    </row>
    <row r="4" spans="1:57" ht="19.5" customHeight="1">
      <c r="A4" s="105" t="s">
        <v>52</v>
      </c>
      <c r="B4" s="106"/>
      <c r="C4" s="106"/>
      <c r="D4" s="106"/>
      <c r="E4" s="107"/>
      <c r="F4" s="106"/>
      <c r="G4" s="106"/>
      <c r="H4" s="106"/>
      <c r="I4" s="106"/>
    </row>
    <row r="5" spans="1:57" ht="13.8" thickBot="1">
      <c r="A5" s="76"/>
      <c r="B5" s="76"/>
      <c r="C5" s="76"/>
      <c r="D5" s="76"/>
      <c r="E5" s="76"/>
      <c r="F5" s="76"/>
      <c r="G5" s="76"/>
      <c r="H5" s="76"/>
      <c r="I5" s="76"/>
    </row>
    <row r="6" spans="1:57" s="34" customFormat="1" ht="13.8" thickBot="1">
      <c r="A6" s="108"/>
      <c r="B6" s="109" t="s">
        <v>53</v>
      </c>
      <c r="C6" s="109"/>
      <c r="D6" s="110"/>
      <c r="E6" s="111" t="s">
        <v>54</v>
      </c>
      <c r="F6" s="112" t="s">
        <v>55</v>
      </c>
      <c r="G6" s="112" t="s">
        <v>56</v>
      </c>
      <c r="H6" s="112" t="s">
        <v>57</v>
      </c>
      <c r="I6" s="113" t="s">
        <v>31</v>
      </c>
    </row>
    <row r="7" spans="1:57" s="34" customFormat="1">
      <c r="A7" s="197" t="str">
        <f>Položky!B7</f>
        <v>1</v>
      </c>
      <c r="B7" s="114" t="str">
        <f>Položky!C7</f>
        <v>Zemní práce</v>
      </c>
      <c r="C7" s="65"/>
      <c r="D7" s="115"/>
      <c r="E7" s="198">
        <f>Položky!BA16</f>
        <v>0</v>
      </c>
      <c r="F7" s="199">
        <f>Položky!BB16</f>
        <v>0</v>
      </c>
      <c r="G7" s="199">
        <f>Položky!BC16</f>
        <v>0</v>
      </c>
      <c r="H7" s="199">
        <f>Položky!BD16</f>
        <v>0</v>
      </c>
      <c r="I7" s="200">
        <f>Položky!BE16</f>
        <v>0</v>
      </c>
    </row>
    <row r="8" spans="1:57" s="34" customFormat="1">
      <c r="A8" s="197" t="str">
        <f>Položky!B17</f>
        <v>97</v>
      </c>
      <c r="B8" s="114" t="str">
        <f>Položky!C17</f>
        <v>Prorážení otvorů</v>
      </c>
      <c r="C8" s="65"/>
      <c r="D8" s="115"/>
      <c r="E8" s="198">
        <f>Položky!BA21</f>
        <v>0</v>
      </c>
      <c r="F8" s="199">
        <f>Položky!BB21</f>
        <v>0</v>
      </c>
      <c r="G8" s="199">
        <f>Položky!BC21</f>
        <v>0</v>
      </c>
      <c r="H8" s="199">
        <f>Položky!BD21</f>
        <v>0</v>
      </c>
      <c r="I8" s="200">
        <f>Položky!BE21</f>
        <v>0</v>
      </c>
    </row>
    <row r="9" spans="1:57" s="34" customFormat="1">
      <c r="A9" s="197" t="str">
        <f>Položky!B22</f>
        <v>99</v>
      </c>
      <c r="B9" s="114" t="str">
        <f>Položky!C22</f>
        <v>Staveništní přesun hmot</v>
      </c>
      <c r="C9" s="65"/>
      <c r="D9" s="115"/>
      <c r="E9" s="198">
        <f>Položky!BA24</f>
        <v>0</v>
      </c>
      <c r="F9" s="199">
        <f>Položky!BB24</f>
        <v>0</v>
      </c>
      <c r="G9" s="199">
        <f>Položky!BC24</f>
        <v>0</v>
      </c>
      <c r="H9" s="199">
        <f>Položky!BD24</f>
        <v>0</v>
      </c>
      <c r="I9" s="200">
        <f>Položky!BE24</f>
        <v>0</v>
      </c>
    </row>
    <row r="10" spans="1:57" s="34" customFormat="1">
      <c r="A10" s="197" t="str">
        <f>Položky!B25</f>
        <v>721</v>
      </c>
      <c r="B10" s="114" t="str">
        <f>Položky!C25</f>
        <v>Vnitřní kanalizace</v>
      </c>
      <c r="C10" s="65"/>
      <c r="D10" s="115"/>
      <c r="E10" s="198">
        <f>Položky!BA52</f>
        <v>0</v>
      </c>
      <c r="F10" s="199">
        <f>Položky!BB52</f>
        <v>0</v>
      </c>
      <c r="G10" s="199">
        <f>Položky!BC52</f>
        <v>0</v>
      </c>
      <c r="H10" s="199">
        <f>Položky!BD52</f>
        <v>0</v>
      </c>
      <c r="I10" s="200">
        <f>Položky!BE52</f>
        <v>0</v>
      </c>
    </row>
    <row r="11" spans="1:57" s="34" customFormat="1">
      <c r="A11" s="197" t="str">
        <f>Položky!B53</f>
        <v>722</v>
      </c>
      <c r="B11" s="114" t="str">
        <f>Položky!C53</f>
        <v>Vnitřní vodovod</v>
      </c>
      <c r="C11" s="65"/>
      <c r="D11" s="115"/>
      <c r="E11" s="198">
        <f>Položky!BA82</f>
        <v>0</v>
      </c>
      <c r="F11" s="199">
        <f>Položky!BB82</f>
        <v>0</v>
      </c>
      <c r="G11" s="199">
        <f>Položky!BC82</f>
        <v>0</v>
      </c>
      <c r="H11" s="199">
        <f>Položky!BD82</f>
        <v>0</v>
      </c>
      <c r="I11" s="200">
        <f>Položky!BE82</f>
        <v>0</v>
      </c>
    </row>
    <row r="12" spans="1:57" s="34" customFormat="1">
      <c r="A12" s="197" t="str">
        <f>Položky!B83</f>
        <v>725</v>
      </c>
      <c r="B12" s="114" t="str">
        <f>Položky!C83</f>
        <v>Zařizovací předměty</v>
      </c>
      <c r="C12" s="65"/>
      <c r="D12" s="115"/>
      <c r="E12" s="198">
        <f>Položky!BA105</f>
        <v>0</v>
      </c>
      <c r="F12" s="199">
        <f>Položky!BB105</f>
        <v>0</v>
      </c>
      <c r="G12" s="199">
        <f>Položky!BC105</f>
        <v>0</v>
      </c>
      <c r="H12" s="199">
        <f>Položky!BD105</f>
        <v>0</v>
      </c>
      <c r="I12" s="200">
        <f>Položky!BE105</f>
        <v>0</v>
      </c>
    </row>
    <row r="13" spans="1:57" s="34" customFormat="1" ht="13.8" thickBot="1">
      <c r="A13" s="197" t="str">
        <f>Položky!B106</f>
        <v>D96</v>
      </c>
      <c r="B13" s="114" t="str">
        <f>Položky!C106</f>
        <v>Přesuny suti a vybouraných hmot</v>
      </c>
      <c r="C13" s="65"/>
      <c r="D13" s="115"/>
      <c r="E13" s="198">
        <f>Položky!BA113</f>
        <v>0</v>
      </c>
      <c r="F13" s="199">
        <f>Položky!BB113</f>
        <v>0</v>
      </c>
      <c r="G13" s="199">
        <f>Položky!BC113</f>
        <v>0</v>
      </c>
      <c r="H13" s="199">
        <f>Položky!BD113</f>
        <v>0</v>
      </c>
      <c r="I13" s="200">
        <f>Položky!BE113</f>
        <v>0</v>
      </c>
    </row>
    <row r="14" spans="1:57" s="122" customFormat="1" ht="13.8" thickBot="1">
      <c r="A14" s="116"/>
      <c r="B14" s="117" t="s">
        <v>58</v>
      </c>
      <c r="C14" s="117"/>
      <c r="D14" s="118"/>
      <c r="E14" s="119">
        <f>SUM(E7:E13)</f>
        <v>0</v>
      </c>
      <c r="F14" s="120">
        <f>SUM(F7:F13)</f>
        <v>0</v>
      </c>
      <c r="G14" s="120">
        <f>SUM(G7:G13)</f>
        <v>0</v>
      </c>
      <c r="H14" s="120">
        <f>SUM(H7:H13)</f>
        <v>0</v>
      </c>
      <c r="I14" s="121">
        <f>SUM(I7:I13)</f>
        <v>0</v>
      </c>
    </row>
    <row r="15" spans="1:57">
      <c r="A15" s="65"/>
      <c r="B15" s="65"/>
      <c r="C15" s="65"/>
      <c r="D15" s="65"/>
      <c r="E15" s="65"/>
      <c r="F15" s="65"/>
      <c r="G15" s="65"/>
      <c r="H15" s="65"/>
      <c r="I15" s="65"/>
    </row>
    <row r="16" spans="1:57" ht="19.5" customHeight="1">
      <c r="A16" s="106" t="s">
        <v>59</v>
      </c>
      <c r="B16" s="106"/>
      <c r="C16" s="106"/>
      <c r="D16" s="106"/>
      <c r="E16" s="106"/>
      <c r="F16" s="106"/>
      <c r="G16" s="123"/>
      <c r="H16" s="106"/>
      <c r="I16" s="106"/>
      <c r="BA16" s="40"/>
      <c r="BB16" s="40"/>
      <c r="BC16" s="40"/>
      <c r="BD16" s="40"/>
      <c r="BE16" s="40"/>
    </row>
    <row r="17" spans="1:53" ht="13.8" thickBot="1">
      <c r="A17" s="76"/>
      <c r="B17" s="76"/>
      <c r="C17" s="76"/>
      <c r="D17" s="76"/>
      <c r="E17" s="76"/>
      <c r="F17" s="76"/>
      <c r="G17" s="76"/>
      <c r="H17" s="76"/>
      <c r="I17" s="76"/>
    </row>
    <row r="18" spans="1:53">
      <c r="A18" s="70" t="s">
        <v>60</v>
      </c>
      <c r="B18" s="71"/>
      <c r="C18" s="71"/>
      <c r="D18" s="124"/>
      <c r="E18" s="125" t="s">
        <v>61</v>
      </c>
      <c r="F18" s="126" t="s">
        <v>62</v>
      </c>
      <c r="G18" s="127" t="s">
        <v>63</v>
      </c>
      <c r="H18" s="128"/>
      <c r="I18" s="129" t="s">
        <v>61</v>
      </c>
    </row>
    <row r="19" spans="1:53">
      <c r="A19" s="63" t="s">
        <v>268</v>
      </c>
      <c r="B19" s="54"/>
      <c r="C19" s="54"/>
      <c r="D19" s="130"/>
      <c r="E19" s="131">
        <v>0</v>
      </c>
      <c r="F19" s="132">
        <v>0</v>
      </c>
      <c r="G19" s="133">
        <f t="shared" ref="G19:G26" si="0">CHOOSE(BA19+1,HSV+PSV,HSV+PSV+Mont,HSV+PSV+Dodavka+Mont,HSV,PSV,Mont,Dodavka,Mont+Dodavka,0)</f>
        <v>0</v>
      </c>
      <c r="H19" s="134"/>
      <c r="I19" s="135">
        <v>0</v>
      </c>
      <c r="BA19">
        <v>0</v>
      </c>
    </row>
    <row r="20" spans="1:53">
      <c r="A20" s="63" t="s">
        <v>269</v>
      </c>
      <c r="B20" s="54"/>
      <c r="C20" s="54"/>
      <c r="D20" s="130"/>
      <c r="E20" s="131">
        <v>0</v>
      </c>
      <c r="F20" s="132">
        <v>0</v>
      </c>
      <c r="G20" s="133">
        <f t="shared" si="0"/>
        <v>0</v>
      </c>
      <c r="H20" s="134"/>
      <c r="I20" s="135">
        <f t="shared" ref="I20:I26" si="1">E20+F20*G20/100</f>
        <v>0</v>
      </c>
      <c r="BA20">
        <v>0</v>
      </c>
    </row>
    <row r="21" spans="1:53">
      <c r="A21" s="63" t="s">
        <v>270</v>
      </c>
      <c r="B21" s="54"/>
      <c r="C21" s="54"/>
      <c r="D21" s="130"/>
      <c r="E21" s="131">
        <v>0</v>
      </c>
      <c r="F21" s="132">
        <v>0</v>
      </c>
      <c r="G21" s="133">
        <f t="shared" si="0"/>
        <v>0</v>
      </c>
      <c r="H21" s="134"/>
      <c r="I21" s="135">
        <f t="shared" si="1"/>
        <v>0</v>
      </c>
      <c r="BA21">
        <v>0</v>
      </c>
    </row>
    <row r="22" spans="1:53">
      <c r="A22" s="63" t="s">
        <v>271</v>
      </c>
      <c r="B22" s="54"/>
      <c r="C22" s="54"/>
      <c r="D22" s="130"/>
      <c r="E22" s="131">
        <v>0</v>
      </c>
      <c r="F22" s="132">
        <v>0</v>
      </c>
      <c r="G22" s="133">
        <f t="shared" si="0"/>
        <v>0</v>
      </c>
      <c r="H22" s="134"/>
      <c r="I22" s="135">
        <f t="shared" si="1"/>
        <v>0</v>
      </c>
      <c r="BA22">
        <v>0</v>
      </c>
    </row>
    <row r="23" spans="1:53">
      <c r="A23" s="63" t="s">
        <v>272</v>
      </c>
      <c r="B23" s="54"/>
      <c r="C23" s="54"/>
      <c r="D23" s="130"/>
      <c r="E23" s="131">
        <v>0</v>
      </c>
      <c r="F23" s="132">
        <v>2.5</v>
      </c>
      <c r="G23" s="133">
        <f t="shared" si="0"/>
        <v>0</v>
      </c>
      <c r="H23" s="134"/>
      <c r="I23" s="135">
        <f t="shared" si="1"/>
        <v>0</v>
      </c>
      <c r="BA23">
        <v>1</v>
      </c>
    </row>
    <row r="24" spans="1:53">
      <c r="A24" s="63" t="s">
        <v>273</v>
      </c>
      <c r="B24" s="54"/>
      <c r="C24" s="54"/>
      <c r="D24" s="130"/>
      <c r="E24" s="131">
        <v>0</v>
      </c>
      <c r="F24" s="132">
        <v>0</v>
      </c>
      <c r="G24" s="133">
        <f t="shared" si="0"/>
        <v>0</v>
      </c>
      <c r="H24" s="134"/>
      <c r="I24" s="135">
        <f t="shared" si="1"/>
        <v>0</v>
      </c>
      <c r="BA24">
        <v>1</v>
      </c>
    </row>
    <row r="25" spans="1:53">
      <c r="A25" s="63" t="s">
        <v>274</v>
      </c>
      <c r="B25" s="54"/>
      <c r="C25" s="54"/>
      <c r="D25" s="130"/>
      <c r="E25" s="131">
        <v>0</v>
      </c>
      <c r="F25" s="132">
        <v>1.1000000000000001</v>
      </c>
      <c r="G25" s="133">
        <f t="shared" si="0"/>
        <v>0</v>
      </c>
      <c r="H25" s="134"/>
      <c r="I25" s="135">
        <f t="shared" si="1"/>
        <v>0</v>
      </c>
      <c r="BA25">
        <v>2</v>
      </c>
    </row>
    <row r="26" spans="1:53">
      <c r="A26" s="63" t="s">
        <v>275</v>
      </c>
      <c r="B26" s="54"/>
      <c r="C26" s="54"/>
      <c r="D26" s="130"/>
      <c r="E26" s="131">
        <v>0</v>
      </c>
      <c r="F26" s="132">
        <v>0</v>
      </c>
      <c r="G26" s="133">
        <f t="shared" si="0"/>
        <v>0</v>
      </c>
      <c r="H26" s="134"/>
      <c r="I26" s="135">
        <f t="shared" si="1"/>
        <v>0</v>
      </c>
      <c r="BA26">
        <v>2</v>
      </c>
    </row>
    <row r="27" spans="1:53" ht="13.8" thickBot="1">
      <c r="A27" s="136"/>
      <c r="B27" s="137" t="s">
        <v>64</v>
      </c>
      <c r="C27" s="138"/>
      <c r="D27" s="139"/>
      <c r="E27" s="140"/>
      <c r="F27" s="141"/>
      <c r="G27" s="141"/>
      <c r="H27" s="220">
        <v>0</v>
      </c>
      <c r="I27" s="221"/>
    </row>
    <row r="29" spans="1:53">
      <c r="B29" s="122"/>
      <c r="F29" s="142"/>
      <c r="G29" s="143"/>
      <c r="H29" s="143"/>
      <c r="I29" s="144"/>
    </row>
    <row r="30" spans="1:53">
      <c r="F30" s="142"/>
      <c r="G30" s="143"/>
      <c r="H30" s="143"/>
      <c r="I30" s="144"/>
    </row>
    <row r="31" spans="1:53">
      <c r="F31" s="142"/>
      <c r="G31" s="143"/>
      <c r="H31" s="143"/>
      <c r="I31" s="144"/>
    </row>
    <row r="32" spans="1:53">
      <c r="F32" s="142"/>
      <c r="G32" s="143"/>
      <c r="H32" s="143"/>
      <c r="I32" s="144"/>
    </row>
    <row r="33" spans="6:9">
      <c r="F33" s="142"/>
      <c r="G33" s="143"/>
      <c r="H33" s="143"/>
      <c r="I33" s="144"/>
    </row>
    <row r="34" spans="6:9">
      <c r="F34" s="142"/>
      <c r="G34" s="143"/>
      <c r="H34" s="143"/>
      <c r="I34" s="144"/>
    </row>
    <row r="35" spans="6:9">
      <c r="F35" s="142"/>
      <c r="G35" s="143"/>
      <c r="H35" s="143"/>
      <c r="I35" s="144"/>
    </row>
    <row r="36" spans="6:9">
      <c r="F36" s="142"/>
      <c r="G36" s="143"/>
      <c r="H36" s="143"/>
      <c r="I36" s="144"/>
    </row>
    <row r="37" spans="6:9">
      <c r="F37" s="142"/>
      <c r="G37" s="143"/>
      <c r="H37" s="143"/>
      <c r="I37" s="144"/>
    </row>
    <row r="38" spans="6:9">
      <c r="F38" s="142"/>
      <c r="G38" s="143"/>
      <c r="H38" s="143"/>
      <c r="I38" s="144"/>
    </row>
    <row r="39" spans="6:9">
      <c r="F39" s="142"/>
      <c r="G39" s="143"/>
      <c r="H39" s="143"/>
      <c r="I39" s="144"/>
    </row>
    <row r="40" spans="6:9">
      <c r="F40" s="142"/>
      <c r="G40" s="143"/>
      <c r="H40" s="143"/>
      <c r="I40" s="144"/>
    </row>
    <row r="41" spans="6:9">
      <c r="F41" s="142"/>
      <c r="G41" s="143"/>
      <c r="H41" s="143"/>
      <c r="I41" s="144"/>
    </row>
    <row r="42" spans="6:9">
      <c r="F42" s="142"/>
      <c r="G42" s="143"/>
      <c r="H42" s="143"/>
      <c r="I42" s="144"/>
    </row>
    <row r="43" spans="6:9">
      <c r="F43" s="142"/>
      <c r="G43" s="143"/>
      <c r="H43" s="143"/>
      <c r="I43" s="144"/>
    </row>
    <row r="44" spans="6:9">
      <c r="F44" s="142"/>
      <c r="G44" s="143"/>
      <c r="H44" s="143"/>
      <c r="I44" s="144"/>
    </row>
    <row r="45" spans="6:9">
      <c r="F45" s="142"/>
      <c r="G45" s="143"/>
      <c r="H45" s="143"/>
      <c r="I45" s="144"/>
    </row>
    <row r="46" spans="6:9">
      <c r="F46" s="142"/>
      <c r="G46" s="143"/>
      <c r="H46" s="143"/>
      <c r="I46" s="144"/>
    </row>
    <row r="47" spans="6:9">
      <c r="F47" s="142"/>
      <c r="G47" s="143"/>
      <c r="H47" s="143"/>
      <c r="I47" s="144"/>
    </row>
    <row r="48" spans="6:9">
      <c r="F48" s="142"/>
      <c r="G48" s="143"/>
      <c r="H48" s="143"/>
      <c r="I48" s="144"/>
    </row>
    <row r="49" spans="6:9">
      <c r="F49" s="142"/>
      <c r="G49" s="143"/>
      <c r="H49" s="143"/>
      <c r="I49" s="144"/>
    </row>
    <row r="50" spans="6:9">
      <c r="F50" s="142"/>
      <c r="G50" s="143"/>
      <c r="H50" s="143"/>
      <c r="I50" s="144"/>
    </row>
    <row r="51" spans="6:9">
      <c r="F51" s="142"/>
      <c r="G51" s="143"/>
      <c r="H51" s="143"/>
      <c r="I51" s="144"/>
    </row>
    <row r="52" spans="6:9">
      <c r="F52" s="142"/>
      <c r="G52" s="143"/>
      <c r="H52" s="143"/>
      <c r="I52" s="144"/>
    </row>
    <row r="53" spans="6:9">
      <c r="F53" s="142"/>
      <c r="G53" s="143"/>
      <c r="H53" s="143"/>
      <c r="I53" s="144"/>
    </row>
    <row r="54" spans="6:9">
      <c r="F54" s="142"/>
      <c r="G54" s="143"/>
      <c r="H54" s="143"/>
      <c r="I54" s="144"/>
    </row>
    <row r="55" spans="6:9">
      <c r="F55" s="142"/>
      <c r="G55" s="143"/>
      <c r="H55" s="143"/>
      <c r="I55" s="144"/>
    </row>
    <row r="56" spans="6:9">
      <c r="F56" s="142"/>
      <c r="G56" s="143"/>
      <c r="H56" s="143"/>
      <c r="I56" s="144"/>
    </row>
    <row r="57" spans="6:9">
      <c r="F57" s="142"/>
      <c r="G57" s="143"/>
      <c r="H57" s="143"/>
      <c r="I57" s="144"/>
    </row>
    <row r="58" spans="6:9">
      <c r="F58" s="142"/>
      <c r="G58" s="143"/>
      <c r="H58" s="143"/>
      <c r="I58" s="144"/>
    </row>
    <row r="59" spans="6:9">
      <c r="F59" s="142"/>
      <c r="G59" s="143"/>
      <c r="H59" s="143"/>
      <c r="I59" s="144"/>
    </row>
    <row r="60" spans="6:9">
      <c r="F60" s="142"/>
      <c r="G60" s="143"/>
      <c r="H60" s="143"/>
      <c r="I60" s="144"/>
    </row>
    <row r="61" spans="6:9">
      <c r="F61" s="142"/>
      <c r="G61" s="143"/>
      <c r="H61" s="143"/>
      <c r="I61" s="144"/>
    </row>
    <row r="62" spans="6:9">
      <c r="F62" s="142"/>
      <c r="G62" s="143"/>
      <c r="H62" s="143"/>
      <c r="I62" s="144"/>
    </row>
    <row r="63" spans="6:9">
      <c r="F63" s="142"/>
      <c r="G63" s="143"/>
      <c r="H63" s="143"/>
      <c r="I63" s="144"/>
    </row>
    <row r="64" spans="6:9">
      <c r="F64" s="142"/>
      <c r="G64" s="143"/>
      <c r="H64" s="143"/>
      <c r="I64" s="144"/>
    </row>
    <row r="65" spans="6:9">
      <c r="F65" s="142"/>
      <c r="G65" s="143"/>
      <c r="H65" s="143"/>
      <c r="I65" s="144"/>
    </row>
    <row r="66" spans="6:9">
      <c r="F66" s="142"/>
      <c r="G66" s="143"/>
      <c r="H66" s="143"/>
      <c r="I66" s="144"/>
    </row>
    <row r="67" spans="6:9">
      <c r="F67" s="142"/>
      <c r="G67" s="143"/>
      <c r="H67" s="143"/>
      <c r="I67" s="144"/>
    </row>
    <row r="68" spans="6:9">
      <c r="F68" s="142"/>
      <c r="G68" s="143"/>
      <c r="H68" s="143"/>
      <c r="I68" s="144"/>
    </row>
    <row r="69" spans="6:9">
      <c r="F69" s="142"/>
      <c r="G69" s="143"/>
      <c r="H69" s="143"/>
      <c r="I69" s="144"/>
    </row>
    <row r="70" spans="6:9">
      <c r="F70" s="142"/>
      <c r="G70" s="143"/>
      <c r="H70" s="143"/>
      <c r="I70" s="144"/>
    </row>
    <row r="71" spans="6:9">
      <c r="F71" s="142"/>
      <c r="G71" s="143"/>
      <c r="H71" s="143"/>
      <c r="I71" s="144"/>
    </row>
    <row r="72" spans="6:9">
      <c r="F72" s="142"/>
      <c r="G72" s="143"/>
      <c r="H72" s="143"/>
      <c r="I72" s="144"/>
    </row>
    <row r="73" spans="6:9">
      <c r="F73" s="142"/>
      <c r="G73" s="143"/>
      <c r="H73" s="143"/>
      <c r="I73" s="144"/>
    </row>
    <row r="74" spans="6:9">
      <c r="F74" s="142"/>
      <c r="G74" s="143"/>
      <c r="H74" s="143"/>
      <c r="I74" s="144"/>
    </row>
    <row r="75" spans="6:9">
      <c r="F75" s="142"/>
      <c r="G75" s="143"/>
      <c r="H75" s="143"/>
      <c r="I75" s="144"/>
    </row>
    <row r="76" spans="6:9">
      <c r="F76" s="142"/>
      <c r="G76" s="143"/>
      <c r="H76" s="143"/>
      <c r="I76" s="144"/>
    </row>
    <row r="77" spans="6:9">
      <c r="F77" s="142"/>
      <c r="G77" s="143"/>
      <c r="H77" s="143"/>
      <c r="I77" s="144"/>
    </row>
    <row r="78" spans="6:9">
      <c r="F78" s="142"/>
      <c r="G78" s="143"/>
      <c r="H78" s="143"/>
      <c r="I78" s="144"/>
    </row>
  </sheetData>
  <mergeCells count="4">
    <mergeCell ref="A1:B1"/>
    <mergeCell ref="A2:B2"/>
    <mergeCell ref="G2:I2"/>
    <mergeCell ref="H27:I2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86"/>
  <sheetViews>
    <sheetView showGridLines="0" showZeros="0" topLeftCell="A70" zoomScale="80" zoomScaleNormal="80" workbookViewId="0">
      <selection activeCell="J107" sqref="J107"/>
    </sheetView>
  </sheetViews>
  <sheetFormatPr defaultColWidth="9.109375" defaultRowHeight="13.2"/>
  <cols>
    <col min="1" max="1" width="4.44140625" style="145" customWidth="1"/>
    <col min="2" max="2" width="11.5546875" style="145" customWidth="1"/>
    <col min="3" max="3" width="40.44140625" style="145" customWidth="1"/>
    <col min="4" max="4" width="5.5546875" style="145" customWidth="1"/>
    <col min="5" max="5" width="8.5546875" style="191" customWidth="1"/>
    <col min="6" max="6" width="9.88671875" style="145" customWidth="1"/>
    <col min="7" max="7" width="13.88671875" style="145" customWidth="1"/>
    <col min="8" max="11" width="9.109375" style="145"/>
    <col min="12" max="12" width="75.21875" style="145" customWidth="1"/>
    <col min="13" max="13" width="45.21875" style="145" customWidth="1"/>
    <col min="14" max="16384" width="9.109375" style="145"/>
  </cols>
  <sheetData>
    <row r="1" spans="1:104" ht="15.6">
      <c r="A1" s="224" t="s">
        <v>65</v>
      </c>
      <c r="B1" s="224"/>
      <c r="C1" s="224"/>
      <c r="D1" s="224"/>
      <c r="E1" s="224"/>
      <c r="F1" s="224"/>
      <c r="G1" s="224"/>
    </row>
    <row r="2" spans="1:104" ht="14.25" customHeight="1" thickBot="1">
      <c r="A2" s="146"/>
      <c r="B2" s="147"/>
      <c r="C2" s="148"/>
      <c r="D2" s="148"/>
      <c r="E2" s="149"/>
      <c r="F2" s="148"/>
      <c r="G2" s="148"/>
    </row>
    <row r="3" spans="1:104" ht="13.8" thickTop="1">
      <c r="A3" s="213" t="s">
        <v>49</v>
      </c>
      <c r="B3" s="214"/>
      <c r="C3" s="96" t="str">
        <f>CONCATENATE(cislostavby," ",nazevstavby)</f>
        <v>Si_202210 Útulek Čápka, KM_dle projektu VÝBĚROVÉ ŘÍZENÍ</v>
      </c>
      <c r="D3" s="97"/>
      <c r="E3" s="150" t="s">
        <v>66</v>
      </c>
      <c r="F3" s="151" t="str">
        <f>Rekapitulace!H1</f>
        <v>D14e</v>
      </c>
      <c r="G3" s="152"/>
    </row>
    <row r="4" spans="1:104" ht="13.8" thickBot="1">
      <c r="A4" s="225" t="s">
        <v>51</v>
      </c>
      <c r="B4" s="216"/>
      <c r="C4" s="102" t="str">
        <f>CONCATENATE(cisloobjektu," ",nazevobjektu)</f>
        <v>SO 01 Stavba</v>
      </c>
      <c r="D4" s="103"/>
      <c r="E4" s="226" t="str">
        <f>Rekapitulace!G2</f>
        <v>Zařízení zdravotechnických instalací</v>
      </c>
      <c r="F4" s="227"/>
      <c r="G4" s="228"/>
    </row>
    <row r="5" spans="1:104" ht="13.8" thickTop="1">
      <c r="A5" s="153"/>
      <c r="B5" s="146"/>
      <c r="C5" s="146"/>
      <c r="D5" s="146"/>
      <c r="E5" s="154"/>
      <c r="F5" s="146"/>
      <c r="G5" s="155"/>
    </row>
    <row r="6" spans="1:104">
      <c r="A6" s="156" t="s">
        <v>67</v>
      </c>
      <c r="B6" s="157" t="s">
        <v>68</v>
      </c>
      <c r="C6" s="157" t="s">
        <v>69</v>
      </c>
      <c r="D6" s="157" t="s">
        <v>70</v>
      </c>
      <c r="E6" s="158" t="s">
        <v>71</v>
      </c>
      <c r="F6" s="157" t="s">
        <v>72</v>
      </c>
      <c r="G6" s="159" t="s">
        <v>73</v>
      </c>
    </row>
    <row r="7" spans="1:104">
      <c r="A7" s="160" t="s">
        <v>74</v>
      </c>
      <c r="B7" s="161" t="s">
        <v>75</v>
      </c>
      <c r="C7" s="162" t="s">
        <v>76</v>
      </c>
      <c r="D7" s="163"/>
      <c r="E7" s="164"/>
      <c r="F7" s="164"/>
      <c r="G7" s="165"/>
      <c r="H7" s="166"/>
      <c r="I7" s="166"/>
      <c r="O7" s="167">
        <v>1</v>
      </c>
    </row>
    <row r="8" spans="1:104">
      <c r="A8" s="168">
        <v>1</v>
      </c>
      <c r="B8" s="169" t="s">
        <v>82</v>
      </c>
      <c r="C8" s="170" t="s">
        <v>83</v>
      </c>
      <c r="D8" s="171" t="s">
        <v>84</v>
      </c>
      <c r="E8" s="172">
        <v>17.399999999999999</v>
      </c>
      <c r="F8" s="172"/>
      <c r="G8" s="173">
        <f>E8*F8</f>
        <v>0</v>
      </c>
      <c r="O8" s="167">
        <v>2</v>
      </c>
      <c r="AA8" s="145">
        <v>1</v>
      </c>
      <c r="AB8" s="145">
        <v>1</v>
      </c>
      <c r="AC8" s="145">
        <v>1</v>
      </c>
      <c r="AZ8" s="145">
        <v>1</v>
      </c>
      <c r="BA8" s="145">
        <f>IF(AZ8=1,G8,0)</f>
        <v>0</v>
      </c>
      <c r="BB8" s="145">
        <f>IF(AZ8=2,G8,0)</f>
        <v>0</v>
      </c>
      <c r="BC8" s="145">
        <f>IF(AZ8=3,G8,0)</f>
        <v>0</v>
      </c>
      <c r="BD8" s="145">
        <f>IF(AZ8=4,G8,0)</f>
        <v>0</v>
      </c>
      <c r="BE8" s="145">
        <f>IF(AZ8=5,G8,0)</f>
        <v>0</v>
      </c>
      <c r="CA8" s="174">
        <v>1</v>
      </c>
      <c r="CB8" s="174">
        <v>1</v>
      </c>
      <c r="CZ8" s="145">
        <v>0</v>
      </c>
    </row>
    <row r="9" spans="1:104" ht="21">
      <c r="A9" s="175"/>
      <c r="B9" s="177"/>
      <c r="C9" s="222" t="s">
        <v>85</v>
      </c>
      <c r="D9" s="223"/>
      <c r="E9" s="178">
        <v>17.399999999999999</v>
      </c>
      <c r="F9" s="179"/>
      <c r="G9" s="180"/>
      <c r="M9" s="176" t="s">
        <v>85</v>
      </c>
      <c r="O9" s="167"/>
    </row>
    <row r="10" spans="1:104">
      <c r="A10" s="168">
        <v>2</v>
      </c>
      <c r="B10" s="169" t="s">
        <v>86</v>
      </c>
      <c r="C10" s="170" t="s">
        <v>87</v>
      </c>
      <c r="D10" s="171" t="s">
        <v>84</v>
      </c>
      <c r="E10" s="172">
        <v>5.22</v>
      </c>
      <c r="F10" s="172"/>
      <c r="G10" s="173">
        <f>E10*F10</f>
        <v>0</v>
      </c>
      <c r="O10" s="167">
        <v>2</v>
      </c>
      <c r="AA10" s="145">
        <v>1</v>
      </c>
      <c r="AB10" s="145">
        <v>1</v>
      </c>
      <c r="AC10" s="145">
        <v>1</v>
      </c>
      <c r="AZ10" s="145">
        <v>1</v>
      </c>
      <c r="BA10" s="145">
        <f>IF(AZ10=1,G10,0)</f>
        <v>0</v>
      </c>
      <c r="BB10" s="145">
        <f>IF(AZ10=2,G10,0)</f>
        <v>0</v>
      </c>
      <c r="BC10" s="145">
        <f>IF(AZ10=3,G10,0)</f>
        <v>0</v>
      </c>
      <c r="BD10" s="145">
        <f>IF(AZ10=4,G10,0)</f>
        <v>0</v>
      </c>
      <c r="BE10" s="145">
        <f>IF(AZ10=5,G10,0)</f>
        <v>0</v>
      </c>
      <c r="CA10" s="174">
        <v>1</v>
      </c>
      <c r="CB10" s="174">
        <v>1</v>
      </c>
      <c r="CZ10" s="145">
        <v>0</v>
      </c>
    </row>
    <row r="11" spans="1:104">
      <c r="A11" s="175"/>
      <c r="B11" s="177"/>
      <c r="C11" s="222" t="s">
        <v>88</v>
      </c>
      <c r="D11" s="223"/>
      <c r="E11" s="178">
        <v>5.22</v>
      </c>
      <c r="F11" s="179"/>
      <c r="G11" s="180"/>
      <c r="M11" s="176" t="s">
        <v>88</v>
      </c>
      <c r="O11" s="167"/>
    </row>
    <row r="12" spans="1:104">
      <c r="A12" s="168">
        <v>3</v>
      </c>
      <c r="B12" s="169" t="s">
        <v>89</v>
      </c>
      <c r="C12" s="170" t="s">
        <v>90</v>
      </c>
      <c r="D12" s="171" t="s">
        <v>84</v>
      </c>
      <c r="E12" s="172">
        <v>12.18</v>
      </c>
      <c r="F12" s="172"/>
      <c r="G12" s="173">
        <f>E12*F12</f>
        <v>0</v>
      </c>
      <c r="O12" s="167">
        <v>2</v>
      </c>
      <c r="AA12" s="145">
        <v>1</v>
      </c>
      <c r="AB12" s="145">
        <v>1</v>
      </c>
      <c r="AC12" s="145">
        <v>1</v>
      </c>
      <c r="AZ12" s="145">
        <v>1</v>
      </c>
      <c r="BA12" s="145">
        <f>IF(AZ12=1,G12,0)</f>
        <v>0</v>
      </c>
      <c r="BB12" s="145">
        <f>IF(AZ12=2,G12,0)</f>
        <v>0</v>
      </c>
      <c r="BC12" s="145">
        <f>IF(AZ12=3,G12,0)</f>
        <v>0</v>
      </c>
      <c r="BD12" s="145">
        <f>IF(AZ12=4,G12,0)</f>
        <v>0</v>
      </c>
      <c r="BE12" s="145">
        <f>IF(AZ12=5,G12,0)</f>
        <v>0</v>
      </c>
      <c r="CA12" s="174">
        <v>1</v>
      </c>
      <c r="CB12" s="174">
        <v>1</v>
      </c>
      <c r="CZ12" s="145">
        <v>0</v>
      </c>
    </row>
    <row r="13" spans="1:104">
      <c r="A13" s="175"/>
      <c r="B13" s="177"/>
      <c r="C13" s="222" t="s">
        <v>91</v>
      </c>
      <c r="D13" s="223"/>
      <c r="E13" s="178">
        <v>12.18</v>
      </c>
      <c r="F13" s="179"/>
      <c r="G13" s="180"/>
      <c r="M13" s="176" t="s">
        <v>91</v>
      </c>
      <c r="O13" s="167"/>
    </row>
    <row r="14" spans="1:104">
      <c r="A14" s="168">
        <v>4</v>
      </c>
      <c r="B14" s="169" t="s">
        <v>92</v>
      </c>
      <c r="C14" s="170" t="s">
        <v>93</v>
      </c>
      <c r="D14" s="171" t="s">
        <v>94</v>
      </c>
      <c r="E14" s="172">
        <v>22.533000000000001</v>
      </c>
      <c r="F14" s="172"/>
      <c r="G14" s="173">
        <f>E14*F14</f>
        <v>0</v>
      </c>
      <c r="O14" s="167">
        <v>2</v>
      </c>
      <c r="AA14" s="145">
        <v>3</v>
      </c>
      <c r="AB14" s="145">
        <v>1</v>
      </c>
      <c r="AC14" s="145">
        <v>583311076</v>
      </c>
      <c r="AZ14" s="145">
        <v>1</v>
      </c>
      <c r="BA14" s="145">
        <f>IF(AZ14=1,G14,0)</f>
        <v>0</v>
      </c>
      <c r="BB14" s="145">
        <f>IF(AZ14=2,G14,0)</f>
        <v>0</v>
      </c>
      <c r="BC14" s="145">
        <f>IF(AZ14=3,G14,0)</f>
        <v>0</v>
      </c>
      <c r="BD14" s="145">
        <f>IF(AZ14=4,G14,0)</f>
        <v>0</v>
      </c>
      <c r="BE14" s="145">
        <f>IF(AZ14=5,G14,0)</f>
        <v>0</v>
      </c>
      <c r="CA14" s="174">
        <v>3</v>
      </c>
      <c r="CB14" s="174">
        <v>1</v>
      </c>
      <c r="CZ14" s="145">
        <v>1</v>
      </c>
    </row>
    <row r="15" spans="1:104">
      <c r="A15" s="175"/>
      <c r="B15" s="177"/>
      <c r="C15" s="222" t="s">
        <v>95</v>
      </c>
      <c r="D15" s="223"/>
      <c r="E15" s="178">
        <v>22.533000000000001</v>
      </c>
      <c r="F15" s="179"/>
      <c r="G15" s="180"/>
      <c r="M15" s="176" t="s">
        <v>95</v>
      </c>
      <c r="O15" s="167"/>
    </row>
    <row r="16" spans="1:104">
      <c r="A16" s="181"/>
      <c r="B16" s="182" t="s">
        <v>77</v>
      </c>
      <c r="C16" s="183" t="str">
        <f>CONCATENATE(B7," ",C7)</f>
        <v>1 Zemní práce</v>
      </c>
      <c r="D16" s="184"/>
      <c r="E16" s="185"/>
      <c r="F16" s="186"/>
      <c r="G16" s="187">
        <f>SUM(G7:G15)</f>
        <v>0</v>
      </c>
      <c r="O16" s="167">
        <v>4</v>
      </c>
      <c r="BA16" s="188">
        <f>SUM(BA7:BA15)</f>
        <v>0</v>
      </c>
      <c r="BB16" s="188">
        <f>SUM(BB7:BB15)</f>
        <v>0</v>
      </c>
      <c r="BC16" s="188">
        <f>SUM(BC7:BC15)</f>
        <v>0</v>
      </c>
      <c r="BD16" s="188">
        <f>SUM(BD7:BD15)</f>
        <v>0</v>
      </c>
      <c r="BE16" s="188">
        <f>SUM(BE7:BE15)</f>
        <v>0</v>
      </c>
    </row>
    <row r="17" spans="1:104">
      <c r="A17" s="160" t="s">
        <v>74</v>
      </c>
      <c r="B17" s="161" t="s">
        <v>96</v>
      </c>
      <c r="C17" s="162" t="s">
        <v>97</v>
      </c>
      <c r="D17" s="163"/>
      <c r="E17" s="164"/>
      <c r="F17" s="164"/>
      <c r="G17" s="165"/>
      <c r="H17" s="166"/>
      <c r="I17" s="166"/>
      <c r="O17" s="167">
        <v>1</v>
      </c>
    </row>
    <row r="18" spans="1:104">
      <c r="A18" s="168">
        <v>5</v>
      </c>
      <c r="B18" s="169" t="s">
        <v>98</v>
      </c>
      <c r="C18" s="170" t="s">
        <v>99</v>
      </c>
      <c r="D18" s="171" t="s">
        <v>100</v>
      </c>
      <c r="E18" s="172">
        <v>1.3</v>
      </c>
      <c r="F18" s="172"/>
      <c r="G18" s="173">
        <f>E18*F18</f>
        <v>0</v>
      </c>
      <c r="O18" s="167">
        <v>2</v>
      </c>
      <c r="AA18" s="145">
        <v>1</v>
      </c>
      <c r="AB18" s="145">
        <v>1</v>
      </c>
      <c r="AC18" s="145">
        <v>1</v>
      </c>
      <c r="AZ18" s="145">
        <v>1</v>
      </c>
      <c r="BA18" s="145">
        <f>IF(AZ18=1,G18,0)</f>
        <v>0</v>
      </c>
      <c r="BB18" s="145">
        <f>IF(AZ18=2,G18,0)</f>
        <v>0</v>
      </c>
      <c r="BC18" s="145">
        <f>IF(AZ18=3,G18,0)</f>
        <v>0</v>
      </c>
      <c r="BD18" s="145">
        <f>IF(AZ18=4,G18,0)</f>
        <v>0</v>
      </c>
      <c r="BE18" s="145">
        <f>IF(AZ18=5,G18,0)</f>
        <v>0</v>
      </c>
      <c r="CA18" s="174">
        <v>1</v>
      </c>
      <c r="CB18" s="174">
        <v>1</v>
      </c>
      <c r="CZ18" s="145">
        <v>0</v>
      </c>
    </row>
    <row r="19" spans="1:104">
      <c r="A19" s="175"/>
      <c r="B19" s="177"/>
      <c r="C19" s="222" t="s">
        <v>101</v>
      </c>
      <c r="D19" s="223"/>
      <c r="E19" s="178">
        <v>1.3</v>
      </c>
      <c r="F19" s="179"/>
      <c r="G19" s="180"/>
      <c r="M19" s="176" t="s">
        <v>101</v>
      </c>
      <c r="O19" s="167"/>
    </row>
    <row r="20" spans="1:104">
      <c r="A20" s="168">
        <v>6</v>
      </c>
      <c r="B20" s="169" t="s">
        <v>102</v>
      </c>
      <c r="C20" s="170" t="s">
        <v>103</v>
      </c>
      <c r="D20" s="171" t="s">
        <v>100</v>
      </c>
      <c r="E20" s="172">
        <v>1.5</v>
      </c>
      <c r="F20" s="172"/>
      <c r="G20" s="173">
        <f>E20*F20</f>
        <v>0</v>
      </c>
      <c r="O20" s="167">
        <v>2</v>
      </c>
      <c r="AA20" s="145">
        <v>1</v>
      </c>
      <c r="AB20" s="145">
        <v>1</v>
      </c>
      <c r="AC20" s="145">
        <v>1</v>
      </c>
      <c r="AZ20" s="145">
        <v>1</v>
      </c>
      <c r="BA20" s="145">
        <f>IF(AZ20=1,G20,0)</f>
        <v>0</v>
      </c>
      <c r="BB20" s="145">
        <f>IF(AZ20=2,G20,0)</f>
        <v>0</v>
      </c>
      <c r="BC20" s="145">
        <f>IF(AZ20=3,G20,0)</f>
        <v>0</v>
      </c>
      <c r="BD20" s="145">
        <f>IF(AZ20=4,G20,0)</f>
        <v>0</v>
      </c>
      <c r="BE20" s="145">
        <f>IF(AZ20=5,G20,0)</f>
        <v>0</v>
      </c>
      <c r="CA20" s="174">
        <v>1</v>
      </c>
      <c r="CB20" s="174">
        <v>1</v>
      </c>
      <c r="CZ20" s="145">
        <v>0</v>
      </c>
    </row>
    <row r="21" spans="1:104">
      <c r="A21" s="181"/>
      <c r="B21" s="182" t="s">
        <v>77</v>
      </c>
      <c r="C21" s="183" t="str">
        <f>CONCATENATE(B17," ",C17)</f>
        <v>97 Prorážení otvorů</v>
      </c>
      <c r="D21" s="184"/>
      <c r="E21" s="185"/>
      <c r="F21" s="186"/>
      <c r="G21" s="187">
        <f>SUM(G17:G20)</f>
        <v>0</v>
      </c>
      <c r="O21" s="167">
        <v>4</v>
      </c>
      <c r="BA21" s="188">
        <f>SUM(BA17:BA20)</f>
        <v>0</v>
      </c>
      <c r="BB21" s="188">
        <f>SUM(BB17:BB20)</f>
        <v>0</v>
      </c>
      <c r="BC21" s="188">
        <f>SUM(BC17:BC20)</f>
        <v>0</v>
      </c>
      <c r="BD21" s="188">
        <f>SUM(BD17:BD20)</f>
        <v>0</v>
      </c>
      <c r="BE21" s="188">
        <f>SUM(BE17:BE20)</f>
        <v>0</v>
      </c>
    </row>
    <row r="22" spans="1:104">
      <c r="A22" s="160" t="s">
        <v>74</v>
      </c>
      <c r="B22" s="161" t="s">
        <v>104</v>
      </c>
      <c r="C22" s="162" t="s">
        <v>105</v>
      </c>
      <c r="D22" s="163"/>
      <c r="E22" s="164"/>
      <c r="F22" s="164"/>
      <c r="G22" s="165"/>
      <c r="H22" s="166"/>
      <c r="I22" s="166"/>
      <c r="O22" s="167">
        <v>1</v>
      </c>
    </row>
    <row r="23" spans="1:104">
      <c r="A23" s="168">
        <v>7</v>
      </c>
      <c r="B23" s="169" t="s">
        <v>106</v>
      </c>
      <c r="C23" s="170" t="s">
        <v>107</v>
      </c>
      <c r="D23" s="171" t="s">
        <v>94</v>
      </c>
      <c r="E23" s="172">
        <v>22.533000000000001</v>
      </c>
      <c r="F23" s="172"/>
      <c r="G23" s="173">
        <f>E23*F23</f>
        <v>0</v>
      </c>
      <c r="O23" s="167">
        <v>2</v>
      </c>
      <c r="AA23" s="145">
        <v>7</v>
      </c>
      <c r="AB23" s="145">
        <v>1</v>
      </c>
      <c r="AC23" s="145">
        <v>2</v>
      </c>
      <c r="AZ23" s="145">
        <v>1</v>
      </c>
      <c r="BA23" s="145">
        <f>IF(AZ23=1,G23,0)</f>
        <v>0</v>
      </c>
      <c r="BB23" s="145">
        <f>IF(AZ23=2,G23,0)</f>
        <v>0</v>
      </c>
      <c r="BC23" s="145">
        <f>IF(AZ23=3,G23,0)</f>
        <v>0</v>
      </c>
      <c r="BD23" s="145">
        <f>IF(AZ23=4,G23,0)</f>
        <v>0</v>
      </c>
      <c r="BE23" s="145">
        <f>IF(AZ23=5,G23,0)</f>
        <v>0</v>
      </c>
      <c r="CA23" s="174">
        <v>7</v>
      </c>
      <c r="CB23" s="174">
        <v>1</v>
      </c>
      <c r="CZ23" s="145">
        <v>0</v>
      </c>
    </row>
    <row r="24" spans="1:104">
      <c r="A24" s="181"/>
      <c r="B24" s="182" t="s">
        <v>77</v>
      </c>
      <c r="C24" s="183" t="str">
        <f>CONCATENATE(B22," ",C22)</f>
        <v>99 Staveništní přesun hmot</v>
      </c>
      <c r="D24" s="184"/>
      <c r="E24" s="185"/>
      <c r="F24" s="186"/>
      <c r="G24" s="187">
        <f>SUM(G22:G23)</f>
        <v>0</v>
      </c>
      <c r="O24" s="167">
        <v>4</v>
      </c>
      <c r="BA24" s="188">
        <f>SUM(BA22:BA23)</f>
        <v>0</v>
      </c>
      <c r="BB24" s="188">
        <f>SUM(BB22:BB23)</f>
        <v>0</v>
      </c>
      <c r="BC24" s="188">
        <f>SUM(BC22:BC23)</f>
        <v>0</v>
      </c>
      <c r="BD24" s="188">
        <f>SUM(BD22:BD23)</f>
        <v>0</v>
      </c>
      <c r="BE24" s="188">
        <f>SUM(BE22:BE23)</f>
        <v>0</v>
      </c>
    </row>
    <row r="25" spans="1:104">
      <c r="A25" s="160" t="s">
        <v>74</v>
      </c>
      <c r="B25" s="161" t="s">
        <v>108</v>
      </c>
      <c r="C25" s="162" t="s">
        <v>109</v>
      </c>
      <c r="D25" s="163"/>
      <c r="E25" s="164"/>
      <c r="F25" s="164"/>
      <c r="G25" s="165"/>
      <c r="H25" s="166"/>
      <c r="I25" s="166"/>
      <c r="O25" s="167">
        <v>1</v>
      </c>
    </row>
    <row r="26" spans="1:104">
      <c r="A26" s="168">
        <v>8</v>
      </c>
      <c r="B26" s="169" t="s">
        <v>110</v>
      </c>
      <c r="C26" s="170" t="s">
        <v>111</v>
      </c>
      <c r="D26" s="171" t="s">
        <v>100</v>
      </c>
      <c r="E26" s="172">
        <v>6</v>
      </c>
      <c r="F26" s="172"/>
      <c r="G26" s="173">
        <f t="shared" ref="G26:G32" si="0">E26*F26</f>
        <v>0</v>
      </c>
      <c r="O26" s="167">
        <v>2</v>
      </c>
      <c r="AA26" s="145">
        <v>1</v>
      </c>
      <c r="AB26" s="145">
        <v>7</v>
      </c>
      <c r="AC26" s="145">
        <v>7</v>
      </c>
      <c r="AZ26" s="145">
        <v>2</v>
      </c>
      <c r="BA26" s="145">
        <f t="shared" ref="BA26:BA32" si="1">IF(AZ26=1,G26,0)</f>
        <v>0</v>
      </c>
      <c r="BB26" s="145">
        <f t="shared" ref="BB26:BB32" si="2">IF(AZ26=2,G26,0)</f>
        <v>0</v>
      </c>
      <c r="BC26" s="145">
        <f t="shared" ref="BC26:BC32" si="3">IF(AZ26=3,G26,0)</f>
        <v>0</v>
      </c>
      <c r="BD26" s="145">
        <f t="shared" ref="BD26:BD32" si="4">IF(AZ26=4,G26,0)</f>
        <v>0</v>
      </c>
      <c r="BE26" s="145">
        <f t="shared" ref="BE26:BE32" si="5">IF(AZ26=5,G26,0)</f>
        <v>0</v>
      </c>
      <c r="CA26" s="174">
        <v>1</v>
      </c>
      <c r="CB26" s="174">
        <v>7</v>
      </c>
      <c r="CZ26" s="145">
        <v>3.4000000000000002E-4</v>
      </c>
    </row>
    <row r="27" spans="1:104">
      <c r="A27" s="168">
        <v>9</v>
      </c>
      <c r="B27" s="169" t="s">
        <v>112</v>
      </c>
      <c r="C27" s="170" t="s">
        <v>113</v>
      </c>
      <c r="D27" s="171" t="s">
        <v>100</v>
      </c>
      <c r="E27" s="172">
        <v>4</v>
      </c>
      <c r="F27" s="172"/>
      <c r="G27" s="173">
        <f t="shared" si="0"/>
        <v>0</v>
      </c>
      <c r="O27" s="167">
        <v>2</v>
      </c>
      <c r="AA27" s="145">
        <v>1</v>
      </c>
      <c r="AB27" s="145">
        <v>7</v>
      </c>
      <c r="AC27" s="145">
        <v>7</v>
      </c>
      <c r="AZ27" s="145">
        <v>2</v>
      </c>
      <c r="BA27" s="145">
        <f t="shared" si="1"/>
        <v>0</v>
      </c>
      <c r="BB27" s="145">
        <f t="shared" si="2"/>
        <v>0</v>
      </c>
      <c r="BC27" s="145">
        <f t="shared" si="3"/>
        <v>0</v>
      </c>
      <c r="BD27" s="145">
        <f t="shared" si="4"/>
        <v>0</v>
      </c>
      <c r="BE27" s="145">
        <f t="shared" si="5"/>
        <v>0</v>
      </c>
      <c r="CA27" s="174">
        <v>1</v>
      </c>
      <c r="CB27" s="174">
        <v>7</v>
      </c>
      <c r="CZ27" s="145">
        <v>3.8000000000000002E-4</v>
      </c>
    </row>
    <row r="28" spans="1:104">
      <c r="A28" s="168">
        <v>10</v>
      </c>
      <c r="B28" s="169" t="s">
        <v>114</v>
      </c>
      <c r="C28" s="170" t="s">
        <v>115</v>
      </c>
      <c r="D28" s="171" t="s">
        <v>100</v>
      </c>
      <c r="E28" s="172">
        <v>5</v>
      </c>
      <c r="F28" s="172"/>
      <c r="G28" s="173">
        <f t="shared" si="0"/>
        <v>0</v>
      </c>
      <c r="O28" s="167">
        <v>2</v>
      </c>
      <c r="AA28" s="145">
        <v>1</v>
      </c>
      <c r="AB28" s="145">
        <v>7</v>
      </c>
      <c r="AC28" s="145">
        <v>7</v>
      </c>
      <c r="AZ28" s="145">
        <v>2</v>
      </c>
      <c r="BA28" s="145">
        <f t="shared" si="1"/>
        <v>0</v>
      </c>
      <c r="BB28" s="145">
        <f t="shared" si="2"/>
        <v>0</v>
      </c>
      <c r="BC28" s="145">
        <f t="shared" si="3"/>
        <v>0</v>
      </c>
      <c r="BD28" s="145">
        <f t="shared" si="4"/>
        <v>0</v>
      </c>
      <c r="BE28" s="145">
        <f t="shared" si="5"/>
        <v>0</v>
      </c>
      <c r="CA28" s="174">
        <v>1</v>
      </c>
      <c r="CB28" s="174">
        <v>7</v>
      </c>
      <c r="CZ28" s="145">
        <v>4.6999999999999999E-4</v>
      </c>
    </row>
    <row r="29" spans="1:104">
      <c r="A29" s="168">
        <v>11</v>
      </c>
      <c r="B29" s="169" t="s">
        <v>116</v>
      </c>
      <c r="C29" s="170" t="s">
        <v>117</v>
      </c>
      <c r="D29" s="171" t="s">
        <v>100</v>
      </c>
      <c r="E29" s="172">
        <v>6</v>
      </c>
      <c r="F29" s="172"/>
      <c r="G29" s="173">
        <f t="shared" si="0"/>
        <v>0</v>
      </c>
      <c r="O29" s="167">
        <v>2</v>
      </c>
      <c r="AA29" s="145">
        <v>1</v>
      </c>
      <c r="AB29" s="145">
        <v>7</v>
      </c>
      <c r="AC29" s="145">
        <v>7</v>
      </c>
      <c r="AZ29" s="145">
        <v>2</v>
      </c>
      <c r="BA29" s="145">
        <f t="shared" si="1"/>
        <v>0</v>
      </c>
      <c r="BB29" s="145">
        <f t="shared" si="2"/>
        <v>0</v>
      </c>
      <c r="BC29" s="145">
        <f t="shared" si="3"/>
        <v>0</v>
      </c>
      <c r="BD29" s="145">
        <f t="shared" si="4"/>
        <v>0</v>
      </c>
      <c r="BE29" s="145">
        <f t="shared" si="5"/>
        <v>0</v>
      </c>
      <c r="CA29" s="174">
        <v>1</v>
      </c>
      <c r="CB29" s="174">
        <v>7</v>
      </c>
      <c r="CZ29" s="145">
        <v>6.9999999999999999E-4</v>
      </c>
    </row>
    <row r="30" spans="1:104">
      <c r="A30" s="168">
        <v>12</v>
      </c>
      <c r="B30" s="169" t="s">
        <v>118</v>
      </c>
      <c r="C30" s="170" t="s">
        <v>119</v>
      </c>
      <c r="D30" s="171" t="s">
        <v>100</v>
      </c>
      <c r="E30" s="172">
        <v>15</v>
      </c>
      <c r="F30" s="172"/>
      <c r="G30" s="173">
        <f t="shared" si="0"/>
        <v>0</v>
      </c>
      <c r="O30" s="167">
        <v>2</v>
      </c>
      <c r="AA30" s="145">
        <v>1</v>
      </c>
      <c r="AB30" s="145">
        <v>7</v>
      </c>
      <c r="AC30" s="145">
        <v>7</v>
      </c>
      <c r="AZ30" s="145">
        <v>2</v>
      </c>
      <c r="BA30" s="145">
        <f t="shared" si="1"/>
        <v>0</v>
      </c>
      <c r="BB30" s="145">
        <f t="shared" si="2"/>
        <v>0</v>
      </c>
      <c r="BC30" s="145">
        <f t="shared" si="3"/>
        <v>0</v>
      </c>
      <c r="BD30" s="145">
        <f t="shared" si="4"/>
        <v>0</v>
      </c>
      <c r="BE30" s="145">
        <f t="shared" si="5"/>
        <v>0</v>
      </c>
      <c r="CA30" s="174">
        <v>1</v>
      </c>
      <c r="CB30" s="174">
        <v>7</v>
      </c>
      <c r="CZ30" s="145">
        <v>1.5200000000000001E-3</v>
      </c>
    </row>
    <row r="31" spans="1:104">
      <c r="A31" s="168">
        <v>13</v>
      </c>
      <c r="B31" s="169" t="s">
        <v>120</v>
      </c>
      <c r="C31" s="170" t="s">
        <v>121</v>
      </c>
      <c r="D31" s="171" t="s">
        <v>100</v>
      </c>
      <c r="E31" s="172">
        <v>6</v>
      </c>
      <c r="F31" s="172"/>
      <c r="G31" s="173">
        <f t="shared" si="0"/>
        <v>0</v>
      </c>
      <c r="O31" s="167">
        <v>2</v>
      </c>
      <c r="AA31" s="145">
        <v>1</v>
      </c>
      <c r="AB31" s="145">
        <v>7</v>
      </c>
      <c r="AC31" s="145">
        <v>7</v>
      </c>
      <c r="AZ31" s="145">
        <v>2</v>
      </c>
      <c r="BA31" s="145">
        <f t="shared" si="1"/>
        <v>0</v>
      </c>
      <c r="BB31" s="145">
        <f t="shared" si="2"/>
        <v>0</v>
      </c>
      <c r="BC31" s="145">
        <f t="shared" si="3"/>
        <v>0</v>
      </c>
      <c r="BD31" s="145">
        <f t="shared" si="4"/>
        <v>0</v>
      </c>
      <c r="BE31" s="145">
        <f t="shared" si="5"/>
        <v>0</v>
      </c>
      <c r="CA31" s="174">
        <v>1</v>
      </c>
      <c r="CB31" s="174">
        <v>7</v>
      </c>
      <c r="CZ31" s="145">
        <v>1.31E-3</v>
      </c>
    </row>
    <row r="32" spans="1:104">
      <c r="A32" s="168">
        <v>14</v>
      </c>
      <c r="B32" s="169" t="s">
        <v>122</v>
      </c>
      <c r="C32" s="170" t="s">
        <v>123</v>
      </c>
      <c r="D32" s="171" t="s">
        <v>100</v>
      </c>
      <c r="E32" s="172">
        <v>38</v>
      </c>
      <c r="F32" s="172"/>
      <c r="G32" s="173">
        <f t="shared" si="0"/>
        <v>0</v>
      </c>
      <c r="O32" s="167">
        <v>2</v>
      </c>
      <c r="AA32" s="145">
        <v>1</v>
      </c>
      <c r="AB32" s="145">
        <v>7</v>
      </c>
      <c r="AC32" s="145">
        <v>7</v>
      </c>
      <c r="AZ32" s="145">
        <v>2</v>
      </c>
      <c r="BA32" s="145">
        <f t="shared" si="1"/>
        <v>0</v>
      </c>
      <c r="BB32" s="145">
        <f t="shared" si="2"/>
        <v>0</v>
      </c>
      <c r="BC32" s="145">
        <f t="shared" si="3"/>
        <v>0</v>
      </c>
      <c r="BD32" s="145">
        <f t="shared" si="4"/>
        <v>0</v>
      </c>
      <c r="BE32" s="145">
        <f t="shared" si="5"/>
        <v>0</v>
      </c>
      <c r="CA32" s="174">
        <v>1</v>
      </c>
      <c r="CB32" s="174">
        <v>7</v>
      </c>
      <c r="CZ32" s="145">
        <v>2.0999999999999999E-3</v>
      </c>
    </row>
    <row r="33" spans="1:104">
      <c r="A33" s="175"/>
      <c r="B33" s="177"/>
      <c r="C33" s="222" t="s">
        <v>124</v>
      </c>
      <c r="D33" s="223"/>
      <c r="E33" s="178">
        <v>38</v>
      </c>
      <c r="F33" s="179"/>
      <c r="G33" s="180"/>
      <c r="M33" s="176" t="s">
        <v>124</v>
      </c>
      <c r="O33" s="167"/>
    </row>
    <row r="34" spans="1:104">
      <c r="A34" s="168">
        <v>15</v>
      </c>
      <c r="B34" s="169" t="s">
        <v>125</v>
      </c>
      <c r="C34" s="170" t="s">
        <v>126</v>
      </c>
      <c r="D34" s="171" t="s">
        <v>100</v>
      </c>
      <c r="E34" s="172">
        <v>23</v>
      </c>
      <c r="F34" s="172"/>
      <c r="G34" s="173">
        <f>E34*F34</f>
        <v>0</v>
      </c>
      <c r="O34" s="167">
        <v>2</v>
      </c>
      <c r="AA34" s="145">
        <v>1</v>
      </c>
      <c r="AB34" s="145">
        <v>7</v>
      </c>
      <c r="AC34" s="145">
        <v>7</v>
      </c>
      <c r="AZ34" s="145">
        <v>2</v>
      </c>
      <c r="BA34" s="145">
        <f>IF(AZ34=1,G34,0)</f>
        <v>0</v>
      </c>
      <c r="BB34" s="145">
        <f>IF(AZ34=2,G34,0)</f>
        <v>0</v>
      </c>
      <c r="BC34" s="145">
        <f>IF(AZ34=3,G34,0)</f>
        <v>0</v>
      </c>
      <c r="BD34" s="145">
        <f>IF(AZ34=4,G34,0)</f>
        <v>0</v>
      </c>
      <c r="BE34" s="145">
        <f>IF(AZ34=5,G34,0)</f>
        <v>0</v>
      </c>
      <c r="CA34" s="174">
        <v>1</v>
      </c>
      <c r="CB34" s="174">
        <v>7</v>
      </c>
      <c r="CZ34" s="145">
        <v>2.5200000000000001E-3</v>
      </c>
    </row>
    <row r="35" spans="1:104">
      <c r="A35" s="175"/>
      <c r="B35" s="177"/>
      <c r="C35" s="222" t="s">
        <v>127</v>
      </c>
      <c r="D35" s="223"/>
      <c r="E35" s="178">
        <v>23</v>
      </c>
      <c r="F35" s="179"/>
      <c r="G35" s="180"/>
      <c r="M35" s="176" t="s">
        <v>127</v>
      </c>
      <c r="O35" s="167"/>
    </row>
    <row r="36" spans="1:104">
      <c r="A36" s="168">
        <v>16</v>
      </c>
      <c r="B36" s="169" t="s">
        <v>128</v>
      </c>
      <c r="C36" s="170" t="s">
        <v>129</v>
      </c>
      <c r="D36" s="171" t="s">
        <v>100</v>
      </c>
      <c r="E36" s="172">
        <v>2</v>
      </c>
      <c r="F36" s="172"/>
      <c r="G36" s="173">
        <f t="shared" ref="G36:G44" si="6">E36*F36</f>
        <v>0</v>
      </c>
      <c r="O36" s="167">
        <v>2</v>
      </c>
      <c r="AA36" s="145">
        <v>1</v>
      </c>
      <c r="AB36" s="145">
        <v>7</v>
      </c>
      <c r="AC36" s="145">
        <v>7</v>
      </c>
      <c r="AZ36" s="145">
        <v>2</v>
      </c>
      <c r="BA36" s="145">
        <f t="shared" ref="BA36:BA44" si="7">IF(AZ36=1,G36,0)</f>
        <v>0</v>
      </c>
      <c r="BB36" s="145">
        <f t="shared" ref="BB36:BB44" si="8">IF(AZ36=2,G36,0)</f>
        <v>0</v>
      </c>
      <c r="BC36" s="145">
        <f t="shared" ref="BC36:BC44" si="9">IF(AZ36=3,G36,0)</f>
        <v>0</v>
      </c>
      <c r="BD36" s="145">
        <f t="shared" ref="BD36:BD44" si="10">IF(AZ36=4,G36,0)</f>
        <v>0</v>
      </c>
      <c r="BE36" s="145">
        <f t="shared" ref="BE36:BE44" si="11">IF(AZ36=5,G36,0)</f>
        <v>0</v>
      </c>
      <c r="CA36" s="174">
        <v>1</v>
      </c>
      <c r="CB36" s="174">
        <v>7</v>
      </c>
      <c r="CZ36" s="145">
        <v>3.5699999999999998E-3</v>
      </c>
    </row>
    <row r="37" spans="1:104">
      <c r="A37" s="168">
        <v>17</v>
      </c>
      <c r="B37" s="169" t="s">
        <v>130</v>
      </c>
      <c r="C37" s="170" t="s">
        <v>131</v>
      </c>
      <c r="D37" s="171" t="s">
        <v>132</v>
      </c>
      <c r="E37" s="172">
        <v>1</v>
      </c>
      <c r="F37" s="172"/>
      <c r="G37" s="173">
        <f t="shared" si="6"/>
        <v>0</v>
      </c>
      <c r="O37" s="167">
        <v>2</v>
      </c>
      <c r="AA37" s="145">
        <v>1</v>
      </c>
      <c r="AB37" s="145">
        <v>7</v>
      </c>
      <c r="AC37" s="145">
        <v>7</v>
      </c>
      <c r="AZ37" s="145">
        <v>2</v>
      </c>
      <c r="BA37" s="145">
        <f t="shared" si="7"/>
        <v>0</v>
      </c>
      <c r="BB37" s="145">
        <f t="shared" si="8"/>
        <v>0</v>
      </c>
      <c r="BC37" s="145">
        <f t="shared" si="9"/>
        <v>0</v>
      </c>
      <c r="BD37" s="145">
        <f t="shared" si="10"/>
        <v>0</v>
      </c>
      <c r="BE37" s="145">
        <f t="shared" si="11"/>
        <v>0</v>
      </c>
      <c r="CA37" s="174">
        <v>1</v>
      </c>
      <c r="CB37" s="174">
        <v>7</v>
      </c>
      <c r="CZ37" s="145">
        <v>7.5000000000000002E-4</v>
      </c>
    </row>
    <row r="38" spans="1:104">
      <c r="A38" s="168">
        <v>18</v>
      </c>
      <c r="B38" s="169" t="s">
        <v>133</v>
      </c>
      <c r="C38" s="170" t="s">
        <v>134</v>
      </c>
      <c r="D38" s="171" t="s">
        <v>132</v>
      </c>
      <c r="E38" s="172">
        <v>3</v>
      </c>
      <c r="F38" s="172"/>
      <c r="G38" s="173">
        <f t="shared" si="6"/>
        <v>0</v>
      </c>
      <c r="O38" s="167">
        <v>2</v>
      </c>
      <c r="AA38" s="145">
        <v>1</v>
      </c>
      <c r="AB38" s="145">
        <v>7</v>
      </c>
      <c r="AC38" s="145">
        <v>7</v>
      </c>
      <c r="AZ38" s="145">
        <v>2</v>
      </c>
      <c r="BA38" s="145">
        <f t="shared" si="7"/>
        <v>0</v>
      </c>
      <c r="BB38" s="145">
        <f t="shared" si="8"/>
        <v>0</v>
      </c>
      <c r="BC38" s="145">
        <f t="shared" si="9"/>
        <v>0</v>
      </c>
      <c r="BD38" s="145">
        <f t="shared" si="10"/>
        <v>0</v>
      </c>
      <c r="BE38" s="145">
        <f t="shared" si="11"/>
        <v>0</v>
      </c>
      <c r="CA38" s="174">
        <v>1</v>
      </c>
      <c r="CB38" s="174">
        <v>7</v>
      </c>
      <c r="CZ38" s="145">
        <v>0</v>
      </c>
    </row>
    <row r="39" spans="1:104">
      <c r="A39" s="168">
        <v>19</v>
      </c>
      <c r="B39" s="169" t="s">
        <v>135</v>
      </c>
      <c r="C39" s="170" t="s">
        <v>136</v>
      </c>
      <c r="D39" s="171" t="s">
        <v>132</v>
      </c>
      <c r="E39" s="172">
        <v>2</v>
      </c>
      <c r="F39" s="172"/>
      <c r="G39" s="173">
        <f t="shared" si="6"/>
        <v>0</v>
      </c>
      <c r="O39" s="167">
        <v>2</v>
      </c>
      <c r="AA39" s="145">
        <v>1</v>
      </c>
      <c r="AB39" s="145">
        <v>7</v>
      </c>
      <c r="AC39" s="145">
        <v>7</v>
      </c>
      <c r="AZ39" s="145">
        <v>2</v>
      </c>
      <c r="BA39" s="145">
        <f t="shared" si="7"/>
        <v>0</v>
      </c>
      <c r="BB39" s="145">
        <f t="shared" si="8"/>
        <v>0</v>
      </c>
      <c r="BC39" s="145">
        <f t="shared" si="9"/>
        <v>0</v>
      </c>
      <c r="BD39" s="145">
        <f t="shared" si="10"/>
        <v>0</v>
      </c>
      <c r="BE39" s="145">
        <f t="shared" si="11"/>
        <v>0</v>
      </c>
      <c r="CA39" s="174">
        <v>1</v>
      </c>
      <c r="CB39" s="174">
        <v>7</v>
      </c>
      <c r="CZ39" s="145">
        <v>0</v>
      </c>
    </row>
    <row r="40" spans="1:104">
      <c r="A40" s="168">
        <v>20</v>
      </c>
      <c r="B40" s="169" t="s">
        <v>137</v>
      </c>
      <c r="C40" s="170" t="s">
        <v>138</v>
      </c>
      <c r="D40" s="171" t="s">
        <v>132</v>
      </c>
      <c r="E40" s="172">
        <v>5</v>
      </c>
      <c r="F40" s="172"/>
      <c r="G40" s="173">
        <f t="shared" si="6"/>
        <v>0</v>
      </c>
      <c r="O40" s="167">
        <v>2</v>
      </c>
      <c r="AA40" s="145">
        <v>1</v>
      </c>
      <c r="AB40" s="145">
        <v>7</v>
      </c>
      <c r="AC40" s="145">
        <v>7</v>
      </c>
      <c r="AZ40" s="145">
        <v>2</v>
      </c>
      <c r="BA40" s="145">
        <f t="shared" si="7"/>
        <v>0</v>
      </c>
      <c r="BB40" s="145">
        <f t="shared" si="8"/>
        <v>0</v>
      </c>
      <c r="BC40" s="145">
        <f t="shared" si="9"/>
        <v>0</v>
      </c>
      <c r="BD40" s="145">
        <f t="shared" si="10"/>
        <v>0</v>
      </c>
      <c r="BE40" s="145">
        <f t="shared" si="11"/>
        <v>0</v>
      </c>
      <c r="CA40" s="174">
        <v>1</v>
      </c>
      <c r="CB40" s="174">
        <v>7</v>
      </c>
      <c r="CZ40" s="145">
        <v>0</v>
      </c>
    </row>
    <row r="41" spans="1:104">
      <c r="A41" s="168">
        <v>21</v>
      </c>
      <c r="B41" s="169" t="s">
        <v>139</v>
      </c>
      <c r="C41" s="170" t="s">
        <v>140</v>
      </c>
      <c r="D41" s="171" t="s">
        <v>132</v>
      </c>
      <c r="E41" s="172">
        <v>6</v>
      </c>
      <c r="F41" s="172"/>
      <c r="G41" s="173">
        <f t="shared" si="6"/>
        <v>0</v>
      </c>
      <c r="O41" s="167">
        <v>2</v>
      </c>
      <c r="AA41" s="145">
        <v>1</v>
      </c>
      <c r="AB41" s="145">
        <v>7</v>
      </c>
      <c r="AC41" s="145">
        <v>7</v>
      </c>
      <c r="AZ41" s="145">
        <v>2</v>
      </c>
      <c r="BA41" s="145">
        <f t="shared" si="7"/>
        <v>0</v>
      </c>
      <c r="BB41" s="145">
        <f t="shared" si="8"/>
        <v>0</v>
      </c>
      <c r="BC41" s="145">
        <f t="shared" si="9"/>
        <v>0</v>
      </c>
      <c r="BD41" s="145">
        <f t="shared" si="10"/>
        <v>0</v>
      </c>
      <c r="BE41" s="145">
        <f t="shared" si="11"/>
        <v>0</v>
      </c>
      <c r="CA41" s="174">
        <v>1</v>
      </c>
      <c r="CB41" s="174">
        <v>7</v>
      </c>
      <c r="CZ41" s="145">
        <v>0</v>
      </c>
    </row>
    <row r="42" spans="1:104">
      <c r="A42" s="168">
        <v>22</v>
      </c>
      <c r="B42" s="169" t="s">
        <v>141</v>
      </c>
      <c r="C42" s="170" t="s">
        <v>142</v>
      </c>
      <c r="D42" s="171" t="s">
        <v>132</v>
      </c>
      <c r="E42" s="172">
        <v>2</v>
      </c>
      <c r="F42" s="172"/>
      <c r="G42" s="173">
        <f t="shared" si="6"/>
        <v>0</v>
      </c>
      <c r="O42" s="167">
        <v>2</v>
      </c>
      <c r="AA42" s="145">
        <v>1</v>
      </c>
      <c r="AB42" s="145">
        <v>7</v>
      </c>
      <c r="AC42" s="145">
        <v>7</v>
      </c>
      <c r="AZ42" s="145">
        <v>2</v>
      </c>
      <c r="BA42" s="145">
        <f t="shared" si="7"/>
        <v>0</v>
      </c>
      <c r="BB42" s="145">
        <f t="shared" si="8"/>
        <v>0</v>
      </c>
      <c r="BC42" s="145">
        <f t="shared" si="9"/>
        <v>0</v>
      </c>
      <c r="BD42" s="145">
        <f t="shared" si="10"/>
        <v>0</v>
      </c>
      <c r="BE42" s="145">
        <f t="shared" si="11"/>
        <v>0</v>
      </c>
      <c r="CA42" s="174">
        <v>1</v>
      </c>
      <c r="CB42" s="174">
        <v>7</v>
      </c>
      <c r="CZ42" s="145">
        <v>0</v>
      </c>
    </row>
    <row r="43" spans="1:104">
      <c r="A43" s="168">
        <v>23</v>
      </c>
      <c r="B43" s="169" t="s">
        <v>143</v>
      </c>
      <c r="C43" s="170" t="s">
        <v>144</v>
      </c>
      <c r="D43" s="171" t="s">
        <v>132</v>
      </c>
      <c r="E43" s="172">
        <v>1</v>
      </c>
      <c r="F43" s="172"/>
      <c r="G43" s="173">
        <f t="shared" si="6"/>
        <v>0</v>
      </c>
      <c r="O43" s="167">
        <v>2</v>
      </c>
      <c r="AA43" s="145">
        <v>1</v>
      </c>
      <c r="AB43" s="145">
        <v>7</v>
      </c>
      <c r="AC43" s="145">
        <v>7</v>
      </c>
      <c r="AZ43" s="145">
        <v>2</v>
      </c>
      <c r="BA43" s="145">
        <f t="shared" si="7"/>
        <v>0</v>
      </c>
      <c r="BB43" s="145">
        <f t="shared" si="8"/>
        <v>0</v>
      </c>
      <c r="BC43" s="145">
        <f t="shared" si="9"/>
        <v>0</v>
      </c>
      <c r="BD43" s="145">
        <f t="shared" si="10"/>
        <v>0</v>
      </c>
      <c r="BE43" s="145">
        <f t="shared" si="11"/>
        <v>0</v>
      </c>
      <c r="CA43" s="174">
        <v>1</v>
      </c>
      <c r="CB43" s="174">
        <v>7</v>
      </c>
      <c r="CZ43" s="145">
        <v>6.0000000000000002E-5</v>
      </c>
    </row>
    <row r="44" spans="1:104">
      <c r="A44" s="168">
        <v>24</v>
      </c>
      <c r="B44" s="169" t="s">
        <v>145</v>
      </c>
      <c r="C44" s="170" t="s">
        <v>146</v>
      </c>
      <c r="D44" s="171" t="s">
        <v>100</v>
      </c>
      <c r="E44" s="172">
        <v>103</v>
      </c>
      <c r="F44" s="172"/>
      <c r="G44" s="173">
        <f t="shared" si="6"/>
        <v>0</v>
      </c>
      <c r="O44" s="167">
        <v>2</v>
      </c>
      <c r="AA44" s="145">
        <v>1</v>
      </c>
      <c r="AB44" s="145">
        <v>7</v>
      </c>
      <c r="AC44" s="145">
        <v>7</v>
      </c>
      <c r="AZ44" s="145">
        <v>2</v>
      </c>
      <c r="BA44" s="145">
        <f t="shared" si="7"/>
        <v>0</v>
      </c>
      <c r="BB44" s="145">
        <f t="shared" si="8"/>
        <v>0</v>
      </c>
      <c r="BC44" s="145">
        <f t="shared" si="9"/>
        <v>0</v>
      </c>
      <c r="BD44" s="145">
        <f t="shared" si="10"/>
        <v>0</v>
      </c>
      <c r="BE44" s="145">
        <f t="shared" si="11"/>
        <v>0</v>
      </c>
      <c r="CA44" s="174">
        <v>1</v>
      </c>
      <c r="CB44" s="174">
        <v>7</v>
      </c>
      <c r="CZ44" s="145">
        <v>0</v>
      </c>
    </row>
    <row r="45" spans="1:104">
      <c r="A45" s="175"/>
      <c r="B45" s="177"/>
      <c r="C45" s="222" t="s">
        <v>147</v>
      </c>
      <c r="D45" s="223"/>
      <c r="E45" s="178">
        <v>103</v>
      </c>
      <c r="F45" s="179"/>
      <c r="G45" s="180"/>
      <c r="M45" s="176" t="s">
        <v>147</v>
      </c>
      <c r="O45" s="167"/>
    </row>
    <row r="46" spans="1:104">
      <c r="A46" s="168">
        <v>25</v>
      </c>
      <c r="B46" s="169" t="s">
        <v>148</v>
      </c>
      <c r="C46" s="170" t="s">
        <v>149</v>
      </c>
      <c r="D46" s="171" t="s">
        <v>100</v>
      </c>
      <c r="E46" s="172">
        <v>2</v>
      </c>
      <c r="F46" s="172"/>
      <c r="G46" s="173">
        <f>E46*F46</f>
        <v>0</v>
      </c>
      <c r="O46" s="167">
        <v>2</v>
      </c>
      <c r="AA46" s="145">
        <v>1</v>
      </c>
      <c r="AB46" s="145">
        <v>7</v>
      </c>
      <c r="AC46" s="145">
        <v>7</v>
      </c>
      <c r="AZ46" s="145">
        <v>2</v>
      </c>
      <c r="BA46" s="145">
        <f>IF(AZ46=1,G46,0)</f>
        <v>0</v>
      </c>
      <c r="BB46" s="145">
        <f>IF(AZ46=2,G46,0)</f>
        <v>0</v>
      </c>
      <c r="BC46" s="145">
        <f>IF(AZ46=3,G46,0)</f>
        <v>0</v>
      </c>
      <c r="BD46" s="145">
        <f>IF(AZ46=4,G46,0)</f>
        <v>0</v>
      </c>
      <c r="BE46" s="145">
        <f>IF(AZ46=5,G46,0)</f>
        <v>0</v>
      </c>
      <c r="CA46" s="174">
        <v>1</v>
      </c>
      <c r="CB46" s="174">
        <v>7</v>
      </c>
      <c r="CZ46" s="145">
        <v>0</v>
      </c>
    </row>
    <row r="47" spans="1:104" ht="20.399999999999999">
      <c r="A47" s="168">
        <v>26</v>
      </c>
      <c r="B47" s="169" t="s">
        <v>150</v>
      </c>
      <c r="C47" s="170" t="s">
        <v>151</v>
      </c>
      <c r="D47" s="171" t="s">
        <v>152</v>
      </c>
      <c r="E47" s="172">
        <v>19.7</v>
      </c>
      <c r="F47" s="172"/>
      <c r="G47" s="173">
        <f>E47*F47</f>
        <v>0</v>
      </c>
      <c r="O47" s="167">
        <v>2</v>
      </c>
      <c r="AA47" s="145">
        <v>12</v>
      </c>
      <c r="AB47" s="145">
        <v>0</v>
      </c>
      <c r="AC47" s="145">
        <v>26</v>
      </c>
      <c r="AZ47" s="145">
        <v>2</v>
      </c>
      <c r="BA47" s="145">
        <f>IF(AZ47=1,G47,0)</f>
        <v>0</v>
      </c>
      <c r="BB47" s="145">
        <f>IF(AZ47=2,G47,0)</f>
        <v>0</v>
      </c>
      <c r="BC47" s="145">
        <f>IF(AZ47=3,G47,0)</f>
        <v>0</v>
      </c>
      <c r="BD47" s="145">
        <f>IF(AZ47=4,G47,0)</f>
        <v>0</v>
      </c>
      <c r="BE47" s="145">
        <f>IF(AZ47=5,G47,0)</f>
        <v>0</v>
      </c>
      <c r="CA47" s="174">
        <v>12</v>
      </c>
      <c r="CB47" s="174">
        <v>0</v>
      </c>
      <c r="CZ47" s="145">
        <v>9.5000000000000001E-2</v>
      </c>
    </row>
    <row r="48" spans="1:104">
      <c r="A48" s="175"/>
      <c r="B48" s="177"/>
      <c r="C48" s="222" t="s">
        <v>153</v>
      </c>
      <c r="D48" s="223"/>
      <c r="E48" s="178">
        <v>19.7</v>
      </c>
      <c r="F48" s="179"/>
      <c r="G48" s="180"/>
      <c r="M48" s="176" t="s">
        <v>153</v>
      </c>
      <c r="O48" s="167"/>
    </row>
    <row r="49" spans="1:104" ht="20.399999999999999">
      <c r="A49" s="168">
        <v>27</v>
      </c>
      <c r="B49" s="169" t="s">
        <v>154</v>
      </c>
      <c r="C49" s="170" t="s">
        <v>155</v>
      </c>
      <c r="D49" s="171" t="s">
        <v>152</v>
      </c>
      <c r="E49" s="172">
        <v>19.7</v>
      </c>
      <c r="F49" s="172"/>
      <c r="G49" s="173">
        <f>E49*F49</f>
        <v>0</v>
      </c>
      <c r="O49" s="167">
        <v>2</v>
      </c>
      <c r="AA49" s="145">
        <v>12</v>
      </c>
      <c r="AB49" s="145">
        <v>0</v>
      </c>
      <c r="AC49" s="145">
        <v>25</v>
      </c>
      <c r="AZ49" s="145">
        <v>2</v>
      </c>
      <c r="BA49" s="145">
        <f>IF(AZ49=1,G49,0)</f>
        <v>0</v>
      </c>
      <c r="BB49" s="145">
        <f>IF(AZ49=2,G49,0)</f>
        <v>0</v>
      </c>
      <c r="BC49" s="145">
        <f>IF(AZ49=3,G49,0)</f>
        <v>0</v>
      </c>
      <c r="BD49" s="145">
        <f>IF(AZ49=4,G49,0)</f>
        <v>0</v>
      </c>
      <c r="BE49" s="145">
        <f>IF(AZ49=5,G49,0)</f>
        <v>0</v>
      </c>
      <c r="CA49" s="174">
        <v>12</v>
      </c>
      <c r="CB49" s="174">
        <v>0</v>
      </c>
      <c r="CZ49" s="145">
        <v>8.9999999999999993E-3</v>
      </c>
    </row>
    <row r="50" spans="1:104">
      <c r="A50" s="175"/>
      <c r="B50" s="177"/>
      <c r="C50" s="222" t="s">
        <v>153</v>
      </c>
      <c r="D50" s="223"/>
      <c r="E50" s="178">
        <v>19.7</v>
      </c>
      <c r="F50" s="179"/>
      <c r="G50" s="180"/>
      <c r="M50" s="176" t="s">
        <v>153</v>
      </c>
      <c r="O50" s="167"/>
    </row>
    <row r="51" spans="1:104">
      <c r="A51" s="168">
        <v>28</v>
      </c>
      <c r="B51" s="169" t="s">
        <v>156</v>
      </c>
      <c r="C51" s="170" t="s">
        <v>157</v>
      </c>
      <c r="D51" s="171" t="s">
        <v>94</v>
      </c>
      <c r="E51" s="172">
        <v>2.2352799999999999</v>
      </c>
      <c r="F51" s="172"/>
      <c r="G51" s="173">
        <f>E51*F51</f>
        <v>0</v>
      </c>
      <c r="O51" s="167">
        <v>2</v>
      </c>
      <c r="AA51" s="145">
        <v>7</v>
      </c>
      <c r="AB51" s="145">
        <v>1001</v>
      </c>
      <c r="AC51" s="145">
        <v>5</v>
      </c>
      <c r="AZ51" s="145">
        <v>2</v>
      </c>
      <c r="BA51" s="145">
        <f>IF(AZ51=1,G51,0)</f>
        <v>0</v>
      </c>
      <c r="BB51" s="145">
        <f>IF(AZ51=2,G51,0)</f>
        <v>0</v>
      </c>
      <c r="BC51" s="145">
        <f>IF(AZ51=3,G51,0)</f>
        <v>0</v>
      </c>
      <c r="BD51" s="145">
        <f>IF(AZ51=4,G51,0)</f>
        <v>0</v>
      </c>
      <c r="BE51" s="145">
        <f>IF(AZ51=5,G51,0)</f>
        <v>0</v>
      </c>
      <c r="CA51" s="174">
        <v>7</v>
      </c>
      <c r="CB51" s="174">
        <v>1001</v>
      </c>
      <c r="CZ51" s="145">
        <v>0</v>
      </c>
    </row>
    <row r="52" spans="1:104">
      <c r="A52" s="181"/>
      <c r="B52" s="182" t="s">
        <v>77</v>
      </c>
      <c r="C52" s="183" t="str">
        <f>CONCATENATE(B25," ",C25)</f>
        <v>721 Vnitřní kanalizace</v>
      </c>
      <c r="D52" s="184"/>
      <c r="E52" s="185"/>
      <c r="F52" s="186"/>
      <c r="G52" s="187">
        <f>SUM(G25:G51)</f>
        <v>0</v>
      </c>
      <c r="O52" s="167">
        <v>4</v>
      </c>
      <c r="BA52" s="188">
        <f>SUM(BA25:BA51)</f>
        <v>0</v>
      </c>
      <c r="BB52" s="188">
        <f>SUM(BB25:BB51)</f>
        <v>0</v>
      </c>
      <c r="BC52" s="188">
        <f>SUM(BC25:BC51)</f>
        <v>0</v>
      </c>
      <c r="BD52" s="188">
        <f>SUM(BD25:BD51)</f>
        <v>0</v>
      </c>
      <c r="BE52" s="188">
        <f>SUM(BE25:BE51)</f>
        <v>0</v>
      </c>
    </row>
    <row r="53" spans="1:104">
      <c r="A53" s="160" t="s">
        <v>74</v>
      </c>
      <c r="B53" s="161" t="s">
        <v>158</v>
      </c>
      <c r="C53" s="162" t="s">
        <v>159</v>
      </c>
      <c r="D53" s="163"/>
      <c r="E53" s="164"/>
      <c r="F53" s="164"/>
      <c r="G53" s="165"/>
      <c r="H53" s="166"/>
      <c r="I53" s="166"/>
      <c r="O53" s="167">
        <v>1</v>
      </c>
    </row>
    <row r="54" spans="1:104">
      <c r="A54" s="168">
        <v>29</v>
      </c>
      <c r="B54" s="169" t="s">
        <v>160</v>
      </c>
      <c r="C54" s="170" t="s">
        <v>161</v>
      </c>
      <c r="D54" s="171" t="s">
        <v>100</v>
      </c>
      <c r="E54" s="172">
        <v>10</v>
      </c>
      <c r="F54" s="172"/>
      <c r="G54" s="173">
        <f>E54*F54</f>
        <v>0</v>
      </c>
      <c r="O54" s="167">
        <v>2</v>
      </c>
      <c r="AA54" s="145">
        <v>1</v>
      </c>
      <c r="AB54" s="145">
        <v>7</v>
      </c>
      <c r="AC54" s="145">
        <v>7</v>
      </c>
      <c r="AZ54" s="145">
        <v>2</v>
      </c>
      <c r="BA54" s="145">
        <f>IF(AZ54=1,G54,0)</f>
        <v>0</v>
      </c>
      <c r="BB54" s="145">
        <f>IF(AZ54=2,G54,0)</f>
        <v>0</v>
      </c>
      <c r="BC54" s="145">
        <f>IF(AZ54=3,G54,0)</f>
        <v>0</v>
      </c>
      <c r="BD54" s="145">
        <f>IF(AZ54=4,G54,0)</f>
        <v>0</v>
      </c>
      <c r="BE54" s="145">
        <f>IF(AZ54=5,G54,0)</f>
        <v>0</v>
      </c>
      <c r="CA54" s="174">
        <v>1</v>
      </c>
      <c r="CB54" s="174">
        <v>7</v>
      </c>
      <c r="CZ54" s="145">
        <v>1.33E-3</v>
      </c>
    </row>
    <row r="55" spans="1:104">
      <c r="A55" s="168">
        <v>30</v>
      </c>
      <c r="B55" s="169" t="s">
        <v>162</v>
      </c>
      <c r="C55" s="170" t="s">
        <v>163</v>
      </c>
      <c r="D55" s="171" t="s">
        <v>100</v>
      </c>
      <c r="E55" s="172">
        <v>54</v>
      </c>
      <c r="F55" s="172"/>
      <c r="G55" s="173">
        <f>E55*F55</f>
        <v>0</v>
      </c>
      <c r="O55" s="167">
        <v>2</v>
      </c>
      <c r="AA55" s="145">
        <v>1</v>
      </c>
      <c r="AB55" s="145">
        <v>7</v>
      </c>
      <c r="AC55" s="145">
        <v>7</v>
      </c>
      <c r="AZ55" s="145">
        <v>2</v>
      </c>
      <c r="BA55" s="145">
        <f>IF(AZ55=1,G55,0)</f>
        <v>0</v>
      </c>
      <c r="BB55" s="145">
        <f>IF(AZ55=2,G55,0)</f>
        <v>0</v>
      </c>
      <c r="BC55" s="145">
        <f>IF(AZ55=3,G55,0)</f>
        <v>0</v>
      </c>
      <c r="BD55" s="145">
        <f>IF(AZ55=4,G55,0)</f>
        <v>0</v>
      </c>
      <c r="BE55" s="145">
        <f>IF(AZ55=5,G55,0)</f>
        <v>0</v>
      </c>
      <c r="CA55" s="174">
        <v>1</v>
      </c>
      <c r="CB55" s="174">
        <v>7</v>
      </c>
      <c r="CZ55" s="145">
        <v>4.6000000000000001E-4</v>
      </c>
    </row>
    <row r="56" spans="1:104">
      <c r="A56" s="175"/>
      <c r="B56" s="177"/>
      <c r="C56" s="222" t="s">
        <v>164</v>
      </c>
      <c r="D56" s="223"/>
      <c r="E56" s="178">
        <v>54</v>
      </c>
      <c r="F56" s="179"/>
      <c r="G56" s="180"/>
      <c r="M56" s="176" t="s">
        <v>164</v>
      </c>
      <c r="O56" s="167"/>
    </row>
    <row r="57" spans="1:104">
      <c r="A57" s="168">
        <v>31</v>
      </c>
      <c r="B57" s="169" t="s">
        <v>165</v>
      </c>
      <c r="C57" s="170" t="s">
        <v>166</v>
      </c>
      <c r="D57" s="171" t="s">
        <v>100</v>
      </c>
      <c r="E57" s="172">
        <v>28</v>
      </c>
      <c r="F57" s="172"/>
      <c r="G57" s="173">
        <f>E57*F57</f>
        <v>0</v>
      </c>
      <c r="O57" s="167">
        <v>2</v>
      </c>
      <c r="AA57" s="145">
        <v>1</v>
      </c>
      <c r="AB57" s="145">
        <v>7</v>
      </c>
      <c r="AC57" s="145">
        <v>7</v>
      </c>
      <c r="AZ57" s="145">
        <v>2</v>
      </c>
      <c r="BA57" s="145">
        <f>IF(AZ57=1,G57,0)</f>
        <v>0</v>
      </c>
      <c r="BB57" s="145">
        <f>IF(AZ57=2,G57,0)</f>
        <v>0</v>
      </c>
      <c r="BC57" s="145">
        <f>IF(AZ57=3,G57,0)</f>
        <v>0</v>
      </c>
      <c r="BD57" s="145">
        <f>IF(AZ57=4,G57,0)</f>
        <v>0</v>
      </c>
      <c r="BE57" s="145">
        <f>IF(AZ57=5,G57,0)</f>
        <v>0</v>
      </c>
      <c r="CA57" s="174">
        <v>1</v>
      </c>
      <c r="CB57" s="174">
        <v>7</v>
      </c>
      <c r="CZ57" s="145">
        <v>5.8E-4</v>
      </c>
    </row>
    <row r="58" spans="1:104">
      <c r="A58" s="175"/>
      <c r="B58" s="177"/>
      <c r="C58" s="222" t="s">
        <v>167</v>
      </c>
      <c r="D58" s="223"/>
      <c r="E58" s="178">
        <v>28</v>
      </c>
      <c r="F58" s="179"/>
      <c r="G58" s="180"/>
      <c r="M58" s="176" t="s">
        <v>167</v>
      </c>
      <c r="O58" s="167"/>
    </row>
    <row r="59" spans="1:104">
      <c r="A59" s="168">
        <v>32</v>
      </c>
      <c r="B59" s="169" t="s">
        <v>168</v>
      </c>
      <c r="C59" s="170" t="s">
        <v>169</v>
      </c>
      <c r="D59" s="171" t="s">
        <v>100</v>
      </c>
      <c r="E59" s="172">
        <v>25</v>
      </c>
      <c r="F59" s="172"/>
      <c r="G59" s="173">
        <f>E59*F59</f>
        <v>0</v>
      </c>
      <c r="O59" s="167">
        <v>2</v>
      </c>
      <c r="AA59" s="145">
        <v>1</v>
      </c>
      <c r="AB59" s="145">
        <v>7</v>
      </c>
      <c r="AC59" s="145">
        <v>7</v>
      </c>
      <c r="AZ59" s="145">
        <v>2</v>
      </c>
      <c r="BA59" s="145">
        <f>IF(AZ59=1,G59,0)</f>
        <v>0</v>
      </c>
      <c r="BB59" s="145">
        <f>IF(AZ59=2,G59,0)</f>
        <v>0</v>
      </c>
      <c r="BC59" s="145">
        <f>IF(AZ59=3,G59,0)</f>
        <v>0</v>
      </c>
      <c r="BD59" s="145">
        <f>IF(AZ59=4,G59,0)</f>
        <v>0</v>
      </c>
      <c r="BE59" s="145">
        <f>IF(AZ59=5,G59,0)</f>
        <v>0</v>
      </c>
      <c r="CA59" s="174">
        <v>1</v>
      </c>
      <c r="CB59" s="174">
        <v>7</v>
      </c>
      <c r="CZ59" s="145">
        <v>7.3999999999999999E-4</v>
      </c>
    </row>
    <row r="60" spans="1:104">
      <c r="A60" s="175"/>
      <c r="B60" s="177"/>
      <c r="C60" s="222" t="s">
        <v>170</v>
      </c>
      <c r="D60" s="223"/>
      <c r="E60" s="178">
        <v>25</v>
      </c>
      <c r="F60" s="179"/>
      <c r="G60" s="180"/>
      <c r="M60" s="176" t="s">
        <v>170</v>
      </c>
      <c r="O60" s="167"/>
    </row>
    <row r="61" spans="1:104">
      <c r="A61" s="168">
        <v>33</v>
      </c>
      <c r="B61" s="169" t="s">
        <v>171</v>
      </c>
      <c r="C61" s="170" t="s">
        <v>172</v>
      </c>
      <c r="D61" s="171" t="s">
        <v>100</v>
      </c>
      <c r="E61" s="172">
        <v>54</v>
      </c>
      <c r="F61" s="172"/>
      <c r="G61" s="173">
        <f t="shared" ref="G61:G74" si="12">E61*F61</f>
        <v>0</v>
      </c>
      <c r="O61" s="167">
        <v>2</v>
      </c>
      <c r="AA61" s="145">
        <v>1</v>
      </c>
      <c r="AB61" s="145">
        <v>7</v>
      </c>
      <c r="AC61" s="145">
        <v>7</v>
      </c>
      <c r="AZ61" s="145">
        <v>2</v>
      </c>
      <c r="BA61" s="145">
        <f t="shared" ref="BA61:BA74" si="13">IF(AZ61=1,G61,0)</f>
        <v>0</v>
      </c>
      <c r="BB61" s="145">
        <f t="shared" ref="BB61:BB74" si="14">IF(AZ61=2,G61,0)</f>
        <v>0</v>
      </c>
      <c r="BC61" s="145">
        <f t="shared" ref="BC61:BC74" si="15">IF(AZ61=3,G61,0)</f>
        <v>0</v>
      </c>
      <c r="BD61" s="145">
        <f t="shared" ref="BD61:BD74" si="16">IF(AZ61=4,G61,0)</f>
        <v>0</v>
      </c>
      <c r="BE61" s="145">
        <f t="shared" ref="BE61:BE74" si="17">IF(AZ61=5,G61,0)</f>
        <v>0</v>
      </c>
      <c r="CA61" s="174">
        <v>1</v>
      </c>
      <c r="CB61" s="174">
        <v>7</v>
      </c>
      <c r="CZ61" s="145">
        <v>3.0000000000000001E-5</v>
      </c>
    </row>
    <row r="62" spans="1:104">
      <c r="A62" s="168">
        <v>34</v>
      </c>
      <c r="B62" s="169" t="s">
        <v>173</v>
      </c>
      <c r="C62" s="170" t="s">
        <v>174</v>
      </c>
      <c r="D62" s="171" t="s">
        <v>100</v>
      </c>
      <c r="E62" s="172">
        <v>28</v>
      </c>
      <c r="F62" s="172"/>
      <c r="G62" s="173">
        <f t="shared" si="12"/>
        <v>0</v>
      </c>
      <c r="O62" s="167">
        <v>2</v>
      </c>
      <c r="AA62" s="145">
        <v>1</v>
      </c>
      <c r="AB62" s="145">
        <v>7</v>
      </c>
      <c r="AC62" s="145">
        <v>7</v>
      </c>
      <c r="AZ62" s="145">
        <v>2</v>
      </c>
      <c r="BA62" s="145">
        <f t="shared" si="13"/>
        <v>0</v>
      </c>
      <c r="BB62" s="145">
        <f t="shared" si="14"/>
        <v>0</v>
      </c>
      <c r="BC62" s="145">
        <f t="shared" si="15"/>
        <v>0</v>
      </c>
      <c r="BD62" s="145">
        <f t="shared" si="16"/>
        <v>0</v>
      </c>
      <c r="BE62" s="145">
        <f t="shared" si="17"/>
        <v>0</v>
      </c>
      <c r="CA62" s="174">
        <v>1</v>
      </c>
      <c r="CB62" s="174">
        <v>7</v>
      </c>
      <c r="CZ62" s="145">
        <v>3.0000000000000001E-5</v>
      </c>
    </row>
    <row r="63" spans="1:104">
      <c r="A63" s="168">
        <v>35</v>
      </c>
      <c r="B63" s="169" t="s">
        <v>175</v>
      </c>
      <c r="C63" s="170" t="s">
        <v>176</v>
      </c>
      <c r="D63" s="171" t="s">
        <v>100</v>
      </c>
      <c r="E63" s="172">
        <v>25</v>
      </c>
      <c r="F63" s="172"/>
      <c r="G63" s="173">
        <f t="shared" si="12"/>
        <v>0</v>
      </c>
      <c r="O63" s="167">
        <v>2</v>
      </c>
      <c r="AA63" s="145">
        <v>1</v>
      </c>
      <c r="AB63" s="145">
        <v>7</v>
      </c>
      <c r="AC63" s="145">
        <v>7</v>
      </c>
      <c r="AZ63" s="145">
        <v>2</v>
      </c>
      <c r="BA63" s="145">
        <f t="shared" si="13"/>
        <v>0</v>
      </c>
      <c r="BB63" s="145">
        <f t="shared" si="14"/>
        <v>0</v>
      </c>
      <c r="BC63" s="145">
        <f t="shared" si="15"/>
        <v>0</v>
      </c>
      <c r="BD63" s="145">
        <f t="shared" si="16"/>
        <v>0</v>
      </c>
      <c r="BE63" s="145">
        <f t="shared" si="17"/>
        <v>0</v>
      </c>
      <c r="CA63" s="174">
        <v>1</v>
      </c>
      <c r="CB63" s="174">
        <v>7</v>
      </c>
      <c r="CZ63" s="145">
        <v>4.0000000000000003E-5</v>
      </c>
    </row>
    <row r="64" spans="1:104">
      <c r="A64" s="168">
        <v>36</v>
      </c>
      <c r="B64" s="169" t="s">
        <v>177</v>
      </c>
      <c r="C64" s="170" t="s">
        <v>178</v>
      </c>
      <c r="D64" s="171" t="s">
        <v>179</v>
      </c>
      <c r="E64" s="172">
        <v>24</v>
      </c>
      <c r="F64" s="172"/>
      <c r="G64" s="173">
        <f t="shared" si="12"/>
        <v>0</v>
      </c>
      <c r="O64" s="167">
        <v>2</v>
      </c>
      <c r="AA64" s="145">
        <v>1</v>
      </c>
      <c r="AB64" s="145">
        <v>7</v>
      </c>
      <c r="AC64" s="145">
        <v>7</v>
      </c>
      <c r="AZ64" s="145">
        <v>2</v>
      </c>
      <c r="BA64" s="145">
        <f t="shared" si="13"/>
        <v>0</v>
      </c>
      <c r="BB64" s="145">
        <f t="shared" si="14"/>
        <v>0</v>
      </c>
      <c r="BC64" s="145">
        <f t="shared" si="15"/>
        <v>0</v>
      </c>
      <c r="BD64" s="145">
        <f t="shared" si="16"/>
        <v>0</v>
      </c>
      <c r="BE64" s="145">
        <f t="shared" si="17"/>
        <v>0</v>
      </c>
      <c r="CA64" s="174">
        <v>1</v>
      </c>
      <c r="CB64" s="174">
        <v>7</v>
      </c>
      <c r="CZ64" s="145">
        <v>1E-3</v>
      </c>
    </row>
    <row r="65" spans="1:104">
      <c r="A65" s="168">
        <v>37</v>
      </c>
      <c r="B65" s="169" t="s">
        <v>180</v>
      </c>
      <c r="C65" s="170" t="s">
        <v>181</v>
      </c>
      <c r="D65" s="171" t="s">
        <v>132</v>
      </c>
      <c r="E65" s="172">
        <v>24</v>
      </c>
      <c r="F65" s="172"/>
      <c r="G65" s="173">
        <f t="shared" si="12"/>
        <v>0</v>
      </c>
      <c r="O65" s="167">
        <v>2</v>
      </c>
      <c r="AA65" s="145">
        <v>1</v>
      </c>
      <c r="AB65" s="145">
        <v>7</v>
      </c>
      <c r="AC65" s="145">
        <v>7</v>
      </c>
      <c r="AZ65" s="145">
        <v>2</v>
      </c>
      <c r="BA65" s="145">
        <f t="shared" si="13"/>
        <v>0</v>
      </c>
      <c r="BB65" s="145">
        <f t="shared" si="14"/>
        <v>0</v>
      </c>
      <c r="BC65" s="145">
        <f t="shared" si="15"/>
        <v>0</v>
      </c>
      <c r="BD65" s="145">
        <f t="shared" si="16"/>
        <v>0</v>
      </c>
      <c r="BE65" s="145">
        <f t="shared" si="17"/>
        <v>0</v>
      </c>
      <c r="CA65" s="174">
        <v>1</v>
      </c>
      <c r="CB65" s="174">
        <v>7</v>
      </c>
      <c r="CZ65" s="145">
        <v>6.3000000000000003E-4</v>
      </c>
    </row>
    <row r="66" spans="1:104">
      <c r="A66" s="168">
        <v>38</v>
      </c>
      <c r="B66" s="169" t="s">
        <v>182</v>
      </c>
      <c r="C66" s="170" t="s">
        <v>183</v>
      </c>
      <c r="D66" s="171" t="s">
        <v>132</v>
      </c>
      <c r="E66" s="172">
        <v>4</v>
      </c>
      <c r="F66" s="172"/>
      <c r="G66" s="173">
        <f t="shared" si="12"/>
        <v>0</v>
      </c>
      <c r="O66" s="167">
        <v>2</v>
      </c>
      <c r="AA66" s="145">
        <v>1</v>
      </c>
      <c r="AB66" s="145">
        <v>7</v>
      </c>
      <c r="AC66" s="145">
        <v>7</v>
      </c>
      <c r="AZ66" s="145">
        <v>2</v>
      </c>
      <c r="BA66" s="145">
        <f t="shared" si="13"/>
        <v>0</v>
      </c>
      <c r="BB66" s="145">
        <f t="shared" si="14"/>
        <v>0</v>
      </c>
      <c r="BC66" s="145">
        <f t="shared" si="15"/>
        <v>0</v>
      </c>
      <c r="BD66" s="145">
        <f t="shared" si="16"/>
        <v>0</v>
      </c>
      <c r="BE66" s="145">
        <f t="shared" si="17"/>
        <v>0</v>
      </c>
      <c r="CA66" s="174">
        <v>1</v>
      </c>
      <c r="CB66" s="174">
        <v>7</v>
      </c>
      <c r="CZ66" s="145">
        <v>7.3999999999999999E-4</v>
      </c>
    </row>
    <row r="67" spans="1:104">
      <c r="A67" s="168">
        <v>39</v>
      </c>
      <c r="B67" s="169" t="s">
        <v>184</v>
      </c>
      <c r="C67" s="170" t="s">
        <v>185</v>
      </c>
      <c r="D67" s="171" t="s">
        <v>186</v>
      </c>
      <c r="E67" s="172">
        <v>1</v>
      </c>
      <c r="F67" s="172"/>
      <c r="G67" s="173">
        <f t="shared" si="12"/>
        <v>0</v>
      </c>
      <c r="O67" s="167">
        <v>2</v>
      </c>
      <c r="AA67" s="145">
        <v>1</v>
      </c>
      <c r="AB67" s="145">
        <v>7</v>
      </c>
      <c r="AC67" s="145">
        <v>7</v>
      </c>
      <c r="AZ67" s="145">
        <v>2</v>
      </c>
      <c r="BA67" s="145">
        <f t="shared" si="13"/>
        <v>0</v>
      </c>
      <c r="BB67" s="145">
        <f t="shared" si="14"/>
        <v>0</v>
      </c>
      <c r="BC67" s="145">
        <f t="shared" si="15"/>
        <v>0</v>
      </c>
      <c r="BD67" s="145">
        <f t="shared" si="16"/>
        <v>0</v>
      </c>
      <c r="BE67" s="145">
        <f t="shared" si="17"/>
        <v>0</v>
      </c>
      <c r="CA67" s="174">
        <v>1</v>
      </c>
      <c r="CB67" s="174">
        <v>7</v>
      </c>
      <c r="CZ67" s="145">
        <v>1.48E-3</v>
      </c>
    </row>
    <row r="68" spans="1:104">
      <c r="A68" s="168">
        <v>40</v>
      </c>
      <c r="B68" s="169" t="s">
        <v>187</v>
      </c>
      <c r="C68" s="170" t="s">
        <v>188</v>
      </c>
      <c r="D68" s="171" t="s">
        <v>132</v>
      </c>
      <c r="E68" s="172">
        <v>4</v>
      </c>
      <c r="F68" s="172"/>
      <c r="G68" s="173">
        <f t="shared" si="12"/>
        <v>0</v>
      </c>
      <c r="O68" s="167">
        <v>2</v>
      </c>
      <c r="AA68" s="145">
        <v>1</v>
      </c>
      <c r="AB68" s="145">
        <v>7</v>
      </c>
      <c r="AC68" s="145">
        <v>7</v>
      </c>
      <c r="AZ68" s="145">
        <v>2</v>
      </c>
      <c r="BA68" s="145">
        <f t="shared" si="13"/>
        <v>0</v>
      </c>
      <c r="BB68" s="145">
        <f t="shared" si="14"/>
        <v>0</v>
      </c>
      <c r="BC68" s="145">
        <f t="shared" si="15"/>
        <v>0</v>
      </c>
      <c r="BD68" s="145">
        <f t="shared" si="16"/>
        <v>0</v>
      </c>
      <c r="BE68" s="145">
        <f t="shared" si="17"/>
        <v>0</v>
      </c>
      <c r="CA68" s="174">
        <v>1</v>
      </c>
      <c r="CB68" s="174">
        <v>7</v>
      </c>
      <c r="CZ68" s="145">
        <v>3.1E-4</v>
      </c>
    </row>
    <row r="69" spans="1:104">
      <c r="A69" s="168">
        <v>41</v>
      </c>
      <c r="B69" s="169" t="s">
        <v>189</v>
      </c>
      <c r="C69" s="170" t="s">
        <v>190</v>
      </c>
      <c r="D69" s="171" t="s">
        <v>132</v>
      </c>
      <c r="E69" s="172">
        <v>5</v>
      </c>
      <c r="F69" s="172"/>
      <c r="G69" s="173">
        <f t="shared" si="12"/>
        <v>0</v>
      </c>
      <c r="O69" s="167">
        <v>2</v>
      </c>
      <c r="AA69" s="145">
        <v>1</v>
      </c>
      <c r="AB69" s="145">
        <v>7</v>
      </c>
      <c r="AC69" s="145">
        <v>7</v>
      </c>
      <c r="AZ69" s="145">
        <v>2</v>
      </c>
      <c r="BA69" s="145">
        <f t="shared" si="13"/>
        <v>0</v>
      </c>
      <c r="BB69" s="145">
        <f t="shared" si="14"/>
        <v>0</v>
      </c>
      <c r="BC69" s="145">
        <f t="shared" si="15"/>
        <v>0</v>
      </c>
      <c r="BD69" s="145">
        <f t="shared" si="16"/>
        <v>0</v>
      </c>
      <c r="BE69" s="145">
        <f t="shared" si="17"/>
        <v>0</v>
      </c>
      <c r="CA69" s="174">
        <v>1</v>
      </c>
      <c r="CB69" s="174">
        <v>7</v>
      </c>
      <c r="CZ69" s="145">
        <v>2.4000000000000001E-4</v>
      </c>
    </row>
    <row r="70" spans="1:104">
      <c r="A70" s="168">
        <v>42</v>
      </c>
      <c r="B70" s="169" t="s">
        <v>191</v>
      </c>
      <c r="C70" s="170" t="s">
        <v>192</v>
      </c>
      <c r="D70" s="171" t="s">
        <v>132</v>
      </c>
      <c r="E70" s="172">
        <v>1</v>
      </c>
      <c r="F70" s="172"/>
      <c r="G70" s="173">
        <f t="shared" si="12"/>
        <v>0</v>
      </c>
      <c r="O70" s="167">
        <v>2</v>
      </c>
      <c r="AA70" s="145">
        <v>1</v>
      </c>
      <c r="AB70" s="145">
        <v>7</v>
      </c>
      <c r="AC70" s="145">
        <v>7</v>
      </c>
      <c r="AZ70" s="145">
        <v>2</v>
      </c>
      <c r="BA70" s="145">
        <f t="shared" si="13"/>
        <v>0</v>
      </c>
      <c r="BB70" s="145">
        <f t="shared" si="14"/>
        <v>0</v>
      </c>
      <c r="BC70" s="145">
        <f t="shared" si="15"/>
        <v>0</v>
      </c>
      <c r="BD70" s="145">
        <f t="shared" si="16"/>
        <v>0</v>
      </c>
      <c r="BE70" s="145">
        <f t="shared" si="17"/>
        <v>0</v>
      </c>
      <c r="CA70" s="174">
        <v>1</v>
      </c>
      <c r="CB70" s="174">
        <v>7</v>
      </c>
      <c r="CZ70" s="145">
        <v>3.2000000000000003E-4</v>
      </c>
    </row>
    <row r="71" spans="1:104">
      <c r="A71" s="168">
        <v>43</v>
      </c>
      <c r="B71" s="169" t="s">
        <v>193</v>
      </c>
      <c r="C71" s="170" t="s">
        <v>194</v>
      </c>
      <c r="D71" s="171" t="s">
        <v>132</v>
      </c>
      <c r="E71" s="172">
        <v>25</v>
      </c>
      <c r="F71" s="172"/>
      <c r="G71" s="173">
        <f t="shared" si="12"/>
        <v>0</v>
      </c>
      <c r="O71" s="167">
        <v>2</v>
      </c>
      <c r="AA71" s="145">
        <v>1</v>
      </c>
      <c r="AB71" s="145">
        <v>7</v>
      </c>
      <c r="AC71" s="145">
        <v>7</v>
      </c>
      <c r="AZ71" s="145">
        <v>2</v>
      </c>
      <c r="BA71" s="145">
        <f t="shared" si="13"/>
        <v>0</v>
      </c>
      <c r="BB71" s="145">
        <f t="shared" si="14"/>
        <v>0</v>
      </c>
      <c r="BC71" s="145">
        <f t="shared" si="15"/>
        <v>0</v>
      </c>
      <c r="BD71" s="145">
        <f t="shared" si="16"/>
        <v>0</v>
      </c>
      <c r="BE71" s="145">
        <f t="shared" si="17"/>
        <v>0</v>
      </c>
      <c r="CA71" s="174">
        <v>1</v>
      </c>
      <c r="CB71" s="174">
        <v>7</v>
      </c>
      <c r="CZ71" s="145">
        <v>1.4999999999999999E-4</v>
      </c>
    </row>
    <row r="72" spans="1:104">
      <c r="A72" s="168">
        <v>44</v>
      </c>
      <c r="B72" s="169" t="s">
        <v>195</v>
      </c>
      <c r="C72" s="170" t="s">
        <v>196</v>
      </c>
      <c r="D72" s="171" t="s">
        <v>132</v>
      </c>
      <c r="E72" s="172">
        <v>1</v>
      </c>
      <c r="F72" s="172"/>
      <c r="G72" s="173">
        <f t="shared" si="12"/>
        <v>0</v>
      </c>
      <c r="O72" s="167">
        <v>2</v>
      </c>
      <c r="AA72" s="145">
        <v>1</v>
      </c>
      <c r="AB72" s="145">
        <v>7</v>
      </c>
      <c r="AC72" s="145">
        <v>7</v>
      </c>
      <c r="AZ72" s="145">
        <v>2</v>
      </c>
      <c r="BA72" s="145">
        <f t="shared" si="13"/>
        <v>0</v>
      </c>
      <c r="BB72" s="145">
        <f t="shared" si="14"/>
        <v>0</v>
      </c>
      <c r="BC72" s="145">
        <f t="shared" si="15"/>
        <v>0</v>
      </c>
      <c r="BD72" s="145">
        <f t="shared" si="16"/>
        <v>0</v>
      </c>
      <c r="BE72" s="145">
        <f t="shared" si="17"/>
        <v>0</v>
      </c>
      <c r="CA72" s="174">
        <v>1</v>
      </c>
      <c r="CB72" s="174">
        <v>7</v>
      </c>
      <c r="CZ72" s="145">
        <v>5.0000000000000001E-4</v>
      </c>
    </row>
    <row r="73" spans="1:104">
      <c r="A73" s="168">
        <v>45</v>
      </c>
      <c r="B73" s="169" t="s">
        <v>197</v>
      </c>
      <c r="C73" s="170" t="s">
        <v>198</v>
      </c>
      <c r="D73" s="171" t="s">
        <v>132</v>
      </c>
      <c r="E73" s="172">
        <v>1</v>
      </c>
      <c r="F73" s="172"/>
      <c r="G73" s="173">
        <f t="shared" si="12"/>
        <v>0</v>
      </c>
      <c r="O73" s="167">
        <v>2</v>
      </c>
      <c r="AA73" s="145">
        <v>1</v>
      </c>
      <c r="AB73" s="145">
        <v>7</v>
      </c>
      <c r="AC73" s="145">
        <v>7</v>
      </c>
      <c r="AZ73" s="145">
        <v>2</v>
      </c>
      <c r="BA73" s="145">
        <f t="shared" si="13"/>
        <v>0</v>
      </c>
      <c r="BB73" s="145">
        <f t="shared" si="14"/>
        <v>0</v>
      </c>
      <c r="BC73" s="145">
        <f t="shared" si="15"/>
        <v>0</v>
      </c>
      <c r="BD73" s="145">
        <f t="shared" si="16"/>
        <v>0</v>
      </c>
      <c r="BE73" s="145">
        <f t="shared" si="17"/>
        <v>0</v>
      </c>
      <c r="CA73" s="174">
        <v>1</v>
      </c>
      <c r="CB73" s="174">
        <v>7</v>
      </c>
      <c r="CZ73" s="145">
        <v>3.6999999999999999E-4</v>
      </c>
    </row>
    <row r="74" spans="1:104" ht="20.399999999999999">
      <c r="A74" s="168">
        <v>46</v>
      </c>
      <c r="B74" s="169" t="s">
        <v>199</v>
      </c>
      <c r="C74" s="170" t="s">
        <v>200</v>
      </c>
      <c r="D74" s="171" t="s">
        <v>132</v>
      </c>
      <c r="E74" s="172">
        <v>2</v>
      </c>
      <c r="F74" s="172"/>
      <c r="G74" s="173">
        <f t="shared" si="12"/>
        <v>0</v>
      </c>
      <c r="O74" s="167">
        <v>2</v>
      </c>
      <c r="AA74" s="145">
        <v>1</v>
      </c>
      <c r="AB74" s="145">
        <v>7</v>
      </c>
      <c r="AC74" s="145">
        <v>7</v>
      </c>
      <c r="AZ74" s="145">
        <v>2</v>
      </c>
      <c r="BA74" s="145">
        <f t="shared" si="13"/>
        <v>0</v>
      </c>
      <c r="BB74" s="145">
        <f t="shared" si="14"/>
        <v>0</v>
      </c>
      <c r="BC74" s="145">
        <f t="shared" si="15"/>
        <v>0</v>
      </c>
      <c r="BD74" s="145">
        <f t="shared" si="16"/>
        <v>0</v>
      </c>
      <c r="BE74" s="145">
        <f t="shared" si="17"/>
        <v>0</v>
      </c>
      <c r="CA74" s="174">
        <v>1</v>
      </c>
      <c r="CB74" s="174">
        <v>7</v>
      </c>
      <c r="CZ74" s="145">
        <v>0.03</v>
      </c>
    </row>
    <row r="75" spans="1:104">
      <c r="A75" s="175"/>
      <c r="B75" s="177"/>
      <c r="C75" s="222" t="s">
        <v>201</v>
      </c>
      <c r="D75" s="223"/>
      <c r="E75" s="178">
        <v>1</v>
      </c>
      <c r="F75" s="179"/>
      <c r="G75" s="180"/>
      <c r="M75" s="176" t="s">
        <v>201</v>
      </c>
      <c r="O75" s="167"/>
    </row>
    <row r="76" spans="1:104">
      <c r="A76" s="175"/>
      <c r="B76" s="177"/>
      <c r="C76" s="222" t="s">
        <v>202</v>
      </c>
      <c r="D76" s="223"/>
      <c r="E76" s="178">
        <v>1</v>
      </c>
      <c r="F76" s="179"/>
      <c r="G76" s="180"/>
      <c r="M76" s="176" t="s">
        <v>202</v>
      </c>
      <c r="O76" s="167"/>
    </row>
    <row r="77" spans="1:104">
      <c r="A77" s="168">
        <v>47</v>
      </c>
      <c r="B77" s="169" t="s">
        <v>203</v>
      </c>
      <c r="C77" s="170" t="s">
        <v>204</v>
      </c>
      <c r="D77" s="171" t="s">
        <v>100</v>
      </c>
      <c r="E77" s="172">
        <v>107</v>
      </c>
      <c r="F77" s="172"/>
      <c r="G77" s="173">
        <f>E77*F77</f>
        <v>0</v>
      </c>
      <c r="O77" s="167">
        <v>2</v>
      </c>
      <c r="AA77" s="145">
        <v>1</v>
      </c>
      <c r="AB77" s="145">
        <v>7</v>
      </c>
      <c r="AC77" s="145">
        <v>7</v>
      </c>
      <c r="AZ77" s="145">
        <v>2</v>
      </c>
      <c r="BA77" s="145">
        <f>IF(AZ77=1,G77,0)</f>
        <v>0</v>
      </c>
      <c r="BB77" s="145">
        <f>IF(AZ77=2,G77,0)</f>
        <v>0</v>
      </c>
      <c r="BC77" s="145">
        <f>IF(AZ77=3,G77,0)</f>
        <v>0</v>
      </c>
      <c r="BD77" s="145">
        <f>IF(AZ77=4,G77,0)</f>
        <v>0</v>
      </c>
      <c r="BE77" s="145">
        <f>IF(AZ77=5,G77,0)</f>
        <v>0</v>
      </c>
      <c r="CA77" s="174">
        <v>1</v>
      </c>
      <c r="CB77" s="174">
        <v>7</v>
      </c>
      <c r="CZ77" s="145">
        <v>0</v>
      </c>
    </row>
    <row r="78" spans="1:104">
      <c r="A78" s="175"/>
      <c r="B78" s="177"/>
      <c r="C78" s="222" t="s">
        <v>205</v>
      </c>
      <c r="D78" s="223"/>
      <c r="E78" s="178">
        <v>107</v>
      </c>
      <c r="F78" s="179"/>
      <c r="G78" s="180"/>
      <c r="M78" s="176" t="s">
        <v>205</v>
      </c>
      <c r="O78" s="167"/>
    </row>
    <row r="79" spans="1:104">
      <c r="A79" s="168">
        <v>48</v>
      </c>
      <c r="B79" s="169" t="s">
        <v>206</v>
      </c>
      <c r="C79" s="170" t="s">
        <v>207</v>
      </c>
      <c r="D79" s="171" t="s">
        <v>100</v>
      </c>
      <c r="E79" s="172">
        <v>107</v>
      </c>
      <c r="F79" s="172"/>
      <c r="G79" s="173">
        <f>E79*F79</f>
        <v>0</v>
      </c>
      <c r="O79" s="167">
        <v>2</v>
      </c>
      <c r="AA79" s="145">
        <v>1</v>
      </c>
      <c r="AB79" s="145">
        <v>7</v>
      </c>
      <c r="AC79" s="145">
        <v>7</v>
      </c>
      <c r="AZ79" s="145">
        <v>2</v>
      </c>
      <c r="BA79" s="145">
        <f>IF(AZ79=1,G79,0)</f>
        <v>0</v>
      </c>
      <c r="BB79" s="145">
        <f>IF(AZ79=2,G79,0)</f>
        <v>0</v>
      </c>
      <c r="BC79" s="145">
        <f>IF(AZ79=3,G79,0)</f>
        <v>0</v>
      </c>
      <c r="BD79" s="145">
        <f>IF(AZ79=4,G79,0)</f>
        <v>0</v>
      </c>
      <c r="BE79" s="145">
        <f>IF(AZ79=5,G79,0)</f>
        <v>0</v>
      </c>
      <c r="CA79" s="174">
        <v>1</v>
      </c>
      <c r="CB79" s="174">
        <v>7</v>
      </c>
      <c r="CZ79" s="145">
        <v>1.0000000000000001E-5</v>
      </c>
    </row>
    <row r="80" spans="1:104">
      <c r="A80" s="175"/>
      <c r="B80" s="177"/>
      <c r="C80" s="222" t="s">
        <v>205</v>
      </c>
      <c r="D80" s="223"/>
      <c r="E80" s="178">
        <v>107</v>
      </c>
      <c r="F80" s="179"/>
      <c r="G80" s="180"/>
      <c r="M80" s="176" t="s">
        <v>205</v>
      </c>
      <c r="O80" s="167"/>
    </row>
    <row r="81" spans="1:104">
      <c r="A81" s="168">
        <v>49</v>
      </c>
      <c r="B81" s="169" t="s">
        <v>208</v>
      </c>
      <c r="C81" s="170" t="s">
        <v>209</v>
      </c>
      <c r="D81" s="171" t="s">
        <v>94</v>
      </c>
      <c r="E81" s="172">
        <v>0.18834999999999999</v>
      </c>
      <c r="F81" s="172"/>
      <c r="G81" s="173">
        <f>E81*F81</f>
        <v>0</v>
      </c>
      <c r="O81" s="167">
        <v>2</v>
      </c>
      <c r="AA81" s="145">
        <v>7</v>
      </c>
      <c r="AB81" s="145">
        <v>1001</v>
      </c>
      <c r="AC81" s="145">
        <v>5</v>
      </c>
      <c r="AZ81" s="145">
        <v>2</v>
      </c>
      <c r="BA81" s="145">
        <f>IF(AZ81=1,G81,0)</f>
        <v>0</v>
      </c>
      <c r="BB81" s="145">
        <f>IF(AZ81=2,G81,0)</f>
        <v>0</v>
      </c>
      <c r="BC81" s="145">
        <f>IF(AZ81=3,G81,0)</f>
        <v>0</v>
      </c>
      <c r="BD81" s="145">
        <f>IF(AZ81=4,G81,0)</f>
        <v>0</v>
      </c>
      <c r="BE81" s="145">
        <f>IF(AZ81=5,G81,0)</f>
        <v>0</v>
      </c>
      <c r="CA81" s="174">
        <v>7</v>
      </c>
      <c r="CB81" s="174">
        <v>1001</v>
      </c>
      <c r="CZ81" s="145">
        <v>0</v>
      </c>
    </row>
    <row r="82" spans="1:104">
      <c r="A82" s="181"/>
      <c r="B82" s="182" t="s">
        <v>77</v>
      </c>
      <c r="C82" s="183" t="str">
        <f>CONCATENATE(B53," ",C53)</f>
        <v>722 Vnitřní vodovod</v>
      </c>
      <c r="D82" s="184"/>
      <c r="E82" s="185"/>
      <c r="F82" s="186"/>
      <c r="G82" s="187">
        <f>SUM(G53:G81)</f>
        <v>0</v>
      </c>
      <c r="O82" s="167">
        <v>4</v>
      </c>
      <c r="BA82" s="188">
        <f>SUM(BA53:BA81)</f>
        <v>0</v>
      </c>
      <c r="BB82" s="188">
        <f>SUM(BB53:BB81)</f>
        <v>0</v>
      </c>
      <c r="BC82" s="188">
        <f>SUM(BC53:BC81)</f>
        <v>0</v>
      </c>
      <c r="BD82" s="188">
        <f>SUM(BD53:BD81)</f>
        <v>0</v>
      </c>
      <c r="BE82" s="188">
        <f>SUM(BE53:BE81)</f>
        <v>0</v>
      </c>
    </row>
    <row r="83" spans="1:104">
      <c r="A83" s="160" t="s">
        <v>74</v>
      </c>
      <c r="B83" s="161" t="s">
        <v>210</v>
      </c>
      <c r="C83" s="162" t="s">
        <v>211</v>
      </c>
      <c r="D83" s="163"/>
      <c r="E83" s="164"/>
      <c r="F83" s="164"/>
      <c r="G83" s="165"/>
      <c r="H83" s="166"/>
      <c r="I83" s="166"/>
      <c r="O83" s="167">
        <v>1</v>
      </c>
    </row>
    <row r="84" spans="1:104" ht="20.399999999999999">
      <c r="A84" s="168">
        <v>50</v>
      </c>
      <c r="B84" s="169" t="s">
        <v>212</v>
      </c>
      <c r="C84" s="170" t="s">
        <v>213</v>
      </c>
      <c r="D84" s="171" t="s">
        <v>179</v>
      </c>
      <c r="E84" s="172">
        <v>1</v>
      </c>
      <c r="F84" s="172"/>
      <c r="G84" s="173">
        <f t="shared" ref="G84:G104" si="18">E84*F84</f>
        <v>0</v>
      </c>
      <c r="O84" s="167">
        <v>2</v>
      </c>
      <c r="AA84" s="145">
        <v>1</v>
      </c>
      <c r="AB84" s="145">
        <v>7</v>
      </c>
      <c r="AC84" s="145">
        <v>7</v>
      </c>
      <c r="AZ84" s="145">
        <v>2</v>
      </c>
      <c r="BA84" s="145">
        <f t="shared" ref="BA84:BA104" si="19">IF(AZ84=1,G84,0)</f>
        <v>0</v>
      </c>
      <c r="BB84" s="145">
        <f t="shared" ref="BB84:BB104" si="20">IF(AZ84=2,G84,0)</f>
        <v>0</v>
      </c>
      <c r="BC84" s="145">
        <f t="shared" ref="BC84:BC104" si="21">IF(AZ84=3,G84,0)</f>
        <v>0</v>
      </c>
      <c r="BD84" s="145">
        <f t="shared" ref="BD84:BD104" si="22">IF(AZ84=4,G84,0)</f>
        <v>0</v>
      </c>
      <c r="BE84" s="145">
        <f t="shared" ref="BE84:BE104" si="23">IF(AZ84=5,G84,0)</f>
        <v>0</v>
      </c>
      <c r="CA84" s="174">
        <v>1</v>
      </c>
      <c r="CB84" s="174">
        <v>7</v>
      </c>
      <c r="CZ84" s="145">
        <v>1.7590000000000001E-2</v>
      </c>
    </row>
    <row r="85" spans="1:104">
      <c r="A85" s="168">
        <v>51</v>
      </c>
      <c r="B85" s="169" t="s">
        <v>214</v>
      </c>
      <c r="C85" s="170" t="s">
        <v>215</v>
      </c>
      <c r="D85" s="171" t="s">
        <v>179</v>
      </c>
      <c r="E85" s="172">
        <v>2</v>
      </c>
      <c r="F85" s="172"/>
      <c r="G85" s="173">
        <f t="shared" si="18"/>
        <v>0</v>
      </c>
      <c r="O85" s="167">
        <v>2</v>
      </c>
      <c r="AA85" s="145">
        <v>1</v>
      </c>
      <c r="AB85" s="145">
        <v>7</v>
      </c>
      <c r="AC85" s="145">
        <v>7</v>
      </c>
      <c r="AZ85" s="145">
        <v>2</v>
      </c>
      <c r="BA85" s="145">
        <f t="shared" si="19"/>
        <v>0</v>
      </c>
      <c r="BB85" s="145">
        <f t="shared" si="20"/>
        <v>0</v>
      </c>
      <c r="BC85" s="145">
        <f t="shared" si="21"/>
        <v>0</v>
      </c>
      <c r="BD85" s="145">
        <f t="shared" si="22"/>
        <v>0</v>
      </c>
      <c r="BE85" s="145">
        <f t="shared" si="23"/>
        <v>0</v>
      </c>
      <c r="CA85" s="174">
        <v>1</v>
      </c>
      <c r="CB85" s="174">
        <v>7</v>
      </c>
      <c r="CZ85" s="145">
        <v>1.503E-2</v>
      </c>
    </row>
    <row r="86" spans="1:104">
      <c r="A86" s="168">
        <v>52</v>
      </c>
      <c r="B86" s="169" t="s">
        <v>216</v>
      </c>
      <c r="C86" s="170" t="s">
        <v>217</v>
      </c>
      <c r="D86" s="171" t="s">
        <v>179</v>
      </c>
      <c r="E86" s="172">
        <v>1</v>
      </c>
      <c r="F86" s="172"/>
      <c r="G86" s="173">
        <f t="shared" si="18"/>
        <v>0</v>
      </c>
      <c r="O86" s="167">
        <v>2</v>
      </c>
      <c r="AA86" s="145">
        <v>1</v>
      </c>
      <c r="AB86" s="145">
        <v>7</v>
      </c>
      <c r="AC86" s="145">
        <v>7</v>
      </c>
      <c r="AZ86" s="145">
        <v>2</v>
      </c>
      <c r="BA86" s="145">
        <f t="shared" si="19"/>
        <v>0</v>
      </c>
      <c r="BB86" s="145">
        <f t="shared" si="20"/>
        <v>0</v>
      </c>
      <c r="BC86" s="145">
        <f t="shared" si="21"/>
        <v>0</v>
      </c>
      <c r="BD86" s="145">
        <f t="shared" si="22"/>
        <v>0</v>
      </c>
      <c r="BE86" s="145">
        <f t="shared" si="23"/>
        <v>0</v>
      </c>
      <c r="CA86" s="174">
        <v>1</v>
      </c>
      <c r="CB86" s="174">
        <v>7</v>
      </c>
      <c r="CZ86" s="145">
        <v>1.09E-2</v>
      </c>
    </row>
    <row r="87" spans="1:104">
      <c r="A87" s="168">
        <v>53</v>
      </c>
      <c r="B87" s="169" t="s">
        <v>218</v>
      </c>
      <c r="C87" s="170" t="s">
        <v>219</v>
      </c>
      <c r="D87" s="171" t="s">
        <v>179</v>
      </c>
      <c r="E87" s="172">
        <v>2</v>
      </c>
      <c r="F87" s="172"/>
      <c r="G87" s="173">
        <f t="shared" si="18"/>
        <v>0</v>
      </c>
      <c r="O87" s="167">
        <v>2</v>
      </c>
      <c r="AA87" s="145">
        <v>1</v>
      </c>
      <c r="AB87" s="145">
        <v>7</v>
      </c>
      <c r="AC87" s="145">
        <v>7</v>
      </c>
      <c r="AZ87" s="145">
        <v>2</v>
      </c>
      <c r="BA87" s="145">
        <f t="shared" si="19"/>
        <v>0</v>
      </c>
      <c r="BB87" s="145">
        <f t="shared" si="20"/>
        <v>0</v>
      </c>
      <c r="BC87" s="145">
        <f t="shared" si="21"/>
        <v>0</v>
      </c>
      <c r="BD87" s="145">
        <f t="shared" si="22"/>
        <v>0</v>
      </c>
      <c r="BE87" s="145">
        <f t="shared" si="23"/>
        <v>0</v>
      </c>
      <c r="CA87" s="174">
        <v>1</v>
      </c>
      <c r="CB87" s="174">
        <v>7</v>
      </c>
      <c r="CZ87" s="145">
        <v>0</v>
      </c>
    </row>
    <row r="88" spans="1:104">
      <c r="A88" s="168">
        <v>54</v>
      </c>
      <c r="B88" s="169" t="s">
        <v>220</v>
      </c>
      <c r="C88" s="170" t="s">
        <v>221</v>
      </c>
      <c r="D88" s="171" t="s">
        <v>179</v>
      </c>
      <c r="E88" s="172">
        <v>4</v>
      </c>
      <c r="F88" s="172"/>
      <c r="G88" s="173">
        <f t="shared" si="18"/>
        <v>0</v>
      </c>
      <c r="O88" s="167">
        <v>2</v>
      </c>
      <c r="AA88" s="145">
        <v>1</v>
      </c>
      <c r="AB88" s="145">
        <v>7</v>
      </c>
      <c r="AC88" s="145">
        <v>7</v>
      </c>
      <c r="AZ88" s="145">
        <v>2</v>
      </c>
      <c r="BA88" s="145">
        <f t="shared" si="19"/>
        <v>0</v>
      </c>
      <c r="BB88" s="145">
        <f t="shared" si="20"/>
        <v>0</v>
      </c>
      <c r="BC88" s="145">
        <f t="shared" si="21"/>
        <v>0</v>
      </c>
      <c r="BD88" s="145">
        <f t="shared" si="22"/>
        <v>0</v>
      </c>
      <c r="BE88" s="145">
        <f t="shared" si="23"/>
        <v>0</v>
      </c>
      <c r="CA88" s="174">
        <v>1</v>
      </c>
      <c r="CB88" s="174">
        <v>7</v>
      </c>
      <c r="CZ88" s="145">
        <v>7.2000000000000005E-4</v>
      </c>
    </row>
    <row r="89" spans="1:104">
      <c r="A89" s="168">
        <v>55</v>
      </c>
      <c r="B89" s="169" t="s">
        <v>222</v>
      </c>
      <c r="C89" s="170" t="s">
        <v>223</v>
      </c>
      <c r="D89" s="171" t="s">
        <v>179</v>
      </c>
      <c r="E89" s="172">
        <v>1</v>
      </c>
      <c r="F89" s="172"/>
      <c r="G89" s="173">
        <f t="shared" si="18"/>
        <v>0</v>
      </c>
      <c r="O89" s="167">
        <v>2</v>
      </c>
      <c r="AA89" s="145">
        <v>1</v>
      </c>
      <c r="AB89" s="145">
        <v>7</v>
      </c>
      <c r="AC89" s="145">
        <v>7</v>
      </c>
      <c r="AZ89" s="145">
        <v>2</v>
      </c>
      <c r="BA89" s="145">
        <f t="shared" si="19"/>
        <v>0</v>
      </c>
      <c r="BB89" s="145">
        <f t="shared" si="20"/>
        <v>0</v>
      </c>
      <c r="BC89" s="145">
        <f t="shared" si="21"/>
        <v>0</v>
      </c>
      <c r="BD89" s="145">
        <f t="shared" si="22"/>
        <v>0</v>
      </c>
      <c r="BE89" s="145">
        <f t="shared" si="23"/>
        <v>0</v>
      </c>
      <c r="CA89" s="174">
        <v>1</v>
      </c>
      <c r="CB89" s="174">
        <v>7</v>
      </c>
      <c r="CZ89" s="145">
        <v>1.09E-3</v>
      </c>
    </row>
    <row r="90" spans="1:104">
      <c r="A90" s="168">
        <v>56</v>
      </c>
      <c r="B90" s="169" t="s">
        <v>224</v>
      </c>
      <c r="C90" s="170" t="s">
        <v>225</v>
      </c>
      <c r="D90" s="171" t="s">
        <v>132</v>
      </c>
      <c r="E90" s="172">
        <v>2</v>
      </c>
      <c r="F90" s="172"/>
      <c r="G90" s="173">
        <f t="shared" si="18"/>
        <v>0</v>
      </c>
      <c r="O90" s="167">
        <v>2</v>
      </c>
      <c r="AA90" s="145">
        <v>1</v>
      </c>
      <c r="AB90" s="145">
        <v>7</v>
      </c>
      <c r="AC90" s="145">
        <v>7</v>
      </c>
      <c r="AZ90" s="145">
        <v>2</v>
      </c>
      <c r="BA90" s="145">
        <f t="shared" si="19"/>
        <v>0</v>
      </c>
      <c r="BB90" s="145">
        <f t="shared" si="20"/>
        <v>0</v>
      </c>
      <c r="BC90" s="145">
        <f t="shared" si="21"/>
        <v>0</v>
      </c>
      <c r="BD90" s="145">
        <f t="shared" si="22"/>
        <v>0</v>
      </c>
      <c r="BE90" s="145">
        <f t="shared" si="23"/>
        <v>0</v>
      </c>
      <c r="CA90" s="174">
        <v>1</v>
      </c>
      <c r="CB90" s="174">
        <v>7</v>
      </c>
      <c r="CZ90" s="145">
        <v>1.6999999999999999E-3</v>
      </c>
    </row>
    <row r="91" spans="1:104">
      <c r="A91" s="168">
        <v>57</v>
      </c>
      <c r="B91" s="169" t="s">
        <v>226</v>
      </c>
      <c r="C91" s="170" t="s">
        <v>227</v>
      </c>
      <c r="D91" s="171" t="s">
        <v>132</v>
      </c>
      <c r="E91" s="172">
        <v>5</v>
      </c>
      <c r="F91" s="172"/>
      <c r="G91" s="173">
        <f t="shared" si="18"/>
        <v>0</v>
      </c>
      <c r="O91" s="167">
        <v>2</v>
      </c>
      <c r="AA91" s="145">
        <v>1</v>
      </c>
      <c r="AB91" s="145">
        <v>7</v>
      </c>
      <c r="AC91" s="145">
        <v>7</v>
      </c>
      <c r="AZ91" s="145">
        <v>2</v>
      </c>
      <c r="BA91" s="145">
        <f t="shared" si="19"/>
        <v>0</v>
      </c>
      <c r="BB91" s="145">
        <f t="shared" si="20"/>
        <v>0</v>
      </c>
      <c r="BC91" s="145">
        <f t="shared" si="21"/>
        <v>0</v>
      </c>
      <c r="BD91" s="145">
        <f t="shared" si="22"/>
        <v>0</v>
      </c>
      <c r="BE91" s="145">
        <f t="shared" si="23"/>
        <v>0</v>
      </c>
      <c r="CA91" s="174">
        <v>1</v>
      </c>
      <c r="CB91" s="174">
        <v>7</v>
      </c>
      <c r="CZ91" s="145">
        <v>1.64E-3</v>
      </c>
    </row>
    <row r="92" spans="1:104">
      <c r="A92" s="168">
        <v>58</v>
      </c>
      <c r="B92" s="169" t="s">
        <v>228</v>
      </c>
      <c r="C92" s="170" t="s">
        <v>229</v>
      </c>
      <c r="D92" s="171" t="s">
        <v>132</v>
      </c>
      <c r="E92" s="172">
        <v>1</v>
      </c>
      <c r="F92" s="172"/>
      <c r="G92" s="173">
        <f t="shared" si="18"/>
        <v>0</v>
      </c>
      <c r="O92" s="167">
        <v>2</v>
      </c>
      <c r="AA92" s="145">
        <v>1</v>
      </c>
      <c r="AB92" s="145">
        <v>7</v>
      </c>
      <c r="AC92" s="145">
        <v>7</v>
      </c>
      <c r="AZ92" s="145">
        <v>2</v>
      </c>
      <c r="BA92" s="145">
        <f t="shared" si="19"/>
        <v>0</v>
      </c>
      <c r="BB92" s="145">
        <f t="shared" si="20"/>
        <v>0</v>
      </c>
      <c r="BC92" s="145">
        <f t="shared" si="21"/>
        <v>0</v>
      </c>
      <c r="BD92" s="145">
        <f t="shared" si="22"/>
        <v>0</v>
      </c>
      <c r="BE92" s="145">
        <f t="shared" si="23"/>
        <v>0</v>
      </c>
      <c r="CA92" s="174">
        <v>1</v>
      </c>
      <c r="CB92" s="174">
        <v>7</v>
      </c>
      <c r="CZ92" s="145">
        <v>1.72E-3</v>
      </c>
    </row>
    <row r="93" spans="1:104">
      <c r="A93" s="168">
        <v>59</v>
      </c>
      <c r="B93" s="169" t="s">
        <v>230</v>
      </c>
      <c r="C93" s="170" t="s">
        <v>231</v>
      </c>
      <c r="D93" s="171" t="s">
        <v>132</v>
      </c>
      <c r="E93" s="172">
        <v>1</v>
      </c>
      <c r="F93" s="172"/>
      <c r="G93" s="173">
        <f t="shared" si="18"/>
        <v>0</v>
      </c>
      <c r="O93" s="167">
        <v>2</v>
      </c>
      <c r="AA93" s="145">
        <v>1</v>
      </c>
      <c r="AB93" s="145">
        <v>7</v>
      </c>
      <c r="AC93" s="145">
        <v>7</v>
      </c>
      <c r="AZ93" s="145">
        <v>2</v>
      </c>
      <c r="BA93" s="145">
        <f t="shared" si="19"/>
        <v>0</v>
      </c>
      <c r="BB93" s="145">
        <f t="shared" si="20"/>
        <v>0</v>
      </c>
      <c r="BC93" s="145">
        <f t="shared" si="21"/>
        <v>0</v>
      </c>
      <c r="BD93" s="145">
        <f t="shared" si="22"/>
        <v>0</v>
      </c>
      <c r="BE93" s="145">
        <f t="shared" si="23"/>
        <v>0</v>
      </c>
      <c r="CA93" s="174">
        <v>1</v>
      </c>
      <c r="CB93" s="174">
        <v>7</v>
      </c>
      <c r="CZ93" s="145">
        <v>3.2000000000000003E-4</v>
      </c>
    </row>
    <row r="94" spans="1:104" ht="20.399999999999999">
      <c r="A94" s="168">
        <v>60</v>
      </c>
      <c r="B94" s="169" t="s">
        <v>232</v>
      </c>
      <c r="C94" s="170" t="s">
        <v>233</v>
      </c>
      <c r="D94" s="171" t="s">
        <v>132</v>
      </c>
      <c r="E94" s="172">
        <v>5</v>
      </c>
      <c r="F94" s="172"/>
      <c r="G94" s="173">
        <f t="shared" si="18"/>
        <v>0</v>
      </c>
      <c r="O94" s="167">
        <v>2</v>
      </c>
      <c r="AA94" s="145">
        <v>1</v>
      </c>
      <c r="AB94" s="145">
        <v>7</v>
      </c>
      <c r="AC94" s="145">
        <v>7</v>
      </c>
      <c r="AZ94" s="145">
        <v>2</v>
      </c>
      <c r="BA94" s="145">
        <f t="shared" si="19"/>
        <v>0</v>
      </c>
      <c r="BB94" s="145">
        <f t="shared" si="20"/>
        <v>0</v>
      </c>
      <c r="BC94" s="145">
        <f t="shared" si="21"/>
        <v>0</v>
      </c>
      <c r="BD94" s="145">
        <f t="shared" si="22"/>
        <v>0</v>
      </c>
      <c r="BE94" s="145">
        <f t="shared" si="23"/>
        <v>0</v>
      </c>
      <c r="CA94" s="174">
        <v>1</v>
      </c>
      <c r="CB94" s="174">
        <v>7</v>
      </c>
      <c r="CZ94" s="145">
        <v>7.2999999999999996E-4</v>
      </c>
    </row>
    <row r="95" spans="1:104">
      <c r="A95" s="168">
        <v>61</v>
      </c>
      <c r="B95" s="169" t="s">
        <v>234</v>
      </c>
      <c r="C95" s="170" t="s">
        <v>235</v>
      </c>
      <c r="D95" s="171" t="s">
        <v>132</v>
      </c>
      <c r="E95" s="172">
        <v>4</v>
      </c>
      <c r="F95" s="172"/>
      <c r="G95" s="173">
        <f t="shared" si="18"/>
        <v>0</v>
      </c>
      <c r="O95" s="167">
        <v>2</v>
      </c>
      <c r="AA95" s="145">
        <v>1</v>
      </c>
      <c r="AB95" s="145">
        <v>7</v>
      </c>
      <c r="AC95" s="145">
        <v>7</v>
      </c>
      <c r="AZ95" s="145">
        <v>2</v>
      </c>
      <c r="BA95" s="145">
        <f t="shared" si="19"/>
        <v>0</v>
      </c>
      <c r="BB95" s="145">
        <f t="shared" si="20"/>
        <v>0</v>
      </c>
      <c r="BC95" s="145">
        <f t="shared" si="21"/>
        <v>0</v>
      </c>
      <c r="BD95" s="145">
        <f t="shared" si="22"/>
        <v>0</v>
      </c>
      <c r="BE95" s="145">
        <f t="shared" si="23"/>
        <v>0</v>
      </c>
      <c r="CA95" s="174">
        <v>1</v>
      </c>
      <c r="CB95" s="174">
        <v>7</v>
      </c>
      <c r="CZ95" s="145">
        <v>2.2000000000000001E-4</v>
      </c>
    </row>
    <row r="96" spans="1:104">
      <c r="A96" s="168">
        <v>62</v>
      </c>
      <c r="B96" s="169" t="s">
        <v>236</v>
      </c>
      <c r="C96" s="170" t="s">
        <v>237</v>
      </c>
      <c r="D96" s="171" t="s">
        <v>132</v>
      </c>
      <c r="E96" s="172">
        <v>2</v>
      </c>
      <c r="F96" s="172"/>
      <c r="G96" s="173">
        <f t="shared" si="18"/>
        <v>0</v>
      </c>
      <c r="O96" s="167">
        <v>2</v>
      </c>
      <c r="AA96" s="145">
        <v>1</v>
      </c>
      <c r="AB96" s="145">
        <v>7</v>
      </c>
      <c r="AC96" s="145">
        <v>7</v>
      </c>
      <c r="AZ96" s="145">
        <v>2</v>
      </c>
      <c r="BA96" s="145">
        <f t="shared" si="19"/>
        <v>0</v>
      </c>
      <c r="BB96" s="145">
        <f t="shared" si="20"/>
        <v>0</v>
      </c>
      <c r="BC96" s="145">
        <f t="shared" si="21"/>
        <v>0</v>
      </c>
      <c r="BD96" s="145">
        <f t="shared" si="22"/>
        <v>0</v>
      </c>
      <c r="BE96" s="145">
        <f t="shared" si="23"/>
        <v>0</v>
      </c>
      <c r="CA96" s="174">
        <v>1</v>
      </c>
      <c r="CB96" s="174">
        <v>7</v>
      </c>
      <c r="CZ96" s="145">
        <v>2.0000000000000001E-4</v>
      </c>
    </row>
    <row r="97" spans="1:104">
      <c r="A97" s="168">
        <v>63</v>
      </c>
      <c r="B97" s="169" t="s">
        <v>238</v>
      </c>
      <c r="C97" s="170" t="s">
        <v>239</v>
      </c>
      <c r="D97" s="171" t="s">
        <v>132</v>
      </c>
      <c r="E97" s="172">
        <v>3</v>
      </c>
      <c r="F97" s="172"/>
      <c r="G97" s="173">
        <f t="shared" si="18"/>
        <v>0</v>
      </c>
      <c r="O97" s="167">
        <v>2</v>
      </c>
      <c r="AA97" s="145">
        <v>12</v>
      </c>
      <c r="AB97" s="145">
        <v>0</v>
      </c>
      <c r="AC97" s="145">
        <v>62</v>
      </c>
      <c r="AZ97" s="145">
        <v>2</v>
      </c>
      <c r="BA97" s="145">
        <f t="shared" si="19"/>
        <v>0</v>
      </c>
      <c r="BB97" s="145">
        <f t="shared" si="20"/>
        <v>0</v>
      </c>
      <c r="BC97" s="145">
        <f t="shared" si="21"/>
        <v>0</v>
      </c>
      <c r="BD97" s="145">
        <f t="shared" si="22"/>
        <v>0</v>
      </c>
      <c r="BE97" s="145">
        <f t="shared" si="23"/>
        <v>0</v>
      </c>
      <c r="CA97" s="174">
        <v>12</v>
      </c>
      <c r="CB97" s="174">
        <v>0</v>
      </c>
      <c r="CZ97" s="145">
        <v>6.6000000000000003E-2</v>
      </c>
    </row>
    <row r="98" spans="1:104">
      <c r="A98" s="168">
        <v>64</v>
      </c>
      <c r="B98" s="169" t="s">
        <v>240</v>
      </c>
      <c r="C98" s="170" t="s">
        <v>241</v>
      </c>
      <c r="D98" s="171" t="s">
        <v>132</v>
      </c>
      <c r="E98" s="172">
        <v>2</v>
      </c>
      <c r="F98" s="172"/>
      <c r="G98" s="173">
        <f t="shared" si="18"/>
        <v>0</v>
      </c>
      <c r="O98" s="167">
        <v>2</v>
      </c>
      <c r="AA98" s="145">
        <v>12</v>
      </c>
      <c r="AB98" s="145">
        <v>0</v>
      </c>
      <c r="AC98" s="145">
        <v>63</v>
      </c>
      <c r="AZ98" s="145">
        <v>2</v>
      </c>
      <c r="BA98" s="145">
        <f t="shared" si="19"/>
        <v>0</v>
      </c>
      <c r="BB98" s="145">
        <f t="shared" si="20"/>
        <v>0</v>
      </c>
      <c r="BC98" s="145">
        <f t="shared" si="21"/>
        <v>0</v>
      </c>
      <c r="BD98" s="145">
        <f t="shared" si="22"/>
        <v>0</v>
      </c>
      <c r="BE98" s="145">
        <f t="shared" si="23"/>
        <v>0</v>
      </c>
      <c r="CA98" s="174">
        <v>12</v>
      </c>
      <c r="CB98" s="174">
        <v>0</v>
      </c>
      <c r="CZ98" s="145">
        <v>3.4000000000000002E-2</v>
      </c>
    </row>
    <row r="99" spans="1:104">
      <c r="A99" s="168">
        <v>65</v>
      </c>
      <c r="B99" s="169" t="s">
        <v>242</v>
      </c>
      <c r="C99" s="170" t="s">
        <v>243</v>
      </c>
      <c r="D99" s="171" t="s">
        <v>132</v>
      </c>
      <c r="E99" s="172">
        <v>1</v>
      </c>
      <c r="F99" s="172"/>
      <c r="G99" s="173">
        <f t="shared" si="18"/>
        <v>0</v>
      </c>
      <c r="O99" s="167">
        <v>2</v>
      </c>
      <c r="AA99" s="145">
        <v>12</v>
      </c>
      <c r="AB99" s="145">
        <v>0</v>
      </c>
      <c r="AC99" s="145">
        <v>64</v>
      </c>
      <c r="AZ99" s="145">
        <v>2</v>
      </c>
      <c r="BA99" s="145">
        <f t="shared" si="19"/>
        <v>0</v>
      </c>
      <c r="BB99" s="145">
        <f t="shared" si="20"/>
        <v>0</v>
      </c>
      <c r="BC99" s="145">
        <f t="shared" si="21"/>
        <v>0</v>
      </c>
      <c r="BD99" s="145">
        <f t="shared" si="22"/>
        <v>0</v>
      </c>
      <c r="BE99" s="145">
        <f t="shared" si="23"/>
        <v>0</v>
      </c>
      <c r="CA99" s="174">
        <v>12</v>
      </c>
      <c r="CB99" s="174">
        <v>0</v>
      </c>
      <c r="CZ99" s="145">
        <v>3.0000000000000001E-3</v>
      </c>
    </row>
    <row r="100" spans="1:104">
      <c r="A100" s="168">
        <v>66</v>
      </c>
      <c r="B100" s="169" t="s">
        <v>244</v>
      </c>
      <c r="C100" s="170" t="s">
        <v>245</v>
      </c>
      <c r="D100" s="171" t="s">
        <v>132</v>
      </c>
      <c r="E100" s="172">
        <v>4</v>
      </c>
      <c r="F100" s="172"/>
      <c r="G100" s="173">
        <f t="shared" si="18"/>
        <v>0</v>
      </c>
      <c r="O100" s="167">
        <v>2</v>
      </c>
      <c r="AA100" s="145">
        <v>3</v>
      </c>
      <c r="AB100" s="145">
        <v>7</v>
      </c>
      <c r="AC100" s="145">
        <v>55231082</v>
      </c>
      <c r="AZ100" s="145">
        <v>2</v>
      </c>
      <c r="BA100" s="145">
        <f t="shared" si="19"/>
        <v>0</v>
      </c>
      <c r="BB100" s="145">
        <f t="shared" si="20"/>
        <v>0</v>
      </c>
      <c r="BC100" s="145">
        <f t="shared" si="21"/>
        <v>0</v>
      </c>
      <c r="BD100" s="145">
        <f t="shared" si="22"/>
        <v>0</v>
      </c>
      <c r="BE100" s="145">
        <f t="shared" si="23"/>
        <v>0</v>
      </c>
      <c r="CA100" s="174">
        <v>3</v>
      </c>
      <c r="CB100" s="174">
        <v>7</v>
      </c>
      <c r="CZ100" s="145">
        <v>4.4999999999999997E-3</v>
      </c>
    </row>
    <row r="101" spans="1:104">
      <c r="A101" s="168">
        <v>67</v>
      </c>
      <c r="B101" s="169" t="s">
        <v>246</v>
      </c>
      <c r="C101" s="170" t="s">
        <v>247</v>
      </c>
      <c r="D101" s="171" t="s">
        <v>132</v>
      </c>
      <c r="E101" s="172">
        <v>1</v>
      </c>
      <c r="F101" s="172"/>
      <c r="G101" s="173">
        <f t="shared" si="18"/>
        <v>0</v>
      </c>
      <c r="O101" s="167">
        <v>2</v>
      </c>
      <c r="AA101" s="145">
        <v>3</v>
      </c>
      <c r="AB101" s="145">
        <v>7</v>
      </c>
      <c r="AC101" s="145">
        <v>286967561</v>
      </c>
      <c r="AZ101" s="145">
        <v>2</v>
      </c>
      <c r="BA101" s="145">
        <f t="shared" si="19"/>
        <v>0</v>
      </c>
      <c r="BB101" s="145">
        <f t="shared" si="20"/>
        <v>0</v>
      </c>
      <c r="BC101" s="145">
        <f t="shared" si="21"/>
        <v>0</v>
      </c>
      <c r="BD101" s="145">
        <f t="shared" si="22"/>
        <v>0</v>
      </c>
      <c r="BE101" s="145">
        <f t="shared" si="23"/>
        <v>0</v>
      </c>
      <c r="CA101" s="174">
        <v>3</v>
      </c>
      <c r="CB101" s="174">
        <v>7</v>
      </c>
      <c r="CZ101" s="145">
        <v>8.9999999999999993E-3</v>
      </c>
    </row>
    <row r="102" spans="1:104">
      <c r="A102" s="168">
        <v>68</v>
      </c>
      <c r="B102" s="169" t="s">
        <v>248</v>
      </c>
      <c r="C102" s="170" t="s">
        <v>249</v>
      </c>
      <c r="D102" s="171" t="s">
        <v>132</v>
      </c>
      <c r="E102" s="172">
        <v>1</v>
      </c>
      <c r="F102" s="172"/>
      <c r="G102" s="173">
        <f t="shared" si="18"/>
        <v>0</v>
      </c>
      <c r="O102" s="167">
        <v>2</v>
      </c>
      <c r="AA102" s="145">
        <v>3</v>
      </c>
      <c r="AB102" s="145">
        <v>7</v>
      </c>
      <c r="AC102" s="145">
        <v>286967601</v>
      </c>
      <c r="AZ102" s="145">
        <v>2</v>
      </c>
      <c r="BA102" s="145">
        <f t="shared" si="19"/>
        <v>0</v>
      </c>
      <c r="BB102" s="145">
        <f t="shared" si="20"/>
        <v>0</v>
      </c>
      <c r="BC102" s="145">
        <f t="shared" si="21"/>
        <v>0</v>
      </c>
      <c r="BD102" s="145">
        <f t="shared" si="22"/>
        <v>0</v>
      </c>
      <c r="BE102" s="145">
        <f t="shared" si="23"/>
        <v>0</v>
      </c>
      <c r="CA102" s="174">
        <v>3</v>
      </c>
      <c r="CB102" s="174">
        <v>7</v>
      </c>
      <c r="CZ102" s="145">
        <v>1.2E-2</v>
      </c>
    </row>
    <row r="103" spans="1:104">
      <c r="A103" s="168">
        <v>69</v>
      </c>
      <c r="B103" s="169" t="s">
        <v>250</v>
      </c>
      <c r="C103" s="170" t="s">
        <v>251</v>
      </c>
      <c r="D103" s="171" t="s">
        <v>132</v>
      </c>
      <c r="E103" s="172">
        <v>1</v>
      </c>
      <c r="F103" s="172"/>
      <c r="G103" s="173">
        <f t="shared" si="18"/>
        <v>0</v>
      </c>
      <c r="O103" s="167">
        <v>2</v>
      </c>
      <c r="AA103" s="145">
        <v>3</v>
      </c>
      <c r="AB103" s="145">
        <v>7</v>
      </c>
      <c r="AC103" s="145">
        <v>55231350</v>
      </c>
      <c r="AZ103" s="145">
        <v>2</v>
      </c>
      <c r="BA103" s="145">
        <f t="shared" si="19"/>
        <v>0</v>
      </c>
      <c r="BB103" s="145">
        <f t="shared" si="20"/>
        <v>0</v>
      </c>
      <c r="BC103" s="145">
        <f t="shared" si="21"/>
        <v>0</v>
      </c>
      <c r="BD103" s="145">
        <f t="shared" si="22"/>
        <v>0</v>
      </c>
      <c r="BE103" s="145">
        <f t="shared" si="23"/>
        <v>0</v>
      </c>
      <c r="CA103" s="174">
        <v>3</v>
      </c>
      <c r="CB103" s="174">
        <v>7</v>
      </c>
      <c r="CZ103" s="145">
        <v>8.6999999999999994E-3</v>
      </c>
    </row>
    <row r="104" spans="1:104">
      <c r="A104" s="168">
        <v>70</v>
      </c>
      <c r="B104" s="169" t="s">
        <v>252</v>
      </c>
      <c r="C104" s="170" t="s">
        <v>253</v>
      </c>
      <c r="D104" s="171" t="s">
        <v>94</v>
      </c>
      <c r="E104" s="172">
        <v>0.39778999999999998</v>
      </c>
      <c r="F104" s="172"/>
      <c r="G104" s="173">
        <f t="shared" si="18"/>
        <v>0</v>
      </c>
      <c r="O104" s="167">
        <v>2</v>
      </c>
      <c r="AA104" s="145">
        <v>7</v>
      </c>
      <c r="AB104" s="145">
        <v>1001</v>
      </c>
      <c r="AC104" s="145">
        <v>5</v>
      </c>
      <c r="AZ104" s="145">
        <v>2</v>
      </c>
      <c r="BA104" s="145">
        <f t="shared" si="19"/>
        <v>0</v>
      </c>
      <c r="BB104" s="145">
        <f t="shared" si="20"/>
        <v>0</v>
      </c>
      <c r="BC104" s="145">
        <f t="shared" si="21"/>
        <v>0</v>
      </c>
      <c r="BD104" s="145">
        <f t="shared" si="22"/>
        <v>0</v>
      </c>
      <c r="BE104" s="145">
        <f t="shared" si="23"/>
        <v>0</v>
      </c>
      <c r="CA104" s="174">
        <v>7</v>
      </c>
      <c r="CB104" s="174">
        <v>1001</v>
      </c>
      <c r="CZ104" s="145">
        <v>0</v>
      </c>
    </row>
    <row r="105" spans="1:104">
      <c r="A105" s="181"/>
      <c r="B105" s="182" t="s">
        <v>77</v>
      </c>
      <c r="C105" s="183" t="str">
        <f>CONCATENATE(B83," ",C83)</f>
        <v>725 Zařizovací předměty</v>
      </c>
      <c r="D105" s="184"/>
      <c r="E105" s="185"/>
      <c r="F105" s="186"/>
      <c r="G105" s="187">
        <f>SUM(G83:G104)</f>
        <v>0</v>
      </c>
      <c r="O105" s="167">
        <v>4</v>
      </c>
      <c r="BA105" s="188">
        <f>SUM(BA83:BA104)</f>
        <v>0</v>
      </c>
      <c r="BB105" s="188">
        <f>SUM(BB83:BB104)</f>
        <v>0</v>
      </c>
      <c r="BC105" s="188">
        <f>SUM(BC83:BC104)</f>
        <v>0</v>
      </c>
      <c r="BD105" s="188">
        <f>SUM(BD83:BD104)</f>
        <v>0</v>
      </c>
      <c r="BE105" s="188">
        <f>SUM(BE83:BE104)</f>
        <v>0</v>
      </c>
    </row>
    <row r="106" spans="1:104">
      <c r="A106" s="160" t="s">
        <v>74</v>
      </c>
      <c r="B106" s="161" t="s">
        <v>254</v>
      </c>
      <c r="C106" s="162" t="s">
        <v>255</v>
      </c>
      <c r="D106" s="163"/>
      <c r="E106" s="164"/>
      <c r="F106" s="164"/>
      <c r="G106" s="165"/>
      <c r="H106" s="166"/>
      <c r="I106" s="166"/>
      <c r="O106" s="167">
        <v>1</v>
      </c>
    </row>
    <row r="107" spans="1:104">
      <c r="A107" s="168">
        <v>71</v>
      </c>
      <c r="B107" s="169" t="s">
        <v>256</v>
      </c>
      <c r="C107" s="170" t="s">
        <v>257</v>
      </c>
      <c r="D107" s="171" t="s">
        <v>94</v>
      </c>
      <c r="E107" s="172">
        <v>7.4530000000000004E-3</v>
      </c>
      <c r="F107" s="172"/>
      <c r="G107" s="173">
        <f t="shared" ref="G107:G112" si="24">E107*F107</f>
        <v>0</v>
      </c>
      <c r="O107" s="167">
        <v>2</v>
      </c>
      <c r="AA107" s="145">
        <v>8</v>
      </c>
      <c r="AB107" s="145">
        <v>0</v>
      </c>
      <c r="AC107" s="145">
        <v>3</v>
      </c>
      <c r="AZ107" s="145">
        <v>1</v>
      </c>
      <c r="BA107" s="145">
        <f t="shared" ref="BA107:BA112" si="25">IF(AZ107=1,G107,0)</f>
        <v>0</v>
      </c>
      <c r="BB107" s="145">
        <f t="shared" ref="BB107:BB112" si="26">IF(AZ107=2,G107,0)</f>
        <v>0</v>
      </c>
      <c r="BC107" s="145">
        <f t="shared" ref="BC107:BC112" si="27">IF(AZ107=3,G107,0)</f>
        <v>0</v>
      </c>
      <c r="BD107" s="145">
        <f t="shared" ref="BD107:BD112" si="28">IF(AZ107=4,G107,0)</f>
        <v>0</v>
      </c>
      <c r="BE107" s="145">
        <f t="shared" ref="BE107:BE112" si="29">IF(AZ107=5,G107,0)</f>
        <v>0</v>
      </c>
      <c r="CA107" s="174">
        <v>8</v>
      </c>
      <c r="CB107" s="174">
        <v>0</v>
      </c>
      <c r="CZ107" s="145">
        <v>0</v>
      </c>
    </row>
    <row r="108" spans="1:104">
      <c r="A108" s="168">
        <v>72</v>
      </c>
      <c r="B108" s="169" t="s">
        <v>258</v>
      </c>
      <c r="C108" s="170" t="s">
        <v>259</v>
      </c>
      <c r="D108" s="171" t="s">
        <v>94</v>
      </c>
      <c r="E108" s="172">
        <v>7.4530000000000004E-3</v>
      </c>
      <c r="F108" s="172"/>
      <c r="G108" s="173">
        <f t="shared" si="24"/>
        <v>0</v>
      </c>
      <c r="O108" s="167">
        <v>2</v>
      </c>
      <c r="AA108" s="145">
        <v>8</v>
      </c>
      <c r="AB108" s="145">
        <v>0</v>
      </c>
      <c r="AC108" s="145">
        <v>3</v>
      </c>
      <c r="AZ108" s="145">
        <v>1</v>
      </c>
      <c r="BA108" s="145">
        <f t="shared" si="25"/>
        <v>0</v>
      </c>
      <c r="BB108" s="145">
        <f t="shared" si="26"/>
        <v>0</v>
      </c>
      <c r="BC108" s="145">
        <f t="shared" si="27"/>
        <v>0</v>
      </c>
      <c r="BD108" s="145">
        <f t="shared" si="28"/>
        <v>0</v>
      </c>
      <c r="BE108" s="145">
        <f t="shared" si="29"/>
        <v>0</v>
      </c>
      <c r="CA108" s="174">
        <v>8</v>
      </c>
      <c r="CB108" s="174">
        <v>0</v>
      </c>
      <c r="CZ108" s="145">
        <v>0</v>
      </c>
    </row>
    <row r="109" spans="1:104">
      <c r="A109" s="168">
        <v>73</v>
      </c>
      <c r="B109" s="169" t="s">
        <v>260</v>
      </c>
      <c r="C109" s="170" t="s">
        <v>261</v>
      </c>
      <c r="D109" s="171" t="s">
        <v>94</v>
      </c>
      <c r="E109" s="172">
        <v>7.4530000000000004E-3</v>
      </c>
      <c r="F109" s="172"/>
      <c r="G109" s="173">
        <f t="shared" si="24"/>
        <v>0</v>
      </c>
      <c r="O109" s="167">
        <v>2</v>
      </c>
      <c r="AA109" s="145">
        <v>8</v>
      </c>
      <c r="AB109" s="145">
        <v>0</v>
      </c>
      <c r="AC109" s="145">
        <v>3</v>
      </c>
      <c r="AZ109" s="145">
        <v>1</v>
      </c>
      <c r="BA109" s="145">
        <f t="shared" si="25"/>
        <v>0</v>
      </c>
      <c r="BB109" s="145">
        <f t="shared" si="26"/>
        <v>0</v>
      </c>
      <c r="BC109" s="145">
        <f t="shared" si="27"/>
        <v>0</v>
      </c>
      <c r="BD109" s="145">
        <f t="shared" si="28"/>
        <v>0</v>
      </c>
      <c r="BE109" s="145">
        <f t="shared" si="29"/>
        <v>0</v>
      </c>
      <c r="CA109" s="174">
        <v>8</v>
      </c>
      <c r="CB109" s="174">
        <v>0</v>
      </c>
      <c r="CZ109" s="145">
        <v>0</v>
      </c>
    </row>
    <row r="110" spans="1:104">
      <c r="A110" s="168">
        <v>74</v>
      </c>
      <c r="B110" s="169" t="s">
        <v>262</v>
      </c>
      <c r="C110" s="170" t="s">
        <v>263</v>
      </c>
      <c r="D110" s="171" t="s">
        <v>94</v>
      </c>
      <c r="E110" s="172">
        <v>7.4530000000000004E-3</v>
      </c>
      <c r="F110" s="172"/>
      <c r="G110" s="173">
        <f t="shared" si="24"/>
        <v>0</v>
      </c>
      <c r="O110" s="167">
        <v>2</v>
      </c>
      <c r="AA110" s="145">
        <v>8</v>
      </c>
      <c r="AB110" s="145">
        <v>0</v>
      </c>
      <c r="AC110" s="145">
        <v>3</v>
      </c>
      <c r="AZ110" s="145">
        <v>1</v>
      </c>
      <c r="BA110" s="145">
        <f t="shared" si="25"/>
        <v>0</v>
      </c>
      <c r="BB110" s="145">
        <f t="shared" si="26"/>
        <v>0</v>
      </c>
      <c r="BC110" s="145">
        <f t="shared" si="27"/>
        <v>0</v>
      </c>
      <c r="BD110" s="145">
        <f t="shared" si="28"/>
        <v>0</v>
      </c>
      <c r="BE110" s="145">
        <f t="shared" si="29"/>
        <v>0</v>
      </c>
      <c r="CA110" s="174">
        <v>8</v>
      </c>
      <c r="CB110" s="174">
        <v>0</v>
      </c>
      <c r="CZ110" s="145">
        <v>0</v>
      </c>
    </row>
    <row r="111" spans="1:104">
      <c r="A111" s="168">
        <v>75</v>
      </c>
      <c r="B111" s="169" t="s">
        <v>264</v>
      </c>
      <c r="C111" s="170" t="s">
        <v>265</v>
      </c>
      <c r="D111" s="171" t="s">
        <v>94</v>
      </c>
      <c r="E111" s="172">
        <v>7.4530000000000004E-3</v>
      </c>
      <c r="F111" s="172"/>
      <c r="G111" s="173">
        <f t="shared" si="24"/>
        <v>0</v>
      </c>
      <c r="O111" s="167">
        <v>2</v>
      </c>
      <c r="AA111" s="145">
        <v>8</v>
      </c>
      <c r="AB111" s="145">
        <v>0</v>
      </c>
      <c r="AC111" s="145">
        <v>3</v>
      </c>
      <c r="AZ111" s="145">
        <v>1</v>
      </c>
      <c r="BA111" s="145">
        <f t="shared" si="25"/>
        <v>0</v>
      </c>
      <c r="BB111" s="145">
        <f t="shared" si="26"/>
        <v>0</v>
      </c>
      <c r="BC111" s="145">
        <f t="shared" si="27"/>
        <v>0</v>
      </c>
      <c r="BD111" s="145">
        <f t="shared" si="28"/>
        <v>0</v>
      </c>
      <c r="BE111" s="145">
        <f t="shared" si="29"/>
        <v>0</v>
      </c>
      <c r="CA111" s="174">
        <v>8</v>
      </c>
      <c r="CB111" s="174">
        <v>0</v>
      </c>
      <c r="CZ111" s="145">
        <v>0</v>
      </c>
    </row>
    <row r="112" spans="1:104">
      <c r="A112" s="168">
        <v>76</v>
      </c>
      <c r="B112" s="169" t="s">
        <v>266</v>
      </c>
      <c r="C112" s="170" t="s">
        <v>267</v>
      </c>
      <c r="D112" s="171" t="s">
        <v>94</v>
      </c>
      <c r="E112" s="172">
        <v>7.4530000000000004E-3</v>
      </c>
      <c r="F112" s="172"/>
      <c r="G112" s="173">
        <f t="shared" si="24"/>
        <v>0</v>
      </c>
      <c r="O112" s="167">
        <v>2</v>
      </c>
      <c r="AA112" s="145">
        <v>8</v>
      </c>
      <c r="AB112" s="145">
        <v>0</v>
      </c>
      <c r="AC112" s="145">
        <v>3</v>
      </c>
      <c r="AZ112" s="145">
        <v>1</v>
      </c>
      <c r="BA112" s="145">
        <f t="shared" si="25"/>
        <v>0</v>
      </c>
      <c r="BB112" s="145">
        <f t="shared" si="26"/>
        <v>0</v>
      </c>
      <c r="BC112" s="145">
        <f t="shared" si="27"/>
        <v>0</v>
      </c>
      <c r="BD112" s="145">
        <f t="shared" si="28"/>
        <v>0</v>
      </c>
      <c r="BE112" s="145">
        <f t="shared" si="29"/>
        <v>0</v>
      </c>
      <c r="CA112" s="174">
        <v>8</v>
      </c>
      <c r="CB112" s="174">
        <v>0</v>
      </c>
      <c r="CZ112" s="145">
        <v>0</v>
      </c>
    </row>
    <row r="113" spans="1:57">
      <c r="A113" s="181"/>
      <c r="B113" s="182" t="s">
        <v>77</v>
      </c>
      <c r="C113" s="183" t="str">
        <f>CONCATENATE(B106," ",C106)</f>
        <v>D96 Přesuny suti a vybouraných hmot</v>
      </c>
      <c r="D113" s="184"/>
      <c r="E113" s="185"/>
      <c r="F113" s="186"/>
      <c r="G113" s="187">
        <f>SUM(G106:G112)</f>
        <v>0</v>
      </c>
      <c r="O113" s="167">
        <v>4</v>
      </c>
      <c r="BA113" s="188">
        <f>SUM(BA106:BA112)</f>
        <v>0</v>
      </c>
      <c r="BB113" s="188">
        <f>SUM(BB106:BB112)</f>
        <v>0</v>
      </c>
      <c r="BC113" s="188">
        <f>SUM(BC106:BC112)</f>
        <v>0</v>
      </c>
      <c r="BD113" s="188">
        <f>SUM(BD106:BD112)</f>
        <v>0</v>
      </c>
      <c r="BE113" s="188">
        <f>SUM(BE106:BE112)</f>
        <v>0</v>
      </c>
    </row>
    <row r="114" spans="1:57">
      <c r="E114" s="145"/>
    </row>
    <row r="115" spans="1:57">
      <c r="E115" s="145"/>
    </row>
    <row r="116" spans="1:57">
      <c r="E116" s="145"/>
    </row>
    <row r="117" spans="1:57">
      <c r="E117" s="145"/>
    </row>
    <row r="118" spans="1:57">
      <c r="E118" s="145"/>
    </row>
    <row r="119" spans="1:57">
      <c r="E119" s="145"/>
    </row>
    <row r="120" spans="1:57">
      <c r="E120" s="145"/>
    </row>
    <row r="121" spans="1:57">
      <c r="E121" s="145"/>
    </row>
    <row r="122" spans="1:57">
      <c r="E122" s="145"/>
    </row>
    <row r="123" spans="1:57">
      <c r="E123" s="145"/>
    </row>
    <row r="124" spans="1:57">
      <c r="E124" s="145"/>
    </row>
    <row r="125" spans="1:57">
      <c r="E125" s="145"/>
    </row>
    <row r="126" spans="1:57">
      <c r="E126" s="145"/>
    </row>
    <row r="127" spans="1:57">
      <c r="E127" s="145"/>
    </row>
    <row r="128" spans="1:57">
      <c r="E128" s="145"/>
    </row>
    <row r="129" spans="1:7">
      <c r="E129" s="145"/>
    </row>
    <row r="130" spans="1:7">
      <c r="E130" s="145"/>
    </row>
    <row r="131" spans="1:7">
      <c r="E131" s="145"/>
    </row>
    <row r="132" spans="1:7">
      <c r="E132" s="145"/>
    </row>
    <row r="133" spans="1:7">
      <c r="E133" s="145"/>
    </row>
    <row r="134" spans="1:7">
      <c r="E134" s="145"/>
    </row>
    <row r="135" spans="1:7">
      <c r="E135" s="145"/>
    </row>
    <row r="136" spans="1:7">
      <c r="E136" s="145"/>
    </row>
    <row r="137" spans="1:7">
      <c r="A137" s="189"/>
      <c r="B137" s="189"/>
      <c r="C137" s="189"/>
      <c r="D137" s="189"/>
      <c r="E137" s="189"/>
      <c r="F137" s="189"/>
      <c r="G137" s="189"/>
    </row>
    <row r="138" spans="1:7">
      <c r="A138" s="189"/>
      <c r="B138" s="189"/>
      <c r="C138" s="189"/>
      <c r="D138" s="189"/>
      <c r="E138" s="189"/>
      <c r="F138" s="189"/>
      <c r="G138" s="189"/>
    </row>
    <row r="139" spans="1:7">
      <c r="A139" s="189"/>
      <c r="B139" s="189"/>
      <c r="C139" s="189"/>
      <c r="D139" s="189"/>
      <c r="E139" s="189"/>
      <c r="F139" s="189"/>
      <c r="G139" s="189"/>
    </row>
    <row r="140" spans="1:7">
      <c r="A140" s="189"/>
      <c r="B140" s="189"/>
      <c r="C140" s="189"/>
      <c r="D140" s="189"/>
      <c r="E140" s="189"/>
      <c r="F140" s="189"/>
      <c r="G140" s="189"/>
    </row>
    <row r="141" spans="1:7">
      <c r="E141" s="145"/>
    </row>
    <row r="142" spans="1:7">
      <c r="E142" s="145"/>
    </row>
    <row r="143" spans="1:7">
      <c r="E143" s="145"/>
    </row>
    <row r="144" spans="1:7">
      <c r="E144" s="145"/>
    </row>
    <row r="145" spans="5:5">
      <c r="E145" s="145"/>
    </row>
    <row r="146" spans="5:5">
      <c r="E146" s="145"/>
    </row>
    <row r="147" spans="5:5">
      <c r="E147" s="145"/>
    </row>
    <row r="148" spans="5:5">
      <c r="E148" s="145"/>
    </row>
    <row r="149" spans="5:5">
      <c r="E149" s="145"/>
    </row>
    <row r="150" spans="5:5">
      <c r="E150" s="145"/>
    </row>
    <row r="151" spans="5:5">
      <c r="E151" s="145"/>
    </row>
    <row r="152" spans="5:5">
      <c r="E152" s="145"/>
    </row>
    <row r="153" spans="5:5">
      <c r="E153" s="145"/>
    </row>
    <row r="154" spans="5:5">
      <c r="E154" s="145"/>
    </row>
    <row r="155" spans="5:5">
      <c r="E155" s="145"/>
    </row>
    <row r="156" spans="5:5">
      <c r="E156" s="145"/>
    </row>
    <row r="157" spans="5:5">
      <c r="E157" s="145"/>
    </row>
    <row r="158" spans="5:5">
      <c r="E158" s="145"/>
    </row>
    <row r="159" spans="5:5">
      <c r="E159" s="145"/>
    </row>
    <row r="160" spans="5:5">
      <c r="E160" s="145"/>
    </row>
    <row r="161" spans="1:7">
      <c r="E161" s="145"/>
    </row>
    <row r="162" spans="1:7">
      <c r="E162" s="145"/>
    </row>
    <row r="163" spans="1:7">
      <c r="E163" s="145"/>
    </row>
    <row r="164" spans="1:7">
      <c r="E164" s="145"/>
    </row>
    <row r="165" spans="1:7">
      <c r="E165" s="145"/>
    </row>
    <row r="166" spans="1:7">
      <c r="E166" s="145"/>
    </row>
    <row r="167" spans="1:7">
      <c r="E167" s="145"/>
    </row>
    <row r="168" spans="1:7">
      <c r="E168" s="145"/>
    </row>
    <row r="169" spans="1:7">
      <c r="E169" s="145"/>
    </row>
    <row r="170" spans="1:7">
      <c r="E170" s="145"/>
    </row>
    <row r="171" spans="1:7">
      <c r="E171" s="145"/>
    </row>
    <row r="172" spans="1:7">
      <c r="A172" s="190"/>
      <c r="B172" s="190"/>
    </row>
    <row r="173" spans="1:7">
      <c r="A173" s="189"/>
      <c r="B173" s="189"/>
      <c r="C173" s="192"/>
      <c r="D173" s="192"/>
      <c r="E173" s="193"/>
      <c r="F173" s="192"/>
      <c r="G173" s="194"/>
    </row>
    <row r="174" spans="1:7">
      <c r="A174" s="195"/>
      <c r="B174" s="195"/>
      <c r="C174" s="189"/>
      <c r="D174" s="189"/>
      <c r="E174" s="196"/>
      <c r="F174" s="189"/>
      <c r="G174" s="189"/>
    </row>
    <row r="175" spans="1:7">
      <c r="A175" s="189"/>
      <c r="B175" s="189"/>
      <c r="C175" s="189"/>
      <c r="D175" s="189"/>
      <c r="E175" s="196"/>
      <c r="F175" s="189"/>
      <c r="G175" s="189"/>
    </row>
    <row r="176" spans="1:7">
      <c r="A176" s="189"/>
      <c r="B176" s="189"/>
      <c r="C176" s="189"/>
      <c r="D176" s="189"/>
      <c r="E176" s="196"/>
      <c r="F176" s="189"/>
      <c r="G176" s="189"/>
    </row>
    <row r="177" spans="1:7">
      <c r="A177" s="189"/>
      <c r="B177" s="189"/>
      <c r="C177" s="189"/>
      <c r="D177" s="189"/>
      <c r="E177" s="196"/>
      <c r="F177" s="189"/>
      <c r="G177" s="189"/>
    </row>
    <row r="178" spans="1:7">
      <c r="A178" s="189"/>
      <c r="B178" s="189"/>
      <c r="C178" s="189"/>
      <c r="D178" s="189"/>
      <c r="E178" s="196"/>
      <c r="F178" s="189"/>
      <c r="G178" s="189"/>
    </row>
    <row r="179" spans="1:7">
      <c r="A179" s="189"/>
      <c r="B179" s="189"/>
      <c r="C179" s="189"/>
      <c r="D179" s="189"/>
      <c r="E179" s="196"/>
      <c r="F179" s="189"/>
      <c r="G179" s="189"/>
    </row>
    <row r="180" spans="1:7">
      <c r="A180" s="189"/>
      <c r="B180" s="189"/>
      <c r="C180" s="189"/>
      <c r="D180" s="189"/>
      <c r="E180" s="196"/>
      <c r="F180" s="189"/>
      <c r="G180" s="189"/>
    </row>
    <row r="181" spans="1:7">
      <c r="A181" s="189"/>
      <c r="B181" s="189"/>
      <c r="C181" s="189"/>
      <c r="D181" s="189"/>
      <c r="E181" s="196"/>
      <c r="F181" s="189"/>
      <c r="G181" s="189"/>
    </row>
    <row r="182" spans="1:7">
      <c r="A182" s="189"/>
      <c r="B182" s="189"/>
      <c r="C182" s="189"/>
      <c r="D182" s="189"/>
      <c r="E182" s="196"/>
      <c r="F182" s="189"/>
      <c r="G182" s="189"/>
    </row>
    <row r="183" spans="1:7">
      <c r="A183" s="189"/>
      <c r="B183" s="189"/>
      <c r="C183" s="189"/>
      <c r="D183" s="189"/>
      <c r="E183" s="196"/>
      <c r="F183" s="189"/>
      <c r="G183" s="189"/>
    </row>
    <row r="184" spans="1:7">
      <c r="A184" s="189"/>
      <c r="B184" s="189"/>
      <c r="C184" s="189"/>
      <c r="D184" s="189"/>
      <c r="E184" s="196"/>
      <c r="F184" s="189"/>
      <c r="G184" s="189"/>
    </row>
    <row r="185" spans="1:7">
      <c r="A185" s="189"/>
      <c r="B185" s="189"/>
      <c r="C185" s="189"/>
      <c r="D185" s="189"/>
      <c r="E185" s="196"/>
      <c r="F185" s="189"/>
      <c r="G185" s="189"/>
    </row>
    <row r="186" spans="1:7">
      <c r="A186" s="189"/>
      <c r="B186" s="189"/>
      <c r="C186" s="189"/>
      <c r="D186" s="189"/>
      <c r="E186" s="196"/>
      <c r="F186" s="189"/>
      <c r="G186" s="189"/>
    </row>
  </sheetData>
  <mergeCells count="21">
    <mergeCell ref="C78:D78"/>
    <mergeCell ref="C80:D80"/>
    <mergeCell ref="C33:D33"/>
    <mergeCell ref="C35:D35"/>
    <mergeCell ref="C45:D45"/>
    <mergeCell ref="C48:D48"/>
    <mergeCell ref="C50:D50"/>
    <mergeCell ref="C56:D56"/>
    <mergeCell ref="C58:D58"/>
    <mergeCell ref="C60:D60"/>
    <mergeCell ref="C75:D75"/>
    <mergeCell ref="C76:D76"/>
    <mergeCell ref="C19:D19"/>
    <mergeCell ref="A1:G1"/>
    <mergeCell ref="A3:B3"/>
    <mergeCell ref="A4:B4"/>
    <mergeCell ref="E4:G4"/>
    <mergeCell ref="C9:D9"/>
    <mergeCell ref="C11:D11"/>
    <mergeCell ref="C13:D13"/>
    <mergeCell ref="C15:D1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J.Š.</dc:creator>
  <cp:lastModifiedBy>J.Š.</cp:lastModifiedBy>
  <dcterms:created xsi:type="dcterms:W3CDTF">2022-09-08T12:10:05Z</dcterms:created>
  <dcterms:modified xsi:type="dcterms:W3CDTF">2022-09-14T11:06:56Z</dcterms:modified>
</cp:coreProperties>
</file>