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27"/>
  <workbookPr defaultThemeVersion="124226"/>
  <bookViews>
    <workbookView xWindow="65416" yWindow="65416" windowWidth="29040" windowHeight="15840" activeTab="0"/>
  </bookViews>
  <sheets>
    <sheet name="Stavba" sheetId="1" r:id="rId1"/>
    <sheet name="01  " sheetId="2" r:id="rId2"/>
    <sheet name="02  " sheetId="3" r:id="rId3"/>
    <sheet name="03  " sheetId="4" r:id="rId4"/>
    <sheet name="04  " sheetId="5" r:id="rId5"/>
  </sheets>
  <externalReferences>
    <externalReference r:id="rId8"/>
  </externalReferences>
  <definedNames>
    <definedName name="AAA" localSheetId="2">#REF!</definedName>
    <definedName name="AAA" localSheetId="3">#REF!</definedName>
    <definedName name="AAA" localSheetId="4">#REF!</definedName>
    <definedName name="AAA">#REF!</definedName>
    <definedName name="cisloobjektu">#REF!</definedName>
    <definedName name="CisloStavby" localSheetId="0">'Stavba'!$D$5</definedName>
    <definedName name="cislostavby">#REF!</definedName>
    <definedName name="dadresa" localSheetId="0">'Stavba'!$D$8</definedName>
    <definedName name="dadresa">#REF!</definedName>
    <definedName name="Datum">#REF!</definedName>
    <definedName name="DIČ" localSheetId="0">'Stavba'!$J$8</definedName>
    <definedName name="DIČ">#REF!</definedName>
    <definedName name="Dil">#REF!</definedName>
    <definedName name="dmisto" localSheetId="0">'Stavba'!$D$9</definedName>
    <definedName name="dmisto">#REF!</definedName>
    <definedName name="Dodavka">#REF!</definedName>
    <definedName name="Dodavka0" localSheetId="2">#REF!</definedName>
    <definedName name="Dodavka0" localSheetId="3">#REF!</definedName>
    <definedName name="Dodavka0" localSheetId="4">#REF!</definedName>
    <definedName name="Dodavka0">#REF!</definedName>
    <definedName name="dpsc" localSheetId="0">'Stavba'!$C$9</definedName>
    <definedName name="dpsc">#REF!</definedName>
    <definedName name="HSV">#REF!</definedName>
    <definedName name="HSV_" localSheetId="2">#REF!</definedName>
    <definedName name="HSV_" localSheetId="3">#REF!</definedName>
    <definedName name="HSV_" localSheetId="4">#REF!</definedName>
    <definedName name="HSV_">#REF!</definedName>
    <definedName name="HSV0" localSheetId="2">#REF!</definedName>
    <definedName name="HSV0" localSheetId="3">#REF!</definedName>
    <definedName name="HSV0" localSheetId="4">#REF!</definedName>
    <definedName name="HSV0">#REF!</definedName>
    <definedName name="HZS">#REF!</definedName>
    <definedName name="HZS0" localSheetId="2">#REF!</definedName>
    <definedName name="HZS0" localSheetId="3">#REF!</definedName>
    <definedName name="HZS0" localSheetId="4">#REF!</definedName>
    <definedName name="HZS0">#REF!</definedName>
    <definedName name="IČO" localSheetId="0">'Stavba'!$J$7</definedName>
    <definedName name="IČO">#REF!</definedName>
    <definedName name="JKSO">#REF!</definedName>
    <definedName name="MJ">#REF!</definedName>
    <definedName name="Mont">#REF!</definedName>
    <definedName name="Mont_" localSheetId="2">#REF!</definedName>
    <definedName name="Mont_" localSheetId="3">#REF!</definedName>
    <definedName name="Mont_" localSheetId="4">#REF!</definedName>
    <definedName name="Mont_">#REF!</definedName>
    <definedName name="Montaz0" localSheetId="2">#REF!</definedName>
    <definedName name="Montaz0" localSheetId="3">#REF!</definedName>
    <definedName name="Montaz0" localSheetId="4">#REF!</definedName>
    <definedName name="Montaz0">#REF!</definedName>
    <definedName name="NazevDilu">#REF!</definedName>
    <definedName name="NazevObjektu" localSheetId="0">'Stavba'!$C$29</definedName>
    <definedName name="nazevobjektu">#REF!</definedName>
    <definedName name="NazevStavby" localSheetId="0">'Stavba'!$E$5</definedName>
    <definedName name="nazevstavby">#REF!</definedName>
    <definedName name="Objednatel" localSheetId="0">'Stavba'!$D$11</definedName>
    <definedName name="Objednatel">#REF!</definedName>
    <definedName name="Objekt" localSheetId="0">'Stavba'!$B$29</definedName>
    <definedName name="Objekt">#REF!</definedName>
    <definedName name="_xlnm.Print_Area" localSheetId="1">'01  '!$A$1:$K$167</definedName>
    <definedName name="_xlnm.Print_Area" localSheetId="2">'02  '!$A$1:$K$52</definedName>
    <definedName name="_xlnm.Print_Area" localSheetId="3">'03  '!$A$1:$K$57</definedName>
    <definedName name="_xlnm.Print_Area" localSheetId="4">'04  '!$A$1:$K$60</definedName>
    <definedName name="_xlnm.Print_Area" localSheetId="0">'Stavba'!$A$1:$I$44</definedName>
    <definedName name="odic" localSheetId="0">'Stavba'!$J$12</definedName>
    <definedName name="odic">#REF!</definedName>
    <definedName name="oico" localSheetId="0">'Stavba'!$J$11</definedName>
    <definedName name="oico">#REF!</definedName>
    <definedName name="omisto" localSheetId="0">'Stavba'!$D$13</definedName>
    <definedName name="omisto">#REF!</definedName>
    <definedName name="onazev" localSheetId="0">'Stavba'!$D$12</definedName>
    <definedName name="onazev">#REF!</definedName>
    <definedName name="opsc" localSheetId="0">'Stavba'!$C$13</definedName>
    <definedName name="opsc">#REF!</definedName>
    <definedName name="PocetMJ">#REF!</definedName>
    <definedName name="Poznamka">#REF!</definedName>
    <definedName name="Projektant">#REF!</definedName>
    <definedName name="PSV">#REF!</definedName>
    <definedName name="PSV_" localSheetId="2">#REF!</definedName>
    <definedName name="PSV_" localSheetId="3">#REF!</definedName>
    <definedName name="PSV_" localSheetId="4">#REF!</definedName>
    <definedName name="PSV_">#REF!</definedName>
    <definedName name="PSV0" localSheetId="2">#REF!</definedName>
    <definedName name="PSV0" localSheetId="3">#REF!</definedName>
    <definedName name="PSV0" localSheetId="4">#REF!</definedName>
    <definedName name="PSV0">#REF!</definedName>
    <definedName name="SazbaDPH1" localSheetId="2">'[1]Stavba'!$D$19</definedName>
    <definedName name="SazbaDPH1" localSheetId="3">'[1]Stavba'!$D$19</definedName>
    <definedName name="SazbaDPH1" localSheetId="4">'[1]Stavba'!$D$19</definedName>
    <definedName name="SazbaDPH1">'Stavba'!$D$19</definedName>
    <definedName name="SazbaDPH2" localSheetId="2">'[1]Stavba'!$D$21</definedName>
    <definedName name="SazbaDPH2" localSheetId="3">'[1]Stavba'!$D$21</definedName>
    <definedName name="SazbaDPH2" localSheetId="4">'[1]Stavba'!$D$21</definedName>
    <definedName name="SazbaDPH2">'Stavba'!$D$21</definedName>
    <definedName name="SloupecCC" localSheetId="2">'02  '!$G$6</definedName>
    <definedName name="SloupecCC" localSheetId="3">'03  '!$G$6</definedName>
    <definedName name="SloupecCC" localSheetId="4">'04  '!$G$6</definedName>
    <definedName name="SloupecCC">'01  '!$G$6</definedName>
    <definedName name="SloupecCDH" localSheetId="2">'02  '!$K$6</definedName>
    <definedName name="SloupecCDH" localSheetId="3">'03  '!$K$6</definedName>
    <definedName name="SloupecCDH" localSheetId="4">'04  '!$K$6</definedName>
    <definedName name="SloupecCDH">'01  '!$K$6</definedName>
    <definedName name="SloupecCisloPol" localSheetId="2">'02  '!$B$6</definedName>
    <definedName name="SloupecCisloPol" localSheetId="3">'03  '!$B$6</definedName>
    <definedName name="SloupecCisloPol" localSheetId="4">'04  '!$B$6</definedName>
    <definedName name="SloupecCisloPol">'01  '!$B$6</definedName>
    <definedName name="SloupecCH" localSheetId="2">'02  '!$I$6</definedName>
    <definedName name="SloupecCH" localSheetId="3">'03  '!$I$6</definedName>
    <definedName name="SloupecCH" localSheetId="4">'04  '!$I$6</definedName>
    <definedName name="SloupecCH">'01  '!$I$6</definedName>
    <definedName name="SloupecJC" localSheetId="2">'02  '!$F$6</definedName>
    <definedName name="SloupecJC" localSheetId="3">'03  '!$F$6</definedName>
    <definedName name="SloupecJC" localSheetId="4">'04  '!$F$6</definedName>
    <definedName name="SloupecJC">'01  '!$F$6</definedName>
    <definedName name="SloupecJDH" localSheetId="2">'02  '!$J$6</definedName>
    <definedName name="SloupecJDH" localSheetId="3">'03  '!$J$6</definedName>
    <definedName name="SloupecJDH" localSheetId="4">'04  '!$J$6</definedName>
    <definedName name="SloupecJDH">'01  '!$J$6</definedName>
    <definedName name="SloupecJDM" localSheetId="2">'02  '!$J$6</definedName>
    <definedName name="SloupecJDM" localSheetId="3">'03  '!$J$6</definedName>
    <definedName name="SloupecJDM" localSheetId="4">'04  '!$J$6</definedName>
    <definedName name="SloupecJDM">'01  '!$J$6</definedName>
    <definedName name="SloupecJH" localSheetId="2">'02  '!$H$6</definedName>
    <definedName name="SloupecJH" localSheetId="3">'03  '!$H$6</definedName>
    <definedName name="SloupecJH" localSheetId="4">'04  '!$H$6</definedName>
    <definedName name="SloupecJH">'01  '!$H$6</definedName>
    <definedName name="SloupecMJ" localSheetId="2">'02  '!$D$6</definedName>
    <definedName name="SloupecMJ" localSheetId="3">'03  '!$D$6</definedName>
    <definedName name="SloupecMJ" localSheetId="4">'04  '!$D$6</definedName>
    <definedName name="SloupecMJ">'01  '!$D$6</definedName>
    <definedName name="SloupecMnozstvi" localSheetId="2">'02  '!$E$6</definedName>
    <definedName name="SloupecMnozstvi" localSheetId="3">'03  '!$E$6</definedName>
    <definedName name="SloupecMnozstvi" localSheetId="4">'04  '!$E$6</definedName>
    <definedName name="SloupecMnozstvi">'01  '!$E$6</definedName>
    <definedName name="SloupecNazPol" localSheetId="2">'02  '!$C$6</definedName>
    <definedName name="SloupecNazPol" localSheetId="3">'03  '!$C$6</definedName>
    <definedName name="SloupecNazPol" localSheetId="4">'04  '!$C$6</definedName>
    <definedName name="SloupecNazPol">'01  '!$C$6</definedName>
    <definedName name="SloupecPC" localSheetId="2">'02  '!$A$6</definedName>
    <definedName name="SloupecPC" localSheetId="3">'03  '!$A$6</definedName>
    <definedName name="SloupecPC" localSheetId="4">'04  '!$A$6</definedName>
    <definedName name="SloupecPC">'01  '!$A$6</definedName>
    <definedName name="solver_lin" localSheetId="1" hidden="1">0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1" hidden="1">#REF!</definedName>
    <definedName name="solver_opt" localSheetId="2" hidden="1">#REF!</definedName>
    <definedName name="solver_opt" localSheetId="3" hidden="1">#REF!</definedName>
    <definedName name="solver_opt" localSheetId="4" hidden="1">#REF!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tavbaCelkem" localSheetId="0">'Stavba'!$F$34</definedName>
    <definedName name="StavbaCelkem">#REF!</definedName>
    <definedName name="Typ" localSheetId="2">#REF!</definedName>
    <definedName name="Typ" localSheetId="3">#REF!</definedName>
    <definedName name="Typ" localSheetId="4">#REF!</definedName>
    <definedName name="Typ">#REF!</definedName>
    <definedName name="VRN" localSheetId="2">#REF!</definedName>
    <definedName name="VRN" localSheetId="3">#REF!</definedName>
    <definedName name="VRN" localSheetId="4">#REF!</definedName>
    <definedName name="VRN">#REF!</definedName>
    <definedName name="VRNKc">#REF!</definedName>
    <definedName name="VRNNazev" localSheetId="2">#REF!</definedName>
    <definedName name="VRNNazev" localSheetId="3">#REF!</definedName>
    <definedName name="VRNNazev" localSheetId="4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 localSheetId="0">'Stavba'!$D$7</definedName>
    <definedName name="Zhotovitel">#REF!</definedName>
    <definedName name="_xlnm.Print_Titles" localSheetId="1">'01  '!$1:$6</definedName>
    <definedName name="_xlnm.Print_Titles" localSheetId="2">'02  '!$1:$6</definedName>
    <definedName name="_xlnm.Print_Titles" localSheetId="3">'03  '!$1:$6</definedName>
    <definedName name="_xlnm.Print_Titles" localSheetId="4">'04  '!$1:$6</definedName>
  </definedNames>
  <calcPr calcId="191029"/>
  <extLst/>
</workbook>
</file>

<file path=xl/sharedStrings.xml><?xml version="1.0" encoding="utf-8"?>
<sst xmlns="http://schemas.openxmlformats.org/spreadsheetml/2006/main" count="942" uniqueCount="468">
  <si>
    <t>Položkový rozpočet stavby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</si>
  <si>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</si>
  <si>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</si>
  <si>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</si>
  <si>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</si>
  <si>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</si>
  <si>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</si>
  <si>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</si>
  <si>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</si>
  <si>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</si>
  <si>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</si>
  <si>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</si>
  <si>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</si>
  <si>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</si>
  <si>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</si>
  <si>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</si>
  <si>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</si>
  <si>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</si>
  <si>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Za zhotovitele</t>
  </si>
  <si>
    <t>Za objednatele</t>
  </si>
  <si>
    <t>STAVEBNÍ OBJEKT (SO)</t>
  </si>
  <si>
    <t>Rozpočet (část objektu)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</si>
  <si>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</si>
  <si>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</si>
  <si>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</si>
  <si>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</si>
  <si>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</si>
  <si>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</si>
  <si>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</si>
  <si>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</si>
  <si>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</si>
  <si>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</si>
  <si>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</si>
  <si>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x</t>
  </si>
  <si>
    <t>1</t>
  </si>
  <si>
    <t>Zemní práce</t>
  </si>
  <si>
    <t>m2</t>
  </si>
  <si>
    <t>y</t>
  </si>
  <si>
    <t>z</t>
  </si>
  <si>
    <t>Celkem za objekt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</si>
  <si>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</si>
  <si>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</si>
  <si>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</si>
  <si>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</si>
  <si>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</si>
  <si>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</si>
  <si>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</si>
  <si>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122202201R00</t>
  </si>
  <si>
    <t>Odkopávky pro silnice v hor. 3 do 100 m3</t>
  </si>
  <si>
    <t>m3</t>
  </si>
  <si>
    <t>1099*1,15*0,5</t>
  </si>
  <si>
    <t>1099*1,2*0,4</t>
  </si>
  <si>
    <t>604*1,15*0,45</t>
  </si>
  <si>
    <t>604*1,2*0,4</t>
  </si>
  <si>
    <t>122207119R00</t>
  </si>
  <si>
    <t>Příplatek za lepivost horniny 3</t>
  </si>
  <si>
    <t>130001101R00</t>
  </si>
  <si>
    <t>Příplatek za ztížené hloubení v blízkosti vedení</t>
  </si>
  <si>
    <t>1761,935*0,05</t>
  </si>
  <si>
    <t>132201101R00</t>
  </si>
  <si>
    <t>Hloubení rýh šířky do 60 cm v hor.3 do 100 m3</t>
  </si>
  <si>
    <t>(12+30)*0,65*0,8</t>
  </si>
  <si>
    <t>9*0,5*0,8</t>
  </si>
  <si>
    <t>(32+25)*0,5*0,8</t>
  </si>
  <si>
    <t>132201109R00</t>
  </si>
  <si>
    <t>Příplatek za lepivost - hloubení rýh 60 cm v hor.3</t>
  </si>
  <si>
    <t>133201102R00</t>
  </si>
  <si>
    <t>Hloubení šachet v hor.3 nad 100 m3</t>
  </si>
  <si>
    <t>1,4*1,4*1*2</t>
  </si>
  <si>
    <t>3*2,4*2*2</t>
  </si>
  <si>
    <t>133201109R00</t>
  </si>
  <si>
    <t>Příplatek za lepivost - hloubení šachet v hor.3</t>
  </si>
  <si>
    <t>162701105R00</t>
  </si>
  <si>
    <t>Vodorovné přemístění výkopku z hor.1-4 do 10000 m</t>
  </si>
  <si>
    <t>1761,935+48,24+32,72-48</t>
  </si>
  <si>
    <t>171201201R00</t>
  </si>
  <si>
    <t>Uložení sypaniny na skládku</t>
  </si>
  <si>
    <t>180402111R00</t>
  </si>
  <si>
    <t>Založení trávníku parkového výsevem v rovině</t>
  </si>
  <si>
    <t>181101102R00</t>
  </si>
  <si>
    <t>Úprava pláně v zářezech v hor. 1-4, se zhutněním</t>
  </si>
  <si>
    <t>1099+604+2072</t>
  </si>
  <si>
    <t>181301112R00</t>
  </si>
  <si>
    <t>Rozprostření ornice, rovina, tl.10-15 cm,nad 500m2</t>
  </si>
  <si>
    <t>185803111R00</t>
  </si>
  <si>
    <t>Ošetření trávníku v rovině</t>
  </si>
  <si>
    <t>199000002R00</t>
  </si>
  <si>
    <t>Poplatek za skládku horniny 1- 4</t>
  </si>
  <si>
    <t>00572400</t>
  </si>
  <si>
    <t>Směs travní parková sídlištní</t>
  </si>
  <si>
    <t>kg</t>
  </si>
  <si>
    <t>750*0,03</t>
  </si>
  <si>
    <t>10364200</t>
  </si>
  <si>
    <t>Ornice pro pozemkové úpravy</t>
  </si>
  <si>
    <t>750*0,1</t>
  </si>
  <si>
    <t>3</t>
  </si>
  <si>
    <t>Svislé a kompletní konstrukce</t>
  </si>
  <si>
    <t>274313621R00</t>
  </si>
  <si>
    <t>Beton základových pasů prostý C 20/25 (B 25)</t>
  </si>
  <si>
    <t>(25+32)*0,5*0,8</t>
  </si>
  <si>
    <t>319231111R00</t>
  </si>
  <si>
    <t>Úprava zdiva pro vložení dodatečné izolace</t>
  </si>
  <si>
    <t>4,5</t>
  </si>
  <si>
    <t>345231111RT2</t>
  </si>
  <si>
    <t>Zdivo plotové z tvárnic,betonová zálivka, tl.30 cm tvárnice v barvě přírodní, štípané jednostranně</t>
  </si>
  <si>
    <t>(25+32)*0,5</t>
  </si>
  <si>
    <t>345232122RT1</t>
  </si>
  <si>
    <t>Stříška na plot ze zákrytových desek, šířka 40 cm včetně dodávky desek ZD 1 - 30 a ZD 2 - 30</t>
  </si>
  <si>
    <t>m</t>
  </si>
  <si>
    <t>(25+32)*1,03</t>
  </si>
  <si>
    <t>627452145R00</t>
  </si>
  <si>
    <t>Spárování maltou MCs mezi prefabrikovanými dílci</t>
  </si>
  <si>
    <t>(25+32)*2</t>
  </si>
  <si>
    <t>(25+32)/0,5*0,5</t>
  </si>
  <si>
    <t>711131101RZ3</t>
  </si>
  <si>
    <t>Izolace proti vlhkosti vodorovná pásy na sucho 1 vrstva - včetně dodávky A 500/H</t>
  </si>
  <si>
    <t>911231111R00</t>
  </si>
  <si>
    <t>Osazení a montáž silnič.zábradlí ocelového,2 madla</t>
  </si>
  <si>
    <t>931981121R00</t>
  </si>
  <si>
    <t>Vložky do dilatačních spár, Heraklith tl. 25 mm</t>
  </si>
  <si>
    <t>55395100.A</t>
  </si>
  <si>
    <t>Zábradlí ocelové trubkové</t>
  </si>
  <si>
    <t>998152132R00</t>
  </si>
  <si>
    <t xml:space="preserve">Přesun hmot, oplocení monolit. příplatek do 1 km </t>
  </si>
  <si>
    <t>t</t>
  </si>
  <si>
    <t>5</t>
  </si>
  <si>
    <t>Komunikace</t>
  </si>
  <si>
    <t>564762111R00</t>
  </si>
  <si>
    <t>Podklad z kam.drceného 0-63 s výplň.kamen. 20 cm</t>
  </si>
  <si>
    <t>1099*1,2</t>
  </si>
  <si>
    <t>564791111R00</t>
  </si>
  <si>
    <t>Podklad pro zpevnění z kameniva drceného 0 - 63 mm sanace</t>
  </si>
  <si>
    <t>565161211R00</t>
  </si>
  <si>
    <t>Podklad z obal kam.ACP 16+,ACP 22+,nad 3 m,tl.8 cm</t>
  </si>
  <si>
    <t>567133812R00</t>
  </si>
  <si>
    <t>Podklad z kam.stmel.cem.,dálnice SC C8/10 tl.17 cm</t>
  </si>
  <si>
    <t>569903321R00</t>
  </si>
  <si>
    <t>Zřízení zemních krajnic bez zhutnění</t>
  </si>
  <si>
    <t>573211111R00</t>
  </si>
  <si>
    <t>Postřik živičný spojovací z asfaltu 0,5-0,7 kg/m2</t>
  </si>
  <si>
    <t>1099*2</t>
  </si>
  <si>
    <t>577142212R00</t>
  </si>
  <si>
    <t>Beton asfalt. ACO 8,ACO 11,ACO 16, š.nad 3 m, 5 cm</t>
  </si>
  <si>
    <t>917762111R00</t>
  </si>
  <si>
    <t>Osazení ležat. obrub. bet. s opěrou,lože z C 12/15</t>
  </si>
  <si>
    <t>542+112</t>
  </si>
  <si>
    <t>917932131R00</t>
  </si>
  <si>
    <t>Osazení betonové prefa přídlažby do lože z C20/25</t>
  </si>
  <si>
    <t>919722212R00</t>
  </si>
  <si>
    <t>Dilatační spáry řezané příčné 9 mm,zalítí za tepla</t>
  </si>
  <si>
    <t>NAB 500-0001</t>
  </si>
  <si>
    <t>Odrubník nájezdový ABO 100/15/15</t>
  </si>
  <si>
    <t>kus</t>
  </si>
  <si>
    <t>542*1,02</t>
  </si>
  <si>
    <t>NAB 67390001</t>
  </si>
  <si>
    <t>Textílie jutařská NETEX S300 g/m2, vč.pokládka</t>
  </si>
  <si>
    <t>1099*1,2*1,05</t>
  </si>
  <si>
    <t>604*1,2*1,05</t>
  </si>
  <si>
    <t>NAB 9950</t>
  </si>
  <si>
    <t>Dodání dopravní značky  vč. kompl vč. osazení</t>
  </si>
  <si>
    <t>592162117.A</t>
  </si>
  <si>
    <t>Přídlažba silniční vysoká  ABK 50/25/10</t>
  </si>
  <si>
    <t>542*2*1,02</t>
  </si>
  <si>
    <t>59217421</t>
  </si>
  <si>
    <t>Obrubník chodníkový ABO 14-10 1000/100/250</t>
  </si>
  <si>
    <t>112*1,02</t>
  </si>
  <si>
    <t>59217450</t>
  </si>
  <si>
    <t>Obrubník silniční ABO 100/15/25 II</t>
  </si>
  <si>
    <t>998225111R00</t>
  </si>
  <si>
    <t xml:space="preserve">Přesun hmot, pozemní komunikace, kryt živičný </t>
  </si>
  <si>
    <t>57</t>
  </si>
  <si>
    <t>Kryty štěrkových a živičných komunikací</t>
  </si>
  <si>
    <t>564113510R00</t>
  </si>
  <si>
    <t>Podklad z asf.recyklátu fr. 0-32 po zhutn.tl.10 cm</t>
  </si>
  <si>
    <t>564761111R00</t>
  </si>
  <si>
    <t>Podklad z kameniva drceného vel.32-63 mm,tl. 20 cm</t>
  </si>
  <si>
    <t>998222011R00</t>
  </si>
  <si>
    <t>Přesun hmot, pozemní komunikace, kryt z kameniva</t>
  </si>
  <si>
    <t>59</t>
  </si>
  <si>
    <t>Dlažby a předlažby komunikací</t>
  </si>
  <si>
    <t>465928121R00</t>
  </si>
  <si>
    <t>Kladení žlabů spáry MCs</t>
  </si>
  <si>
    <t>564751111R00</t>
  </si>
  <si>
    <t>Podklad z kameniva drceného vel.32-63 mm,tl. 15 cm</t>
  </si>
  <si>
    <t>604</t>
  </si>
  <si>
    <t>12*0,65*2</t>
  </si>
  <si>
    <t>30*0,65*2</t>
  </si>
  <si>
    <t>564752111R00</t>
  </si>
  <si>
    <t>Podklad z kam.drceného 0-63 s výplň.kamen. 15 cm</t>
  </si>
  <si>
    <t>604*1,2</t>
  </si>
  <si>
    <t>564851111R00</t>
  </si>
  <si>
    <t>Podklad ze štěrkodrti fr.16-32 tloušťky 15 cm</t>
  </si>
  <si>
    <t>596215041R00</t>
  </si>
  <si>
    <t>Kladení zámkové dlažby tl. 8 cm do drtě tl. 5 cm</t>
  </si>
  <si>
    <t>596291113R00</t>
  </si>
  <si>
    <t>Řezání zámkové dlažby tl. 80 mm</t>
  </si>
  <si>
    <t>915711111R00</t>
  </si>
  <si>
    <t>Vodorovné značení střík.barvou dělících čar 12 cm</t>
  </si>
  <si>
    <t>44*5</t>
  </si>
  <si>
    <t>915791111R00</t>
  </si>
  <si>
    <t>Předznačení pro začení dělící čáry, vodící proužky</t>
  </si>
  <si>
    <t>NAB -2218</t>
  </si>
  <si>
    <t>Dlažba 20/20/8 - drenážní</t>
  </si>
  <si>
    <t>604*1,03</t>
  </si>
  <si>
    <t>583414034</t>
  </si>
  <si>
    <t>Kamenivo drcené frakce  4/8  B Olomoucký kraj včetně záypu mezer drenážní dlažby</t>
  </si>
  <si>
    <t>604*0,02</t>
  </si>
  <si>
    <t>592275170</t>
  </si>
  <si>
    <t>Žlab odvodňovací TBZ  30/30/10</t>
  </si>
  <si>
    <t>83/0,3*1,03</t>
  </si>
  <si>
    <t>998223011R00</t>
  </si>
  <si>
    <t xml:space="preserve">Přesun hmot pro pozemní komunikace, kryt dlážděný </t>
  </si>
  <si>
    <t>8</t>
  </si>
  <si>
    <t>Trubní vedení</t>
  </si>
  <si>
    <t>174101101R00</t>
  </si>
  <si>
    <t>Zásyp jam, rýh, šachet se zhutněním</t>
  </si>
  <si>
    <t>175101101R00</t>
  </si>
  <si>
    <t>Obsyp potrubí bez prohození sypaniny</t>
  </si>
  <si>
    <t>273313311R00</t>
  </si>
  <si>
    <t>Beton základových desek prostý B 10</t>
  </si>
  <si>
    <t>1,4*1,4*0,1</t>
  </si>
  <si>
    <t>3,5</t>
  </si>
  <si>
    <t>451575111R00</t>
  </si>
  <si>
    <t>Podkladní vrstva tl. do 25 cm ze štěrkopísku</t>
  </si>
  <si>
    <t>871353121R00</t>
  </si>
  <si>
    <t>Montáž trub z tvrdého PVC, gumový kroužek, DN 200</t>
  </si>
  <si>
    <t>4+5</t>
  </si>
  <si>
    <t>877353121R00</t>
  </si>
  <si>
    <t>Montáž tvarovek odboč. plast. gum. kroužek DN 200</t>
  </si>
  <si>
    <t>3*2</t>
  </si>
  <si>
    <t>895941111R00</t>
  </si>
  <si>
    <t>Zřízení vpusti uliční z dílců typ UV - 50 normální</t>
  </si>
  <si>
    <t>899203111R00</t>
  </si>
  <si>
    <t>Osazení mříží litinových s rámem do 150 kg</t>
  </si>
  <si>
    <t>899331111R00</t>
  </si>
  <si>
    <t>Výšková úprava vstupu do 20 cm, zvýšení poklopu</t>
  </si>
  <si>
    <t>NAB  0500T05</t>
  </si>
  <si>
    <t>Dodání mříže litinové D400</t>
  </si>
  <si>
    <t>NAB-314008</t>
  </si>
  <si>
    <t>Vsakovací galeie 4,3m3 (2,4x3,0x0,61m) vč.integr. šachty a osazení</t>
  </si>
  <si>
    <t>NAB210100020</t>
  </si>
  <si>
    <t>Stranová přeložka kabelu NN a VN</t>
  </si>
  <si>
    <t>28651669.A</t>
  </si>
  <si>
    <t>Koleno kanalizační KGB 200/ 87° PVC</t>
  </si>
  <si>
    <t>58333674</t>
  </si>
  <si>
    <t>Kamenivo  těžené hrubé, frakce 16-32 třída B</t>
  </si>
  <si>
    <t>T</t>
  </si>
  <si>
    <t>59213110</t>
  </si>
  <si>
    <t>Žlab plnostěnný železobet.  100x20x17 cm vč. montáže</t>
  </si>
  <si>
    <t>59213235</t>
  </si>
  <si>
    <t>Přikrývka 50x20x3 cm vč. montáže</t>
  </si>
  <si>
    <t>85*2</t>
  </si>
  <si>
    <t>KG-200/2</t>
  </si>
  <si>
    <t>Trubka hladká KG DN 200 - DL= 2 m - SN 8</t>
  </si>
  <si>
    <t>ks</t>
  </si>
  <si>
    <t>KGAMS-200</t>
  </si>
  <si>
    <t>Pískované hrdlo šachtové DN 200</t>
  </si>
  <si>
    <t>TBVQ 50/20 CP</t>
  </si>
  <si>
    <t>Horní dílec dešťové vpusti TBV-Q 50/20 CP</t>
  </si>
  <si>
    <t>TBVQ 50/49 KV</t>
  </si>
  <si>
    <t>Spodnídílec dešť.vpusti TBV-Q 50/49 KV</t>
  </si>
  <si>
    <t>TBVQ 50/59 SO</t>
  </si>
  <si>
    <t>Průběž.dílec dešťové vpusti s odtok.TBV-Q 50/59 SO</t>
  </si>
  <si>
    <t>TBVQ 50/59 SV</t>
  </si>
  <si>
    <t>Průběžný dílec dešťové vpusti TBV-Q 50/59 SV</t>
  </si>
  <si>
    <t>998274101R00</t>
  </si>
  <si>
    <t xml:space="preserve">Přesun hmot pro trubní vedení betonové,otevř.výkop </t>
  </si>
  <si>
    <t>9</t>
  </si>
  <si>
    <t>Ostatní konstrukce, bourání</t>
  </si>
  <si>
    <t>113107142R00</t>
  </si>
  <si>
    <t>Odstranění podkladu pl.do 200 m2, živice tl. 10 cm</t>
  </si>
  <si>
    <t>113107211R00</t>
  </si>
  <si>
    <t>Odstranění podkladu nad 200 m2,kam.těžené tl.10 cm</t>
  </si>
  <si>
    <t>2072</t>
  </si>
  <si>
    <t>113151111R00</t>
  </si>
  <si>
    <t>Rozebrání ploch ze silničních panelů</t>
  </si>
  <si>
    <t>113151114R00</t>
  </si>
  <si>
    <t>Fréz.živič.krytu pl.do 500 m2,pruh do 75 cm,tl.5cm</t>
  </si>
  <si>
    <t>113202111R00</t>
  </si>
  <si>
    <t>Vytrhání obrub z krajníků nebo obrubníků stojatých</t>
  </si>
  <si>
    <t>919731121R00</t>
  </si>
  <si>
    <t>Zarovnání styčné plochy živičné tl. do 5 cm</t>
  </si>
  <si>
    <t>919735111R00</t>
  </si>
  <si>
    <t>Řezání stávajícího živičného krytu tl. do 5 cm</t>
  </si>
  <si>
    <t>979082213R00</t>
  </si>
  <si>
    <t>Vodorovná doprava suti po suchu do 1 km</t>
  </si>
  <si>
    <t>979082219R00</t>
  </si>
  <si>
    <t>Příplatek za dopravu suti po suchu za další 1 km</t>
  </si>
  <si>
    <t>1002,57*9</t>
  </si>
  <si>
    <t>97902-4441.R00</t>
  </si>
  <si>
    <t>Očištění vybour. obrubníků všech loží a výplní</t>
  </si>
  <si>
    <t>97908-7212.R00</t>
  </si>
  <si>
    <t>Nakládání suti na dopravní prostředky</t>
  </si>
  <si>
    <t>NAB -0001.2T00</t>
  </si>
  <si>
    <t>Poplatek za ulož. suti,  výfrezky, živice</t>
  </si>
  <si>
    <t>NAB -0001.T00</t>
  </si>
  <si>
    <t>Poplatek za ulož. suti, bet., obrub.</t>
  </si>
  <si>
    <t>546,97</t>
  </si>
  <si>
    <t>01</t>
  </si>
  <si>
    <t>SO01 - Dopravní řešení</t>
  </si>
  <si>
    <t>01 SO01 - Dopravní řešení</t>
  </si>
  <si>
    <t>1,5*1,5*1</t>
  </si>
  <si>
    <t>141721102R00</t>
  </si>
  <si>
    <t>Řízené protlačení a vtažení PE d 160 mm, hor.1 - 4</t>
  </si>
  <si>
    <t>1,1+25,7</t>
  </si>
  <si>
    <t>R01</t>
  </si>
  <si>
    <t>Poplatek za uložení zeminy</t>
  </si>
  <si>
    <t>93</t>
  </si>
  <si>
    <t>Dokončovací práce inženýrských staveb</t>
  </si>
  <si>
    <t>275313611R00</t>
  </si>
  <si>
    <t>Beton základových patek prostý C 16/20 (B 20)</t>
  </si>
  <si>
    <t>1,5*1,5*0,1*4</t>
  </si>
  <si>
    <t>NAB 8900</t>
  </si>
  <si>
    <t>Montáž kabelové komory</t>
  </si>
  <si>
    <t>NAB 8910</t>
  </si>
  <si>
    <t>Dodávka kabelové komory vodotěsné 1000x780x300</t>
  </si>
  <si>
    <t>M22</t>
  </si>
  <si>
    <t>Montáž sdělovací a zabezp. techniky</t>
  </si>
  <si>
    <t>220061163R00</t>
  </si>
  <si>
    <t>Roztažení a položení trubky HDPE podél výkopu</t>
  </si>
  <si>
    <t>18+252</t>
  </si>
  <si>
    <t>220061164R00</t>
  </si>
  <si>
    <t>Položení chraničky do výkopu</t>
  </si>
  <si>
    <t>220 06-1166</t>
  </si>
  <si>
    <t>Položení mikrotrubičky do výkopu svazek 3ks</t>
  </si>
  <si>
    <t>28613842</t>
  </si>
  <si>
    <t>Trubka kopoflex  40</t>
  </si>
  <si>
    <t>18*1,03</t>
  </si>
  <si>
    <t>28613843</t>
  </si>
  <si>
    <t>Mikrotrubička 14/10</t>
  </si>
  <si>
    <t>252*3*1,03</t>
  </si>
  <si>
    <t>28613844</t>
  </si>
  <si>
    <t>Koncovka mikrotrubičky 14/10</t>
  </si>
  <si>
    <t>28613845</t>
  </si>
  <si>
    <t>Koncovka chraničky 40</t>
  </si>
  <si>
    <t>28613846</t>
  </si>
  <si>
    <t>Spojka HDPE 40</t>
  </si>
  <si>
    <t>28614007.A</t>
  </si>
  <si>
    <t>Trubka ochranná  d 150 x 4,8 x 6000 mm PEHD vč. položení</t>
  </si>
  <si>
    <t>(8+5+6)/6*1,2</t>
  </si>
  <si>
    <t>900      RT3</t>
  </si>
  <si>
    <t>Hzs - nezmeřitelné práce   čl.17-1a Práce v tarifní třídě 6</t>
  </si>
  <si>
    <t>hod</t>
  </si>
  <si>
    <t>M46</t>
  </si>
  <si>
    <t>Zemní práce při montážích</t>
  </si>
  <si>
    <t>460010011R00</t>
  </si>
  <si>
    <t>Vytýčení trasy  vedení v přehled.terénu, v obci</t>
  </si>
  <si>
    <t>km</t>
  </si>
  <si>
    <t>460200253R00</t>
  </si>
  <si>
    <t>Výkop kabelové rýhy 40/80 cm  hor.3</t>
  </si>
  <si>
    <t>265-8</t>
  </si>
  <si>
    <t>460420022R00</t>
  </si>
  <si>
    <t>Zřízení kab.lože v rýze do 65 cm z písku 10 cm</t>
  </si>
  <si>
    <t>460490012R00</t>
  </si>
  <si>
    <t>Zakrytí kabelu výstražnou folií PVC, šířka 33 cm</t>
  </si>
  <si>
    <t>460560253R00</t>
  </si>
  <si>
    <t>Zához rýhy 40/80 cm, hornina třídy 3</t>
  </si>
  <si>
    <t>02</t>
  </si>
  <si>
    <t>SO02 - Trasa trubkového vedení</t>
  </si>
  <si>
    <t>02 SO02 - Trasa trubkového vedení</t>
  </si>
  <si>
    <t>0,8*0,8*1*4</t>
  </si>
  <si>
    <t>2,56+22,5</t>
  </si>
  <si>
    <t>M21</t>
  </si>
  <si>
    <t>Elektromontáže</t>
  </si>
  <si>
    <t>210202111R00</t>
  </si>
  <si>
    <t>Montáž svítidla veřejného osvětlení na výložník</t>
  </si>
  <si>
    <t>210204203R00</t>
  </si>
  <si>
    <t>Elektrovýzbroj stožáru</t>
  </si>
  <si>
    <t>210204221R00</t>
  </si>
  <si>
    <t>Demontáž osvět.stož.</t>
  </si>
  <si>
    <t>210220021R00</t>
  </si>
  <si>
    <t>Vedení uzemňovací v zemi FeZn do 120 mm2 vč.svorek</t>
  </si>
  <si>
    <t>270311400U00</t>
  </si>
  <si>
    <t>Základová kce beton C16/20-bednění límec sloupu</t>
  </si>
  <si>
    <t>275311126</t>
  </si>
  <si>
    <t>Pouzdrový základ pro stožáry VO do 10 m klasický trubkový</t>
  </si>
  <si>
    <t>NAB-530</t>
  </si>
  <si>
    <t>Stožár hliníkový kužel. 6,5m, hlinik prum114/60mm elox</t>
  </si>
  <si>
    <t>NAB-531</t>
  </si>
  <si>
    <t>Stožárová rozvodnice TB-1, IP54, pojistka</t>
  </si>
  <si>
    <t>NAB-532</t>
  </si>
  <si>
    <t>Svítidlo LED 17W</t>
  </si>
  <si>
    <t>NAB-534</t>
  </si>
  <si>
    <t>Kabel-J 3x1,5</t>
  </si>
  <si>
    <t>233,5*1,2</t>
  </si>
  <si>
    <t>R02.3</t>
  </si>
  <si>
    <t>UD1/60-500, výložník na stožár</t>
  </si>
  <si>
    <t>R04</t>
  </si>
  <si>
    <t>Spojovací materiál zemnící soustavy vč. montáže</t>
  </si>
  <si>
    <t>kpl</t>
  </si>
  <si>
    <t>R05</t>
  </si>
  <si>
    <t>Dodávka + uložení zemního kabelu CYKY-J 4x10 vč. zapojení, kabel v chráničce D63</t>
  </si>
  <si>
    <t>233,5*1,1</t>
  </si>
  <si>
    <t>R06</t>
  </si>
  <si>
    <t>Dodávka + natažení kabelu CYKY-J 3*1,5 vč. zapojení</t>
  </si>
  <si>
    <t>45*1,1</t>
  </si>
  <si>
    <t>(8+5)/6*1,2</t>
  </si>
  <si>
    <t>233,5-8</t>
  </si>
  <si>
    <t>03</t>
  </si>
  <si>
    <t>SO03 - Veřejné osvětlení</t>
  </si>
  <si>
    <t>03 SO03 - Veřejné osvětlení</t>
  </si>
  <si>
    <t>07</t>
  </si>
  <si>
    <t>Provozní vlivy</t>
  </si>
  <si>
    <t>073</t>
  </si>
  <si>
    <t>Ztížený pohyb vozidel v centrech měst</t>
  </si>
  <si>
    <t>soubor</t>
  </si>
  <si>
    <t>Náklady vznikající z důvodu ztíženého pohybu vozidel při husté dopravě ve městech nebo omezeného vjezdu do center velkoměst, historických center apod.</t>
  </si>
  <si>
    <t>Projednání a zajištění případného zvláštního užívání komunikací a užívání veřejných ploch včetně úhrady vyměřených poplatků a nájemného.</t>
  </si>
  <si>
    <t>Náklady a poplatky spojené s užíváním veřejných ploch a prostranství, zábory vč.vyřízení potřebných dokladů na příslušných úřadech pokud jsou stavebními pracemi nebo souvisejícími činnostmi dotčeny, a to včetně užívání ploch v souvislosti s uložením stavebního materiálu nebo stavebního odpadu.</t>
  </si>
  <si>
    <t>F2010</t>
  </si>
  <si>
    <t>Průzkumné práce</t>
  </si>
  <si>
    <t>NAB-55205</t>
  </si>
  <si>
    <t>Vytyčení stavby a geodetické práce</t>
  </si>
  <si>
    <t xml:space="preserve">Soubor vytyčení a geodetické práce </t>
  </si>
  <si>
    <t>NAB-55206</t>
  </si>
  <si>
    <t>Zátěžové zkoušky na pláni</t>
  </si>
  <si>
    <t>NAB-55207</t>
  </si>
  <si>
    <t>Vytyčení inž. sítí</t>
  </si>
  <si>
    <t xml:space="preserve">Soubor vytyčení sítí </t>
  </si>
  <si>
    <t>F2030</t>
  </si>
  <si>
    <t>Inženýrská činnost</t>
  </si>
  <si>
    <t>0452</t>
  </si>
  <si>
    <t>Kompletační a koordinační činnost</t>
  </si>
  <si>
    <t>Jedná se o zajišťování:</t>
  </si>
  <si>
    <t>* činností souvisejících se zakázkou-tj.účastí všech zainteresovaných osob ve všech fázích přípravy,realizace i dokončení zakázky,komplexního vyzkoušení a měření, odstranění vad díla podléhajících záruční lhůtě.</t>
  </si>
  <si>
    <t>* poradenství (technická pomoc,aj.)</t>
  </si>
  <si>
    <t>* podkladů (výkresů,rozpočtů,posudků,zkoušek,protokolů apod.)včetně zakreslování změn do výkresů, ke kterým došlo v průběhu výstavby.</t>
  </si>
  <si>
    <t>* účasti zástupců zainteresovaných stran na jednáních,zkouškách,odevzdávání a přebírání konstrukcí,objektů a celků.</t>
  </si>
  <si>
    <t>* kontroly činností na staveništi,výše uvedených činností i souvisejících správních činností</t>
  </si>
  <si>
    <t>Dokumentace skutečného provedení stavby včetně   vyhotovení v listinné formě a  v elektronické formě na CD v počtech a formátu dle SOD. Náklady na geodetické vytýčení vč.nákladů na vypracování podkladů pro zápis do katastru v počtu a formě dle SOD.</t>
  </si>
  <si>
    <t>Předání záručních listů, popř. návodů k obsluze v českém jazyce nebo v úředně ověřeném překladu.</t>
  </si>
  <si>
    <t>Zajištění a předání atestů a dokladů o požadovaných vlastnostech výrobků k předání předmětu veřejné zakázky ( vč.případných prohlášení o shodě dle zákona č. 22/1997 Sb. O technických požadavcích na výrobky).</t>
  </si>
  <si>
    <t>Zajištění a provedení všech nutných zkoušek dle norem ČSN případně jiných norem, revizí vztahujících se k prováděnému předmětu veřejné zakázky, vč. pořízení protokolů,revizních zpráv.</t>
  </si>
  <si>
    <t>Oznámení zahájení stavebních prací správcům sítí před zahájením prací v souladu s projektovou dokumentací, platnými rozhodnutími a vyjádřeními.</t>
  </si>
  <si>
    <t>Předložení dokladů o nezávadném zneškodňování odpadu.</t>
  </si>
  <si>
    <t>Vypracování dílenské dokumentace dle nutnosti,potřeb nebo i na vyžádání investora.</t>
  </si>
  <si>
    <t>Koordinační činnost spočívá především v koordinaci prací a dodávek mezi dodavateli, stanovením pořadí případně souběžného provádění provádění prací. Týká se veškerých činností souvisejících se zakázkou.</t>
  </si>
  <si>
    <t>Dle požadavků investora.</t>
  </si>
  <si>
    <t>F2040</t>
  </si>
  <si>
    <t>0329</t>
  </si>
  <si>
    <t>Náklady na provoz a údržbu vybavení staveniště  </t>
  </si>
  <si>
    <t>Zahrnuje náklady na provoz a údržbu veškerého vybavení staveniště.</t>
  </si>
  <si>
    <t xml:space="preserve">Náklady na vybavení objektů zařízení staveniště, ostraha staveniště,  náklady na potřebný úklid v prostorách zařízení staveniště, náklady na nutnou údržbu a opravy na objektech zařízení staveniště . </t>
  </si>
  <si>
    <t>0342</t>
  </si>
  <si>
    <t>Oplocení staveniště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</si>
  <si>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 Náklady na zřízení oplocení v=1,8 m a náklady na zřízení mezideponií. Náklady na vybavení staveniště bezpečnostními prvky v souladu s platnou legislativou BOZP.</t>
  </si>
  <si>
    <t>0344</t>
  </si>
  <si>
    <t>Dopravní značení na staveništi  i v jeho bezprostředním okolí</t>
  </si>
  <si>
    <t>Jedná se o dopravní značení na staveništi a v jeho bezprostřední m okolí, včetně značení staveniště pro probíhající provoz investora nebo třetích osob.</t>
  </si>
  <si>
    <t>Zajištění dopravního značení k dopravním omezením, projednání s dotčenými orgány, jejich údržba, přemísťování po dobu realizace díla a následné odstranění po předání díla.</t>
  </si>
  <si>
    <t>0345</t>
  </si>
  <si>
    <t>Informační tabule stavby</t>
  </si>
  <si>
    <t>Zohledňuje náklady na vyrobení a osazení informačních tabulí (označení) stavby.</t>
  </si>
  <si>
    <t>Označení stavby,investora,….</t>
  </si>
  <si>
    <t>Řádné vyznačení obvodu staveniště informačními a výstražnými tabulkami dle platných předpisů BOZP.</t>
  </si>
  <si>
    <t>Informační tabule (velikost, vzhled a umístění) dle vzoru - viz obchodní podmínky</t>
  </si>
  <si>
    <t>0391</t>
  </si>
  <si>
    <t>Rozebrání, bourání a odvoz zařízení staveniště</t>
  </si>
  <si>
    <t>Postihuje náklady na rozebrání, bourání a odvoz veškerého zařízení staveniště (jsou zde zahrnuty veškeré náklady této povahy mimo úpravu terénu do původního stavu).</t>
  </si>
  <si>
    <t>0392</t>
  </si>
  <si>
    <t>Úprava terénu</t>
  </si>
  <si>
    <t>Jedná se o náklady za práce, jejichž smyslem je uvedení místa zařízení staveniště do původního stavu.</t>
  </si>
  <si>
    <t>Uvedení všech povrchů dotčených stavbou do původního stavu (komunikace,chodníky,zeleň,příkopy,propustky…)</t>
  </si>
  <si>
    <t>04</t>
  </si>
  <si>
    <t>VRN</t>
  </si>
  <si>
    <t>04 VRN</t>
  </si>
  <si>
    <t>KOM-279 Parkování na ul. Zborovská, Kroměříž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</si>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</sst>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"/>
  </numFmts>
  <fonts count="25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b/>
      <sz val="4"/>
      <color indexed="22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sz val="8"/>
      <color indexed="17"/>
      <name val="Arial CE"/>
      <family val="2"/>
    </font>
    <font>
      <sz val="10"/>
      <color indexed="17"/>
      <name val="Arial CE"/>
      <family val="2"/>
    </font>
    <font>
      <sz val="8"/>
      <color indexed="9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sz val="4"/>
      <color indexed="9"/>
      <name val="Arial CE"/>
      <family val="2"/>
    </font>
    <font>
      <sz val="4"/>
      <color indexed="2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color theme="0" tint="-0.1499900072813034"/>
      <name val="Arial CE"/>
      <family val="2"/>
    </font>
    <font>
      <sz val="10"/>
      <color theme="0" tint="-0.149990007281303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 style="dotted"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/>
      <top style="dotted"/>
      <bottom/>
    </border>
    <border>
      <left/>
      <right style="thin"/>
      <top style="dotted"/>
      <bottom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wrapText="1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right" vertical="center"/>
    </xf>
    <xf numFmtId="0" fontId="0" fillId="0" borderId="5" xfId="0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3" borderId="0" xfId="0" applyNumberFormat="1" applyFont="1" applyFill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3" borderId="0" xfId="0" applyNumberFormat="1" applyFill="1" applyAlignment="1">
      <alignment vertical="center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Alignment="1">
      <alignment vertical="center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vertical="center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4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164" fontId="3" fillId="0" borderId="5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6" xfId="0" applyNumberFormat="1" applyFont="1" applyBorder="1"/>
    <xf numFmtId="3" fontId="3" fillId="0" borderId="16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" xfId="0" applyNumberFormat="1" applyFont="1" applyFill="1" applyBorder="1" applyAlignment="1">
      <alignment horizontal="right" vertical="center"/>
    </xf>
    <xf numFmtId="3" fontId="4" fillId="4" borderId="12" xfId="0" applyNumberFormat="1" applyFont="1" applyFill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0" xfId="20">
      <alignment/>
      <protection/>
    </xf>
    <xf numFmtId="0" fontId="8" fillId="0" borderId="0" xfId="20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9" fillId="0" borderId="0" xfId="20" applyFont="1" applyAlignment="1">
      <alignment horizontal="right"/>
      <protection/>
    </xf>
    <xf numFmtId="0" fontId="0" fillId="3" borderId="17" xfId="20" applyFill="1" applyBorder="1" applyAlignment="1">
      <alignment horizontal="left"/>
      <protection/>
    </xf>
    <xf numFmtId="0" fontId="0" fillId="3" borderId="18" xfId="20" applyFill="1" applyBorder="1" applyAlignment="1">
      <alignment horizontal="center"/>
      <protection/>
    </xf>
    <xf numFmtId="0" fontId="10" fillId="3" borderId="18" xfId="20" applyFont="1" applyFill="1" applyBorder="1">
      <alignment/>
      <protection/>
    </xf>
    <xf numFmtId="49" fontId="0" fillId="3" borderId="19" xfId="20" applyNumberFormat="1" applyFill="1" applyBorder="1">
      <alignment/>
      <protection/>
    </xf>
    <xf numFmtId="0" fontId="0" fillId="3" borderId="18" xfId="20" applyFill="1" applyBorder="1" applyAlignment="1">
      <alignment horizontal="right"/>
      <protection/>
    </xf>
    <xf numFmtId="0" fontId="0" fillId="3" borderId="18" xfId="20" applyFill="1" applyBorder="1">
      <alignment/>
      <protection/>
    </xf>
    <xf numFmtId="0" fontId="0" fillId="3" borderId="20" xfId="20" applyFill="1" applyBorder="1">
      <alignment/>
      <protection/>
    </xf>
    <xf numFmtId="49" fontId="0" fillId="3" borderId="21" xfId="20" applyNumberFormat="1" applyFill="1" applyBorder="1" applyAlignment="1">
      <alignment horizontal="left"/>
      <protection/>
    </xf>
    <xf numFmtId="0" fontId="0" fillId="3" borderId="22" xfId="20" applyFill="1" applyBorder="1" applyAlignment="1">
      <alignment horizontal="center"/>
      <protection/>
    </xf>
    <xf numFmtId="0" fontId="10" fillId="3" borderId="22" xfId="20" applyFont="1" applyFill="1" applyBorder="1">
      <alignment/>
      <protection/>
    </xf>
    <xf numFmtId="49" fontId="0" fillId="3" borderId="23" xfId="20" applyNumberFormat="1" applyFill="1" applyBorder="1">
      <alignment/>
      <protection/>
    </xf>
    <xf numFmtId="0" fontId="0" fillId="3" borderId="22" xfId="20" applyFill="1" applyBorder="1" applyAlignment="1">
      <alignment horizontal="right"/>
      <protection/>
    </xf>
    <xf numFmtId="0" fontId="0" fillId="3" borderId="22" xfId="20" applyFill="1" applyBorder="1">
      <alignment/>
      <protection/>
    </xf>
    <xf numFmtId="0" fontId="0" fillId="3" borderId="24" xfId="20" applyFill="1" applyBorder="1">
      <alignment/>
      <protection/>
    </xf>
    <xf numFmtId="0" fontId="3" fillId="0" borderId="0" xfId="20" applyFont="1">
      <alignment/>
      <protection/>
    </xf>
    <xf numFmtId="0" fontId="0" fillId="0" borderId="0" xfId="20" applyAlignment="1">
      <alignment horizontal="right"/>
      <protection/>
    </xf>
    <xf numFmtId="49" fontId="3" fillId="3" borderId="13" xfId="20" applyNumberFormat="1" applyFont="1" applyFill="1" applyBorder="1" applyAlignment="1">
      <alignment wrapText="1"/>
      <protection/>
    </xf>
    <xf numFmtId="0" fontId="3" fillId="3" borderId="3" xfId="20" applyFont="1" applyFill="1" applyBorder="1" applyAlignment="1">
      <alignment horizontal="center" wrapText="1"/>
      <protection/>
    </xf>
    <xf numFmtId="0" fontId="3" fillId="3" borderId="13" xfId="20" applyFont="1" applyFill="1" applyBorder="1" applyAlignment="1">
      <alignment horizontal="center" wrapText="1"/>
      <protection/>
    </xf>
    <xf numFmtId="0" fontId="0" fillId="3" borderId="13" xfId="20" applyFill="1" applyBorder="1" applyAlignment="1">
      <alignment wrapText="1" shrinkToFit="1"/>
      <protection/>
    </xf>
    <xf numFmtId="0" fontId="0" fillId="0" borderId="0" xfId="20" applyAlignment="1">
      <alignment wrapText="1"/>
      <protection/>
    </xf>
    <xf numFmtId="0" fontId="11" fillId="2" borderId="4" xfId="20" applyFont="1" applyFill="1" applyBorder="1" applyAlignment="1">
      <alignment horizontal="center"/>
      <protection/>
    </xf>
    <xf numFmtId="49" fontId="7" fillId="2" borderId="7" xfId="20" applyNumberFormat="1" applyFont="1" applyFill="1" applyBorder="1" applyAlignment="1">
      <alignment horizontal="left"/>
      <protection/>
    </xf>
    <xf numFmtId="0" fontId="7" fillId="2" borderId="7" xfId="20" applyFont="1" applyFill="1" applyBorder="1">
      <alignment/>
      <protection/>
    </xf>
    <xf numFmtId="0" fontId="0" fillId="2" borderId="7" xfId="20" applyFill="1" applyBorder="1" applyAlignment="1">
      <alignment horizontal="center"/>
      <protection/>
    </xf>
    <xf numFmtId="0" fontId="0" fillId="2" borderId="7" xfId="20" applyFill="1" applyBorder="1" applyAlignment="1">
      <alignment horizontal="right"/>
      <protection/>
    </xf>
    <xf numFmtId="0" fontId="0" fillId="2" borderId="5" xfId="20" applyFill="1" applyBorder="1">
      <alignment/>
      <protection/>
    </xf>
    <xf numFmtId="0" fontId="0" fillId="2" borderId="6" xfId="20" applyFill="1" applyBorder="1">
      <alignment/>
      <protection/>
    </xf>
    <xf numFmtId="0" fontId="0" fillId="2" borderId="14" xfId="20" applyFill="1" applyBorder="1">
      <alignment/>
      <protection/>
    </xf>
    <xf numFmtId="0" fontId="12" fillId="0" borderId="0" xfId="20" applyFont="1">
      <alignment/>
      <protection/>
    </xf>
    <xf numFmtId="0" fontId="13" fillId="0" borderId="15" xfId="20" applyFont="1" applyBorder="1" applyAlignment="1">
      <alignment horizontal="center" vertical="top"/>
      <protection/>
    </xf>
    <xf numFmtId="49" fontId="13" fillId="0" borderId="15" xfId="20" applyNumberFormat="1" applyFont="1" applyBorder="1" applyAlignment="1">
      <alignment horizontal="left" vertical="top" shrinkToFit="1"/>
      <protection/>
    </xf>
    <xf numFmtId="0" fontId="13" fillId="0" borderId="15" xfId="20" applyFont="1" applyBorder="1" applyAlignment="1">
      <alignment vertical="top" wrapText="1"/>
      <protection/>
    </xf>
    <xf numFmtId="49" fontId="13" fillId="0" borderId="15" xfId="20" applyNumberFormat="1" applyFont="1" applyBorder="1" applyAlignment="1">
      <alignment horizontal="center" shrinkToFit="1"/>
      <protection/>
    </xf>
    <xf numFmtId="4" fontId="13" fillId="0" borderId="15" xfId="20" applyNumberFormat="1" applyFont="1" applyBorder="1" applyAlignment="1">
      <alignment horizontal="right" shrinkToFit="1"/>
      <protection/>
    </xf>
    <xf numFmtId="4" fontId="13" fillId="0" borderId="15" xfId="20" applyNumberFormat="1" applyFont="1" applyBorder="1" applyAlignment="1" applyProtection="1">
      <alignment horizontal="right"/>
      <protection locked="0"/>
    </xf>
    <xf numFmtId="4" fontId="13" fillId="0" borderId="15" xfId="20" applyNumberFormat="1" applyFont="1" applyBorder="1">
      <alignment/>
      <protection/>
    </xf>
    <xf numFmtId="165" fontId="13" fillId="0" borderId="15" xfId="20" applyNumberFormat="1" applyFont="1" applyBorder="1">
      <alignment/>
      <protection/>
    </xf>
    <xf numFmtId="4" fontId="13" fillId="0" borderId="14" xfId="20" applyNumberFormat="1" applyFont="1" applyBorder="1">
      <alignment/>
      <protection/>
    </xf>
    <xf numFmtId="0" fontId="12" fillId="0" borderId="0" xfId="20" applyFont="1">
      <alignment/>
      <protection/>
    </xf>
    <xf numFmtId="0" fontId="3" fillId="0" borderId="16" xfId="20" applyFont="1" applyBorder="1" applyAlignment="1">
      <alignment horizontal="center"/>
      <protection/>
    </xf>
    <xf numFmtId="49" fontId="3" fillId="0" borderId="16" xfId="20" applyNumberFormat="1" applyFont="1" applyBorder="1" applyAlignment="1">
      <alignment horizontal="left"/>
      <protection/>
    </xf>
    <xf numFmtId="4" fontId="0" fillId="0" borderId="5" xfId="20" applyNumberFormat="1" applyBorder="1">
      <alignment/>
      <protection/>
    </xf>
    <xf numFmtId="0" fontId="16" fillId="0" borderId="0" xfId="20" applyFont="1" applyAlignment="1">
      <alignment wrapText="1"/>
      <protection/>
    </xf>
    <xf numFmtId="4" fontId="17" fillId="5" borderId="25" xfId="20" applyNumberFormat="1" applyFont="1" applyFill="1" applyBorder="1" applyAlignment="1">
      <alignment horizontal="right" wrapText="1"/>
      <protection/>
    </xf>
    <xf numFmtId="0" fontId="17" fillId="5" borderId="4" xfId="20" applyFont="1" applyFill="1" applyBorder="1" applyAlignment="1">
      <alignment horizontal="left" wrapText="1"/>
      <protection/>
    </xf>
    <xf numFmtId="0" fontId="17" fillId="0" borderId="5" xfId="0" applyFont="1" applyBorder="1" applyAlignment="1">
      <alignment horizontal="right"/>
    </xf>
    <xf numFmtId="0" fontId="0" fillId="0" borderId="4" xfId="20" applyBorder="1">
      <alignment/>
      <protection/>
    </xf>
    <xf numFmtId="0" fontId="16" fillId="0" borderId="0" xfId="20" applyFont="1" applyAlignment="1">
      <alignment wrapText="1"/>
      <protection/>
    </xf>
    <xf numFmtId="0" fontId="12" fillId="0" borderId="0" xfId="20" applyFont="1" applyAlignment="1">
      <alignment wrapText="1"/>
      <protection/>
    </xf>
    <xf numFmtId="0" fontId="19" fillId="3" borderId="1" xfId="20" applyFont="1" applyFill="1" applyBorder="1" applyAlignment="1">
      <alignment horizontal="center"/>
      <protection/>
    </xf>
    <xf numFmtId="49" fontId="10" fillId="3" borderId="2" xfId="20" applyNumberFormat="1" applyFont="1" applyFill="1" applyBorder="1" applyAlignment="1">
      <alignment horizontal="left"/>
      <protection/>
    </xf>
    <xf numFmtId="0" fontId="10" fillId="3" borderId="2" xfId="20" applyFont="1" applyFill="1" applyBorder="1" applyAlignment="1">
      <alignment horizontal="left"/>
      <protection/>
    </xf>
    <xf numFmtId="0" fontId="0" fillId="3" borderId="2" xfId="20" applyFill="1" applyBorder="1" applyAlignment="1">
      <alignment horizontal="center"/>
      <protection/>
    </xf>
    <xf numFmtId="4" fontId="0" fillId="3" borderId="2" xfId="20" applyNumberFormat="1" applyFill="1" applyBorder="1" applyAlignment="1">
      <alignment horizontal="right"/>
      <protection/>
    </xf>
    <xf numFmtId="3" fontId="7" fillId="3" borderId="3" xfId="20" applyNumberFormat="1" applyFont="1" applyFill="1" applyBorder="1">
      <alignment/>
      <protection/>
    </xf>
    <xf numFmtId="0" fontId="0" fillId="3" borderId="1" xfId="20" applyFill="1" applyBorder="1">
      <alignment/>
      <protection/>
    </xf>
    <xf numFmtId="4" fontId="7" fillId="3" borderId="3" xfId="20" applyNumberFormat="1" applyFont="1" applyFill="1" applyBorder="1">
      <alignment/>
      <protection/>
    </xf>
    <xf numFmtId="0" fontId="0" fillId="3" borderId="2" xfId="20" applyFill="1" applyBorder="1">
      <alignment/>
      <protection/>
    </xf>
    <xf numFmtId="4" fontId="0" fillId="0" borderId="0" xfId="20" applyNumberFormat="1">
      <alignment/>
      <protection/>
    </xf>
    <xf numFmtId="4" fontId="12" fillId="0" borderId="0" xfId="20" applyNumberFormat="1" applyFont="1">
      <alignment/>
      <protection/>
    </xf>
    <xf numFmtId="3" fontId="12" fillId="0" borderId="0" xfId="20" applyNumberFormat="1" applyFont="1">
      <alignment/>
      <protection/>
    </xf>
    <xf numFmtId="0" fontId="20" fillId="2" borderId="1" xfId="20" applyFont="1" applyFill="1" applyBorder="1" applyAlignment="1">
      <alignment horizontal="center"/>
      <protection/>
    </xf>
    <xf numFmtId="49" fontId="10" fillId="2" borderId="2" xfId="20" applyNumberFormat="1" applyFont="1" applyFill="1" applyBorder="1" applyAlignment="1">
      <alignment horizontal="left"/>
      <protection/>
    </xf>
    <xf numFmtId="0" fontId="10" fillId="2" borderId="2" xfId="20" applyFont="1" applyFill="1" applyBorder="1">
      <alignment/>
      <protection/>
    </xf>
    <xf numFmtId="0" fontId="0" fillId="2" borderId="2" xfId="20" applyFill="1" applyBorder="1" applyAlignment="1">
      <alignment horizontal="center"/>
      <protection/>
    </xf>
    <xf numFmtId="4" fontId="0" fillId="2" borderId="2" xfId="20" applyNumberFormat="1" applyFill="1" applyBorder="1" applyAlignment="1">
      <alignment horizontal="right"/>
      <protection/>
    </xf>
    <xf numFmtId="3" fontId="7" fillId="2" borderId="3" xfId="20" applyNumberFormat="1" applyFont="1" applyFill="1" applyBorder="1">
      <alignment/>
      <protection/>
    </xf>
    <xf numFmtId="0" fontId="0" fillId="2" borderId="2" xfId="20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7" fillId="0" borderId="0" xfId="20" applyFont="1">
      <alignment/>
      <protection/>
    </xf>
    <xf numFmtId="0" fontId="21" fillId="0" borderId="0" xfId="20" applyFont="1">
      <alignment/>
      <protection/>
    </xf>
    <xf numFmtId="0" fontId="22" fillId="0" borderId="0" xfId="20" applyFont="1">
      <alignment/>
      <protection/>
    </xf>
    <xf numFmtId="3" fontId="22" fillId="0" borderId="0" xfId="20" applyNumberFormat="1" applyFont="1" applyAlignment="1">
      <alignment horizontal="right"/>
      <protection/>
    </xf>
    <xf numFmtId="4" fontId="22" fillId="0" borderId="0" xfId="20" applyNumberFormat="1" applyFont="1">
      <alignment/>
      <protection/>
    </xf>
    <xf numFmtId="0" fontId="7" fillId="0" borderId="4" xfId="20" applyFont="1" applyBorder="1" applyAlignment="1">
      <alignment horizontal="center"/>
      <protection/>
    </xf>
    <xf numFmtId="49" fontId="7" fillId="0" borderId="0" xfId="20" applyNumberFormat="1" applyFont="1" applyAlignment="1">
      <alignment horizontal="left"/>
      <protection/>
    </xf>
    <xf numFmtId="0" fontId="0" fillId="0" borderId="0" xfId="20" applyFont="1">
      <alignment/>
      <protection/>
    </xf>
    <xf numFmtId="0" fontId="0" fillId="0" borderId="0" xfId="20" applyAlignment="1">
      <alignment horizontal="center"/>
      <protection/>
    </xf>
    <xf numFmtId="4" fontId="0" fillId="0" borderId="7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0" fillId="0" borderId="27" xfId="0" applyNumberFormat="1" applyBorder="1" applyAlignment="1">
      <alignment horizontal="right" vertical="center"/>
    </xf>
    <xf numFmtId="49" fontId="17" fillId="5" borderId="28" xfId="20" applyNumberFormat="1" applyFont="1" applyFill="1" applyBorder="1" applyAlignment="1">
      <alignment horizontal="left" wrapText="1"/>
      <protection/>
    </xf>
    <xf numFmtId="49" fontId="18" fillId="0" borderId="29" xfId="0" applyNumberFormat="1" applyFont="1" applyBorder="1" applyAlignment="1">
      <alignment horizontal="left" wrapText="1"/>
    </xf>
    <xf numFmtId="0" fontId="14" fillId="5" borderId="4" xfId="20" applyFont="1" applyFill="1" applyBorder="1" applyAlignment="1">
      <alignment horizontal="left" wrapText="1" indent="1"/>
      <protection/>
    </xf>
    <xf numFmtId="0" fontId="15" fillId="0" borderId="0" xfId="0" applyFont="1" applyAlignment="1">
      <alignment wrapText="1"/>
    </xf>
    <xf numFmtId="0" fontId="15" fillId="0" borderId="5" xfId="0" applyFont="1" applyBorder="1" applyAlignment="1">
      <alignment wrapText="1"/>
    </xf>
    <xf numFmtId="0" fontId="6" fillId="0" borderId="0" xfId="20" applyFont="1" applyAlignment="1">
      <alignment horizontal="left"/>
      <protection/>
    </xf>
    <xf numFmtId="4" fontId="23" fillId="0" borderId="15" xfId="20" applyNumberFormat="1" applyFont="1" applyBorder="1" applyAlignment="1" applyProtection="1">
      <alignment horizontal="right"/>
      <protection locked="0"/>
    </xf>
    <xf numFmtId="0" fontId="23" fillId="5" borderId="4" xfId="20" applyFont="1" applyFill="1" applyBorder="1" applyAlignment="1">
      <alignment horizontal="left" wrapText="1"/>
      <protection/>
    </xf>
    <xf numFmtId="4" fontId="24" fillId="3" borderId="2" xfId="20" applyNumberFormat="1" applyFont="1" applyFill="1" applyBorder="1" applyAlignment="1">
      <alignment horizontal="right"/>
      <protection/>
    </xf>
    <xf numFmtId="0" fontId="24" fillId="2" borderId="7" xfId="20" applyFont="1" applyFill="1" applyBorder="1" applyAlignment="1">
      <alignment horizontal="right"/>
      <protection/>
    </xf>
    <xf numFmtId="4" fontId="13" fillId="0" borderId="6" xfId="20" applyNumberFormat="1" applyFont="1" applyBorder="1" applyAlignment="1">
      <alignment horizontal="right" shrinkToFit="1"/>
      <protection/>
    </xf>
    <xf numFmtId="4" fontId="13" fillId="0" borderId="14" xfId="20" applyNumberFormat="1" applyFont="1" applyBorder="1">
      <alignment/>
      <protection/>
    </xf>
    <xf numFmtId="4" fontId="13" fillId="0" borderId="30" xfId="20" applyNumberFormat="1" applyFont="1" applyBorder="1" applyAlignment="1" applyProtection="1">
      <alignment horizontal="righ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TS\BUILDpower\MSOffice\RK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avba"/>
      <sheetName val="Objekt"/>
      <sheetName val="List1"/>
    </sheetNames>
    <sheetDataSet>
      <sheetData sheetId="0" refreshError="1"/>
      <sheetData sheetId="1">
        <row r="19">
          <cell r="D19">
            <v>9</v>
          </cell>
        </row>
        <row r="21">
          <cell r="D21">
            <v>19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44"/>
  <sheetViews>
    <sheetView showGridLines="0" tabSelected="1" zoomScale="75" zoomScaleNormal="75" zoomScaleSheetLayoutView="75" workbookViewId="0" topLeftCell="A1">
      <selection activeCell="C2" sqref="C2"/>
    </sheetView>
  </sheetViews>
  <sheetFormatPr defaultColWidth="9.00390625" defaultRowHeight="12.75"/>
  <cols>
    <col min="1" max="1" width="0.6171875" style="0" customWidth="1"/>
    <col min="2" max="2" width="7.125" style="0" customWidth="1"/>
    <col min="4" max="4" width="19.75390625" style="0" customWidth="1"/>
    <col min="5" max="5" width="7.00390625" style="0" customWidth="1"/>
    <col min="6" max="6" width="16.75390625" style="0" customWidth="1"/>
    <col min="7" max="8" width="11.00390625" style="0" customWidth="1"/>
    <col min="9" max="9" width="12.875" style="0" customWidth="1"/>
    <col min="10" max="14" width="10.75390625" style="0" customWidth="1"/>
  </cols>
  <sheetData>
    <row r="1" ht="12" customHeight="1"/>
    <row r="2" spans="2:10" ht="17.25" customHeight="1">
      <c r="B2" s="1"/>
      <c r="C2" s="2" t="s">
        <v>0</v>
      </c>
      <c r="E2" s="3"/>
      <c r="F2" s="2"/>
      <c r="G2" s="1"/>
      <c r="H2" s="4" t="s">
        <v>1</v>
      </c>
      <c r="I2" s="5">
        <f ca="1">TODAY()</f>
        <v>45043</v>
      </c>
      <c r="J2" s="1"/>
    </row>
    <row r="3" spans="3:4" ht="6" customHeight="1">
      <c r="C3" s="6"/>
      <c r="D3" s="7" t="s">
        <v>2</v>
      </c>
    </row>
    <row r="4" ht="4.5" customHeight="1"/>
    <row r="5" spans="3:14" ht="13.5" customHeight="1">
      <c r="C5" s="8" t="s">
        <v>3</v>
      </c>
      <c r="D5" s="9" t="s">
        <v>466</v>
      </c>
      <c r="E5" s="10"/>
      <c r="F5" s="11"/>
      <c r="G5" s="11"/>
      <c r="H5" s="11"/>
      <c r="N5" s="5"/>
    </row>
    <row r="7" spans="3:10" ht="12.75">
      <c r="C7" s="12" t="s">
        <v>4</v>
      </c>
      <c r="D7" s="13"/>
      <c r="H7" s="14" t="s">
        <v>5</v>
      </c>
      <c r="I7" s="13"/>
      <c r="J7" s="13"/>
    </row>
    <row r="8" spans="4:10" ht="12.75">
      <c r="D8" s="13"/>
      <c r="H8" s="14" t="s">
        <v>6</v>
      </c>
      <c r="I8" s="13"/>
      <c r="J8" s="13"/>
    </row>
    <row r="9" spans="3:9" ht="12.75">
      <c r="C9" s="14"/>
      <c r="D9" s="13"/>
      <c r="H9" s="14"/>
      <c r="I9" s="13"/>
    </row>
    <row r="10" spans="8:9" ht="12.75">
      <c r="H10" s="14"/>
      <c r="I10" s="13"/>
    </row>
    <row r="11" spans="3:10" ht="12.75">
      <c r="C11" s="12" t="s">
        <v>7</v>
      </c>
      <c r="D11" s="13"/>
      <c r="H11" s="14" t="s">
        <v>5</v>
      </c>
      <c r="I11" s="13"/>
      <c r="J11" s="13"/>
    </row>
    <row r="12" spans="4:10" ht="12.75">
      <c r="D12" s="13"/>
      <c r="H12" s="14" t="s">
        <v>6</v>
      </c>
      <c r="I12" s="13"/>
      <c r="J12" s="13"/>
    </row>
    <row r="13" spans="3:9" ht="12.75" customHeight="1">
      <c r="C13" s="14"/>
      <c r="D13" s="13"/>
      <c r="I13" s="14"/>
    </row>
    <row r="14" ht="0.75" customHeight="1" hidden="1">
      <c r="I14" s="14"/>
    </row>
    <row r="15" ht="4.5" customHeight="1">
      <c r="I15" s="14"/>
    </row>
    <row r="16" ht="4.5" customHeight="1"/>
    <row r="17" ht="3.75" customHeight="1"/>
    <row r="18" spans="2:10" ht="13.5" customHeight="1">
      <c r="B18" s="15"/>
      <c r="C18" s="16"/>
      <c r="D18" s="16"/>
      <c r="E18" s="17"/>
      <c r="F18" s="18"/>
      <c r="G18" s="19"/>
      <c r="H18" s="20"/>
      <c r="I18" s="21" t="s">
        <v>8</v>
      </c>
      <c r="J18" s="22"/>
    </row>
    <row r="19" spans="2:10" ht="15" customHeight="1">
      <c r="B19" s="23" t="s">
        <v>9</v>
      </c>
      <c r="C19" s="24"/>
      <c r="D19" s="25">
        <v>15</v>
      </c>
      <c r="E19" s="26" t="s">
        <v>10</v>
      </c>
      <c r="F19" s="27"/>
      <c r="G19" s="28"/>
      <c r="H19" s="161">
        <f>CEILING(G34,1)</f>
        <v>0</v>
      </c>
      <c r="I19" s="162"/>
      <c r="J19" s="29"/>
    </row>
    <row r="20" spans="2:10" ht="12.75">
      <c r="B20" s="23" t="s">
        <v>11</v>
      </c>
      <c r="C20" s="24"/>
      <c r="D20" s="25">
        <f>SazbaDPH1</f>
        <v>15</v>
      </c>
      <c r="E20" s="26" t="s">
        <v>10</v>
      </c>
      <c r="F20" s="30"/>
      <c r="G20" s="31"/>
      <c r="H20" s="163">
        <f>ROUND(H19*D20/100,1)</f>
        <v>0</v>
      </c>
      <c r="I20" s="164"/>
      <c r="J20" s="32"/>
    </row>
    <row r="21" spans="2:10" ht="12.75">
      <c r="B21" s="23" t="s">
        <v>9</v>
      </c>
      <c r="C21" s="24"/>
      <c r="D21" s="25">
        <v>21</v>
      </c>
      <c r="E21" s="26" t="s">
        <v>10</v>
      </c>
      <c r="F21" s="30"/>
      <c r="G21" s="31"/>
      <c r="H21" s="163">
        <f>CEILING(H34,1)</f>
        <v>0</v>
      </c>
      <c r="I21" s="164"/>
      <c r="J21" s="32"/>
    </row>
    <row r="22" spans="2:10" ht="13.5" thickBot="1">
      <c r="B22" s="23" t="s">
        <v>11</v>
      </c>
      <c r="C22" s="24"/>
      <c r="D22" s="25">
        <f>SazbaDPH2</f>
        <v>21</v>
      </c>
      <c r="E22" s="26" t="s">
        <v>10</v>
      </c>
      <c r="F22" s="33"/>
      <c r="G22" s="34"/>
      <c r="H22" s="165">
        <f>ROUND(H21*D21/100,1)</f>
        <v>0</v>
      </c>
      <c r="I22" s="166"/>
      <c r="J22" s="32"/>
    </row>
    <row r="23" spans="2:10" ht="16.5" thickBot="1">
      <c r="B23" s="35" t="s">
        <v>12</v>
      </c>
      <c r="C23" s="36"/>
      <c r="D23" s="36"/>
      <c r="E23" s="37"/>
      <c r="F23" s="38"/>
      <c r="G23" s="39"/>
      <c r="H23" s="167">
        <f>SUM(SUM(H19:I22))</f>
        <v>0</v>
      </c>
      <c r="I23" s="168"/>
      <c r="J23" s="40"/>
    </row>
    <row r="26" ht="1.5" customHeight="1"/>
    <row r="27" spans="2:11" ht="15.75" customHeight="1">
      <c r="B27" s="10" t="s">
        <v>13</v>
      </c>
      <c r="C27" s="41"/>
      <c r="D27" s="41"/>
      <c r="E27" s="41"/>
      <c r="F27" s="41"/>
      <c r="G27" s="41"/>
      <c r="H27" s="41"/>
      <c r="I27" s="41"/>
      <c r="J27" s="41"/>
      <c r="K27" s="42"/>
    </row>
    <row r="28" ht="5.25" customHeight="1">
      <c r="K28" s="42"/>
    </row>
    <row r="29" spans="2:9" ht="24" customHeight="1">
      <c r="B29" s="43" t="s">
        <v>14</v>
      </c>
      <c r="C29" s="44"/>
      <c r="D29" s="44"/>
      <c r="E29" s="45"/>
      <c r="F29" s="46" t="s">
        <v>15</v>
      </c>
      <c r="G29" s="47" t="str">
        <f>CONCATENATE("Základ DPH ",SazbaDPH1," %")</f>
        <v>Základ DPH 15 %</v>
      </c>
      <c r="H29" s="48" t="str">
        <f>CONCATENATE("Základ DPH ",SazbaDPH2," %")</f>
        <v>Základ DPH 21 %</v>
      </c>
      <c r="I29" s="49" t="s">
        <v>16</v>
      </c>
    </row>
    <row r="30" spans="2:9" ht="12.75">
      <c r="B30" s="50" t="s">
        <v>298</v>
      </c>
      <c r="C30" s="51" t="s">
        <v>299</v>
      </c>
      <c r="D30" s="52"/>
      <c r="E30" s="53"/>
      <c r="F30" s="54">
        <f>G30+H30+I30</f>
        <v>0</v>
      </c>
      <c r="G30" s="55">
        <v>0</v>
      </c>
      <c r="H30" s="56">
        <f>'01  '!G165</f>
        <v>0</v>
      </c>
      <c r="I30" s="56">
        <f>(G30*SazbaDPH1)/100+(H30*SazbaDPH2)/100</f>
        <v>0</v>
      </c>
    </row>
    <row r="31" spans="2:9" ht="12.75">
      <c r="B31" s="57" t="s">
        <v>357</v>
      </c>
      <c r="C31" s="58" t="s">
        <v>358</v>
      </c>
      <c r="D31" s="59"/>
      <c r="E31" s="60"/>
      <c r="F31" s="61">
        <f aca="true" t="shared" si="0" ref="F31:F33">G31+H31+I31</f>
        <v>0</v>
      </c>
      <c r="G31" s="62">
        <v>0</v>
      </c>
      <c r="H31" s="63">
        <f>'02  '!G50</f>
        <v>0</v>
      </c>
      <c r="I31" s="64">
        <f aca="true" t="shared" si="1" ref="I31:I33">G31*SazbaDPH1/100+H31*SazbaDPH2/100</f>
        <v>0</v>
      </c>
    </row>
    <row r="32" spans="2:9" ht="12.75">
      <c r="B32" s="57" t="s">
        <v>398</v>
      </c>
      <c r="C32" s="58" t="s">
        <v>399</v>
      </c>
      <c r="D32" s="59"/>
      <c r="E32" s="60"/>
      <c r="F32" s="61">
        <f t="shared" si="0"/>
        <v>0</v>
      </c>
      <c r="G32" s="62">
        <v>0</v>
      </c>
      <c r="H32" s="63">
        <f>'03  '!G55</f>
        <v>0</v>
      </c>
      <c r="I32" s="64">
        <f t="shared" si="1"/>
        <v>0</v>
      </c>
    </row>
    <row r="33" spans="2:9" ht="12.75">
      <c r="B33" s="57" t="s">
        <v>463</v>
      </c>
      <c r="C33" s="58" t="s">
        <v>464</v>
      </c>
      <c r="D33" s="59"/>
      <c r="E33" s="60"/>
      <c r="F33" s="61">
        <f t="shared" si="0"/>
        <v>0</v>
      </c>
      <c r="G33" s="62">
        <v>0</v>
      </c>
      <c r="H33" s="63">
        <f>'04  '!G58</f>
        <v>0</v>
      </c>
      <c r="I33" s="64">
        <f t="shared" si="1"/>
        <v>0</v>
      </c>
    </row>
    <row r="34" spans="2:9" ht="17.25" customHeight="1">
      <c r="B34" s="65" t="s">
        <v>17</v>
      </c>
      <c r="C34" s="66"/>
      <c r="D34" s="67"/>
      <c r="E34" s="68"/>
      <c r="F34" s="69">
        <f>SUM(F30:F33)</f>
        <v>0</v>
      </c>
      <c r="G34" s="70">
        <f>SUM(G30:G33)</f>
        <v>0</v>
      </c>
      <c r="H34" s="71">
        <f>SUM(H30:H33)</f>
        <v>0</v>
      </c>
      <c r="I34" s="71">
        <f>SUM(I30:I33)</f>
        <v>0</v>
      </c>
    </row>
    <row r="35" spans="2:10" ht="12.75">
      <c r="B35" s="72"/>
      <c r="C35" s="72"/>
      <c r="D35" s="72"/>
      <c r="E35" s="72"/>
      <c r="F35" s="72"/>
      <c r="G35" s="72"/>
      <c r="H35" s="72"/>
      <c r="I35" s="72"/>
      <c r="J35" s="72"/>
    </row>
    <row r="36" spans="2:10" ht="12.75">
      <c r="B36" s="72"/>
      <c r="C36" s="72"/>
      <c r="D36" s="72"/>
      <c r="E36" s="72"/>
      <c r="F36" s="72"/>
      <c r="G36" s="72"/>
      <c r="H36" s="72"/>
      <c r="I36" s="72"/>
      <c r="J36" s="72"/>
    </row>
    <row r="37" spans="2:10" ht="12.75">
      <c r="B37" s="72"/>
      <c r="C37" s="72"/>
      <c r="D37" s="72"/>
      <c r="E37" s="72"/>
      <c r="F37" s="72"/>
      <c r="G37" s="72"/>
      <c r="H37" s="72"/>
      <c r="I37" s="72"/>
      <c r="J37" s="72"/>
    </row>
    <row r="38" spans="2:10" ht="12.75">
      <c r="B38" s="72"/>
      <c r="C38" s="72"/>
      <c r="D38" s="72"/>
      <c r="E38" s="72"/>
      <c r="F38" s="72"/>
      <c r="G38" s="72"/>
      <c r="H38" s="72"/>
      <c r="I38" s="72"/>
      <c r="J38" s="72"/>
    </row>
    <row r="39" spans="2:10" ht="12.75">
      <c r="B39" s="72"/>
      <c r="C39" s="72"/>
      <c r="D39" s="72"/>
      <c r="E39" s="72"/>
      <c r="F39" s="72"/>
      <c r="G39" s="72"/>
      <c r="H39" s="72"/>
      <c r="I39" s="72"/>
      <c r="J39" s="72"/>
    </row>
    <row r="44" spans="3:9" ht="12.75">
      <c r="C44" s="73"/>
      <c r="D44" s="74" t="s">
        <v>18</v>
      </c>
      <c r="E44" s="75"/>
      <c r="F44" s="75"/>
      <c r="G44" s="76"/>
      <c r="H44" s="73" t="s">
        <v>19</v>
      </c>
      <c r="I44" s="76"/>
    </row>
  </sheetData>
  <mergeCells count="5">
    <mergeCell ref="H19:I19"/>
    <mergeCell ref="H20:I20"/>
    <mergeCell ref="H21:I21"/>
    <mergeCell ref="H22:I22"/>
    <mergeCell ref="H23:I23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Z1145"/>
  <sheetViews>
    <sheetView showGridLines="0" showZeros="0" workbookViewId="0" topLeftCell="A1">
      <selection activeCell="A1" sqref="A1:G1"/>
    </sheetView>
  </sheetViews>
  <sheetFormatPr defaultColWidth="9.00390625" defaultRowHeight="12.75"/>
  <cols>
    <col min="1" max="1" width="4.375" style="77" customWidth="1"/>
    <col min="2" max="2" width="11.625" style="77" customWidth="1"/>
    <col min="3" max="3" width="40.375" style="77" customWidth="1"/>
    <col min="4" max="4" width="5.625" style="77" customWidth="1"/>
    <col min="5" max="5" width="8.625" style="96" customWidth="1"/>
    <col min="6" max="6" width="9.875" style="77" customWidth="1"/>
    <col min="7" max="7" width="13.875" style="77" customWidth="1"/>
    <col min="8" max="8" width="11.00390625" style="77" hidden="1" customWidth="1"/>
    <col min="9" max="9" width="9.75390625" style="77" hidden="1" customWidth="1"/>
    <col min="10" max="10" width="11.25390625" style="77" hidden="1" customWidth="1"/>
    <col min="11" max="11" width="10.375" style="77" hidden="1" customWidth="1"/>
    <col min="12" max="12" width="75.375" style="77" customWidth="1"/>
    <col min="13" max="13" width="45.25390625" style="77" customWidth="1"/>
    <col min="14" max="55" width="9.125" style="77" customWidth="1"/>
    <col min="56" max="56" width="62.25390625" style="77" customWidth="1"/>
    <col min="57" max="16384" width="9.125" style="77" customWidth="1"/>
  </cols>
  <sheetData>
    <row r="1" spans="1:7" ht="15" customHeight="1">
      <c r="A1" s="174" t="s">
        <v>467</v>
      </c>
      <c r="B1" s="174"/>
      <c r="C1" s="174"/>
      <c r="D1" s="174"/>
      <c r="E1" s="174"/>
      <c r="F1" s="174"/>
      <c r="G1" s="174"/>
    </row>
    <row r="2" spans="2:7" ht="3" customHeight="1" thickBot="1">
      <c r="B2" s="78"/>
      <c r="C2" s="79"/>
      <c r="D2" s="79"/>
      <c r="E2" s="80"/>
      <c r="F2" s="79"/>
      <c r="G2" s="79"/>
    </row>
    <row r="3" spans="1:7" ht="13.5" customHeight="1" thickTop="1">
      <c r="A3" s="81" t="s">
        <v>20</v>
      </c>
      <c r="B3" s="82"/>
      <c r="C3" s="83"/>
      <c r="D3" s="84" t="s">
        <v>300</v>
      </c>
      <c r="E3" s="85"/>
      <c r="F3" s="86"/>
      <c r="G3" s="87"/>
    </row>
    <row r="4" spans="1:7" ht="13.5" customHeight="1" thickBot="1">
      <c r="A4" s="88" t="s">
        <v>21</v>
      </c>
      <c r="B4" s="89"/>
      <c r="C4" s="90"/>
      <c r="D4" s="91" t="s">
        <v>2</v>
      </c>
      <c r="E4" s="92"/>
      <c r="F4" s="93"/>
      <c r="G4" s="94"/>
    </row>
    <row r="5" ht="13.5" thickTop="1">
      <c r="A5" s="95"/>
    </row>
    <row r="6" spans="1:11" s="101" customFormat="1" ht="26.25" customHeight="1">
      <c r="A6" s="97" t="s">
        <v>22</v>
      </c>
      <c r="B6" s="98" t="s">
        <v>23</v>
      </c>
      <c r="C6" s="98" t="s">
        <v>24</v>
      </c>
      <c r="D6" s="98" t="s">
        <v>25</v>
      </c>
      <c r="E6" s="98" t="s">
        <v>26</v>
      </c>
      <c r="F6" s="98" t="s">
        <v>27</v>
      </c>
      <c r="G6" s="99" t="s">
        <v>28</v>
      </c>
      <c r="H6" s="100" t="s">
        <v>29</v>
      </c>
      <c r="I6" s="100" t="s">
        <v>30</v>
      </c>
      <c r="J6" s="100" t="s">
        <v>31</v>
      </c>
      <c r="K6" s="100" t="s">
        <v>32</v>
      </c>
    </row>
    <row r="7" spans="1:15" ht="14.25" customHeight="1">
      <c r="A7" s="102" t="s">
        <v>33</v>
      </c>
      <c r="B7" s="103" t="s">
        <v>34</v>
      </c>
      <c r="C7" s="104" t="s">
        <v>35</v>
      </c>
      <c r="D7" s="105"/>
      <c r="E7" s="106"/>
      <c r="F7" s="106"/>
      <c r="G7" s="107"/>
      <c r="H7" s="108"/>
      <c r="I7" s="109"/>
      <c r="J7" s="108"/>
      <c r="K7" s="109"/>
      <c r="O7" s="110"/>
    </row>
    <row r="8" spans="1:104" ht="12.75">
      <c r="A8" s="111">
        <v>1</v>
      </c>
      <c r="B8" s="112" t="s">
        <v>47</v>
      </c>
      <c r="C8" s="113" t="s">
        <v>48</v>
      </c>
      <c r="D8" s="114" t="s">
        <v>49</v>
      </c>
      <c r="E8" s="115">
        <v>1761.935</v>
      </c>
      <c r="F8" s="175"/>
      <c r="G8" s="117">
        <f>E8*F8</f>
        <v>0</v>
      </c>
      <c r="H8" s="118">
        <v>0</v>
      </c>
      <c r="I8" s="119">
        <f>E8*H8</f>
        <v>0</v>
      </c>
      <c r="J8" s="118">
        <v>0</v>
      </c>
      <c r="K8" s="119">
        <f>E8*J8</f>
        <v>0</v>
      </c>
      <c r="O8" s="110"/>
      <c r="Z8" s="120"/>
      <c r="AA8" s="120">
        <v>1</v>
      </c>
      <c r="AB8" s="120">
        <v>1</v>
      </c>
      <c r="AC8" s="120">
        <v>1</v>
      </c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CA8" s="120">
        <v>1</v>
      </c>
      <c r="CB8" s="120">
        <v>1</v>
      </c>
      <c r="CZ8" s="77">
        <v>1</v>
      </c>
    </row>
    <row r="9" spans="1:63" ht="12.75">
      <c r="A9" s="121"/>
      <c r="B9" s="122"/>
      <c r="C9" s="169" t="s">
        <v>50</v>
      </c>
      <c r="D9" s="170"/>
      <c r="E9" s="125">
        <v>631.925</v>
      </c>
      <c r="F9" s="176"/>
      <c r="G9" s="127"/>
      <c r="H9" s="128"/>
      <c r="I9" s="123"/>
      <c r="K9" s="123"/>
      <c r="M9" s="129" t="s">
        <v>50</v>
      </c>
      <c r="O9" s="11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30" t="str">
        <f>C8</f>
        <v>Odkopávky pro silnice v hor. 3 do 100 m3</v>
      </c>
      <c r="BE9" s="120"/>
      <c r="BF9" s="120"/>
      <c r="BG9" s="120"/>
      <c r="BH9" s="120"/>
      <c r="BI9" s="120"/>
      <c r="BJ9" s="120"/>
      <c r="BK9" s="120"/>
    </row>
    <row r="10" spans="1:63" ht="12.75">
      <c r="A10" s="121"/>
      <c r="B10" s="122"/>
      <c r="C10" s="169" t="s">
        <v>51</v>
      </c>
      <c r="D10" s="170"/>
      <c r="E10" s="125">
        <v>527.52</v>
      </c>
      <c r="F10" s="176"/>
      <c r="G10" s="127"/>
      <c r="H10" s="128"/>
      <c r="I10" s="123"/>
      <c r="K10" s="123"/>
      <c r="M10" s="129" t="s">
        <v>51</v>
      </c>
      <c r="O10" s="11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30" t="str">
        <f>C9</f>
        <v>1099*1,15*0,5</v>
      </c>
      <c r="BE10" s="120"/>
      <c r="BF10" s="120"/>
      <c r="BG10" s="120"/>
      <c r="BH10" s="120"/>
      <c r="BI10" s="120"/>
      <c r="BJ10" s="120"/>
      <c r="BK10" s="120"/>
    </row>
    <row r="11" spans="1:63" ht="12.75">
      <c r="A11" s="121"/>
      <c r="B11" s="122"/>
      <c r="C11" s="169" t="s">
        <v>52</v>
      </c>
      <c r="D11" s="170"/>
      <c r="E11" s="125">
        <v>312.57</v>
      </c>
      <c r="F11" s="176"/>
      <c r="G11" s="127"/>
      <c r="H11" s="128"/>
      <c r="I11" s="123"/>
      <c r="K11" s="123"/>
      <c r="M11" s="129" t="s">
        <v>52</v>
      </c>
      <c r="O11" s="11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30" t="str">
        <f>C10</f>
        <v>1099*1,2*0,4</v>
      </c>
      <c r="BE11" s="120"/>
      <c r="BF11" s="120"/>
      <c r="BG11" s="120"/>
      <c r="BH11" s="120"/>
      <c r="BI11" s="120"/>
      <c r="BJ11" s="120"/>
      <c r="BK11" s="120"/>
    </row>
    <row r="12" spans="1:63" ht="12.75">
      <c r="A12" s="121"/>
      <c r="B12" s="122"/>
      <c r="C12" s="169" t="s">
        <v>53</v>
      </c>
      <c r="D12" s="170"/>
      <c r="E12" s="125">
        <v>289.92</v>
      </c>
      <c r="F12" s="176"/>
      <c r="G12" s="127"/>
      <c r="H12" s="128"/>
      <c r="I12" s="123"/>
      <c r="K12" s="123"/>
      <c r="M12" s="129" t="s">
        <v>53</v>
      </c>
      <c r="O12" s="11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30" t="str">
        <f>C11</f>
        <v>604*1,15*0,45</v>
      </c>
      <c r="BE12" s="120"/>
      <c r="BF12" s="120"/>
      <c r="BG12" s="120"/>
      <c r="BH12" s="120"/>
      <c r="BI12" s="120"/>
      <c r="BJ12" s="120"/>
      <c r="BK12" s="120"/>
    </row>
    <row r="13" spans="1:104" ht="12.75">
      <c r="A13" s="111">
        <v>2</v>
      </c>
      <c r="B13" s="112" t="s">
        <v>54</v>
      </c>
      <c r="C13" s="113" t="s">
        <v>55</v>
      </c>
      <c r="D13" s="114" t="s">
        <v>49</v>
      </c>
      <c r="E13" s="115">
        <v>1761.935</v>
      </c>
      <c r="F13" s="175"/>
      <c r="G13" s="117">
        <f>E13*F13</f>
        <v>0</v>
      </c>
      <c r="H13" s="118">
        <v>0</v>
      </c>
      <c r="I13" s="119">
        <f>E13*H13</f>
        <v>0</v>
      </c>
      <c r="J13" s="118">
        <v>0</v>
      </c>
      <c r="K13" s="119">
        <f>E13*J13</f>
        <v>0</v>
      </c>
      <c r="O13" s="110"/>
      <c r="Z13" s="120"/>
      <c r="AA13" s="120">
        <v>1</v>
      </c>
      <c r="AB13" s="120">
        <v>1</v>
      </c>
      <c r="AC13" s="120">
        <v>1</v>
      </c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CA13" s="120">
        <v>1</v>
      </c>
      <c r="CB13" s="120">
        <v>1</v>
      </c>
      <c r="CZ13" s="77">
        <v>1</v>
      </c>
    </row>
    <row r="14" spans="1:104" ht="12.75">
      <c r="A14" s="111">
        <v>3</v>
      </c>
      <c r="B14" s="112" t="s">
        <v>56</v>
      </c>
      <c r="C14" s="113" t="s">
        <v>57</v>
      </c>
      <c r="D14" s="114" t="s">
        <v>49</v>
      </c>
      <c r="E14" s="115">
        <v>88.0968</v>
      </c>
      <c r="F14" s="175"/>
      <c r="G14" s="117">
        <f>E14*F14</f>
        <v>0</v>
      </c>
      <c r="H14" s="118">
        <v>0</v>
      </c>
      <c r="I14" s="119">
        <f>E14*H14</f>
        <v>0</v>
      </c>
      <c r="J14" s="118">
        <v>0</v>
      </c>
      <c r="K14" s="119">
        <f>E14*J14</f>
        <v>0</v>
      </c>
      <c r="O14" s="110"/>
      <c r="Z14" s="120"/>
      <c r="AA14" s="120">
        <v>1</v>
      </c>
      <c r="AB14" s="120">
        <v>1</v>
      </c>
      <c r="AC14" s="120">
        <v>1</v>
      </c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CA14" s="120">
        <v>1</v>
      </c>
      <c r="CB14" s="120">
        <v>1</v>
      </c>
      <c r="CZ14" s="77">
        <v>1</v>
      </c>
    </row>
    <row r="15" spans="1:63" ht="12.75">
      <c r="A15" s="121"/>
      <c r="B15" s="122"/>
      <c r="C15" s="169" t="s">
        <v>58</v>
      </c>
      <c r="D15" s="170"/>
      <c r="E15" s="125">
        <v>88.0968</v>
      </c>
      <c r="F15" s="176"/>
      <c r="G15" s="127"/>
      <c r="H15" s="128"/>
      <c r="I15" s="123"/>
      <c r="K15" s="123"/>
      <c r="M15" s="129" t="s">
        <v>58</v>
      </c>
      <c r="O15" s="11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30" t="str">
        <f>C14</f>
        <v>Příplatek za ztížené hloubení v blízkosti vedení</v>
      </c>
      <c r="BE15" s="120"/>
      <c r="BF15" s="120"/>
      <c r="BG15" s="120"/>
      <c r="BH15" s="120"/>
      <c r="BI15" s="120"/>
      <c r="BJ15" s="120"/>
      <c r="BK15" s="120"/>
    </row>
    <row r="16" spans="1:104" ht="12.75">
      <c r="A16" s="111">
        <v>4</v>
      </c>
      <c r="B16" s="112" t="s">
        <v>59</v>
      </c>
      <c r="C16" s="113" t="s">
        <v>60</v>
      </c>
      <c r="D16" s="114" t="s">
        <v>49</v>
      </c>
      <c r="E16" s="115">
        <v>48.24</v>
      </c>
      <c r="F16" s="175"/>
      <c r="G16" s="117">
        <f>E16*F16</f>
        <v>0</v>
      </c>
      <c r="H16" s="118">
        <v>0</v>
      </c>
      <c r="I16" s="119">
        <f>E16*H16</f>
        <v>0</v>
      </c>
      <c r="J16" s="118">
        <v>0</v>
      </c>
      <c r="K16" s="119">
        <f>E16*J16</f>
        <v>0</v>
      </c>
      <c r="O16" s="110"/>
      <c r="Z16" s="120"/>
      <c r="AA16" s="120">
        <v>1</v>
      </c>
      <c r="AB16" s="120">
        <v>1</v>
      </c>
      <c r="AC16" s="120">
        <v>1</v>
      </c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CA16" s="120">
        <v>1</v>
      </c>
      <c r="CB16" s="120">
        <v>1</v>
      </c>
      <c r="CZ16" s="77">
        <v>1</v>
      </c>
    </row>
    <row r="17" spans="1:63" ht="12.75">
      <c r="A17" s="121"/>
      <c r="B17" s="122"/>
      <c r="C17" s="169" t="s">
        <v>61</v>
      </c>
      <c r="D17" s="170"/>
      <c r="E17" s="125">
        <v>21.84</v>
      </c>
      <c r="F17" s="176"/>
      <c r="G17" s="127"/>
      <c r="H17" s="128"/>
      <c r="I17" s="123"/>
      <c r="K17" s="123"/>
      <c r="M17" s="129" t="s">
        <v>61</v>
      </c>
      <c r="O17" s="11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30" t="str">
        <f>C16</f>
        <v>Hloubení rýh šířky do 60 cm v hor.3 do 100 m3</v>
      </c>
      <c r="BE17" s="120"/>
      <c r="BF17" s="120"/>
      <c r="BG17" s="120"/>
      <c r="BH17" s="120"/>
      <c r="BI17" s="120"/>
      <c r="BJ17" s="120"/>
      <c r="BK17" s="120"/>
    </row>
    <row r="18" spans="1:63" ht="12.75">
      <c r="A18" s="121"/>
      <c r="B18" s="122"/>
      <c r="C18" s="169" t="s">
        <v>62</v>
      </c>
      <c r="D18" s="170"/>
      <c r="E18" s="125">
        <v>3.6</v>
      </c>
      <c r="F18" s="176"/>
      <c r="G18" s="127"/>
      <c r="H18" s="128"/>
      <c r="I18" s="123"/>
      <c r="K18" s="123"/>
      <c r="M18" s="129" t="s">
        <v>62</v>
      </c>
      <c r="O18" s="11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30" t="str">
        <f>C17</f>
        <v>(12+30)*0,65*0,8</v>
      </c>
      <c r="BE18" s="120"/>
      <c r="BF18" s="120"/>
      <c r="BG18" s="120"/>
      <c r="BH18" s="120"/>
      <c r="BI18" s="120"/>
      <c r="BJ18" s="120"/>
      <c r="BK18" s="120"/>
    </row>
    <row r="19" spans="1:63" ht="12.75">
      <c r="A19" s="121"/>
      <c r="B19" s="122"/>
      <c r="C19" s="169" t="s">
        <v>63</v>
      </c>
      <c r="D19" s="170"/>
      <c r="E19" s="125">
        <v>22.8</v>
      </c>
      <c r="F19" s="176"/>
      <c r="G19" s="127"/>
      <c r="H19" s="128"/>
      <c r="I19" s="123"/>
      <c r="K19" s="123"/>
      <c r="M19" s="129" t="s">
        <v>63</v>
      </c>
      <c r="O19" s="11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30" t="str">
        <f>C18</f>
        <v>9*0,5*0,8</v>
      </c>
      <c r="BE19" s="120"/>
      <c r="BF19" s="120"/>
      <c r="BG19" s="120"/>
      <c r="BH19" s="120"/>
      <c r="BI19" s="120"/>
      <c r="BJ19" s="120"/>
      <c r="BK19" s="120"/>
    </row>
    <row r="20" spans="1:104" ht="12.75">
      <c r="A20" s="111">
        <v>5</v>
      </c>
      <c r="B20" s="112" t="s">
        <v>64</v>
      </c>
      <c r="C20" s="113" t="s">
        <v>65</v>
      </c>
      <c r="D20" s="114" t="s">
        <v>49</v>
      </c>
      <c r="E20" s="115">
        <v>48.24</v>
      </c>
      <c r="F20" s="175"/>
      <c r="G20" s="117">
        <f>E20*F20</f>
        <v>0</v>
      </c>
      <c r="H20" s="118">
        <v>0</v>
      </c>
      <c r="I20" s="119">
        <f>E20*H20</f>
        <v>0</v>
      </c>
      <c r="J20" s="118">
        <v>0</v>
      </c>
      <c r="K20" s="119">
        <f>E20*J20</f>
        <v>0</v>
      </c>
      <c r="O20" s="110"/>
      <c r="Z20" s="120"/>
      <c r="AA20" s="120">
        <v>1</v>
      </c>
      <c r="AB20" s="120">
        <v>1</v>
      </c>
      <c r="AC20" s="120">
        <v>1</v>
      </c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CA20" s="120">
        <v>1</v>
      </c>
      <c r="CB20" s="120">
        <v>1</v>
      </c>
      <c r="CZ20" s="77">
        <v>1</v>
      </c>
    </row>
    <row r="21" spans="1:104" ht="12.75">
      <c r="A21" s="111">
        <v>6</v>
      </c>
      <c r="B21" s="112" t="s">
        <v>66</v>
      </c>
      <c r="C21" s="113" t="s">
        <v>67</v>
      </c>
      <c r="D21" s="114" t="s">
        <v>49</v>
      </c>
      <c r="E21" s="115">
        <v>32.72</v>
      </c>
      <c r="F21" s="175"/>
      <c r="G21" s="117">
        <f>E21*F21</f>
        <v>0</v>
      </c>
      <c r="H21" s="118">
        <v>0</v>
      </c>
      <c r="I21" s="119">
        <f>E21*H21</f>
        <v>0</v>
      </c>
      <c r="J21" s="118">
        <v>0</v>
      </c>
      <c r="K21" s="119">
        <f>E21*J21</f>
        <v>0</v>
      </c>
      <c r="O21" s="110"/>
      <c r="Z21" s="120"/>
      <c r="AA21" s="120">
        <v>1</v>
      </c>
      <c r="AB21" s="120">
        <v>1</v>
      </c>
      <c r="AC21" s="120">
        <v>1</v>
      </c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CA21" s="120">
        <v>1</v>
      </c>
      <c r="CB21" s="120">
        <v>1</v>
      </c>
      <c r="CZ21" s="77">
        <v>1</v>
      </c>
    </row>
    <row r="22" spans="1:63" ht="12.75">
      <c r="A22" s="121"/>
      <c r="B22" s="122"/>
      <c r="C22" s="169" t="s">
        <v>68</v>
      </c>
      <c r="D22" s="170"/>
      <c r="E22" s="125">
        <v>3.92</v>
      </c>
      <c r="F22" s="176"/>
      <c r="G22" s="127"/>
      <c r="H22" s="128"/>
      <c r="I22" s="123"/>
      <c r="K22" s="123"/>
      <c r="M22" s="129" t="s">
        <v>68</v>
      </c>
      <c r="O22" s="11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30" t="e">
        <f>#REF!</f>
        <v>#REF!</v>
      </c>
      <c r="BE22" s="120"/>
      <c r="BF22" s="120"/>
      <c r="BG22" s="120"/>
      <c r="BH22" s="120"/>
      <c r="BI22" s="120"/>
      <c r="BJ22" s="120"/>
      <c r="BK22" s="120"/>
    </row>
    <row r="23" spans="1:63" ht="12.75">
      <c r="A23" s="121"/>
      <c r="B23" s="122"/>
      <c r="C23" s="169" t="s">
        <v>69</v>
      </c>
      <c r="D23" s="170"/>
      <c r="E23" s="125">
        <v>28.8</v>
      </c>
      <c r="F23" s="176"/>
      <c r="G23" s="127"/>
      <c r="H23" s="128"/>
      <c r="I23" s="123"/>
      <c r="K23" s="123"/>
      <c r="M23" s="129" t="s">
        <v>69</v>
      </c>
      <c r="O23" s="11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30" t="str">
        <f>C22</f>
        <v>1,4*1,4*1*2</v>
      </c>
      <c r="BE23" s="120"/>
      <c r="BF23" s="120"/>
      <c r="BG23" s="120"/>
      <c r="BH23" s="120"/>
      <c r="BI23" s="120"/>
      <c r="BJ23" s="120"/>
      <c r="BK23" s="120"/>
    </row>
    <row r="24" spans="1:104" ht="12.75">
      <c r="A24" s="111">
        <v>7</v>
      </c>
      <c r="B24" s="112" t="s">
        <v>70</v>
      </c>
      <c r="C24" s="113" t="s">
        <v>71</v>
      </c>
      <c r="D24" s="114" t="s">
        <v>49</v>
      </c>
      <c r="E24" s="115">
        <v>32.72</v>
      </c>
      <c r="F24" s="175"/>
      <c r="G24" s="117">
        <f>E24*F24</f>
        <v>0</v>
      </c>
      <c r="H24" s="118">
        <v>0</v>
      </c>
      <c r="I24" s="119">
        <f>E24*H24</f>
        <v>0</v>
      </c>
      <c r="J24" s="118">
        <v>0</v>
      </c>
      <c r="K24" s="119">
        <f>E24*J24</f>
        <v>0</v>
      </c>
      <c r="O24" s="110"/>
      <c r="Z24" s="120"/>
      <c r="AA24" s="120">
        <v>1</v>
      </c>
      <c r="AB24" s="120">
        <v>1</v>
      </c>
      <c r="AC24" s="120">
        <v>1</v>
      </c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CA24" s="120">
        <v>1</v>
      </c>
      <c r="CB24" s="120">
        <v>1</v>
      </c>
      <c r="CZ24" s="77">
        <v>1</v>
      </c>
    </row>
    <row r="25" spans="1:104" ht="12.75">
      <c r="A25" s="111">
        <v>8</v>
      </c>
      <c r="B25" s="112" t="s">
        <v>72</v>
      </c>
      <c r="C25" s="113" t="s">
        <v>73</v>
      </c>
      <c r="D25" s="114" t="s">
        <v>49</v>
      </c>
      <c r="E25" s="115">
        <v>1794.895</v>
      </c>
      <c r="F25" s="175"/>
      <c r="G25" s="117">
        <f>E25*F25</f>
        <v>0</v>
      </c>
      <c r="H25" s="118">
        <v>0</v>
      </c>
      <c r="I25" s="119">
        <f>E25*H25</f>
        <v>0</v>
      </c>
      <c r="J25" s="118">
        <v>0</v>
      </c>
      <c r="K25" s="119">
        <f>E25*J25</f>
        <v>0</v>
      </c>
      <c r="O25" s="110"/>
      <c r="Z25" s="120"/>
      <c r="AA25" s="120">
        <v>1</v>
      </c>
      <c r="AB25" s="120">
        <v>1</v>
      </c>
      <c r="AC25" s="120">
        <v>1</v>
      </c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CA25" s="120">
        <v>1</v>
      </c>
      <c r="CB25" s="120">
        <v>1</v>
      </c>
      <c r="CZ25" s="77">
        <v>1</v>
      </c>
    </row>
    <row r="26" spans="1:63" ht="12.75">
      <c r="A26" s="121"/>
      <c r="B26" s="122"/>
      <c r="C26" s="169" t="s">
        <v>74</v>
      </c>
      <c r="D26" s="170"/>
      <c r="E26" s="125">
        <v>1794.895</v>
      </c>
      <c r="F26" s="176"/>
      <c r="G26" s="127"/>
      <c r="H26" s="128"/>
      <c r="I26" s="123"/>
      <c r="K26" s="123"/>
      <c r="M26" s="129" t="s">
        <v>74</v>
      </c>
      <c r="O26" s="11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30" t="str">
        <f>C25</f>
        <v>Vodorovné přemístění výkopku z hor.1-4 do 10000 m</v>
      </c>
      <c r="BE26" s="120"/>
      <c r="BF26" s="120"/>
      <c r="BG26" s="120"/>
      <c r="BH26" s="120"/>
      <c r="BI26" s="120"/>
      <c r="BJ26" s="120"/>
      <c r="BK26" s="120"/>
    </row>
    <row r="27" spans="1:104" ht="12.75">
      <c r="A27" s="111">
        <v>9</v>
      </c>
      <c r="B27" s="112" t="s">
        <v>75</v>
      </c>
      <c r="C27" s="113" t="s">
        <v>76</v>
      </c>
      <c r="D27" s="114" t="s">
        <v>49</v>
      </c>
      <c r="E27" s="115">
        <v>1794.895</v>
      </c>
      <c r="F27" s="175"/>
      <c r="G27" s="117">
        <f>E27*F27</f>
        <v>0</v>
      </c>
      <c r="H27" s="118">
        <v>0</v>
      </c>
      <c r="I27" s="119">
        <f>E27*H27</f>
        <v>0</v>
      </c>
      <c r="J27" s="118">
        <v>0</v>
      </c>
      <c r="K27" s="119">
        <f>E27*J27</f>
        <v>0</v>
      </c>
      <c r="O27" s="110"/>
      <c r="Z27" s="120"/>
      <c r="AA27" s="120">
        <v>1</v>
      </c>
      <c r="AB27" s="120">
        <v>1</v>
      </c>
      <c r="AC27" s="120">
        <v>1</v>
      </c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CA27" s="120">
        <v>1</v>
      </c>
      <c r="CB27" s="120">
        <v>1</v>
      </c>
      <c r="CZ27" s="77">
        <v>1</v>
      </c>
    </row>
    <row r="28" spans="1:104" ht="12.75">
      <c r="A28" s="111">
        <v>10</v>
      </c>
      <c r="B28" s="112" t="s">
        <v>77</v>
      </c>
      <c r="C28" s="113" t="s">
        <v>78</v>
      </c>
      <c r="D28" s="114" t="s">
        <v>36</v>
      </c>
      <c r="E28" s="115">
        <v>750</v>
      </c>
      <c r="F28" s="175"/>
      <c r="G28" s="117">
        <f>E28*F28</f>
        <v>0</v>
      </c>
      <c r="H28" s="118">
        <v>0</v>
      </c>
      <c r="I28" s="119">
        <f>E28*H28</f>
        <v>0</v>
      </c>
      <c r="J28" s="118">
        <v>0</v>
      </c>
      <c r="K28" s="119">
        <f>E28*J28</f>
        <v>0</v>
      </c>
      <c r="O28" s="110"/>
      <c r="Z28" s="120"/>
      <c r="AA28" s="120">
        <v>1</v>
      </c>
      <c r="AB28" s="120">
        <v>1</v>
      </c>
      <c r="AC28" s="120">
        <v>1</v>
      </c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CA28" s="120">
        <v>1</v>
      </c>
      <c r="CB28" s="120">
        <v>1</v>
      </c>
      <c r="CZ28" s="77">
        <v>1</v>
      </c>
    </row>
    <row r="29" spans="1:104" ht="12.75">
      <c r="A29" s="111">
        <v>11</v>
      </c>
      <c r="B29" s="112" t="s">
        <v>79</v>
      </c>
      <c r="C29" s="113" t="s">
        <v>80</v>
      </c>
      <c r="D29" s="114" t="s">
        <v>36</v>
      </c>
      <c r="E29" s="115">
        <v>3775</v>
      </c>
      <c r="F29" s="175"/>
      <c r="G29" s="117">
        <f>E29*F29</f>
        <v>0</v>
      </c>
      <c r="H29" s="118">
        <v>0</v>
      </c>
      <c r="I29" s="119">
        <f>E29*H29</f>
        <v>0</v>
      </c>
      <c r="J29" s="118">
        <v>0</v>
      </c>
      <c r="K29" s="119">
        <f>E29*J29</f>
        <v>0</v>
      </c>
      <c r="O29" s="110"/>
      <c r="Z29" s="120"/>
      <c r="AA29" s="120">
        <v>1</v>
      </c>
      <c r="AB29" s="120">
        <v>1</v>
      </c>
      <c r="AC29" s="120">
        <v>1</v>
      </c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CA29" s="120">
        <v>1</v>
      </c>
      <c r="CB29" s="120">
        <v>1</v>
      </c>
      <c r="CZ29" s="77">
        <v>1</v>
      </c>
    </row>
    <row r="30" spans="1:63" ht="12.75">
      <c r="A30" s="121"/>
      <c r="B30" s="122"/>
      <c r="C30" s="169" t="s">
        <v>81</v>
      </c>
      <c r="D30" s="170"/>
      <c r="E30" s="125">
        <v>3775</v>
      </c>
      <c r="F30" s="176"/>
      <c r="G30" s="127"/>
      <c r="H30" s="128"/>
      <c r="I30" s="123"/>
      <c r="K30" s="123"/>
      <c r="M30" s="129" t="s">
        <v>81</v>
      </c>
      <c r="O30" s="11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30" t="str">
        <f>C29</f>
        <v>Úprava pláně v zářezech v hor. 1-4, se zhutněním</v>
      </c>
      <c r="BE30" s="120"/>
      <c r="BF30" s="120"/>
      <c r="BG30" s="120"/>
      <c r="BH30" s="120"/>
      <c r="BI30" s="120"/>
      <c r="BJ30" s="120"/>
      <c r="BK30" s="120"/>
    </row>
    <row r="31" spans="1:104" ht="12.75">
      <c r="A31" s="111">
        <v>12</v>
      </c>
      <c r="B31" s="112" t="s">
        <v>82</v>
      </c>
      <c r="C31" s="113" t="s">
        <v>83</v>
      </c>
      <c r="D31" s="114" t="s">
        <v>36</v>
      </c>
      <c r="E31" s="115">
        <v>750</v>
      </c>
      <c r="F31" s="175"/>
      <c r="G31" s="117">
        <f>E31*F31</f>
        <v>0</v>
      </c>
      <c r="H31" s="118">
        <v>0</v>
      </c>
      <c r="I31" s="119">
        <f>E31*H31</f>
        <v>0</v>
      </c>
      <c r="J31" s="118">
        <v>0</v>
      </c>
      <c r="K31" s="119">
        <f>E31*J31</f>
        <v>0</v>
      </c>
      <c r="O31" s="110"/>
      <c r="Z31" s="120"/>
      <c r="AA31" s="120">
        <v>1</v>
      </c>
      <c r="AB31" s="120">
        <v>1</v>
      </c>
      <c r="AC31" s="120">
        <v>1</v>
      </c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CA31" s="120">
        <v>1</v>
      </c>
      <c r="CB31" s="120">
        <v>1</v>
      </c>
      <c r="CZ31" s="77">
        <v>1</v>
      </c>
    </row>
    <row r="32" spans="1:104" ht="12.75">
      <c r="A32" s="111">
        <v>13</v>
      </c>
      <c r="B32" s="112" t="s">
        <v>84</v>
      </c>
      <c r="C32" s="113" t="s">
        <v>85</v>
      </c>
      <c r="D32" s="114" t="s">
        <v>36</v>
      </c>
      <c r="E32" s="115">
        <v>750</v>
      </c>
      <c r="F32" s="175"/>
      <c r="G32" s="117">
        <f>E32*F32</f>
        <v>0</v>
      </c>
      <c r="H32" s="118">
        <v>0</v>
      </c>
      <c r="I32" s="119">
        <f>E32*H32</f>
        <v>0</v>
      </c>
      <c r="J32" s="118">
        <v>0</v>
      </c>
      <c r="K32" s="119">
        <f>E32*J32</f>
        <v>0</v>
      </c>
      <c r="O32" s="110"/>
      <c r="Z32" s="120"/>
      <c r="AA32" s="120">
        <v>1</v>
      </c>
      <c r="AB32" s="120">
        <v>1</v>
      </c>
      <c r="AC32" s="120">
        <v>1</v>
      </c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CA32" s="120">
        <v>1</v>
      </c>
      <c r="CB32" s="120">
        <v>1</v>
      </c>
      <c r="CZ32" s="77">
        <v>1</v>
      </c>
    </row>
    <row r="33" spans="1:104" ht="12.75">
      <c r="A33" s="111">
        <v>14</v>
      </c>
      <c r="B33" s="112" t="s">
        <v>86</v>
      </c>
      <c r="C33" s="113" t="s">
        <v>87</v>
      </c>
      <c r="D33" s="114" t="s">
        <v>49</v>
      </c>
      <c r="E33" s="115">
        <v>1794.895</v>
      </c>
      <c r="F33" s="175"/>
      <c r="G33" s="117">
        <f>E33*F33</f>
        <v>0</v>
      </c>
      <c r="H33" s="118">
        <v>0</v>
      </c>
      <c r="I33" s="119">
        <f>E33*H33</f>
        <v>0</v>
      </c>
      <c r="J33" s="118">
        <v>0</v>
      </c>
      <c r="K33" s="119">
        <f>E33*J33</f>
        <v>0</v>
      </c>
      <c r="O33" s="110"/>
      <c r="Z33" s="120"/>
      <c r="AA33" s="120">
        <v>1</v>
      </c>
      <c r="AB33" s="120">
        <v>1</v>
      </c>
      <c r="AC33" s="120">
        <v>1</v>
      </c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CA33" s="120">
        <v>1</v>
      </c>
      <c r="CB33" s="120">
        <v>1</v>
      </c>
      <c r="CZ33" s="77">
        <v>1</v>
      </c>
    </row>
    <row r="34" spans="1:104" ht="12.75">
      <c r="A34" s="111">
        <v>15</v>
      </c>
      <c r="B34" s="112" t="s">
        <v>88</v>
      </c>
      <c r="C34" s="113" t="s">
        <v>89</v>
      </c>
      <c r="D34" s="114" t="s">
        <v>90</v>
      </c>
      <c r="E34" s="115">
        <v>22.5</v>
      </c>
      <c r="F34" s="175"/>
      <c r="G34" s="117">
        <f>E34*F34</f>
        <v>0</v>
      </c>
      <c r="H34" s="118">
        <v>0</v>
      </c>
      <c r="I34" s="119">
        <f>E34*H34</f>
        <v>0</v>
      </c>
      <c r="J34" s="118"/>
      <c r="K34" s="119">
        <f>E34*J34</f>
        <v>0</v>
      </c>
      <c r="O34" s="110"/>
      <c r="Z34" s="120"/>
      <c r="AA34" s="120">
        <v>3</v>
      </c>
      <c r="AB34" s="120">
        <v>1</v>
      </c>
      <c r="AC34" s="120">
        <v>572400</v>
      </c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CA34" s="120">
        <v>3</v>
      </c>
      <c r="CB34" s="120">
        <v>1</v>
      </c>
      <c r="CZ34" s="77">
        <v>1</v>
      </c>
    </row>
    <row r="35" spans="1:63" ht="12.75">
      <c r="A35" s="121"/>
      <c r="B35" s="122"/>
      <c r="C35" s="169" t="s">
        <v>91</v>
      </c>
      <c r="D35" s="170"/>
      <c r="E35" s="125">
        <v>22.5</v>
      </c>
      <c r="F35" s="176"/>
      <c r="G35" s="127"/>
      <c r="H35" s="128"/>
      <c r="I35" s="123"/>
      <c r="K35" s="123"/>
      <c r="M35" s="129" t="s">
        <v>91</v>
      </c>
      <c r="O35" s="11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30" t="str">
        <f>C34</f>
        <v>Směs travní parková sídlištní</v>
      </c>
      <c r="BE35" s="120"/>
      <c r="BF35" s="120"/>
      <c r="BG35" s="120"/>
      <c r="BH35" s="120"/>
      <c r="BI35" s="120"/>
      <c r="BJ35" s="120"/>
      <c r="BK35" s="120"/>
    </row>
    <row r="36" spans="1:104" ht="12.75">
      <c r="A36" s="111">
        <v>16</v>
      </c>
      <c r="B36" s="112" t="s">
        <v>92</v>
      </c>
      <c r="C36" s="113" t="s">
        <v>93</v>
      </c>
      <c r="D36" s="114" t="s">
        <v>49</v>
      </c>
      <c r="E36" s="115">
        <v>75</v>
      </c>
      <c r="F36" s="175"/>
      <c r="G36" s="117">
        <f>E36*F36</f>
        <v>0</v>
      </c>
      <c r="H36" s="118">
        <v>1.67</v>
      </c>
      <c r="I36" s="119">
        <f>E36*H36</f>
        <v>125.25</v>
      </c>
      <c r="J36" s="118"/>
      <c r="K36" s="119">
        <f>E36*J36</f>
        <v>0</v>
      </c>
      <c r="O36" s="110"/>
      <c r="Z36" s="120"/>
      <c r="AA36" s="120">
        <v>3</v>
      </c>
      <c r="AB36" s="120">
        <v>1</v>
      </c>
      <c r="AC36" s="120">
        <v>10364200</v>
      </c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CA36" s="120">
        <v>3</v>
      </c>
      <c r="CB36" s="120">
        <v>1</v>
      </c>
      <c r="CZ36" s="77">
        <v>1</v>
      </c>
    </row>
    <row r="37" spans="1:63" ht="12.75">
      <c r="A37" s="121"/>
      <c r="B37" s="122"/>
      <c r="C37" s="169" t="s">
        <v>94</v>
      </c>
      <c r="D37" s="170"/>
      <c r="E37" s="125">
        <v>75</v>
      </c>
      <c r="F37" s="176"/>
      <c r="G37" s="127"/>
      <c r="H37" s="128"/>
      <c r="I37" s="123"/>
      <c r="K37" s="123"/>
      <c r="M37" s="129" t="s">
        <v>94</v>
      </c>
      <c r="O37" s="11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30" t="str">
        <f>C36</f>
        <v>Ornice pro pozemkové úpravy</v>
      </c>
      <c r="BE37" s="120"/>
      <c r="BF37" s="120"/>
      <c r="BG37" s="120"/>
      <c r="BH37" s="120"/>
      <c r="BI37" s="120"/>
      <c r="BJ37" s="120"/>
      <c r="BK37" s="120"/>
    </row>
    <row r="38" spans="1:63" ht="12.75">
      <c r="A38" s="131" t="s">
        <v>37</v>
      </c>
      <c r="B38" s="132" t="s">
        <v>34</v>
      </c>
      <c r="C38" s="133" t="s">
        <v>35</v>
      </c>
      <c r="D38" s="134"/>
      <c r="E38" s="135"/>
      <c r="F38" s="177"/>
      <c r="G38" s="136">
        <f>SUM(G7:G37)</f>
        <v>0</v>
      </c>
      <c r="H38" s="137"/>
      <c r="I38" s="138">
        <f>SUM(I7:I37)</f>
        <v>125.25</v>
      </c>
      <c r="J38" s="139"/>
      <c r="K38" s="138">
        <f>SUM(K7:K37)</f>
        <v>0</v>
      </c>
      <c r="O38" s="110"/>
      <c r="X38" s="140">
        <f>K38</f>
        <v>0</v>
      </c>
      <c r="Y38" s="140">
        <f>I38</f>
        <v>125.25</v>
      </c>
      <c r="Z38" s="141">
        <f>G38</f>
        <v>0</v>
      </c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42"/>
      <c r="BB38" s="142"/>
      <c r="BC38" s="142"/>
      <c r="BD38" s="142"/>
      <c r="BE38" s="142"/>
      <c r="BF38" s="142"/>
      <c r="BG38" s="120"/>
      <c r="BH38" s="120"/>
      <c r="BI38" s="120"/>
      <c r="BJ38" s="120"/>
      <c r="BK38" s="120"/>
    </row>
    <row r="39" spans="1:15" ht="14.25" customHeight="1">
      <c r="A39" s="102" t="s">
        <v>33</v>
      </c>
      <c r="B39" s="103" t="s">
        <v>95</v>
      </c>
      <c r="C39" s="104" t="s">
        <v>96</v>
      </c>
      <c r="D39" s="105"/>
      <c r="E39" s="106"/>
      <c r="F39" s="178"/>
      <c r="G39" s="107"/>
      <c r="H39" s="108"/>
      <c r="I39" s="109"/>
      <c r="J39" s="108"/>
      <c r="K39" s="109"/>
      <c r="O39" s="110"/>
    </row>
    <row r="40" spans="1:104" ht="12.75">
      <c r="A40" s="111">
        <v>17</v>
      </c>
      <c r="B40" s="112" t="s">
        <v>97</v>
      </c>
      <c r="C40" s="113" t="s">
        <v>98</v>
      </c>
      <c r="D40" s="114" t="s">
        <v>49</v>
      </c>
      <c r="E40" s="115">
        <v>22.8</v>
      </c>
      <c r="F40" s="175"/>
      <c r="G40" s="117">
        <f>E40*F40</f>
        <v>0</v>
      </c>
      <c r="H40" s="118">
        <v>2.45329</v>
      </c>
      <c r="I40" s="119">
        <f>E40*H40</f>
        <v>55.935012</v>
      </c>
      <c r="J40" s="118">
        <v>0</v>
      </c>
      <c r="K40" s="119">
        <f>E40*J40</f>
        <v>0</v>
      </c>
      <c r="O40" s="110"/>
      <c r="Z40" s="120"/>
      <c r="AA40" s="120">
        <v>1</v>
      </c>
      <c r="AB40" s="120">
        <v>1</v>
      </c>
      <c r="AC40" s="120">
        <v>1</v>
      </c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CA40" s="120">
        <v>1</v>
      </c>
      <c r="CB40" s="120">
        <v>1</v>
      </c>
      <c r="CZ40" s="77">
        <v>1</v>
      </c>
    </row>
    <row r="41" spans="1:63" ht="12.75">
      <c r="A41" s="121"/>
      <c r="B41" s="122"/>
      <c r="C41" s="169" t="s">
        <v>99</v>
      </c>
      <c r="D41" s="170"/>
      <c r="E41" s="125">
        <v>22.8</v>
      </c>
      <c r="F41" s="176"/>
      <c r="G41" s="127"/>
      <c r="H41" s="128"/>
      <c r="I41" s="123"/>
      <c r="K41" s="123"/>
      <c r="M41" s="129" t="s">
        <v>99</v>
      </c>
      <c r="O41" s="11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30" t="str">
        <f>C40</f>
        <v>Beton základových pasů prostý C 20/25 (B 25)</v>
      </c>
      <c r="BE41" s="120"/>
      <c r="BF41" s="120"/>
      <c r="BG41" s="120"/>
      <c r="BH41" s="120"/>
      <c r="BI41" s="120"/>
      <c r="BJ41" s="120"/>
      <c r="BK41" s="120"/>
    </row>
    <row r="42" spans="1:104" ht="12.75">
      <c r="A42" s="111">
        <v>18</v>
      </c>
      <c r="B42" s="112" t="s">
        <v>100</v>
      </c>
      <c r="C42" s="113" t="s">
        <v>101</v>
      </c>
      <c r="D42" s="114" t="s">
        <v>36</v>
      </c>
      <c r="E42" s="115">
        <v>4.5</v>
      </c>
      <c r="F42" s="175"/>
      <c r="G42" s="117">
        <f>E42*F42</f>
        <v>0</v>
      </c>
      <c r="H42" s="118">
        <v>0.626</v>
      </c>
      <c r="I42" s="119">
        <f>E42*H42</f>
        <v>2.817</v>
      </c>
      <c r="J42" s="118">
        <v>-0.48</v>
      </c>
      <c r="K42" s="119">
        <f>E42*J42</f>
        <v>-2.16</v>
      </c>
      <c r="O42" s="110"/>
      <c r="Z42" s="120"/>
      <c r="AA42" s="120">
        <v>1</v>
      </c>
      <c r="AB42" s="120">
        <v>1</v>
      </c>
      <c r="AC42" s="120">
        <v>1</v>
      </c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CA42" s="120">
        <v>1</v>
      </c>
      <c r="CB42" s="120">
        <v>1</v>
      </c>
      <c r="CZ42" s="77">
        <v>1</v>
      </c>
    </row>
    <row r="43" spans="1:63" ht="12.75">
      <c r="A43" s="121"/>
      <c r="B43" s="122"/>
      <c r="C43" s="169" t="s">
        <v>102</v>
      </c>
      <c r="D43" s="170"/>
      <c r="E43" s="125">
        <v>4.5</v>
      </c>
      <c r="F43" s="176"/>
      <c r="G43" s="127"/>
      <c r="H43" s="128"/>
      <c r="I43" s="123"/>
      <c r="K43" s="123"/>
      <c r="M43" s="129" t="s">
        <v>102</v>
      </c>
      <c r="O43" s="11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30" t="str">
        <f>C42</f>
        <v>Úprava zdiva pro vložení dodatečné izolace</v>
      </c>
      <c r="BE43" s="120"/>
      <c r="BF43" s="120"/>
      <c r="BG43" s="120"/>
      <c r="BH43" s="120"/>
      <c r="BI43" s="120"/>
      <c r="BJ43" s="120"/>
      <c r="BK43" s="120"/>
    </row>
    <row r="44" spans="1:104" ht="22.5">
      <c r="A44" s="111">
        <v>19</v>
      </c>
      <c r="B44" s="112" t="s">
        <v>103</v>
      </c>
      <c r="C44" s="113" t="s">
        <v>104</v>
      </c>
      <c r="D44" s="114" t="s">
        <v>36</v>
      </c>
      <c r="E44" s="115">
        <v>28.5</v>
      </c>
      <c r="F44" s="175"/>
      <c r="G44" s="117">
        <f>E44*F44</f>
        <v>0</v>
      </c>
      <c r="H44" s="118">
        <v>0.35564</v>
      </c>
      <c r="I44" s="119">
        <f>E44*H44</f>
        <v>10.13574</v>
      </c>
      <c r="J44" s="118">
        <v>0</v>
      </c>
      <c r="K44" s="119">
        <f>E44*J44</f>
        <v>0</v>
      </c>
      <c r="O44" s="110"/>
      <c r="Z44" s="120"/>
      <c r="AA44" s="120">
        <v>1</v>
      </c>
      <c r="AB44" s="120">
        <v>1</v>
      </c>
      <c r="AC44" s="120">
        <v>1</v>
      </c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CA44" s="120">
        <v>1</v>
      </c>
      <c r="CB44" s="120">
        <v>1</v>
      </c>
      <c r="CZ44" s="77">
        <v>1</v>
      </c>
    </row>
    <row r="45" spans="1:63" ht="25.5">
      <c r="A45" s="121"/>
      <c r="B45" s="122"/>
      <c r="C45" s="169" t="s">
        <v>105</v>
      </c>
      <c r="D45" s="170"/>
      <c r="E45" s="125">
        <v>28.5</v>
      </c>
      <c r="F45" s="176"/>
      <c r="G45" s="127"/>
      <c r="H45" s="128"/>
      <c r="I45" s="123"/>
      <c r="K45" s="123"/>
      <c r="M45" s="129" t="s">
        <v>105</v>
      </c>
      <c r="O45" s="11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30" t="str">
        <f>C44</f>
        <v>Zdivo plotové z tvárnic,betonová zálivka, tl.30 cm tvárnice v barvě přírodní, štípané jednostranně</v>
      </c>
      <c r="BE45" s="120"/>
      <c r="BF45" s="120"/>
      <c r="BG45" s="120"/>
      <c r="BH45" s="120"/>
      <c r="BI45" s="120"/>
      <c r="BJ45" s="120"/>
      <c r="BK45" s="120"/>
    </row>
    <row r="46" spans="1:104" ht="22.5">
      <c r="A46" s="111">
        <v>20</v>
      </c>
      <c r="B46" s="112" t="s">
        <v>106</v>
      </c>
      <c r="C46" s="113" t="s">
        <v>107</v>
      </c>
      <c r="D46" s="114" t="s">
        <v>108</v>
      </c>
      <c r="E46" s="115">
        <v>58.71</v>
      </c>
      <c r="F46" s="175"/>
      <c r="G46" s="117">
        <f>E46*F46</f>
        <v>0</v>
      </c>
      <c r="H46" s="118">
        <v>0.07205</v>
      </c>
      <c r="I46" s="119">
        <f>E46*H46</f>
        <v>4.230055500000001</v>
      </c>
      <c r="J46" s="118">
        <v>0</v>
      </c>
      <c r="K46" s="119">
        <f>E46*J46</f>
        <v>0</v>
      </c>
      <c r="O46" s="110"/>
      <c r="Z46" s="120"/>
      <c r="AA46" s="120">
        <v>1</v>
      </c>
      <c r="AB46" s="120">
        <v>1</v>
      </c>
      <c r="AC46" s="120">
        <v>1</v>
      </c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CA46" s="120">
        <v>1</v>
      </c>
      <c r="CB46" s="120">
        <v>1</v>
      </c>
      <c r="CZ46" s="77">
        <v>1</v>
      </c>
    </row>
    <row r="47" spans="1:63" ht="25.5">
      <c r="A47" s="121"/>
      <c r="B47" s="122"/>
      <c r="C47" s="169" t="s">
        <v>109</v>
      </c>
      <c r="D47" s="170"/>
      <c r="E47" s="125">
        <v>58.71</v>
      </c>
      <c r="F47" s="176"/>
      <c r="G47" s="127"/>
      <c r="H47" s="128"/>
      <c r="I47" s="123"/>
      <c r="K47" s="123"/>
      <c r="M47" s="129" t="s">
        <v>109</v>
      </c>
      <c r="O47" s="11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30" t="str">
        <f>C46</f>
        <v>Stříška na plot ze zákrytových desek, šířka 40 cm včetně dodávky desek ZD 1 - 30 a ZD 2 - 30</v>
      </c>
      <c r="BE47" s="120"/>
      <c r="BF47" s="120"/>
      <c r="BG47" s="120"/>
      <c r="BH47" s="120"/>
      <c r="BI47" s="120"/>
      <c r="BJ47" s="120"/>
      <c r="BK47" s="120"/>
    </row>
    <row r="48" spans="1:104" ht="12.75">
      <c r="A48" s="111">
        <v>21</v>
      </c>
      <c r="B48" s="112" t="s">
        <v>110</v>
      </c>
      <c r="C48" s="113" t="s">
        <v>111</v>
      </c>
      <c r="D48" s="114" t="s">
        <v>108</v>
      </c>
      <c r="E48" s="115">
        <v>171</v>
      </c>
      <c r="F48" s="175"/>
      <c r="G48" s="117">
        <f>E48*F48</f>
        <v>0</v>
      </c>
      <c r="H48" s="118">
        <v>0.001</v>
      </c>
      <c r="I48" s="119">
        <f>E48*H48</f>
        <v>0.171</v>
      </c>
      <c r="J48" s="118">
        <v>0</v>
      </c>
      <c r="K48" s="119">
        <f>E48*J48</f>
        <v>0</v>
      </c>
      <c r="O48" s="110"/>
      <c r="Z48" s="120"/>
      <c r="AA48" s="120">
        <v>1</v>
      </c>
      <c r="AB48" s="120">
        <v>1</v>
      </c>
      <c r="AC48" s="120">
        <v>1</v>
      </c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CA48" s="120">
        <v>1</v>
      </c>
      <c r="CB48" s="120">
        <v>1</v>
      </c>
      <c r="CZ48" s="77">
        <v>1</v>
      </c>
    </row>
    <row r="49" spans="1:63" ht="12.75">
      <c r="A49" s="121"/>
      <c r="B49" s="122"/>
      <c r="C49" s="169" t="s">
        <v>112</v>
      </c>
      <c r="D49" s="170"/>
      <c r="E49" s="125">
        <v>114</v>
      </c>
      <c r="F49" s="176"/>
      <c r="G49" s="127"/>
      <c r="H49" s="128"/>
      <c r="I49" s="123"/>
      <c r="K49" s="123"/>
      <c r="M49" s="129" t="s">
        <v>112</v>
      </c>
      <c r="O49" s="11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30" t="str">
        <f>C48</f>
        <v>Spárování maltou MCs mezi prefabrikovanými dílci</v>
      </c>
      <c r="BE49" s="120"/>
      <c r="BF49" s="120"/>
      <c r="BG49" s="120"/>
      <c r="BH49" s="120"/>
      <c r="BI49" s="120"/>
      <c r="BJ49" s="120"/>
      <c r="BK49" s="120"/>
    </row>
    <row r="50" spans="1:63" ht="12.75">
      <c r="A50" s="121"/>
      <c r="B50" s="122"/>
      <c r="C50" s="169" t="s">
        <v>113</v>
      </c>
      <c r="D50" s="170"/>
      <c r="E50" s="125">
        <v>57</v>
      </c>
      <c r="F50" s="176"/>
      <c r="G50" s="127"/>
      <c r="H50" s="128"/>
      <c r="I50" s="123"/>
      <c r="K50" s="123"/>
      <c r="M50" s="129" t="s">
        <v>113</v>
      </c>
      <c r="O50" s="11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30" t="str">
        <f>C49</f>
        <v>(25+32)*2</v>
      </c>
      <c r="BE50" s="120"/>
      <c r="BF50" s="120"/>
      <c r="BG50" s="120"/>
      <c r="BH50" s="120"/>
      <c r="BI50" s="120"/>
      <c r="BJ50" s="120"/>
      <c r="BK50" s="120"/>
    </row>
    <row r="51" spans="1:104" ht="22.5">
      <c r="A51" s="111">
        <v>22</v>
      </c>
      <c r="B51" s="112" t="s">
        <v>114</v>
      </c>
      <c r="C51" s="113" t="s">
        <v>115</v>
      </c>
      <c r="D51" s="114" t="s">
        <v>36</v>
      </c>
      <c r="E51" s="115">
        <v>68.4</v>
      </c>
      <c r="F51" s="175"/>
      <c r="G51" s="117">
        <f>E51*F51</f>
        <v>0</v>
      </c>
      <c r="H51" s="118">
        <v>0.00115</v>
      </c>
      <c r="I51" s="119">
        <f>E51*H51</f>
        <v>0.07866000000000001</v>
      </c>
      <c r="J51" s="118">
        <v>0</v>
      </c>
      <c r="K51" s="119">
        <f>E51*J51</f>
        <v>0</v>
      </c>
      <c r="O51" s="110"/>
      <c r="Z51" s="120"/>
      <c r="AA51" s="120">
        <v>1</v>
      </c>
      <c r="AB51" s="120">
        <v>7</v>
      </c>
      <c r="AC51" s="120">
        <v>7</v>
      </c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CA51" s="120">
        <v>1</v>
      </c>
      <c r="CB51" s="120">
        <v>7</v>
      </c>
      <c r="CZ51" s="77">
        <v>1</v>
      </c>
    </row>
    <row r="52" spans="1:104" ht="12.75">
      <c r="A52" s="111">
        <v>23</v>
      </c>
      <c r="B52" s="112" t="s">
        <v>116</v>
      </c>
      <c r="C52" s="113" t="s">
        <v>117</v>
      </c>
      <c r="D52" s="114" t="s">
        <v>108</v>
      </c>
      <c r="E52" s="115">
        <v>57</v>
      </c>
      <c r="F52" s="175"/>
      <c r="G52" s="117">
        <f>E52*F52</f>
        <v>0</v>
      </c>
      <c r="H52" s="118">
        <v>0.125</v>
      </c>
      <c r="I52" s="119">
        <f>E52*H52</f>
        <v>7.125</v>
      </c>
      <c r="J52" s="118">
        <v>0</v>
      </c>
      <c r="K52" s="119">
        <f>E52*J52</f>
        <v>0</v>
      </c>
      <c r="O52" s="110"/>
      <c r="Z52" s="120"/>
      <c r="AA52" s="120">
        <v>1</v>
      </c>
      <c r="AB52" s="120">
        <v>1</v>
      </c>
      <c r="AC52" s="120">
        <v>1</v>
      </c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CA52" s="120">
        <v>1</v>
      </c>
      <c r="CB52" s="120">
        <v>1</v>
      </c>
      <c r="CZ52" s="77">
        <v>1</v>
      </c>
    </row>
    <row r="53" spans="1:104" ht="12.75">
      <c r="A53" s="111">
        <v>24</v>
      </c>
      <c r="B53" s="112" t="s">
        <v>118</v>
      </c>
      <c r="C53" s="113" t="s">
        <v>119</v>
      </c>
      <c r="D53" s="114" t="s">
        <v>36</v>
      </c>
      <c r="E53" s="115">
        <v>4.5</v>
      </c>
      <c r="F53" s="175"/>
      <c r="G53" s="117">
        <f>E53*F53</f>
        <v>0</v>
      </c>
      <c r="H53" s="118">
        <v>0.01265</v>
      </c>
      <c r="I53" s="119">
        <f>E53*H53</f>
        <v>0.056924999999999996</v>
      </c>
      <c r="J53" s="118">
        <v>0</v>
      </c>
      <c r="K53" s="119">
        <f>E53*J53</f>
        <v>0</v>
      </c>
      <c r="O53" s="110"/>
      <c r="Z53" s="120"/>
      <c r="AA53" s="120">
        <v>1</v>
      </c>
      <c r="AB53" s="120">
        <v>1</v>
      </c>
      <c r="AC53" s="120">
        <v>1</v>
      </c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CA53" s="120">
        <v>1</v>
      </c>
      <c r="CB53" s="120">
        <v>1</v>
      </c>
      <c r="CZ53" s="77">
        <v>1</v>
      </c>
    </row>
    <row r="54" spans="1:104" ht="12.75">
      <c r="A54" s="111">
        <v>25</v>
      </c>
      <c r="B54" s="112" t="s">
        <v>120</v>
      </c>
      <c r="C54" s="113" t="s">
        <v>121</v>
      </c>
      <c r="D54" s="114" t="s">
        <v>108</v>
      </c>
      <c r="E54" s="115">
        <v>57</v>
      </c>
      <c r="F54" s="175"/>
      <c r="G54" s="117">
        <f>E54*F54</f>
        <v>0</v>
      </c>
      <c r="H54" s="118">
        <v>0.012</v>
      </c>
      <c r="I54" s="119">
        <f>E54*H54</f>
        <v>0.684</v>
      </c>
      <c r="J54" s="118"/>
      <c r="K54" s="119">
        <f>E54*J54</f>
        <v>0</v>
      </c>
      <c r="O54" s="110"/>
      <c r="Z54" s="120"/>
      <c r="AA54" s="120">
        <v>3</v>
      </c>
      <c r="AB54" s="120">
        <v>1</v>
      </c>
      <c r="AC54" s="120" t="s">
        <v>120</v>
      </c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CA54" s="120">
        <v>3</v>
      </c>
      <c r="CB54" s="120">
        <v>1</v>
      </c>
      <c r="CZ54" s="77">
        <v>1</v>
      </c>
    </row>
    <row r="55" spans="1:104" ht="12.75">
      <c r="A55" s="111">
        <v>26</v>
      </c>
      <c r="B55" s="112" t="s">
        <v>122</v>
      </c>
      <c r="C55" s="113" t="s">
        <v>123</v>
      </c>
      <c r="D55" s="114" t="s">
        <v>124</v>
      </c>
      <c r="E55" s="115">
        <v>206.4833925</v>
      </c>
      <c r="F55" s="175"/>
      <c r="G55" s="117">
        <f>E55*F55</f>
        <v>0</v>
      </c>
      <c r="H55" s="118">
        <v>0</v>
      </c>
      <c r="I55" s="119">
        <f>E55*H55</f>
        <v>0</v>
      </c>
      <c r="J55" s="118"/>
      <c r="K55" s="119">
        <f>E55*J55</f>
        <v>0</v>
      </c>
      <c r="O55" s="110"/>
      <c r="Z55" s="120"/>
      <c r="AA55" s="120">
        <v>7</v>
      </c>
      <c r="AB55" s="120">
        <v>1</v>
      </c>
      <c r="AC55" s="120">
        <v>2</v>
      </c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CA55" s="120">
        <v>7</v>
      </c>
      <c r="CB55" s="120">
        <v>1</v>
      </c>
      <c r="CZ55" s="77">
        <v>1</v>
      </c>
    </row>
    <row r="56" spans="1:63" ht="12.75">
      <c r="A56" s="131" t="s">
        <v>37</v>
      </c>
      <c r="B56" s="132" t="s">
        <v>95</v>
      </c>
      <c r="C56" s="133" t="s">
        <v>96</v>
      </c>
      <c r="D56" s="134"/>
      <c r="E56" s="135"/>
      <c r="F56" s="177"/>
      <c r="G56" s="136">
        <f>SUM(G39:G55)</f>
        <v>0</v>
      </c>
      <c r="H56" s="137"/>
      <c r="I56" s="138">
        <f>SUM(I39:I55)</f>
        <v>81.23339250000002</v>
      </c>
      <c r="J56" s="139"/>
      <c r="K56" s="138">
        <f>SUM(K39:K55)</f>
        <v>-2.16</v>
      </c>
      <c r="O56" s="110"/>
      <c r="X56" s="140">
        <f>K56</f>
        <v>-2.16</v>
      </c>
      <c r="Y56" s="140">
        <f>I56</f>
        <v>81.23339250000002</v>
      </c>
      <c r="Z56" s="141">
        <f>G56</f>
        <v>0</v>
      </c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42"/>
      <c r="BB56" s="142"/>
      <c r="BC56" s="142"/>
      <c r="BD56" s="142"/>
      <c r="BE56" s="142"/>
      <c r="BF56" s="142"/>
      <c r="BG56" s="120"/>
      <c r="BH56" s="120"/>
      <c r="BI56" s="120"/>
      <c r="BJ56" s="120"/>
      <c r="BK56" s="120"/>
    </row>
    <row r="57" spans="1:15" ht="14.25" customHeight="1">
      <c r="A57" s="102" t="s">
        <v>33</v>
      </c>
      <c r="B57" s="103" t="s">
        <v>125</v>
      </c>
      <c r="C57" s="104" t="s">
        <v>126</v>
      </c>
      <c r="D57" s="105"/>
      <c r="E57" s="106"/>
      <c r="F57" s="178"/>
      <c r="G57" s="107"/>
      <c r="H57" s="108"/>
      <c r="I57" s="109"/>
      <c r="J57" s="108"/>
      <c r="K57" s="109"/>
      <c r="O57" s="110"/>
    </row>
    <row r="58" spans="1:104" ht="12.75">
      <c r="A58" s="111">
        <v>27</v>
      </c>
      <c r="B58" s="112" t="s">
        <v>127</v>
      </c>
      <c r="C58" s="113" t="s">
        <v>128</v>
      </c>
      <c r="D58" s="114" t="s">
        <v>36</v>
      </c>
      <c r="E58" s="115">
        <v>1318.8</v>
      </c>
      <c r="F58" s="175"/>
      <c r="G58" s="117">
        <f>E58*F58</f>
        <v>0</v>
      </c>
      <c r="H58" s="118">
        <v>0.48574</v>
      </c>
      <c r="I58" s="119">
        <f>E58*H58</f>
        <v>640.5939119999999</v>
      </c>
      <c r="J58" s="118">
        <v>0</v>
      </c>
      <c r="K58" s="119">
        <f>E58*J58</f>
        <v>0</v>
      </c>
      <c r="O58" s="110"/>
      <c r="Z58" s="120"/>
      <c r="AA58" s="120">
        <v>1</v>
      </c>
      <c r="AB58" s="120">
        <v>1</v>
      </c>
      <c r="AC58" s="120">
        <v>1</v>
      </c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CA58" s="120">
        <v>1</v>
      </c>
      <c r="CB58" s="120">
        <v>1</v>
      </c>
      <c r="CZ58" s="77">
        <v>1</v>
      </c>
    </row>
    <row r="59" spans="1:63" ht="12.75">
      <c r="A59" s="121"/>
      <c r="B59" s="122"/>
      <c r="C59" s="169" t="s">
        <v>129</v>
      </c>
      <c r="D59" s="170"/>
      <c r="E59" s="125">
        <v>1318.8</v>
      </c>
      <c r="F59" s="176"/>
      <c r="G59" s="127"/>
      <c r="H59" s="128"/>
      <c r="I59" s="123"/>
      <c r="K59" s="123"/>
      <c r="M59" s="129" t="s">
        <v>129</v>
      </c>
      <c r="O59" s="11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30" t="str">
        <f>C58</f>
        <v>Podklad z kam.drceného 0-63 s výplň.kamen. 20 cm</v>
      </c>
      <c r="BE59" s="120"/>
      <c r="BF59" s="120"/>
      <c r="BG59" s="120"/>
      <c r="BH59" s="120"/>
      <c r="BI59" s="120"/>
      <c r="BJ59" s="120"/>
      <c r="BK59" s="120"/>
    </row>
    <row r="60" spans="1:104" ht="22.5">
      <c r="A60" s="111">
        <v>28</v>
      </c>
      <c r="B60" s="112" t="s">
        <v>130</v>
      </c>
      <c r="C60" s="113" t="s">
        <v>131</v>
      </c>
      <c r="D60" s="114" t="s">
        <v>49</v>
      </c>
      <c r="E60" s="115">
        <v>817.44</v>
      </c>
      <c r="F60" s="175"/>
      <c r="G60" s="117">
        <f>E60*F60</f>
        <v>0</v>
      </c>
      <c r="H60" s="118">
        <v>1.931</v>
      </c>
      <c r="I60" s="119">
        <f>E60*H60</f>
        <v>1578.47664</v>
      </c>
      <c r="J60" s="118">
        <v>0</v>
      </c>
      <c r="K60" s="119">
        <f>E60*J60</f>
        <v>0</v>
      </c>
      <c r="O60" s="110"/>
      <c r="Z60" s="120"/>
      <c r="AA60" s="120">
        <v>1</v>
      </c>
      <c r="AB60" s="120">
        <v>1</v>
      </c>
      <c r="AC60" s="120">
        <v>1</v>
      </c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CA60" s="120">
        <v>1</v>
      </c>
      <c r="CB60" s="120">
        <v>1</v>
      </c>
      <c r="CZ60" s="77">
        <v>1</v>
      </c>
    </row>
    <row r="61" spans="1:63" ht="12.75">
      <c r="A61" s="121"/>
      <c r="B61" s="122"/>
      <c r="C61" s="169" t="s">
        <v>51</v>
      </c>
      <c r="D61" s="170"/>
      <c r="E61" s="125">
        <v>527.52</v>
      </c>
      <c r="F61" s="176"/>
      <c r="G61" s="127"/>
      <c r="H61" s="128"/>
      <c r="I61" s="123"/>
      <c r="K61" s="123"/>
      <c r="M61" s="129" t="s">
        <v>51</v>
      </c>
      <c r="O61" s="11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30" t="str">
        <f>C60</f>
        <v>Podklad pro zpevnění z kameniva drceného 0 - 63 mm sanace</v>
      </c>
      <c r="BE61" s="120"/>
      <c r="BF61" s="120"/>
      <c r="BG61" s="120"/>
      <c r="BH61" s="120"/>
      <c r="BI61" s="120"/>
      <c r="BJ61" s="120"/>
      <c r="BK61" s="120"/>
    </row>
    <row r="62" spans="1:63" ht="12.75">
      <c r="A62" s="121"/>
      <c r="B62" s="122"/>
      <c r="C62" s="169" t="s">
        <v>53</v>
      </c>
      <c r="D62" s="170"/>
      <c r="E62" s="125">
        <v>289.92</v>
      </c>
      <c r="F62" s="176"/>
      <c r="G62" s="127"/>
      <c r="H62" s="128"/>
      <c r="I62" s="123"/>
      <c r="K62" s="123"/>
      <c r="M62" s="129" t="s">
        <v>53</v>
      </c>
      <c r="O62" s="11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30" t="str">
        <f>C61</f>
        <v>1099*1,2*0,4</v>
      </c>
      <c r="BE62" s="120"/>
      <c r="BF62" s="120"/>
      <c r="BG62" s="120"/>
      <c r="BH62" s="120"/>
      <c r="BI62" s="120"/>
      <c r="BJ62" s="120"/>
      <c r="BK62" s="120"/>
    </row>
    <row r="63" spans="1:104" ht="12.75">
      <c r="A63" s="111">
        <v>29</v>
      </c>
      <c r="B63" s="112" t="s">
        <v>132</v>
      </c>
      <c r="C63" s="113" t="s">
        <v>133</v>
      </c>
      <c r="D63" s="114" t="s">
        <v>36</v>
      </c>
      <c r="E63" s="115">
        <v>1099</v>
      </c>
      <c r="F63" s="175"/>
      <c r="G63" s="117">
        <f>E63*F63</f>
        <v>0</v>
      </c>
      <c r="H63" s="118">
        <v>0.211</v>
      </c>
      <c r="I63" s="119">
        <f>E63*H63</f>
        <v>231.88899999999998</v>
      </c>
      <c r="J63" s="118">
        <v>0</v>
      </c>
      <c r="K63" s="119">
        <f>E63*J63</f>
        <v>0</v>
      </c>
      <c r="O63" s="110"/>
      <c r="Z63" s="120"/>
      <c r="AA63" s="120">
        <v>1</v>
      </c>
      <c r="AB63" s="120">
        <v>1</v>
      </c>
      <c r="AC63" s="120">
        <v>1</v>
      </c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CA63" s="120">
        <v>1</v>
      </c>
      <c r="CB63" s="120">
        <v>1</v>
      </c>
      <c r="CZ63" s="77">
        <v>1</v>
      </c>
    </row>
    <row r="64" spans="1:104" ht="12.75">
      <c r="A64" s="111">
        <v>30</v>
      </c>
      <c r="B64" s="112" t="s">
        <v>134</v>
      </c>
      <c r="C64" s="113" t="s">
        <v>135</v>
      </c>
      <c r="D64" s="114" t="s">
        <v>36</v>
      </c>
      <c r="E64" s="115">
        <v>1099</v>
      </c>
      <c r="F64" s="175"/>
      <c r="G64" s="117">
        <f>E64*F64</f>
        <v>0</v>
      </c>
      <c r="H64" s="118">
        <v>0.45526</v>
      </c>
      <c r="I64" s="119">
        <f>E64*H64</f>
        <v>500.33074</v>
      </c>
      <c r="J64" s="118">
        <v>0</v>
      </c>
      <c r="K64" s="119">
        <f>E64*J64</f>
        <v>0</v>
      </c>
      <c r="O64" s="110"/>
      <c r="Z64" s="120"/>
      <c r="AA64" s="120">
        <v>1</v>
      </c>
      <c r="AB64" s="120">
        <v>1</v>
      </c>
      <c r="AC64" s="120">
        <v>1</v>
      </c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CA64" s="120">
        <v>1</v>
      </c>
      <c r="CB64" s="120">
        <v>1</v>
      </c>
      <c r="CZ64" s="77">
        <v>1</v>
      </c>
    </row>
    <row r="65" spans="1:104" ht="12.75">
      <c r="A65" s="111">
        <v>31</v>
      </c>
      <c r="B65" s="112" t="s">
        <v>136</v>
      </c>
      <c r="C65" s="113" t="s">
        <v>137</v>
      </c>
      <c r="D65" s="114" t="s">
        <v>49</v>
      </c>
      <c r="E65" s="115">
        <v>48</v>
      </c>
      <c r="F65" s="175"/>
      <c r="G65" s="117">
        <f>E65*F65</f>
        <v>0</v>
      </c>
      <c r="H65" s="118">
        <v>0</v>
      </c>
      <c r="I65" s="119">
        <f>E65*H65</f>
        <v>0</v>
      </c>
      <c r="J65" s="118">
        <v>0</v>
      </c>
      <c r="K65" s="119">
        <f>E65*J65</f>
        <v>0</v>
      </c>
      <c r="O65" s="110"/>
      <c r="Z65" s="120"/>
      <c r="AA65" s="120">
        <v>1</v>
      </c>
      <c r="AB65" s="120">
        <v>1</v>
      </c>
      <c r="AC65" s="120">
        <v>1</v>
      </c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CA65" s="120">
        <v>1</v>
      </c>
      <c r="CB65" s="120">
        <v>1</v>
      </c>
      <c r="CZ65" s="77">
        <v>1</v>
      </c>
    </row>
    <row r="66" spans="1:104" ht="12.75">
      <c r="A66" s="111">
        <v>32</v>
      </c>
      <c r="B66" s="112" t="s">
        <v>138</v>
      </c>
      <c r="C66" s="113" t="s">
        <v>139</v>
      </c>
      <c r="D66" s="114" t="s">
        <v>36</v>
      </c>
      <c r="E66" s="115">
        <v>2198</v>
      </c>
      <c r="F66" s="175"/>
      <c r="G66" s="117">
        <f>E66*F66</f>
        <v>0</v>
      </c>
      <c r="H66" s="118">
        <v>0.00061</v>
      </c>
      <c r="I66" s="119">
        <f>E66*H66</f>
        <v>1.3407799999999999</v>
      </c>
      <c r="J66" s="118">
        <v>0</v>
      </c>
      <c r="K66" s="119">
        <f>E66*J66</f>
        <v>0</v>
      </c>
      <c r="O66" s="110"/>
      <c r="Z66" s="120"/>
      <c r="AA66" s="120">
        <v>1</v>
      </c>
      <c r="AB66" s="120">
        <v>1</v>
      </c>
      <c r="AC66" s="120">
        <v>1</v>
      </c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CA66" s="120">
        <v>1</v>
      </c>
      <c r="CB66" s="120">
        <v>1</v>
      </c>
      <c r="CZ66" s="77">
        <v>1</v>
      </c>
    </row>
    <row r="67" spans="1:63" ht="12.75">
      <c r="A67" s="121"/>
      <c r="B67" s="122"/>
      <c r="C67" s="169" t="s">
        <v>140</v>
      </c>
      <c r="D67" s="170"/>
      <c r="E67" s="125">
        <v>2198</v>
      </c>
      <c r="F67" s="176"/>
      <c r="G67" s="127"/>
      <c r="H67" s="128"/>
      <c r="I67" s="123"/>
      <c r="K67" s="123"/>
      <c r="M67" s="129" t="s">
        <v>140</v>
      </c>
      <c r="O67" s="11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30" t="str">
        <f>C66</f>
        <v>Postřik živičný spojovací z asfaltu 0,5-0,7 kg/m2</v>
      </c>
      <c r="BE67" s="120"/>
      <c r="BF67" s="120"/>
      <c r="BG67" s="120"/>
      <c r="BH67" s="120"/>
      <c r="BI67" s="120"/>
      <c r="BJ67" s="120"/>
      <c r="BK67" s="120"/>
    </row>
    <row r="68" spans="1:104" ht="12.75">
      <c r="A68" s="111">
        <v>33</v>
      </c>
      <c r="B68" s="112" t="s">
        <v>141</v>
      </c>
      <c r="C68" s="113" t="s">
        <v>142</v>
      </c>
      <c r="D68" s="114" t="s">
        <v>36</v>
      </c>
      <c r="E68" s="115">
        <v>1099</v>
      </c>
      <c r="F68" s="175"/>
      <c r="G68" s="117">
        <f>E68*F68</f>
        <v>0</v>
      </c>
      <c r="H68" s="118">
        <v>0.12715</v>
      </c>
      <c r="I68" s="119">
        <f>E68*H68</f>
        <v>139.73785</v>
      </c>
      <c r="J68" s="118">
        <v>0</v>
      </c>
      <c r="K68" s="119">
        <f>E68*J68</f>
        <v>0</v>
      </c>
      <c r="O68" s="110"/>
      <c r="Z68" s="120"/>
      <c r="AA68" s="120">
        <v>1</v>
      </c>
      <c r="AB68" s="120">
        <v>1</v>
      </c>
      <c r="AC68" s="120">
        <v>1</v>
      </c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CA68" s="120">
        <v>1</v>
      </c>
      <c r="CB68" s="120">
        <v>1</v>
      </c>
      <c r="CZ68" s="77">
        <v>1</v>
      </c>
    </row>
    <row r="69" spans="1:104" ht="12.75">
      <c r="A69" s="111">
        <v>34</v>
      </c>
      <c r="B69" s="112" t="s">
        <v>143</v>
      </c>
      <c r="C69" s="113" t="s">
        <v>144</v>
      </c>
      <c r="D69" s="114" t="s">
        <v>108</v>
      </c>
      <c r="E69" s="115">
        <v>654</v>
      </c>
      <c r="F69" s="175"/>
      <c r="G69" s="117">
        <f>E69*F69</f>
        <v>0</v>
      </c>
      <c r="H69" s="118">
        <v>0.185</v>
      </c>
      <c r="I69" s="119">
        <f>E69*H69</f>
        <v>120.99</v>
      </c>
      <c r="J69" s="118">
        <v>0</v>
      </c>
      <c r="K69" s="119">
        <f>E69*J69</f>
        <v>0</v>
      </c>
      <c r="O69" s="110"/>
      <c r="Z69" s="120"/>
      <c r="AA69" s="120">
        <v>1</v>
      </c>
      <c r="AB69" s="120">
        <v>1</v>
      </c>
      <c r="AC69" s="120">
        <v>1</v>
      </c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CA69" s="120">
        <v>1</v>
      </c>
      <c r="CB69" s="120">
        <v>1</v>
      </c>
      <c r="CZ69" s="77">
        <v>1</v>
      </c>
    </row>
    <row r="70" spans="1:63" ht="12.75">
      <c r="A70" s="121"/>
      <c r="B70" s="122"/>
      <c r="C70" s="169" t="s">
        <v>145</v>
      </c>
      <c r="D70" s="170"/>
      <c r="E70" s="125">
        <v>654</v>
      </c>
      <c r="F70" s="176"/>
      <c r="G70" s="127"/>
      <c r="H70" s="128"/>
      <c r="I70" s="123"/>
      <c r="K70" s="123"/>
      <c r="M70" s="129" t="s">
        <v>145</v>
      </c>
      <c r="O70" s="11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30" t="str">
        <f>C69</f>
        <v>Osazení ležat. obrub. bet. s opěrou,lože z C 12/15</v>
      </c>
      <c r="BE70" s="120"/>
      <c r="BF70" s="120"/>
      <c r="BG70" s="120"/>
      <c r="BH70" s="120"/>
      <c r="BI70" s="120"/>
      <c r="BJ70" s="120"/>
      <c r="BK70" s="120"/>
    </row>
    <row r="71" spans="1:104" ht="12.75">
      <c r="A71" s="111">
        <v>35</v>
      </c>
      <c r="B71" s="112" t="s">
        <v>146</v>
      </c>
      <c r="C71" s="113" t="s">
        <v>147</v>
      </c>
      <c r="D71" s="114" t="s">
        <v>108</v>
      </c>
      <c r="E71" s="115">
        <v>542</v>
      </c>
      <c r="F71" s="175"/>
      <c r="G71" s="117">
        <f>E71*F71</f>
        <v>0</v>
      </c>
      <c r="H71" s="118">
        <v>0.05905</v>
      </c>
      <c r="I71" s="119">
        <f>E71*H71</f>
        <v>32.0051</v>
      </c>
      <c r="J71" s="118">
        <v>0</v>
      </c>
      <c r="K71" s="119">
        <f>E71*J71</f>
        <v>0</v>
      </c>
      <c r="O71" s="110"/>
      <c r="Z71" s="120"/>
      <c r="AA71" s="120">
        <v>1</v>
      </c>
      <c r="AB71" s="120">
        <v>1</v>
      </c>
      <c r="AC71" s="120">
        <v>1</v>
      </c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CA71" s="120">
        <v>1</v>
      </c>
      <c r="CB71" s="120">
        <v>1</v>
      </c>
      <c r="CZ71" s="77">
        <v>1</v>
      </c>
    </row>
    <row r="72" spans="1:104" ht="12.75">
      <c r="A72" s="111">
        <v>36</v>
      </c>
      <c r="B72" s="112" t="s">
        <v>148</v>
      </c>
      <c r="C72" s="113" t="s">
        <v>149</v>
      </c>
      <c r="D72" s="114" t="s">
        <v>108</v>
      </c>
      <c r="E72" s="115">
        <v>37</v>
      </c>
      <c r="F72" s="175"/>
      <c r="G72" s="117">
        <f>E72*F72</f>
        <v>0</v>
      </c>
      <c r="H72" s="118">
        <v>0</v>
      </c>
      <c r="I72" s="119">
        <f>E72*H72</f>
        <v>0</v>
      </c>
      <c r="J72" s="118">
        <v>0</v>
      </c>
      <c r="K72" s="119">
        <f>E72*J72</f>
        <v>0</v>
      </c>
      <c r="O72" s="110"/>
      <c r="Z72" s="120"/>
      <c r="AA72" s="120">
        <v>1</v>
      </c>
      <c r="AB72" s="120">
        <v>1</v>
      </c>
      <c r="AC72" s="120">
        <v>1</v>
      </c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CA72" s="120">
        <v>1</v>
      </c>
      <c r="CB72" s="120">
        <v>1</v>
      </c>
      <c r="CZ72" s="77">
        <v>1</v>
      </c>
    </row>
    <row r="73" spans="1:104" ht="12.75">
      <c r="A73" s="111">
        <v>37</v>
      </c>
      <c r="B73" s="112" t="s">
        <v>150</v>
      </c>
      <c r="C73" s="113" t="s">
        <v>151</v>
      </c>
      <c r="D73" s="114" t="s">
        <v>152</v>
      </c>
      <c r="E73" s="115">
        <v>552.84</v>
      </c>
      <c r="F73" s="175"/>
      <c r="G73" s="117">
        <f>E73*F73</f>
        <v>0</v>
      </c>
      <c r="H73" s="118">
        <v>0.023</v>
      </c>
      <c r="I73" s="119">
        <f>E73*H73</f>
        <v>12.71532</v>
      </c>
      <c r="J73" s="118"/>
      <c r="K73" s="119">
        <f>E73*J73</f>
        <v>0</v>
      </c>
      <c r="O73" s="110"/>
      <c r="Z73" s="120"/>
      <c r="AA73" s="120">
        <v>12</v>
      </c>
      <c r="AB73" s="120">
        <v>0</v>
      </c>
      <c r="AC73" s="120">
        <v>85</v>
      </c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CA73" s="120">
        <v>12</v>
      </c>
      <c r="CB73" s="120">
        <v>0</v>
      </c>
      <c r="CZ73" s="77">
        <v>1</v>
      </c>
    </row>
    <row r="74" spans="1:63" ht="12.75">
      <c r="A74" s="121"/>
      <c r="B74" s="122"/>
      <c r="C74" s="169" t="s">
        <v>153</v>
      </c>
      <c r="D74" s="170"/>
      <c r="E74" s="125">
        <v>552.84</v>
      </c>
      <c r="F74" s="176"/>
      <c r="G74" s="127"/>
      <c r="H74" s="128"/>
      <c r="I74" s="123"/>
      <c r="K74" s="123"/>
      <c r="M74" s="129" t="s">
        <v>153</v>
      </c>
      <c r="O74" s="11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30" t="str">
        <f>C73</f>
        <v>Odrubník nájezdový ABO 100/15/15</v>
      </c>
      <c r="BE74" s="120"/>
      <c r="BF74" s="120"/>
      <c r="BG74" s="120"/>
      <c r="BH74" s="120"/>
      <c r="BI74" s="120"/>
      <c r="BJ74" s="120"/>
      <c r="BK74" s="120"/>
    </row>
    <row r="75" spans="1:104" ht="12.75">
      <c r="A75" s="111">
        <v>38</v>
      </c>
      <c r="B75" s="112" t="s">
        <v>154</v>
      </c>
      <c r="C75" s="113" t="s">
        <v>155</v>
      </c>
      <c r="D75" s="114" t="s">
        <v>36</v>
      </c>
      <c r="E75" s="115">
        <v>2145.78</v>
      </c>
      <c r="F75" s="175"/>
      <c r="G75" s="117">
        <f>E75*F75</f>
        <v>0</v>
      </c>
      <c r="H75" s="118">
        <v>0</v>
      </c>
      <c r="I75" s="119">
        <f>E75*H75</f>
        <v>0</v>
      </c>
      <c r="J75" s="118"/>
      <c r="K75" s="119">
        <f>E75*J75</f>
        <v>0</v>
      </c>
      <c r="O75" s="110"/>
      <c r="Z75" s="120"/>
      <c r="AA75" s="120">
        <v>12</v>
      </c>
      <c r="AB75" s="120">
        <v>0</v>
      </c>
      <c r="AC75" s="120">
        <v>1</v>
      </c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CA75" s="120">
        <v>12</v>
      </c>
      <c r="CB75" s="120">
        <v>0</v>
      </c>
      <c r="CZ75" s="77">
        <v>1</v>
      </c>
    </row>
    <row r="76" spans="1:63" ht="12.75">
      <c r="A76" s="121"/>
      <c r="B76" s="122"/>
      <c r="C76" s="169" t="s">
        <v>156</v>
      </c>
      <c r="D76" s="170"/>
      <c r="E76" s="125">
        <v>1384.74</v>
      </c>
      <c r="F76" s="176"/>
      <c r="G76" s="127"/>
      <c r="H76" s="128"/>
      <c r="I76" s="123"/>
      <c r="K76" s="123"/>
      <c r="M76" s="129" t="s">
        <v>156</v>
      </c>
      <c r="O76" s="11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30" t="str">
        <f>C75</f>
        <v>Textílie jutařská NETEX S300 g/m2, vč.pokládka</v>
      </c>
      <c r="BE76" s="120"/>
      <c r="BF76" s="120"/>
      <c r="BG76" s="120"/>
      <c r="BH76" s="120"/>
      <c r="BI76" s="120"/>
      <c r="BJ76" s="120"/>
      <c r="BK76" s="120"/>
    </row>
    <row r="77" spans="1:63" ht="12.75">
      <c r="A77" s="121"/>
      <c r="B77" s="122"/>
      <c r="C77" s="169" t="s">
        <v>157</v>
      </c>
      <c r="D77" s="170"/>
      <c r="E77" s="125">
        <v>761.04</v>
      </c>
      <c r="F77" s="176"/>
      <c r="G77" s="127"/>
      <c r="H77" s="128"/>
      <c r="I77" s="123"/>
      <c r="K77" s="123"/>
      <c r="M77" s="129" t="s">
        <v>157</v>
      </c>
      <c r="O77" s="11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30" t="str">
        <f>C76</f>
        <v>1099*1,2*1,05</v>
      </c>
      <c r="BE77" s="120"/>
      <c r="BF77" s="120"/>
      <c r="BG77" s="120"/>
      <c r="BH77" s="120"/>
      <c r="BI77" s="120"/>
      <c r="BJ77" s="120"/>
      <c r="BK77" s="120"/>
    </row>
    <row r="78" spans="1:104" ht="12.75">
      <c r="A78" s="111">
        <v>39</v>
      </c>
      <c r="B78" s="112" t="s">
        <v>158</v>
      </c>
      <c r="C78" s="113" t="s">
        <v>159</v>
      </c>
      <c r="D78" s="114" t="s">
        <v>152</v>
      </c>
      <c r="E78" s="115">
        <v>12</v>
      </c>
      <c r="F78" s="175"/>
      <c r="G78" s="117">
        <f>E78*F78</f>
        <v>0</v>
      </c>
      <c r="H78" s="118">
        <v>0</v>
      </c>
      <c r="I78" s="119">
        <f>E78*H78</f>
        <v>0</v>
      </c>
      <c r="J78" s="118"/>
      <c r="K78" s="119">
        <f>E78*J78</f>
        <v>0</v>
      </c>
      <c r="O78" s="110"/>
      <c r="Z78" s="120"/>
      <c r="AA78" s="120">
        <v>12</v>
      </c>
      <c r="AB78" s="120">
        <v>0</v>
      </c>
      <c r="AC78" s="120">
        <v>2</v>
      </c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CA78" s="120">
        <v>12</v>
      </c>
      <c r="CB78" s="120">
        <v>0</v>
      </c>
      <c r="CZ78" s="77">
        <v>1</v>
      </c>
    </row>
    <row r="79" spans="1:104" ht="12.75">
      <c r="A79" s="111">
        <v>40</v>
      </c>
      <c r="B79" s="112" t="s">
        <v>160</v>
      </c>
      <c r="C79" s="113" t="s">
        <v>161</v>
      </c>
      <c r="D79" s="114" t="s">
        <v>152</v>
      </c>
      <c r="E79" s="115">
        <v>1105.68</v>
      </c>
      <c r="F79" s="175"/>
      <c r="G79" s="117">
        <f>E79*F79</f>
        <v>0</v>
      </c>
      <c r="H79" s="118">
        <v>0.029</v>
      </c>
      <c r="I79" s="119">
        <f>E79*H79</f>
        <v>32.06472</v>
      </c>
      <c r="J79" s="118"/>
      <c r="K79" s="119">
        <f>E79*J79</f>
        <v>0</v>
      </c>
      <c r="O79" s="110"/>
      <c r="Z79" s="120"/>
      <c r="AA79" s="120">
        <v>3</v>
      </c>
      <c r="AB79" s="120">
        <v>1</v>
      </c>
      <c r="AC79" s="120" t="s">
        <v>160</v>
      </c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CA79" s="120">
        <v>3</v>
      </c>
      <c r="CB79" s="120">
        <v>1</v>
      </c>
      <c r="CZ79" s="77">
        <v>1</v>
      </c>
    </row>
    <row r="80" spans="1:63" ht="12.75">
      <c r="A80" s="121"/>
      <c r="B80" s="122"/>
      <c r="C80" s="169" t="s">
        <v>162</v>
      </c>
      <c r="D80" s="170"/>
      <c r="E80" s="125">
        <v>1105.68</v>
      </c>
      <c r="F80" s="176"/>
      <c r="G80" s="127"/>
      <c r="H80" s="128"/>
      <c r="I80" s="123"/>
      <c r="K80" s="123"/>
      <c r="M80" s="129" t="s">
        <v>162</v>
      </c>
      <c r="O80" s="11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30" t="str">
        <f>C79</f>
        <v>Přídlažba silniční vysoká  ABK 50/25/10</v>
      </c>
      <c r="BE80" s="120"/>
      <c r="BF80" s="120"/>
      <c r="BG80" s="120"/>
      <c r="BH80" s="120"/>
      <c r="BI80" s="120"/>
      <c r="BJ80" s="120"/>
      <c r="BK80" s="120"/>
    </row>
    <row r="81" spans="1:104" ht="12.75">
      <c r="A81" s="111">
        <v>41</v>
      </c>
      <c r="B81" s="112" t="s">
        <v>163</v>
      </c>
      <c r="C81" s="113" t="s">
        <v>164</v>
      </c>
      <c r="D81" s="114" t="s">
        <v>152</v>
      </c>
      <c r="E81" s="115">
        <v>114.24</v>
      </c>
      <c r="F81" s="175"/>
      <c r="G81" s="117">
        <f>E81*F81</f>
        <v>0</v>
      </c>
      <c r="H81" s="118">
        <v>0.06</v>
      </c>
      <c r="I81" s="119">
        <f>E81*H81</f>
        <v>6.854399999999999</v>
      </c>
      <c r="J81" s="118"/>
      <c r="K81" s="119">
        <f>E81*J81</f>
        <v>0</v>
      </c>
      <c r="O81" s="110"/>
      <c r="Z81" s="120"/>
      <c r="AA81" s="120">
        <v>3</v>
      </c>
      <c r="AB81" s="120">
        <v>1</v>
      </c>
      <c r="AC81" s="120">
        <v>59217421</v>
      </c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CA81" s="120">
        <v>3</v>
      </c>
      <c r="CB81" s="120">
        <v>1</v>
      </c>
      <c r="CZ81" s="77">
        <v>1</v>
      </c>
    </row>
    <row r="82" spans="1:63" ht="12.75">
      <c r="A82" s="121"/>
      <c r="B82" s="122"/>
      <c r="C82" s="169" t="s">
        <v>165</v>
      </c>
      <c r="D82" s="170"/>
      <c r="E82" s="125">
        <v>114.24</v>
      </c>
      <c r="F82" s="176"/>
      <c r="G82" s="127"/>
      <c r="H82" s="128"/>
      <c r="I82" s="123"/>
      <c r="K82" s="123"/>
      <c r="M82" s="129" t="s">
        <v>165</v>
      </c>
      <c r="O82" s="11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30" t="str">
        <f>C81</f>
        <v>Obrubník chodníkový ABO 14-10 1000/100/250</v>
      </c>
      <c r="BE82" s="120"/>
      <c r="BF82" s="120"/>
      <c r="BG82" s="120"/>
      <c r="BH82" s="120"/>
      <c r="BI82" s="120"/>
      <c r="BJ82" s="120"/>
      <c r="BK82" s="120"/>
    </row>
    <row r="83" spans="1:104" ht="12.75">
      <c r="A83" s="111">
        <v>42</v>
      </c>
      <c r="B83" s="112" t="s">
        <v>166</v>
      </c>
      <c r="C83" s="113" t="s">
        <v>167</v>
      </c>
      <c r="D83" s="114" t="s">
        <v>152</v>
      </c>
      <c r="E83" s="115">
        <v>552.84</v>
      </c>
      <c r="F83" s="175"/>
      <c r="G83" s="117">
        <f>E83*F83</f>
        <v>0</v>
      </c>
      <c r="H83" s="118">
        <v>0.081</v>
      </c>
      <c r="I83" s="119">
        <f>E83*H83</f>
        <v>44.78004000000001</v>
      </c>
      <c r="J83" s="118"/>
      <c r="K83" s="119">
        <f>E83*J83</f>
        <v>0</v>
      </c>
      <c r="O83" s="110"/>
      <c r="Z83" s="120"/>
      <c r="AA83" s="120">
        <v>3</v>
      </c>
      <c r="AB83" s="120">
        <v>1</v>
      </c>
      <c r="AC83" s="120">
        <v>59217450</v>
      </c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CA83" s="120">
        <v>3</v>
      </c>
      <c r="CB83" s="120">
        <v>1</v>
      </c>
      <c r="CZ83" s="77">
        <v>1</v>
      </c>
    </row>
    <row r="84" spans="1:63" ht="12.75">
      <c r="A84" s="121"/>
      <c r="B84" s="122"/>
      <c r="C84" s="169" t="s">
        <v>153</v>
      </c>
      <c r="D84" s="170"/>
      <c r="E84" s="125">
        <v>552.84</v>
      </c>
      <c r="F84" s="176"/>
      <c r="G84" s="127"/>
      <c r="H84" s="128"/>
      <c r="I84" s="123"/>
      <c r="K84" s="123"/>
      <c r="M84" s="129" t="s">
        <v>153</v>
      </c>
      <c r="O84" s="11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30" t="e">
        <f>#REF!</f>
        <v>#REF!</v>
      </c>
      <c r="BE84" s="120"/>
      <c r="BF84" s="120"/>
      <c r="BG84" s="120"/>
      <c r="BH84" s="120"/>
      <c r="BI84" s="120"/>
      <c r="BJ84" s="120"/>
      <c r="BK84" s="120"/>
    </row>
    <row r="85" spans="1:104" ht="12.75">
      <c r="A85" s="111">
        <v>43</v>
      </c>
      <c r="B85" s="112" t="s">
        <v>168</v>
      </c>
      <c r="C85" s="113" t="s">
        <v>169</v>
      </c>
      <c r="D85" s="114" t="s">
        <v>124</v>
      </c>
      <c r="E85" s="115">
        <v>3341.778502</v>
      </c>
      <c r="F85" s="175"/>
      <c r="G85" s="117">
        <f>E85*F85</f>
        <v>0</v>
      </c>
      <c r="H85" s="118">
        <v>0</v>
      </c>
      <c r="I85" s="119">
        <f>E85*H85</f>
        <v>0</v>
      </c>
      <c r="J85" s="118"/>
      <c r="K85" s="119">
        <f>E85*J85</f>
        <v>0</v>
      </c>
      <c r="O85" s="110"/>
      <c r="Z85" s="120"/>
      <c r="AA85" s="120">
        <v>7</v>
      </c>
      <c r="AB85" s="120">
        <v>1</v>
      </c>
      <c r="AC85" s="120">
        <v>2</v>
      </c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CA85" s="120">
        <v>7</v>
      </c>
      <c r="CB85" s="120">
        <v>1</v>
      </c>
      <c r="CZ85" s="77">
        <v>1</v>
      </c>
    </row>
    <row r="86" spans="1:63" ht="12.75">
      <c r="A86" s="131" t="s">
        <v>37</v>
      </c>
      <c r="B86" s="132" t="s">
        <v>125</v>
      </c>
      <c r="C86" s="133" t="s">
        <v>126</v>
      </c>
      <c r="D86" s="134"/>
      <c r="E86" s="135"/>
      <c r="F86" s="177"/>
      <c r="G86" s="136">
        <f>SUM(G57:G85)</f>
        <v>0</v>
      </c>
      <c r="H86" s="137"/>
      <c r="I86" s="138">
        <f>SUM(I57:I85)</f>
        <v>3341.7785019999997</v>
      </c>
      <c r="J86" s="139"/>
      <c r="K86" s="138">
        <f>SUM(K57:K85)</f>
        <v>0</v>
      </c>
      <c r="O86" s="110"/>
      <c r="X86" s="140">
        <f>K86</f>
        <v>0</v>
      </c>
      <c r="Y86" s="140">
        <f>I86</f>
        <v>3341.7785019999997</v>
      </c>
      <c r="Z86" s="141">
        <f>G86</f>
        <v>0</v>
      </c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42"/>
      <c r="BB86" s="142"/>
      <c r="BC86" s="142"/>
      <c r="BD86" s="142"/>
      <c r="BE86" s="142"/>
      <c r="BF86" s="142"/>
      <c r="BG86" s="120"/>
      <c r="BH86" s="120"/>
      <c r="BI86" s="120"/>
      <c r="BJ86" s="120"/>
      <c r="BK86" s="120"/>
    </row>
    <row r="87" spans="1:15" ht="14.25" customHeight="1">
      <c r="A87" s="102" t="s">
        <v>33</v>
      </c>
      <c r="B87" s="103" t="s">
        <v>170</v>
      </c>
      <c r="C87" s="104" t="s">
        <v>171</v>
      </c>
      <c r="D87" s="105"/>
      <c r="E87" s="106"/>
      <c r="F87" s="178"/>
      <c r="G87" s="107"/>
      <c r="H87" s="108"/>
      <c r="I87" s="109"/>
      <c r="J87" s="108"/>
      <c r="K87" s="109"/>
      <c r="O87" s="110"/>
    </row>
    <row r="88" spans="1:104" ht="12.75">
      <c r="A88" s="111">
        <v>44</v>
      </c>
      <c r="B88" s="112" t="s">
        <v>172</v>
      </c>
      <c r="C88" s="113" t="s">
        <v>173</v>
      </c>
      <c r="D88" s="114" t="s">
        <v>36</v>
      </c>
      <c r="E88" s="115">
        <v>2072</v>
      </c>
      <c r="F88" s="175"/>
      <c r="G88" s="117">
        <f>E88*F88</f>
        <v>0</v>
      </c>
      <c r="H88" s="118">
        <v>0.21</v>
      </c>
      <c r="I88" s="119">
        <f>E88*H88</f>
        <v>435.12</v>
      </c>
      <c r="J88" s="118">
        <v>0</v>
      </c>
      <c r="K88" s="119">
        <f>E88*J88</f>
        <v>0</v>
      </c>
      <c r="O88" s="110"/>
      <c r="Z88" s="120"/>
      <c r="AA88" s="120">
        <v>1</v>
      </c>
      <c r="AB88" s="120">
        <v>1</v>
      </c>
      <c r="AC88" s="120">
        <v>1</v>
      </c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CA88" s="120">
        <v>1</v>
      </c>
      <c r="CB88" s="120">
        <v>1</v>
      </c>
      <c r="CZ88" s="77">
        <v>1</v>
      </c>
    </row>
    <row r="89" spans="1:104" ht="12.75">
      <c r="A89" s="111">
        <v>45</v>
      </c>
      <c r="B89" s="112" t="s">
        <v>174</v>
      </c>
      <c r="C89" s="113" t="s">
        <v>175</v>
      </c>
      <c r="D89" s="114" t="s">
        <v>36</v>
      </c>
      <c r="E89" s="115">
        <v>2072</v>
      </c>
      <c r="F89" s="175"/>
      <c r="G89" s="117">
        <f>E89*F89</f>
        <v>0</v>
      </c>
      <c r="H89" s="118">
        <v>0.43</v>
      </c>
      <c r="I89" s="119">
        <f>E89*H89</f>
        <v>890.96</v>
      </c>
      <c r="J89" s="118">
        <v>0</v>
      </c>
      <c r="K89" s="119">
        <f>E89*J89</f>
        <v>0</v>
      </c>
      <c r="O89" s="110"/>
      <c r="Z89" s="120"/>
      <c r="AA89" s="120">
        <v>1</v>
      </c>
      <c r="AB89" s="120">
        <v>1</v>
      </c>
      <c r="AC89" s="120">
        <v>1</v>
      </c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CA89" s="120">
        <v>1</v>
      </c>
      <c r="CB89" s="120">
        <v>1</v>
      </c>
      <c r="CZ89" s="77">
        <v>1</v>
      </c>
    </row>
    <row r="90" spans="1:104" ht="12.75">
      <c r="A90" s="111">
        <v>46</v>
      </c>
      <c r="B90" s="112" t="s">
        <v>176</v>
      </c>
      <c r="C90" s="113" t="s">
        <v>177</v>
      </c>
      <c r="D90" s="114" t="s">
        <v>124</v>
      </c>
      <c r="E90" s="115">
        <v>1326.08</v>
      </c>
      <c r="F90" s="175"/>
      <c r="G90" s="117">
        <f>E90*F90</f>
        <v>0</v>
      </c>
      <c r="H90" s="118">
        <v>0</v>
      </c>
      <c r="I90" s="119">
        <f>E90*H90</f>
        <v>0</v>
      </c>
      <c r="J90" s="118">
        <v>0</v>
      </c>
      <c r="K90" s="119">
        <f>E90*J90</f>
        <v>0</v>
      </c>
      <c r="O90" s="110"/>
      <c r="Z90" s="120"/>
      <c r="AA90" s="120">
        <v>1</v>
      </c>
      <c r="AB90" s="120">
        <v>2</v>
      </c>
      <c r="AC90" s="120">
        <v>2</v>
      </c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CA90" s="120">
        <v>1</v>
      </c>
      <c r="CB90" s="120">
        <v>2</v>
      </c>
      <c r="CZ90" s="77">
        <v>1</v>
      </c>
    </row>
    <row r="91" spans="1:63" ht="12.75">
      <c r="A91" s="131" t="s">
        <v>37</v>
      </c>
      <c r="B91" s="132" t="s">
        <v>170</v>
      </c>
      <c r="C91" s="133" t="s">
        <v>171</v>
      </c>
      <c r="D91" s="134"/>
      <c r="E91" s="135"/>
      <c r="F91" s="177"/>
      <c r="G91" s="136">
        <f>SUM(G87:G90)</f>
        <v>0</v>
      </c>
      <c r="H91" s="137"/>
      <c r="I91" s="138">
        <f>SUM(I87:I90)</f>
        <v>1326.08</v>
      </c>
      <c r="J91" s="139"/>
      <c r="K91" s="138">
        <f>SUM(K87:K90)</f>
        <v>0</v>
      </c>
      <c r="O91" s="110"/>
      <c r="X91" s="140">
        <f>K91</f>
        <v>0</v>
      </c>
      <c r="Y91" s="140">
        <f>I91</f>
        <v>1326.08</v>
      </c>
      <c r="Z91" s="141">
        <f>G91</f>
        <v>0</v>
      </c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42"/>
      <c r="BB91" s="142"/>
      <c r="BC91" s="142"/>
      <c r="BD91" s="142"/>
      <c r="BE91" s="142"/>
      <c r="BF91" s="142"/>
      <c r="BG91" s="120"/>
      <c r="BH91" s="120"/>
      <c r="BI91" s="120"/>
      <c r="BJ91" s="120"/>
      <c r="BK91" s="120"/>
    </row>
    <row r="92" spans="1:15" ht="14.25" customHeight="1">
      <c r="A92" s="102" t="s">
        <v>33</v>
      </c>
      <c r="B92" s="103" t="s">
        <v>178</v>
      </c>
      <c r="C92" s="104" t="s">
        <v>179</v>
      </c>
      <c r="D92" s="105"/>
      <c r="E92" s="106"/>
      <c r="F92" s="178"/>
      <c r="G92" s="107"/>
      <c r="H92" s="108"/>
      <c r="I92" s="109"/>
      <c r="J92" s="108"/>
      <c r="K92" s="109"/>
      <c r="O92" s="110"/>
    </row>
    <row r="93" spans="1:104" ht="12.75">
      <c r="A93" s="111">
        <v>47</v>
      </c>
      <c r="B93" s="112" t="s">
        <v>180</v>
      </c>
      <c r="C93" s="113" t="s">
        <v>181</v>
      </c>
      <c r="D93" s="114" t="s">
        <v>152</v>
      </c>
      <c r="E93" s="115">
        <v>83</v>
      </c>
      <c r="F93" s="175"/>
      <c r="G93" s="117">
        <f>E93*F93</f>
        <v>0</v>
      </c>
      <c r="H93" s="118">
        <v>0.006</v>
      </c>
      <c r="I93" s="119">
        <f>E93*H93</f>
        <v>0.498</v>
      </c>
      <c r="J93" s="118">
        <v>0</v>
      </c>
      <c r="K93" s="119">
        <f>E93*J93</f>
        <v>0</v>
      </c>
      <c r="O93" s="110"/>
      <c r="Z93" s="120"/>
      <c r="AA93" s="120">
        <v>1</v>
      </c>
      <c r="AB93" s="120">
        <v>1</v>
      </c>
      <c r="AC93" s="120">
        <v>1</v>
      </c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CA93" s="120">
        <v>1</v>
      </c>
      <c r="CB93" s="120">
        <v>1</v>
      </c>
      <c r="CZ93" s="77">
        <v>1</v>
      </c>
    </row>
    <row r="94" spans="1:104" ht="12.75">
      <c r="A94" s="111">
        <v>48</v>
      </c>
      <c r="B94" s="112" t="s">
        <v>182</v>
      </c>
      <c r="C94" s="113" t="s">
        <v>183</v>
      </c>
      <c r="D94" s="114" t="s">
        <v>36</v>
      </c>
      <c r="E94" s="115">
        <v>658.6</v>
      </c>
      <c r="F94" s="175"/>
      <c r="G94" s="117">
        <f>E94*F94</f>
        <v>0</v>
      </c>
      <c r="H94" s="118">
        <v>0.2916</v>
      </c>
      <c r="I94" s="119">
        <f>E94*H94</f>
        <v>192.04776</v>
      </c>
      <c r="J94" s="118">
        <v>0</v>
      </c>
      <c r="K94" s="119">
        <f>E94*J94</f>
        <v>0</v>
      </c>
      <c r="O94" s="110"/>
      <c r="Z94" s="120"/>
      <c r="AA94" s="120">
        <v>1</v>
      </c>
      <c r="AB94" s="120">
        <v>1</v>
      </c>
      <c r="AC94" s="120">
        <v>1</v>
      </c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CA94" s="120">
        <v>1</v>
      </c>
      <c r="CB94" s="120">
        <v>1</v>
      </c>
      <c r="CZ94" s="77">
        <v>1</v>
      </c>
    </row>
    <row r="95" spans="1:63" ht="12.75">
      <c r="A95" s="121"/>
      <c r="B95" s="122"/>
      <c r="C95" s="169" t="s">
        <v>184</v>
      </c>
      <c r="D95" s="170"/>
      <c r="E95" s="125">
        <v>604</v>
      </c>
      <c r="F95" s="176"/>
      <c r="G95" s="127"/>
      <c r="H95" s="128"/>
      <c r="I95" s="123"/>
      <c r="K95" s="123"/>
      <c r="M95" s="129">
        <v>604</v>
      </c>
      <c r="O95" s="11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30" t="e">
        <f>#REF!</f>
        <v>#REF!</v>
      </c>
      <c r="BE95" s="120"/>
      <c r="BF95" s="120"/>
      <c r="BG95" s="120"/>
      <c r="BH95" s="120"/>
      <c r="BI95" s="120"/>
      <c r="BJ95" s="120"/>
      <c r="BK95" s="120"/>
    </row>
    <row r="96" spans="1:63" ht="12.75">
      <c r="A96" s="121"/>
      <c r="B96" s="122"/>
      <c r="C96" s="169" t="s">
        <v>185</v>
      </c>
      <c r="D96" s="170"/>
      <c r="E96" s="125">
        <v>15.6</v>
      </c>
      <c r="F96" s="176"/>
      <c r="G96" s="127"/>
      <c r="H96" s="128"/>
      <c r="I96" s="123"/>
      <c r="K96" s="123"/>
      <c r="M96" s="129" t="s">
        <v>185</v>
      </c>
      <c r="O96" s="11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30" t="str">
        <f>C95</f>
        <v>604</v>
      </c>
      <c r="BE96" s="120"/>
      <c r="BF96" s="120"/>
      <c r="BG96" s="120"/>
      <c r="BH96" s="120"/>
      <c r="BI96" s="120"/>
      <c r="BJ96" s="120"/>
      <c r="BK96" s="120"/>
    </row>
    <row r="97" spans="1:63" ht="12.75">
      <c r="A97" s="121"/>
      <c r="B97" s="122"/>
      <c r="C97" s="169" t="s">
        <v>186</v>
      </c>
      <c r="D97" s="170"/>
      <c r="E97" s="125">
        <v>39</v>
      </c>
      <c r="F97" s="176"/>
      <c r="G97" s="127"/>
      <c r="H97" s="128"/>
      <c r="I97" s="123"/>
      <c r="K97" s="123"/>
      <c r="M97" s="129" t="s">
        <v>186</v>
      </c>
      <c r="O97" s="11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30" t="str">
        <f>C96</f>
        <v>12*0,65*2</v>
      </c>
      <c r="BE97" s="120"/>
      <c r="BF97" s="120"/>
      <c r="BG97" s="120"/>
      <c r="BH97" s="120"/>
      <c r="BI97" s="120"/>
      <c r="BJ97" s="120"/>
      <c r="BK97" s="120"/>
    </row>
    <row r="98" spans="1:104" ht="12.75">
      <c r="A98" s="111">
        <v>49</v>
      </c>
      <c r="B98" s="112" t="s">
        <v>187</v>
      </c>
      <c r="C98" s="113" t="s">
        <v>188</v>
      </c>
      <c r="D98" s="114" t="s">
        <v>36</v>
      </c>
      <c r="E98" s="115">
        <v>724.8</v>
      </c>
      <c r="F98" s="175"/>
      <c r="G98" s="117">
        <f>E98*F98</f>
        <v>0</v>
      </c>
      <c r="H98" s="118">
        <v>0.36834</v>
      </c>
      <c r="I98" s="119">
        <f>E98*H98</f>
        <v>266.972832</v>
      </c>
      <c r="J98" s="118">
        <v>0</v>
      </c>
      <c r="K98" s="119">
        <f>E98*J98</f>
        <v>0</v>
      </c>
      <c r="O98" s="110"/>
      <c r="Z98" s="120"/>
      <c r="AA98" s="120">
        <v>1</v>
      </c>
      <c r="AB98" s="120">
        <v>1</v>
      </c>
      <c r="AC98" s="120">
        <v>1</v>
      </c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CA98" s="120">
        <v>1</v>
      </c>
      <c r="CB98" s="120">
        <v>1</v>
      </c>
      <c r="CZ98" s="77">
        <v>1</v>
      </c>
    </row>
    <row r="99" spans="1:63" ht="12.75">
      <c r="A99" s="121"/>
      <c r="B99" s="122"/>
      <c r="C99" s="169" t="s">
        <v>189</v>
      </c>
      <c r="D99" s="170"/>
      <c r="E99" s="125">
        <v>724.8</v>
      </c>
      <c r="F99" s="176"/>
      <c r="G99" s="127"/>
      <c r="H99" s="128"/>
      <c r="I99" s="123"/>
      <c r="K99" s="123"/>
      <c r="M99" s="129" t="s">
        <v>189</v>
      </c>
      <c r="O99" s="11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30" t="str">
        <f>C98</f>
        <v>Podklad z kam.drceného 0-63 s výplň.kamen. 15 cm</v>
      </c>
      <c r="BE99" s="120"/>
      <c r="BF99" s="120"/>
      <c r="BG99" s="120"/>
      <c r="BH99" s="120"/>
      <c r="BI99" s="120"/>
      <c r="BJ99" s="120"/>
      <c r="BK99" s="120"/>
    </row>
    <row r="100" spans="1:104" ht="12.75">
      <c r="A100" s="111">
        <v>50</v>
      </c>
      <c r="B100" s="112" t="s">
        <v>190</v>
      </c>
      <c r="C100" s="113" t="s">
        <v>191</v>
      </c>
      <c r="D100" s="114" t="s">
        <v>36</v>
      </c>
      <c r="E100" s="115">
        <v>54.6</v>
      </c>
      <c r="F100" s="175"/>
      <c r="G100" s="117">
        <f>E100*F100</f>
        <v>0</v>
      </c>
      <c r="H100" s="118">
        <v>0.378</v>
      </c>
      <c r="I100" s="119">
        <f>E100*H100</f>
        <v>20.6388</v>
      </c>
      <c r="J100" s="118">
        <v>0</v>
      </c>
      <c r="K100" s="119">
        <f>E100*J100</f>
        <v>0</v>
      </c>
      <c r="O100" s="110"/>
      <c r="Z100" s="120"/>
      <c r="AA100" s="120">
        <v>1</v>
      </c>
      <c r="AB100" s="120">
        <v>0</v>
      </c>
      <c r="AC100" s="120">
        <v>0</v>
      </c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CA100" s="120">
        <v>1</v>
      </c>
      <c r="CB100" s="120">
        <v>0</v>
      </c>
      <c r="CZ100" s="77">
        <v>1</v>
      </c>
    </row>
    <row r="101" spans="1:63" ht="12.75">
      <c r="A101" s="121"/>
      <c r="B101" s="122"/>
      <c r="C101" s="169" t="s">
        <v>185</v>
      </c>
      <c r="D101" s="170"/>
      <c r="E101" s="125">
        <v>15.6</v>
      </c>
      <c r="F101" s="176"/>
      <c r="G101" s="127"/>
      <c r="H101" s="128"/>
      <c r="I101" s="123"/>
      <c r="K101" s="123"/>
      <c r="M101" s="129" t="s">
        <v>185</v>
      </c>
      <c r="O101" s="11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30" t="str">
        <f>C100</f>
        <v>Podklad ze štěrkodrti fr.16-32 tloušťky 15 cm</v>
      </c>
      <c r="BE101" s="120"/>
      <c r="BF101" s="120"/>
      <c r="BG101" s="120"/>
      <c r="BH101" s="120"/>
      <c r="BI101" s="120"/>
      <c r="BJ101" s="120"/>
      <c r="BK101" s="120"/>
    </row>
    <row r="102" spans="1:63" ht="12.75">
      <c r="A102" s="121"/>
      <c r="B102" s="122"/>
      <c r="C102" s="169" t="s">
        <v>186</v>
      </c>
      <c r="D102" s="170"/>
      <c r="E102" s="125">
        <v>39</v>
      </c>
      <c r="F102" s="176"/>
      <c r="G102" s="127"/>
      <c r="H102" s="128"/>
      <c r="I102" s="123"/>
      <c r="K102" s="123"/>
      <c r="M102" s="129" t="s">
        <v>186</v>
      </c>
      <c r="O102" s="11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30" t="str">
        <f>C101</f>
        <v>12*0,65*2</v>
      </c>
      <c r="BE102" s="120"/>
      <c r="BF102" s="120"/>
      <c r="BG102" s="120"/>
      <c r="BH102" s="120"/>
      <c r="BI102" s="120"/>
      <c r="BJ102" s="120"/>
      <c r="BK102" s="120"/>
    </row>
    <row r="103" spans="1:104" ht="12.75">
      <c r="A103" s="111">
        <v>51</v>
      </c>
      <c r="B103" s="112" t="s">
        <v>192</v>
      </c>
      <c r="C103" s="113" t="s">
        <v>193</v>
      </c>
      <c r="D103" s="114" t="s">
        <v>36</v>
      </c>
      <c r="E103" s="115">
        <v>604</v>
      </c>
      <c r="F103" s="175"/>
      <c r="G103" s="117">
        <f>E103*F103</f>
        <v>0</v>
      </c>
      <c r="H103" s="118">
        <v>0.0928</v>
      </c>
      <c r="I103" s="119">
        <f>E103*H103</f>
        <v>56.051199999999994</v>
      </c>
      <c r="J103" s="118">
        <v>0</v>
      </c>
      <c r="K103" s="119">
        <f>E103*J103</f>
        <v>0</v>
      </c>
      <c r="O103" s="110"/>
      <c r="Z103" s="120"/>
      <c r="AA103" s="120">
        <v>1</v>
      </c>
      <c r="AB103" s="120">
        <v>1</v>
      </c>
      <c r="AC103" s="120">
        <v>1</v>
      </c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CA103" s="120">
        <v>1</v>
      </c>
      <c r="CB103" s="120">
        <v>1</v>
      </c>
      <c r="CZ103" s="77">
        <v>1</v>
      </c>
    </row>
    <row r="104" spans="1:104" ht="12.75">
      <c r="A104" s="111">
        <v>52</v>
      </c>
      <c r="B104" s="112" t="s">
        <v>194</v>
      </c>
      <c r="C104" s="113" t="s">
        <v>195</v>
      </c>
      <c r="D104" s="114" t="s">
        <v>108</v>
      </c>
      <c r="E104" s="115">
        <v>155</v>
      </c>
      <c r="F104" s="175"/>
      <c r="G104" s="117">
        <f>E104*F104</f>
        <v>0</v>
      </c>
      <c r="H104" s="118">
        <v>0.00036</v>
      </c>
      <c r="I104" s="119">
        <f>E104*H104</f>
        <v>0.0558</v>
      </c>
      <c r="J104" s="118">
        <v>0</v>
      </c>
      <c r="K104" s="119">
        <f>E104*J104</f>
        <v>0</v>
      </c>
      <c r="O104" s="110"/>
      <c r="Z104" s="120"/>
      <c r="AA104" s="120">
        <v>1</v>
      </c>
      <c r="AB104" s="120">
        <v>1</v>
      </c>
      <c r="AC104" s="120">
        <v>1</v>
      </c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CA104" s="120">
        <v>1</v>
      </c>
      <c r="CB104" s="120">
        <v>1</v>
      </c>
      <c r="CZ104" s="77">
        <v>1</v>
      </c>
    </row>
    <row r="105" spans="1:104" ht="12.75">
      <c r="A105" s="111">
        <v>53</v>
      </c>
      <c r="B105" s="112" t="s">
        <v>196</v>
      </c>
      <c r="C105" s="113" t="s">
        <v>197</v>
      </c>
      <c r="D105" s="114" t="s">
        <v>108</v>
      </c>
      <c r="E105" s="115">
        <v>220</v>
      </c>
      <c r="F105" s="175"/>
      <c r="G105" s="117">
        <f>E105*F105</f>
        <v>0</v>
      </c>
      <c r="H105" s="118">
        <v>0</v>
      </c>
      <c r="I105" s="119">
        <f>E105*H105</f>
        <v>0</v>
      </c>
      <c r="J105" s="118">
        <v>0</v>
      </c>
      <c r="K105" s="119">
        <f>E105*J105</f>
        <v>0</v>
      </c>
      <c r="O105" s="110"/>
      <c r="Z105" s="120"/>
      <c r="AA105" s="120">
        <v>1</v>
      </c>
      <c r="AB105" s="120">
        <v>1</v>
      </c>
      <c r="AC105" s="120">
        <v>1</v>
      </c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CA105" s="120">
        <v>1</v>
      </c>
      <c r="CB105" s="120">
        <v>1</v>
      </c>
      <c r="CZ105" s="77">
        <v>1</v>
      </c>
    </row>
    <row r="106" spans="1:63" ht="12.75">
      <c r="A106" s="121"/>
      <c r="B106" s="122"/>
      <c r="C106" s="169" t="s">
        <v>198</v>
      </c>
      <c r="D106" s="170"/>
      <c r="E106" s="125">
        <v>220</v>
      </c>
      <c r="F106" s="176"/>
      <c r="G106" s="127"/>
      <c r="H106" s="128"/>
      <c r="I106" s="123"/>
      <c r="K106" s="123"/>
      <c r="M106" s="129" t="s">
        <v>198</v>
      </c>
      <c r="O106" s="11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30" t="str">
        <f>C105</f>
        <v>Vodorovné značení střík.barvou dělících čar 12 cm</v>
      </c>
      <c r="BE106" s="120"/>
      <c r="BF106" s="120"/>
      <c r="BG106" s="120"/>
      <c r="BH106" s="120"/>
      <c r="BI106" s="120"/>
      <c r="BJ106" s="120"/>
      <c r="BK106" s="120"/>
    </row>
    <row r="107" spans="1:104" ht="12.75">
      <c r="A107" s="111">
        <v>54</v>
      </c>
      <c r="B107" s="112" t="s">
        <v>199</v>
      </c>
      <c r="C107" s="113" t="s">
        <v>200</v>
      </c>
      <c r="D107" s="114" t="s">
        <v>108</v>
      </c>
      <c r="E107" s="115">
        <v>220</v>
      </c>
      <c r="F107" s="175"/>
      <c r="G107" s="117">
        <f>E107*F107</f>
        <v>0</v>
      </c>
      <c r="H107" s="118">
        <v>0</v>
      </c>
      <c r="I107" s="119">
        <f>E107*H107</f>
        <v>0</v>
      </c>
      <c r="J107" s="118">
        <v>0</v>
      </c>
      <c r="K107" s="119">
        <f>E107*J107</f>
        <v>0</v>
      </c>
      <c r="O107" s="110"/>
      <c r="Z107" s="120"/>
      <c r="AA107" s="120">
        <v>1</v>
      </c>
      <c r="AB107" s="120">
        <v>1</v>
      </c>
      <c r="AC107" s="120">
        <v>1</v>
      </c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CA107" s="120">
        <v>1</v>
      </c>
      <c r="CB107" s="120">
        <v>1</v>
      </c>
      <c r="CZ107" s="77">
        <v>1</v>
      </c>
    </row>
    <row r="108" spans="1:63" ht="12.75">
      <c r="A108" s="121"/>
      <c r="B108" s="122"/>
      <c r="C108" s="169" t="s">
        <v>198</v>
      </c>
      <c r="D108" s="170"/>
      <c r="E108" s="125">
        <v>220</v>
      </c>
      <c r="F108" s="176"/>
      <c r="G108" s="127"/>
      <c r="H108" s="128"/>
      <c r="I108" s="123"/>
      <c r="K108" s="123"/>
      <c r="M108" s="129" t="s">
        <v>198</v>
      </c>
      <c r="O108" s="11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30" t="str">
        <f>C107</f>
        <v>Předznačení pro začení dělící čáry, vodící proužky</v>
      </c>
      <c r="BE108" s="120"/>
      <c r="BF108" s="120"/>
      <c r="BG108" s="120"/>
      <c r="BH108" s="120"/>
      <c r="BI108" s="120"/>
      <c r="BJ108" s="120"/>
      <c r="BK108" s="120"/>
    </row>
    <row r="109" spans="1:104" ht="12.75">
      <c r="A109" s="111">
        <v>55</v>
      </c>
      <c r="B109" s="112" t="s">
        <v>201</v>
      </c>
      <c r="C109" s="113" t="s">
        <v>202</v>
      </c>
      <c r="D109" s="114" t="s">
        <v>36</v>
      </c>
      <c r="E109" s="115">
        <v>622.12</v>
      </c>
      <c r="F109" s="175"/>
      <c r="G109" s="117">
        <f>E109*F109</f>
        <v>0</v>
      </c>
      <c r="H109" s="118">
        <v>0.176</v>
      </c>
      <c r="I109" s="119">
        <f>E109*H109</f>
        <v>109.49311999999999</v>
      </c>
      <c r="J109" s="118"/>
      <c r="K109" s="119">
        <f>E109*J109</f>
        <v>0</v>
      </c>
      <c r="O109" s="110"/>
      <c r="Z109" s="120"/>
      <c r="AA109" s="120">
        <v>12</v>
      </c>
      <c r="AB109" s="120">
        <v>0</v>
      </c>
      <c r="AC109" s="120">
        <v>54</v>
      </c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CA109" s="120">
        <v>12</v>
      </c>
      <c r="CB109" s="120">
        <v>0</v>
      </c>
      <c r="CZ109" s="77">
        <v>1</v>
      </c>
    </row>
    <row r="110" spans="1:63" ht="12.75">
      <c r="A110" s="121"/>
      <c r="B110" s="122"/>
      <c r="C110" s="169" t="s">
        <v>203</v>
      </c>
      <c r="D110" s="170"/>
      <c r="E110" s="125">
        <v>622.12</v>
      </c>
      <c r="F110" s="176"/>
      <c r="G110" s="127"/>
      <c r="H110" s="128"/>
      <c r="I110" s="123"/>
      <c r="K110" s="123"/>
      <c r="M110" s="129" t="s">
        <v>203</v>
      </c>
      <c r="O110" s="11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30" t="str">
        <f>C109</f>
        <v>Dlažba 20/20/8 - drenážní</v>
      </c>
      <c r="BE110" s="120"/>
      <c r="BF110" s="120"/>
      <c r="BG110" s="120"/>
      <c r="BH110" s="120"/>
      <c r="BI110" s="120"/>
      <c r="BJ110" s="120"/>
      <c r="BK110" s="120"/>
    </row>
    <row r="111" spans="1:104" ht="22.5">
      <c r="A111" s="111">
        <v>56</v>
      </c>
      <c r="B111" s="112" t="s">
        <v>204</v>
      </c>
      <c r="C111" s="113" t="s">
        <v>205</v>
      </c>
      <c r="D111" s="114" t="s">
        <v>124</v>
      </c>
      <c r="E111" s="115">
        <v>12.08</v>
      </c>
      <c r="F111" s="175"/>
      <c r="G111" s="117">
        <f>E111*F111</f>
        <v>0</v>
      </c>
      <c r="H111" s="118">
        <v>1</v>
      </c>
      <c r="I111" s="119">
        <f>E111*H111</f>
        <v>12.08</v>
      </c>
      <c r="J111" s="118"/>
      <c r="K111" s="119">
        <f>E111*J111</f>
        <v>0</v>
      </c>
      <c r="O111" s="110"/>
      <c r="Z111" s="120"/>
      <c r="AA111" s="120">
        <v>3</v>
      </c>
      <c r="AB111" s="120">
        <v>1</v>
      </c>
      <c r="AC111" s="120">
        <v>583414034</v>
      </c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CA111" s="120">
        <v>3</v>
      </c>
      <c r="CB111" s="120">
        <v>1</v>
      </c>
      <c r="CZ111" s="77">
        <v>1</v>
      </c>
    </row>
    <row r="112" spans="1:63" ht="25.5">
      <c r="A112" s="121"/>
      <c r="B112" s="122"/>
      <c r="C112" s="169" t="s">
        <v>206</v>
      </c>
      <c r="D112" s="170"/>
      <c r="E112" s="125">
        <v>12.08</v>
      </c>
      <c r="F112" s="176"/>
      <c r="G112" s="127"/>
      <c r="H112" s="128"/>
      <c r="I112" s="123"/>
      <c r="K112" s="123"/>
      <c r="M112" s="129" t="s">
        <v>206</v>
      </c>
      <c r="O112" s="11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30" t="str">
        <f>C111</f>
        <v>Kamenivo drcené frakce  4/8  B Olomoucký kraj včetně záypu mezer drenážní dlažby</v>
      </c>
      <c r="BE112" s="120"/>
      <c r="BF112" s="120"/>
      <c r="BG112" s="120"/>
      <c r="BH112" s="120"/>
      <c r="BI112" s="120"/>
      <c r="BJ112" s="120"/>
      <c r="BK112" s="120"/>
    </row>
    <row r="113" spans="1:104" ht="12.75">
      <c r="A113" s="111">
        <v>57</v>
      </c>
      <c r="B113" s="112" t="s">
        <v>207</v>
      </c>
      <c r="C113" s="113" t="s">
        <v>208</v>
      </c>
      <c r="D113" s="114" t="s">
        <v>152</v>
      </c>
      <c r="E113" s="115">
        <v>284.9667</v>
      </c>
      <c r="F113" s="175"/>
      <c r="G113" s="117">
        <f>E113*F113</f>
        <v>0</v>
      </c>
      <c r="H113" s="118">
        <v>0.0085</v>
      </c>
      <c r="I113" s="119">
        <f>E113*H113</f>
        <v>2.42221695</v>
      </c>
      <c r="J113" s="118"/>
      <c r="K113" s="119">
        <f>E113*J113</f>
        <v>0</v>
      </c>
      <c r="O113" s="110"/>
      <c r="Z113" s="120"/>
      <c r="AA113" s="120">
        <v>3</v>
      </c>
      <c r="AB113" s="120">
        <v>1</v>
      </c>
      <c r="AC113" s="120">
        <v>592275170</v>
      </c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CA113" s="120">
        <v>3</v>
      </c>
      <c r="CB113" s="120">
        <v>1</v>
      </c>
      <c r="CZ113" s="77">
        <v>1</v>
      </c>
    </row>
    <row r="114" spans="1:63" ht="12.75">
      <c r="A114" s="121"/>
      <c r="B114" s="122"/>
      <c r="C114" s="169" t="s">
        <v>209</v>
      </c>
      <c r="D114" s="170"/>
      <c r="E114" s="125">
        <v>284.9667</v>
      </c>
      <c r="F114" s="176"/>
      <c r="G114" s="127"/>
      <c r="H114" s="128"/>
      <c r="I114" s="123"/>
      <c r="K114" s="123"/>
      <c r="M114" s="129" t="s">
        <v>209</v>
      </c>
      <c r="O114" s="11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30" t="str">
        <f>C113</f>
        <v>Žlab odvodňovací TBZ  30/30/10</v>
      </c>
      <c r="BE114" s="120"/>
      <c r="BF114" s="120"/>
      <c r="BG114" s="120"/>
      <c r="BH114" s="120"/>
      <c r="BI114" s="120"/>
      <c r="BJ114" s="120"/>
      <c r="BK114" s="120"/>
    </row>
    <row r="115" spans="1:104" ht="12.75">
      <c r="A115" s="111">
        <v>58</v>
      </c>
      <c r="B115" s="112" t="s">
        <v>210</v>
      </c>
      <c r="C115" s="113" t="s">
        <v>211</v>
      </c>
      <c r="D115" s="114" t="s">
        <v>124</v>
      </c>
      <c r="E115" s="115">
        <v>1986.33972895</v>
      </c>
      <c r="F115" s="175"/>
      <c r="G115" s="117">
        <f>E115*F115</f>
        <v>0</v>
      </c>
      <c r="H115" s="118">
        <v>0</v>
      </c>
      <c r="I115" s="119">
        <f>E115*H115</f>
        <v>0</v>
      </c>
      <c r="J115" s="118"/>
      <c r="K115" s="119">
        <f>E115*J115</f>
        <v>0</v>
      </c>
      <c r="O115" s="110"/>
      <c r="Z115" s="120"/>
      <c r="AA115" s="120">
        <v>7</v>
      </c>
      <c r="AB115" s="120">
        <v>1</v>
      </c>
      <c r="AC115" s="120">
        <v>2</v>
      </c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CA115" s="120">
        <v>7</v>
      </c>
      <c r="CB115" s="120">
        <v>1</v>
      </c>
      <c r="CZ115" s="77">
        <v>1</v>
      </c>
    </row>
    <row r="116" spans="1:63" ht="12.75">
      <c r="A116" s="131" t="s">
        <v>37</v>
      </c>
      <c r="B116" s="132" t="s">
        <v>178</v>
      </c>
      <c r="C116" s="133" t="s">
        <v>179</v>
      </c>
      <c r="D116" s="134"/>
      <c r="E116" s="135"/>
      <c r="F116" s="177"/>
      <c r="G116" s="136">
        <f>SUM(G92:G115)</f>
        <v>0</v>
      </c>
      <c r="H116" s="137"/>
      <c r="I116" s="138">
        <f>SUM(I92:I115)</f>
        <v>660.25972895</v>
      </c>
      <c r="J116" s="139"/>
      <c r="K116" s="138">
        <f>SUM(K92:K115)</f>
        <v>0</v>
      </c>
      <c r="O116" s="110"/>
      <c r="X116" s="140">
        <f>K116</f>
        <v>0</v>
      </c>
      <c r="Y116" s="140">
        <f>I116</f>
        <v>660.25972895</v>
      </c>
      <c r="Z116" s="141">
        <f>G116</f>
        <v>0</v>
      </c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42"/>
      <c r="BB116" s="142"/>
      <c r="BC116" s="142"/>
      <c r="BD116" s="142"/>
      <c r="BE116" s="142"/>
      <c r="BF116" s="142"/>
      <c r="BG116" s="120"/>
      <c r="BH116" s="120"/>
      <c r="BI116" s="120"/>
      <c r="BJ116" s="120"/>
      <c r="BK116" s="120"/>
    </row>
    <row r="117" spans="1:15" ht="14.25" customHeight="1">
      <c r="A117" s="102" t="s">
        <v>33</v>
      </c>
      <c r="B117" s="103" t="s">
        <v>212</v>
      </c>
      <c r="C117" s="104" t="s">
        <v>213</v>
      </c>
      <c r="D117" s="105"/>
      <c r="E117" s="106"/>
      <c r="F117" s="178"/>
      <c r="G117" s="107"/>
      <c r="H117" s="108"/>
      <c r="I117" s="109"/>
      <c r="J117" s="108"/>
      <c r="K117" s="109"/>
      <c r="O117" s="110"/>
    </row>
    <row r="118" spans="1:104" ht="12.75">
      <c r="A118" s="111">
        <v>59</v>
      </c>
      <c r="B118" s="112" t="s">
        <v>214</v>
      </c>
      <c r="C118" s="113" t="s">
        <v>215</v>
      </c>
      <c r="D118" s="114" t="s">
        <v>49</v>
      </c>
      <c r="E118" s="115">
        <v>4.5</v>
      </c>
      <c r="F118" s="175"/>
      <c r="G118" s="117">
        <f>E118*F118</f>
        <v>0</v>
      </c>
      <c r="H118" s="118">
        <v>0</v>
      </c>
      <c r="I118" s="119">
        <f>E118*H118</f>
        <v>0</v>
      </c>
      <c r="J118" s="118">
        <v>0</v>
      </c>
      <c r="K118" s="119">
        <f>E118*J118</f>
        <v>0</v>
      </c>
      <c r="O118" s="110"/>
      <c r="Z118" s="120"/>
      <c r="AA118" s="120">
        <v>1</v>
      </c>
      <c r="AB118" s="120">
        <v>1</v>
      </c>
      <c r="AC118" s="120">
        <v>1</v>
      </c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CA118" s="120">
        <v>1</v>
      </c>
      <c r="CB118" s="120">
        <v>1</v>
      </c>
      <c r="CZ118" s="77">
        <v>1</v>
      </c>
    </row>
    <row r="119" spans="1:104" ht="12.75">
      <c r="A119" s="111">
        <v>60</v>
      </c>
      <c r="B119" s="112" t="s">
        <v>216</v>
      </c>
      <c r="C119" s="113" t="s">
        <v>217</v>
      </c>
      <c r="D119" s="114" t="s">
        <v>49</v>
      </c>
      <c r="E119" s="115">
        <v>2.8</v>
      </c>
      <c r="F119" s="175"/>
      <c r="G119" s="117">
        <f>E119*F119</f>
        <v>0</v>
      </c>
      <c r="H119" s="118">
        <v>0</v>
      </c>
      <c r="I119" s="119">
        <f>E119*H119</f>
        <v>0</v>
      </c>
      <c r="J119" s="118">
        <v>0</v>
      </c>
      <c r="K119" s="119">
        <f>E119*J119</f>
        <v>0</v>
      </c>
      <c r="O119" s="110"/>
      <c r="Z119" s="120"/>
      <c r="AA119" s="120">
        <v>1</v>
      </c>
      <c r="AB119" s="120">
        <v>1</v>
      </c>
      <c r="AC119" s="120">
        <v>1</v>
      </c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CA119" s="120">
        <v>1</v>
      </c>
      <c r="CB119" s="120">
        <v>1</v>
      </c>
      <c r="CZ119" s="77">
        <v>1</v>
      </c>
    </row>
    <row r="120" spans="1:104" ht="12.75">
      <c r="A120" s="111">
        <v>61</v>
      </c>
      <c r="B120" s="112" t="s">
        <v>218</v>
      </c>
      <c r="C120" s="113" t="s">
        <v>219</v>
      </c>
      <c r="D120" s="114" t="s">
        <v>49</v>
      </c>
      <c r="E120" s="115">
        <v>3.696</v>
      </c>
      <c r="F120" s="175"/>
      <c r="G120" s="117">
        <f>E120*F120</f>
        <v>0</v>
      </c>
      <c r="H120" s="118">
        <v>2.512</v>
      </c>
      <c r="I120" s="119">
        <f>E120*H120</f>
        <v>9.284352</v>
      </c>
      <c r="J120" s="118">
        <v>0</v>
      </c>
      <c r="K120" s="119">
        <f>E120*J120</f>
        <v>0</v>
      </c>
      <c r="O120" s="110"/>
      <c r="Z120" s="120"/>
      <c r="AA120" s="120">
        <v>1</v>
      </c>
      <c r="AB120" s="120">
        <v>1</v>
      </c>
      <c r="AC120" s="120">
        <v>1</v>
      </c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CA120" s="120">
        <v>1</v>
      </c>
      <c r="CB120" s="120">
        <v>1</v>
      </c>
      <c r="CZ120" s="77">
        <v>1</v>
      </c>
    </row>
    <row r="121" spans="1:63" ht="12.75">
      <c r="A121" s="121"/>
      <c r="B121" s="122"/>
      <c r="C121" s="169" t="s">
        <v>220</v>
      </c>
      <c r="D121" s="170"/>
      <c r="E121" s="125">
        <v>0.196</v>
      </c>
      <c r="F121" s="176"/>
      <c r="G121" s="127"/>
      <c r="H121" s="128"/>
      <c r="I121" s="123"/>
      <c r="K121" s="123"/>
      <c r="M121" s="129" t="s">
        <v>220</v>
      </c>
      <c r="O121" s="11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30" t="e">
        <f>#REF!</f>
        <v>#REF!</v>
      </c>
      <c r="BE121" s="120"/>
      <c r="BF121" s="120"/>
      <c r="BG121" s="120"/>
      <c r="BH121" s="120"/>
      <c r="BI121" s="120"/>
      <c r="BJ121" s="120"/>
      <c r="BK121" s="120"/>
    </row>
    <row r="122" spans="1:63" ht="12.75">
      <c r="A122" s="121"/>
      <c r="B122" s="122"/>
      <c r="C122" s="169" t="s">
        <v>221</v>
      </c>
      <c r="D122" s="170"/>
      <c r="E122" s="125">
        <v>3.5</v>
      </c>
      <c r="F122" s="176"/>
      <c r="G122" s="127"/>
      <c r="H122" s="128"/>
      <c r="I122" s="123"/>
      <c r="K122" s="123"/>
      <c r="M122" s="129" t="s">
        <v>221</v>
      </c>
      <c r="O122" s="11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30" t="str">
        <f>C121</f>
        <v>1,4*1,4*0,1</v>
      </c>
      <c r="BE122" s="120"/>
      <c r="BF122" s="120"/>
      <c r="BG122" s="120"/>
      <c r="BH122" s="120"/>
      <c r="BI122" s="120"/>
      <c r="BJ122" s="120"/>
      <c r="BK122" s="120"/>
    </row>
    <row r="123" spans="1:104" ht="12.75">
      <c r="A123" s="111">
        <v>62</v>
      </c>
      <c r="B123" s="112" t="s">
        <v>222</v>
      </c>
      <c r="C123" s="113" t="s">
        <v>223</v>
      </c>
      <c r="D123" s="114" t="s">
        <v>49</v>
      </c>
      <c r="E123" s="115">
        <v>2.8</v>
      </c>
      <c r="F123" s="175"/>
      <c r="G123" s="117">
        <f>E123*F123</f>
        <v>0</v>
      </c>
      <c r="H123" s="118">
        <v>2.088</v>
      </c>
      <c r="I123" s="119">
        <f>E123*H123</f>
        <v>5.8464</v>
      </c>
      <c r="J123" s="118">
        <v>0</v>
      </c>
      <c r="K123" s="119">
        <f>E123*J123</f>
        <v>0</v>
      </c>
      <c r="O123" s="110"/>
      <c r="Z123" s="120"/>
      <c r="AA123" s="120">
        <v>1</v>
      </c>
      <c r="AB123" s="120">
        <v>1</v>
      </c>
      <c r="AC123" s="120">
        <v>1</v>
      </c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CA123" s="120">
        <v>1</v>
      </c>
      <c r="CB123" s="120">
        <v>1</v>
      </c>
      <c r="CZ123" s="77">
        <v>1</v>
      </c>
    </row>
    <row r="124" spans="1:104" ht="12.75">
      <c r="A124" s="111">
        <v>63</v>
      </c>
      <c r="B124" s="112" t="s">
        <v>224</v>
      </c>
      <c r="C124" s="113" t="s">
        <v>225</v>
      </c>
      <c r="D124" s="114" t="s">
        <v>108</v>
      </c>
      <c r="E124" s="115">
        <v>9</v>
      </c>
      <c r="F124" s="175"/>
      <c r="G124" s="117">
        <f>E124*F124</f>
        <v>0</v>
      </c>
      <c r="H124" s="118">
        <v>0</v>
      </c>
      <c r="I124" s="119">
        <f>E124*H124</f>
        <v>0</v>
      </c>
      <c r="J124" s="118">
        <v>0</v>
      </c>
      <c r="K124" s="119">
        <f>E124*J124</f>
        <v>0</v>
      </c>
      <c r="O124" s="110"/>
      <c r="Z124" s="120"/>
      <c r="AA124" s="120">
        <v>1</v>
      </c>
      <c r="AB124" s="120">
        <v>1</v>
      </c>
      <c r="AC124" s="120">
        <v>1</v>
      </c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CA124" s="120">
        <v>1</v>
      </c>
      <c r="CB124" s="120">
        <v>1</v>
      </c>
      <c r="CZ124" s="77">
        <v>1</v>
      </c>
    </row>
    <row r="125" spans="1:63" ht="12.75">
      <c r="A125" s="121"/>
      <c r="B125" s="122"/>
      <c r="C125" s="169" t="s">
        <v>226</v>
      </c>
      <c r="D125" s="170"/>
      <c r="E125" s="125">
        <v>9</v>
      </c>
      <c r="F125" s="176"/>
      <c r="G125" s="127"/>
      <c r="H125" s="128"/>
      <c r="I125" s="123"/>
      <c r="K125" s="123"/>
      <c r="M125" s="129" t="s">
        <v>226</v>
      </c>
      <c r="O125" s="11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30" t="e">
        <f>#REF!</f>
        <v>#REF!</v>
      </c>
      <c r="BE125" s="120"/>
      <c r="BF125" s="120"/>
      <c r="BG125" s="120"/>
      <c r="BH125" s="120"/>
      <c r="BI125" s="120"/>
      <c r="BJ125" s="120"/>
      <c r="BK125" s="120"/>
    </row>
    <row r="126" spans="1:104" ht="12.75">
      <c r="A126" s="111">
        <v>64</v>
      </c>
      <c r="B126" s="112" t="s">
        <v>227</v>
      </c>
      <c r="C126" s="113" t="s">
        <v>228</v>
      </c>
      <c r="D126" s="114" t="s">
        <v>152</v>
      </c>
      <c r="E126" s="115">
        <v>6</v>
      </c>
      <c r="F126" s="175"/>
      <c r="G126" s="117">
        <f>E126*F126</f>
        <v>0</v>
      </c>
      <c r="H126" s="118">
        <v>3E-05</v>
      </c>
      <c r="I126" s="119">
        <f>E126*H126</f>
        <v>0.00018</v>
      </c>
      <c r="J126" s="118">
        <v>0</v>
      </c>
      <c r="K126" s="119">
        <f>E126*J126</f>
        <v>0</v>
      </c>
      <c r="O126" s="110"/>
      <c r="Z126" s="120"/>
      <c r="AA126" s="120">
        <v>1</v>
      </c>
      <c r="AB126" s="120">
        <v>1</v>
      </c>
      <c r="AC126" s="120">
        <v>1</v>
      </c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CA126" s="120">
        <v>1</v>
      </c>
      <c r="CB126" s="120">
        <v>1</v>
      </c>
      <c r="CZ126" s="77">
        <v>1</v>
      </c>
    </row>
    <row r="127" spans="1:63" ht="12.75">
      <c r="A127" s="121"/>
      <c r="B127" s="122"/>
      <c r="C127" s="169" t="s">
        <v>229</v>
      </c>
      <c r="D127" s="170"/>
      <c r="E127" s="125">
        <v>6</v>
      </c>
      <c r="F127" s="176"/>
      <c r="G127" s="127"/>
      <c r="H127" s="128"/>
      <c r="I127" s="123"/>
      <c r="K127" s="123"/>
      <c r="M127" s="129" t="s">
        <v>229</v>
      </c>
      <c r="O127" s="11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30" t="str">
        <f>C126</f>
        <v>Montáž tvarovek odboč. plast. gum. kroužek DN 200</v>
      </c>
      <c r="BE127" s="120"/>
      <c r="BF127" s="120"/>
      <c r="BG127" s="120"/>
      <c r="BH127" s="120"/>
      <c r="BI127" s="120"/>
      <c r="BJ127" s="120"/>
      <c r="BK127" s="120"/>
    </row>
    <row r="128" spans="1:104" ht="12.75">
      <c r="A128" s="111">
        <v>65</v>
      </c>
      <c r="B128" s="112" t="s">
        <v>230</v>
      </c>
      <c r="C128" s="113" t="s">
        <v>231</v>
      </c>
      <c r="D128" s="114" t="s">
        <v>152</v>
      </c>
      <c r="E128" s="115">
        <v>2</v>
      </c>
      <c r="F128" s="175"/>
      <c r="G128" s="117">
        <f aca="true" t="shared" si="0" ref="G128:G136">E128*F128</f>
        <v>0</v>
      </c>
      <c r="H128" s="118">
        <v>0.341</v>
      </c>
      <c r="I128" s="119">
        <f aca="true" t="shared" si="1" ref="I128:I136">E128*H128</f>
        <v>0.682</v>
      </c>
      <c r="J128" s="118">
        <v>0</v>
      </c>
      <c r="K128" s="119">
        <f aca="true" t="shared" si="2" ref="K128:K136">E128*J128</f>
        <v>0</v>
      </c>
      <c r="O128" s="110"/>
      <c r="Z128" s="120"/>
      <c r="AA128" s="120">
        <v>1</v>
      </c>
      <c r="AB128" s="120">
        <v>1</v>
      </c>
      <c r="AC128" s="120">
        <v>1</v>
      </c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CA128" s="120">
        <v>1</v>
      </c>
      <c r="CB128" s="120">
        <v>1</v>
      </c>
      <c r="CZ128" s="77">
        <v>1</v>
      </c>
    </row>
    <row r="129" spans="1:104" ht="12.75">
      <c r="A129" s="111">
        <v>66</v>
      </c>
      <c r="B129" s="112" t="s">
        <v>232</v>
      </c>
      <c r="C129" s="113" t="s">
        <v>233</v>
      </c>
      <c r="D129" s="114" t="s">
        <v>152</v>
      </c>
      <c r="E129" s="115">
        <v>2</v>
      </c>
      <c r="F129" s="175"/>
      <c r="G129" s="117">
        <f t="shared" si="0"/>
        <v>0</v>
      </c>
      <c r="H129" s="118">
        <v>0.009</v>
      </c>
      <c r="I129" s="119">
        <f t="shared" si="1"/>
        <v>0.018</v>
      </c>
      <c r="J129" s="118">
        <v>0</v>
      </c>
      <c r="K129" s="119">
        <f t="shared" si="2"/>
        <v>0</v>
      </c>
      <c r="O129" s="110"/>
      <c r="Z129" s="120"/>
      <c r="AA129" s="120">
        <v>1</v>
      </c>
      <c r="AB129" s="120">
        <v>1</v>
      </c>
      <c r="AC129" s="120">
        <v>1</v>
      </c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CA129" s="120">
        <v>1</v>
      </c>
      <c r="CB129" s="120">
        <v>1</v>
      </c>
      <c r="CZ129" s="77">
        <v>1</v>
      </c>
    </row>
    <row r="130" spans="1:104" ht="12.75">
      <c r="A130" s="111">
        <v>67</v>
      </c>
      <c r="B130" s="112" t="s">
        <v>234</v>
      </c>
      <c r="C130" s="113" t="s">
        <v>235</v>
      </c>
      <c r="D130" s="114" t="s">
        <v>152</v>
      </c>
      <c r="E130" s="115">
        <v>2</v>
      </c>
      <c r="F130" s="175"/>
      <c r="G130" s="117">
        <f t="shared" si="0"/>
        <v>0</v>
      </c>
      <c r="H130" s="118">
        <v>0.431</v>
      </c>
      <c r="I130" s="119">
        <f t="shared" si="1"/>
        <v>0.862</v>
      </c>
      <c r="J130" s="118">
        <v>0</v>
      </c>
      <c r="K130" s="119">
        <f t="shared" si="2"/>
        <v>0</v>
      </c>
      <c r="O130" s="110"/>
      <c r="Z130" s="120"/>
      <c r="AA130" s="120">
        <v>1</v>
      </c>
      <c r="AB130" s="120">
        <v>1</v>
      </c>
      <c r="AC130" s="120">
        <v>1</v>
      </c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CA130" s="120">
        <v>1</v>
      </c>
      <c r="CB130" s="120">
        <v>1</v>
      </c>
      <c r="CZ130" s="77">
        <v>1</v>
      </c>
    </row>
    <row r="131" spans="1:104" ht="12.75">
      <c r="A131" s="111">
        <v>68</v>
      </c>
      <c r="B131" s="112" t="s">
        <v>236</v>
      </c>
      <c r="C131" s="113" t="s">
        <v>237</v>
      </c>
      <c r="D131" s="114" t="s">
        <v>152</v>
      </c>
      <c r="E131" s="115">
        <v>2</v>
      </c>
      <c r="F131" s="175"/>
      <c r="G131" s="117">
        <f t="shared" si="0"/>
        <v>0</v>
      </c>
      <c r="H131" s="118">
        <v>0</v>
      </c>
      <c r="I131" s="119">
        <f t="shared" si="1"/>
        <v>0</v>
      </c>
      <c r="J131" s="118">
        <v>0</v>
      </c>
      <c r="K131" s="119">
        <f t="shared" si="2"/>
        <v>0</v>
      </c>
      <c r="O131" s="110"/>
      <c r="Z131" s="120"/>
      <c r="AA131" s="120">
        <v>1</v>
      </c>
      <c r="AB131" s="120">
        <v>0</v>
      </c>
      <c r="AC131" s="120">
        <v>0</v>
      </c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CA131" s="120">
        <v>1</v>
      </c>
      <c r="CB131" s="120">
        <v>0</v>
      </c>
      <c r="CZ131" s="77">
        <v>1</v>
      </c>
    </row>
    <row r="132" spans="1:104" ht="22.5">
      <c r="A132" s="111">
        <v>69</v>
      </c>
      <c r="B132" s="112" t="s">
        <v>238</v>
      </c>
      <c r="C132" s="113" t="s">
        <v>239</v>
      </c>
      <c r="D132" s="114" t="s">
        <v>152</v>
      </c>
      <c r="E132" s="115">
        <v>2</v>
      </c>
      <c r="F132" s="175"/>
      <c r="G132" s="117">
        <f t="shared" si="0"/>
        <v>0</v>
      </c>
      <c r="H132" s="118">
        <v>1.1</v>
      </c>
      <c r="I132" s="119">
        <f t="shared" si="1"/>
        <v>2.2</v>
      </c>
      <c r="J132" s="118"/>
      <c r="K132" s="119">
        <f t="shared" si="2"/>
        <v>0</v>
      </c>
      <c r="O132" s="110"/>
      <c r="Z132" s="120"/>
      <c r="AA132" s="120">
        <v>12</v>
      </c>
      <c r="AB132" s="120">
        <v>0</v>
      </c>
      <c r="AC132" s="120">
        <v>62</v>
      </c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CA132" s="120">
        <v>12</v>
      </c>
      <c r="CB132" s="120">
        <v>0</v>
      </c>
      <c r="CZ132" s="77">
        <v>1</v>
      </c>
    </row>
    <row r="133" spans="1:104" ht="12.75">
      <c r="A133" s="111">
        <v>70</v>
      </c>
      <c r="B133" s="112" t="s">
        <v>240</v>
      </c>
      <c r="C133" s="113" t="s">
        <v>241</v>
      </c>
      <c r="D133" s="114" t="s">
        <v>108</v>
      </c>
      <c r="E133" s="115">
        <v>95</v>
      </c>
      <c r="F133" s="175"/>
      <c r="G133" s="117">
        <f t="shared" si="0"/>
        <v>0</v>
      </c>
      <c r="H133" s="118">
        <v>0</v>
      </c>
      <c r="I133" s="119">
        <f t="shared" si="1"/>
        <v>0</v>
      </c>
      <c r="J133" s="118"/>
      <c r="K133" s="119">
        <f t="shared" si="2"/>
        <v>0</v>
      </c>
      <c r="O133" s="110"/>
      <c r="Z133" s="120"/>
      <c r="AA133" s="120">
        <v>12</v>
      </c>
      <c r="AB133" s="120">
        <v>0</v>
      </c>
      <c r="AC133" s="120">
        <v>93</v>
      </c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CA133" s="120">
        <v>12</v>
      </c>
      <c r="CB133" s="120">
        <v>0</v>
      </c>
      <c r="CZ133" s="77">
        <v>1</v>
      </c>
    </row>
    <row r="134" spans="1:104" ht="12.75">
      <c r="A134" s="111">
        <v>71</v>
      </c>
      <c r="B134" s="112" t="s">
        <v>242</v>
      </c>
      <c r="C134" s="113" t="s">
        <v>243</v>
      </c>
      <c r="D134" s="114" t="s">
        <v>152</v>
      </c>
      <c r="E134" s="115">
        <v>6</v>
      </c>
      <c r="F134" s="175"/>
      <c r="G134" s="117">
        <f t="shared" si="0"/>
        <v>0</v>
      </c>
      <c r="H134" s="118">
        <v>0.00166</v>
      </c>
      <c r="I134" s="119">
        <f t="shared" si="1"/>
        <v>0.00996</v>
      </c>
      <c r="J134" s="118"/>
      <c r="K134" s="119">
        <f t="shared" si="2"/>
        <v>0</v>
      </c>
      <c r="O134" s="110"/>
      <c r="Z134" s="120"/>
      <c r="AA134" s="120">
        <v>3</v>
      </c>
      <c r="AB134" s="120">
        <v>0</v>
      </c>
      <c r="AC134" s="120" t="s">
        <v>242</v>
      </c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CA134" s="120">
        <v>3</v>
      </c>
      <c r="CB134" s="120">
        <v>0</v>
      </c>
      <c r="CZ134" s="77">
        <v>1</v>
      </c>
    </row>
    <row r="135" spans="1:104" ht="12.75">
      <c r="A135" s="111">
        <v>72</v>
      </c>
      <c r="B135" s="112" t="s">
        <v>244</v>
      </c>
      <c r="C135" s="113" t="s">
        <v>245</v>
      </c>
      <c r="D135" s="114" t="s">
        <v>246</v>
      </c>
      <c r="E135" s="115">
        <v>1.5</v>
      </c>
      <c r="F135" s="175"/>
      <c r="G135" s="117">
        <f t="shared" si="0"/>
        <v>0</v>
      </c>
      <c r="H135" s="118">
        <v>1</v>
      </c>
      <c r="I135" s="119">
        <f t="shared" si="1"/>
        <v>1.5</v>
      </c>
      <c r="J135" s="118"/>
      <c r="K135" s="119">
        <f t="shared" si="2"/>
        <v>0</v>
      </c>
      <c r="O135" s="110"/>
      <c r="Z135" s="120"/>
      <c r="AA135" s="120">
        <v>3</v>
      </c>
      <c r="AB135" s="120">
        <v>1</v>
      </c>
      <c r="AC135" s="120">
        <v>58333674</v>
      </c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CA135" s="120">
        <v>3</v>
      </c>
      <c r="CB135" s="120">
        <v>1</v>
      </c>
      <c r="CZ135" s="77">
        <v>1</v>
      </c>
    </row>
    <row r="136" spans="1:104" ht="12.75">
      <c r="A136" s="111">
        <v>73</v>
      </c>
      <c r="B136" s="112" t="s">
        <v>247</v>
      </c>
      <c r="C136" s="113" t="s">
        <v>248</v>
      </c>
      <c r="D136" s="114" t="s">
        <v>152</v>
      </c>
      <c r="E136" s="115">
        <v>85</v>
      </c>
      <c r="F136" s="175"/>
      <c r="G136" s="117">
        <f t="shared" si="0"/>
        <v>0</v>
      </c>
      <c r="H136" s="118">
        <v>0.045</v>
      </c>
      <c r="I136" s="119">
        <f t="shared" si="1"/>
        <v>3.8249999999999997</v>
      </c>
      <c r="J136" s="118"/>
      <c r="K136" s="119">
        <f t="shared" si="2"/>
        <v>0</v>
      </c>
      <c r="O136" s="110"/>
      <c r="Z136" s="120"/>
      <c r="AA136" s="120">
        <v>3</v>
      </c>
      <c r="AB136" s="120">
        <v>1</v>
      </c>
      <c r="AC136" s="120">
        <v>59213110</v>
      </c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CA136" s="120">
        <v>3</v>
      </c>
      <c r="CB136" s="120">
        <v>1</v>
      </c>
      <c r="CZ136" s="77">
        <v>1</v>
      </c>
    </row>
    <row r="137" spans="1:104" ht="12.75">
      <c r="A137" s="111">
        <v>74</v>
      </c>
      <c r="B137" s="112" t="s">
        <v>249</v>
      </c>
      <c r="C137" s="113" t="s">
        <v>250</v>
      </c>
      <c r="D137" s="114" t="s">
        <v>152</v>
      </c>
      <c r="E137" s="115">
        <v>170</v>
      </c>
      <c r="F137" s="175"/>
      <c r="G137" s="117">
        <f>E137*F137</f>
        <v>0</v>
      </c>
      <c r="H137" s="118">
        <v>0.007</v>
      </c>
      <c r="I137" s="119">
        <f>E137*H137</f>
        <v>1.19</v>
      </c>
      <c r="J137" s="118"/>
      <c r="K137" s="119">
        <f>E137*J137</f>
        <v>0</v>
      </c>
      <c r="O137" s="110"/>
      <c r="Z137" s="120"/>
      <c r="AA137" s="120">
        <v>3</v>
      </c>
      <c r="AB137" s="120">
        <v>1</v>
      </c>
      <c r="AC137" s="120">
        <v>59213235</v>
      </c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CA137" s="120">
        <v>3</v>
      </c>
      <c r="CB137" s="120">
        <v>1</v>
      </c>
      <c r="CZ137" s="77">
        <v>1</v>
      </c>
    </row>
    <row r="138" spans="1:63" ht="12.75">
      <c r="A138" s="121"/>
      <c r="B138" s="122"/>
      <c r="C138" s="169" t="s">
        <v>251</v>
      </c>
      <c r="D138" s="170"/>
      <c r="E138" s="125">
        <v>170</v>
      </c>
      <c r="F138" s="176"/>
      <c r="G138" s="127"/>
      <c r="H138" s="128"/>
      <c r="I138" s="123"/>
      <c r="K138" s="123"/>
      <c r="M138" s="129" t="s">
        <v>251</v>
      </c>
      <c r="O138" s="11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30" t="e">
        <f>#REF!</f>
        <v>#REF!</v>
      </c>
      <c r="BE138" s="120"/>
      <c r="BF138" s="120"/>
      <c r="BG138" s="120"/>
      <c r="BH138" s="120"/>
      <c r="BI138" s="120"/>
      <c r="BJ138" s="120"/>
      <c r="BK138" s="120"/>
    </row>
    <row r="139" spans="1:104" ht="12.75">
      <c r="A139" s="111">
        <v>75</v>
      </c>
      <c r="B139" s="112" t="s">
        <v>252</v>
      </c>
      <c r="C139" s="113" t="s">
        <v>253</v>
      </c>
      <c r="D139" s="114" t="s">
        <v>254</v>
      </c>
      <c r="E139" s="115">
        <v>2</v>
      </c>
      <c r="F139" s="175"/>
      <c r="G139" s="117">
        <f aca="true" t="shared" si="3" ref="G139:G145">E139*F139</f>
        <v>0</v>
      </c>
      <c r="H139" s="118">
        <v>0.0082</v>
      </c>
      <c r="I139" s="119">
        <f aca="true" t="shared" si="4" ref="I139:I145">E139*H139</f>
        <v>0.0164</v>
      </c>
      <c r="J139" s="118"/>
      <c r="K139" s="119">
        <f aca="true" t="shared" si="5" ref="K139:K145">E139*J139</f>
        <v>0</v>
      </c>
      <c r="O139" s="110"/>
      <c r="Z139" s="120"/>
      <c r="AA139" s="120">
        <v>3</v>
      </c>
      <c r="AB139" s="120">
        <v>1</v>
      </c>
      <c r="AC139" s="120" t="s">
        <v>252</v>
      </c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CA139" s="120">
        <v>3</v>
      </c>
      <c r="CB139" s="120">
        <v>1</v>
      </c>
      <c r="CZ139" s="77">
        <v>1</v>
      </c>
    </row>
    <row r="140" spans="1:104" ht="12.75">
      <c r="A140" s="111">
        <v>76</v>
      </c>
      <c r="B140" s="112" t="s">
        <v>255</v>
      </c>
      <c r="C140" s="113" t="s">
        <v>256</v>
      </c>
      <c r="D140" s="114" t="s">
        <v>254</v>
      </c>
      <c r="E140" s="115">
        <v>2</v>
      </c>
      <c r="F140" s="175"/>
      <c r="G140" s="117">
        <f t="shared" si="3"/>
        <v>0</v>
      </c>
      <c r="H140" s="118">
        <v>0.00047</v>
      </c>
      <c r="I140" s="119">
        <f t="shared" si="4"/>
        <v>0.00094</v>
      </c>
      <c r="J140" s="118"/>
      <c r="K140" s="119">
        <f t="shared" si="5"/>
        <v>0</v>
      </c>
      <c r="O140" s="110"/>
      <c r="Z140" s="120"/>
      <c r="AA140" s="120">
        <v>3</v>
      </c>
      <c r="AB140" s="120">
        <v>1</v>
      </c>
      <c r="AC140" s="120" t="s">
        <v>255</v>
      </c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/>
      <c r="CA140" s="120">
        <v>3</v>
      </c>
      <c r="CB140" s="120">
        <v>1</v>
      </c>
      <c r="CZ140" s="77">
        <v>1</v>
      </c>
    </row>
    <row r="141" spans="1:104" ht="12.75">
      <c r="A141" s="111">
        <v>77</v>
      </c>
      <c r="B141" s="112" t="s">
        <v>257</v>
      </c>
      <c r="C141" s="113" t="s">
        <v>258</v>
      </c>
      <c r="D141" s="114" t="s">
        <v>254</v>
      </c>
      <c r="E141" s="115">
        <v>2</v>
      </c>
      <c r="F141" s="175"/>
      <c r="G141" s="117">
        <f t="shared" si="3"/>
        <v>0</v>
      </c>
      <c r="H141" s="118">
        <v>0.073</v>
      </c>
      <c r="I141" s="119">
        <f t="shared" si="4"/>
        <v>0.146</v>
      </c>
      <c r="J141" s="118"/>
      <c r="K141" s="119">
        <f t="shared" si="5"/>
        <v>0</v>
      </c>
      <c r="O141" s="110"/>
      <c r="Z141" s="120"/>
      <c r="AA141" s="120">
        <v>3</v>
      </c>
      <c r="AB141" s="120">
        <v>1</v>
      </c>
      <c r="AC141" s="120" t="s">
        <v>257</v>
      </c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CA141" s="120">
        <v>3</v>
      </c>
      <c r="CB141" s="120">
        <v>1</v>
      </c>
      <c r="CZ141" s="77">
        <v>1</v>
      </c>
    </row>
    <row r="142" spans="1:104" ht="12.75">
      <c r="A142" s="111">
        <v>78</v>
      </c>
      <c r="B142" s="112" t="s">
        <v>259</v>
      </c>
      <c r="C142" s="113" t="s">
        <v>260</v>
      </c>
      <c r="D142" s="114" t="s">
        <v>254</v>
      </c>
      <c r="E142" s="115">
        <v>2</v>
      </c>
      <c r="F142" s="175"/>
      <c r="G142" s="117">
        <f t="shared" si="3"/>
        <v>0</v>
      </c>
      <c r="H142" s="118">
        <v>0.165</v>
      </c>
      <c r="I142" s="119">
        <f t="shared" si="4"/>
        <v>0.33</v>
      </c>
      <c r="J142" s="118"/>
      <c r="K142" s="119">
        <f t="shared" si="5"/>
        <v>0</v>
      </c>
      <c r="O142" s="110"/>
      <c r="Z142" s="120"/>
      <c r="AA142" s="120">
        <v>3</v>
      </c>
      <c r="AB142" s="120">
        <v>1</v>
      </c>
      <c r="AC142" s="120" t="s">
        <v>259</v>
      </c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CA142" s="120">
        <v>3</v>
      </c>
      <c r="CB142" s="120">
        <v>1</v>
      </c>
      <c r="CZ142" s="77">
        <v>1</v>
      </c>
    </row>
    <row r="143" spans="1:104" ht="12.75">
      <c r="A143" s="111">
        <v>79</v>
      </c>
      <c r="B143" s="112" t="s">
        <v>261</v>
      </c>
      <c r="C143" s="113" t="s">
        <v>262</v>
      </c>
      <c r="D143" s="114" t="s">
        <v>254</v>
      </c>
      <c r="E143" s="115">
        <v>2</v>
      </c>
      <c r="F143" s="175"/>
      <c r="G143" s="117">
        <f t="shared" si="3"/>
        <v>0</v>
      </c>
      <c r="H143" s="118">
        <v>0.153</v>
      </c>
      <c r="I143" s="119">
        <f t="shared" si="4"/>
        <v>0.306</v>
      </c>
      <c r="J143" s="118"/>
      <c r="K143" s="119">
        <f t="shared" si="5"/>
        <v>0</v>
      </c>
      <c r="O143" s="110"/>
      <c r="Z143" s="120"/>
      <c r="AA143" s="120">
        <v>3</v>
      </c>
      <c r="AB143" s="120">
        <v>1</v>
      </c>
      <c r="AC143" s="120" t="s">
        <v>261</v>
      </c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CA143" s="120">
        <v>3</v>
      </c>
      <c r="CB143" s="120">
        <v>1</v>
      </c>
      <c r="CZ143" s="77">
        <v>1</v>
      </c>
    </row>
    <row r="144" spans="1:104" ht="12.75">
      <c r="A144" s="111">
        <v>80</v>
      </c>
      <c r="B144" s="112" t="s">
        <v>263</v>
      </c>
      <c r="C144" s="113" t="s">
        <v>264</v>
      </c>
      <c r="D144" s="114" t="s">
        <v>254</v>
      </c>
      <c r="E144" s="115">
        <v>2</v>
      </c>
      <c r="F144" s="175"/>
      <c r="G144" s="117">
        <f t="shared" si="3"/>
        <v>0</v>
      </c>
      <c r="H144" s="118">
        <v>0.16</v>
      </c>
      <c r="I144" s="119">
        <f t="shared" si="4"/>
        <v>0.32</v>
      </c>
      <c r="J144" s="118"/>
      <c r="K144" s="119">
        <f t="shared" si="5"/>
        <v>0</v>
      </c>
      <c r="O144" s="110"/>
      <c r="Z144" s="120"/>
      <c r="AA144" s="120">
        <v>3</v>
      </c>
      <c r="AB144" s="120">
        <v>1</v>
      </c>
      <c r="AC144" s="120" t="s">
        <v>263</v>
      </c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CA144" s="120">
        <v>3</v>
      </c>
      <c r="CB144" s="120">
        <v>1</v>
      </c>
      <c r="CZ144" s="77">
        <v>1</v>
      </c>
    </row>
    <row r="145" spans="1:104" ht="12.75">
      <c r="A145" s="111">
        <v>81</v>
      </c>
      <c r="B145" s="112" t="s">
        <v>265</v>
      </c>
      <c r="C145" s="113" t="s">
        <v>266</v>
      </c>
      <c r="D145" s="114" t="s">
        <v>124</v>
      </c>
      <c r="E145" s="115">
        <v>26.537232</v>
      </c>
      <c r="F145" s="175"/>
      <c r="G145" s="117">
        <f t="shared" si="3"/>
        <v>0</v>
      </c>
      <c r="H145" s="118">
        <v>0</v>
      </c>
      <c r="I145" s="119">
        <f t="shared" si="4"/>
        <v>0</v>
      </c>
      <c r="J145" s="118"/>
      <c r="K145" s="119">
        <f t="shared" si="5"/>
        <v>0</v>
      </c>
      <c r="O145" s="110"/>
      <c r="Z145" s="120"/>
      <c r="AA145" s="120">
        <v>7</v>
      </c>
      <c r="AB145" s="120">
        <v>1</v>
      </c>
      <c r="AC145" s="120">
        <v>2</v>
      </c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0"/>
      <c r="BK145" s="120"/>
      <c r="CA145" s="120">
        <v>7</v>
      </c>
      <c r="CB145" s="120">
        <v>1</v>
      </c>
      <c r="CZ145" s="77">
        <v>1</v>
      </c>
    </row>
    <row r="146" spans="1:63" ht="12.75">
      <c r="A146" s="131" t="s">
        <v>37</v>
      </c>
      <c r="B146" s="132" t="s">
        <v>212</v>
      </c>
      <c r="C146" s="133" t="s">
        <v>213</v>
      </c>
      <c r="D146" s="134"/>
      <c r="E146" s="135"/>
      <c r="F146" s="177"/>
      <c r="G146" s="136">
        <f>SUM(G117:G145)</f>
        <v>0</v>
      </c>
      <c r="H146" s="137"/>
      <c r="I146" s="138">
        <f>SUM(I117:I145)</f>
        <v>26.537232000000003</v>
      </c>
      <c r="J146" s="139"/>
      <c r="K146" s="138">
        <f>SUM(K117:K145)</f>
        <v>0</v>
      </c>
      <c r="O146" s="110"/>
      <c r="X146" s="140">
        <f>K146</f>
        <v>0</v>
      </c>
      <c r="Y146" s="140">
        <f>I146</f>
        <v>26.537232000000003</v>
      </c>
      <c r="Z146" s="141">
        <f>G146</f>
        <v>0</v>
      </c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42"/>
      <c r="BB146" s="142"/>
      <c r="BC146" s="142"/>
      <c r="BD146" s="142"/>
      <c r="BE146" s="142"/>
      <c r="BF146" s="142"/>
      <c r="BG146" s="120"/>
      <c r="BH146" s="120"/>
      <c r="BI146" s="120"/>
      <c r="BJ146" s="120"/>
      <c r="BK146" s="120"/>
    </row>
    <row r="147" spans="1:15" ht="14.25" customHeight="1">
      <c r="A147" s="102" t="s">
        <v>33</v>
      </c>
      <c r="B147" s="103" t="s">
        <v>267</v>
      </c>
      <c r="C147" s="104" t="s">
        <v>268</v>
      </c>
      <c r="D147" s="105"/>
      <c r="E147" s="106"/>
      <c r="F147" s="178"/>
      <c r="G147" s="107"/>
      <c r="H147" s="108"/>
      <c r="I147" s="109"/>
      <c r="J147" s="108"/>
      <c r="K147" s="109"/>
      <c r="O147" s="110"/>
    </row>
    <row r="148" spans="1:104" ht="12.75">
      <c r="A148" s="111">
        <v>82</v>
      </c>
      <c r="B148" s="112" t="s">
        <v>269</v>
      </c>
      <c r="C148" s="113" t="s">
        <v>270</v>
      </c>
      <c r="D148" s="114" t="s">
        <v>36</v>
      </c>
      <c r="E148" s="115">
        <v>2072</v>
      </c>
      <c r="F148" s="175"/>
      <c r="G148" s="117">
        <f>E148*F148</f>
        <v>0</v>
      </c>
      <c r="H148" s="118">
        <v>0</v>
      </c>
      <c r="I148" s="119">
        <f>E148*H148</f>
        <v>0</v>
      </c>
      <c r="J148" s="118">
        <v>-0.181</v>
      </c>
      <c r="K148" s="119">
        <f>E148*J148</f>
        <v>-375.032</v>
      </c>
      <c r="O148" s="110"/>
      <c r="Z148" s="120"/>
      <c r="AA148" s="120">
        <v>1</v>
      </c>
      <c r="AB148" s="120">
        <v>1</v>
      </c>
      <c r="AC148" s="120">
        <v>1</v>
      </c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CA148" s="120">
        <v>1</v>
      </c>
      <c r="CB148" s="120">
        <v>1</v>
      </c>
      <c r="CZ148" s="77">
        <v>1</v>
      </c>
    </row>
    <row r="149" spans="1:104" ht="12.75">
      <c r="A149" s="111">
        <v>83</v>
      </c>
      <c r="B149" s="112" t="s">
        <v>271</v>
      </c>
      <c r="C149" s="113" t="s">
        <v>272</v>
      </c>
      <c r="D149" s="114" t="s">
        <v>36</v>
      </c>
      <c r="E149" s="115">
        <v>2072</v>
      </c>
      <c r="F149" s="175"/>
      <c r="G149" s="117">
        <f>E149*F149</f>
        <v>0</v>
      </c>
      <c r="H149" s="118">
        <v>0</v>
      </c>
      <c r="I149" s="119">
        <f>E149*H149</f>
        <v>0</v>
      </c>
      <c r="J149" s="118">
        <v>-0.16</v>
      </c>
      <c r="K149" s="119">
        <f>E149*J149</f>
        <v>-331.52</v>
      </c>
      <c r="O149" s="110"/>
      <c r="Z149" s="120"/>
      <c r="AA149" s="120">
        <v>1</v>
      </c>
      <c r="AB149" s="120">
        <v>1</v>
      </c>
      <c r="AC149" s="120">
        <v>1</v>
      </c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CA149" s="120">
        <v>1</v>
      </c>
      <c r="CB149" s="120">
        <v>1</v>
      </c>
      <c r="CZ149" s="77">
        <v>1</v>
      </c>
    </row>
    <row r="150" spans="1:63" ht="12.75">
      <c r="A150" s="121"/>
      <c r="B150" s="122"/>
      <c r="C150" s="169" t="s">
        <v>273</v>
      </c>
      <c r="D150" s="170"/>
      <c r="E150" s="125">
        <v>2072</v>
      </c>
      <c r="F150" s="176"/>
      <c r="G150" s="127"/>
      <c r="H150" s="128"/>
      <c r="I150" s="123"/>
      <c r="K150" s="123"/>
      <c r="M150" s="129">
        <v>2072</v>
      </c>
      <c r="O150" s="11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30" t="str">
        <f>C149</f>
        <v>Odstranění podkladu nad 200 m2,kam.těžené tl.10 cm</v>
      </c>
      <c r="BE150" s="120"/>
      <c r="BF150" s="120"/>
      <c r="BG150" s="120"/>
      <c r="BH150" s="120"/>
      <c r="BI150" s="120"/>
      <c r="BJ150" s="120"/>
      <c r="BK150" s="120"/>
    </row>
    <row r="151" spans="1:104" ht="12.75">
      <c r="A151" s="111">
        <v>84</v>
      </c>
      <c r="B151" s="112" t="s">
        <v>274</v>
      </c>
      <c r="C151" s="113" t="s">
        <v>275</v>
      </c>
      <c r="D151" s="114" t="s">
        <v>36</v>
      </c>
      <c r="E151" s="115">
        <v>956</v>
      </c>
      <c r="F151" s="175"/>
      <c r="G151" s="117">
        <f aca="true" t="shared" si="6" ref="G151:G157">E151*F151</f>
        <v>0</v>
      </c>
      <c r="H151" s="118">
        <v>0</v>
      </c>
      <c r="I151" s="119">
        <f aca="true" t="shared" si="7" ref="I151:I157">E151*H151</f>
        <v>0</v>
      </c>
      <c r="J151" s="118">
        <v>-0.355</v>
      </c>
      <c r="K151" s="119">
        <f aca="true" t="shared" si="8" ref="K151:K157">E151*J151</f>
        <v>-339.38</v>
      </c>
      <c r="O151" s="110"/>
      <c r="Z151" s="120"/>
      <c r="AA151" s="120">
        <v>1</v>
      </c>
      <c r="AB151" s="120">
        <v>1</v>
      </c>
      <c r="AC151" s="120">
        <v>1</v>
      </c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  <c r="CA151" s="120">
        <v>1</v>
      </c>
      <c r="CB151" s="120">
        <v>1</v>
      </c>
      <c r="CZ151" s="77">
        <v>1</v>
      </c>
    </row>
    <row r="152" spans="1:104" ht="12.75">
      <c r="A152" s="111">
        <v>85</v>
      </c>
      <c r="B152" s="112" t="s">
        <v>276</v>
      </c>
      <c r="C152" s="113" t="s">
        <v>277</v>
      </c>
      <c r="D152" s="114" t="s">
        <v>36</v>
      </c>
      <c r="E152" s="115">
        <v>35</v>
      </c>
      <c r="F152" s="175"/>
      <c r="G152" s="117">
        <f t="shared" si="6"/>
        <v>0</v>
      </c>
      <c r="H152" s="118">
        <v>0</v>
      </c>
      <c r="I152" s="119">
        <f t="shared" si="7"/>
        <v>0</v>
      </c>
      <c r="J152" s="118">
        <v>-0.11</v>
      </c>
      <c r="K152" s="119">
        <f t="shared" si="8"/>
        <v>-3.85</v>
      </c>
      <c r="O152" s="110"/>
      <c r="Z152" s="120"/>
      <c r="AA152" s="120">
        <v>1</v>
      </c>
      <c r="AB152" s="120">
        <v>1</v>
      </c>
      <c r="AC152" s="120">
        <v>1</v>
      </c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/>
      <c r="CA152" s="120">
        <v>1</v>
      </c>
      <c r="CB152" s="120">
        <v>1</v>
      </c>
      <c r="CZ152" s="77">
        <v>1</v>
      </c>
    </row>
    <row r="153" spans="1:104" ht="12.75">
      <c r="A153" s="111">
        <v>86</v>
      </c>
      <c r="B153" s="112" t="s">
        <v>278</v>
      </c>
      <c r="C153" s="113" t="s">
        <v>279</v>
      </c>
      <c r="D153" s="114" t="s">
        <v>108</v>
      </c>
      <c r="E153" s="115">
        <v>37</v>
      </c>
      <c r="F153" s="175"/>
      <c r="G153" s="117">
        <f t="shared" si="6"/>
        <v>0</v>
      </c>
      <c r="H153" s="118">
        <v>0</v>
      </c>
      <c r="I153" s="119">
        <f t="shared" si="7"/>
        <v>0</v>
      </c>
      <c r="J153" s="118">
        <v>-0.145</v>
      </c>
      <c r="K153" s="119">
        <f t="shared" si="8"/>
        <v>-5.364999999999999</v>
      </c>
      <c r="O153" s="110"/>
      <c r="Z153" s="120"/>
      <c r="AA153" s="120">
        <v>1</v>
      </c>
      <c r="AB153" s="120">
        <v>1</v>
      </c>
      <c r="AC153" s="120">
        <v>1</v>
      </c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0"/>
      <c r="BK153" s="120"/>
      <c r="CA153" s="120">
        <v>1</v>
      </c>
      <c r="CB153" s="120">
        <v>1</v>
      </c>
      <c r="CZ153" s="77">
        <v>1</v>
      </c>
    </row>
    <row r="154" spans="1:104" ht="12.75">
      <c r="A154" s="111">
        <v>87</v>
      </c>
      <c r="B154" s="112" t="s">
        <v>280</v>
      </c>
      <c r="C154" s="113" t="s">
        <v>281</v>
      </c>
      <c r="D154" s="114" t="s">
        <v>108</v>
      </c>
      <c r="E154" s="115">
        <v>37</v>
      </c>
      <c r="F154" s="175"/>
      <c r="G154" s="117">
        <f t="shared" si="6"/>
        <v>0</v>
      </c>
      <c r="H154" s="118">
        <v>0</v>
      </c>
      <c r="I154" s="119">
        <f t="shared" si="7"/>
        <v>0</v>
      </c>
      <c r="J154" s="118">
        <v>0</v>
      </c>
      <c r="K154" s="119">
        <f t="shared" si="8"/>
        <v>0</v>
      </c>
      <c r="O154" s="110"/>
      <c r="Z154" s="120"/>
      <c r="AA154" s="120">
        <v>1</v>
      </c>
      <c r="AB154" s="120">
        <v>1</v>
      </c>
      <c r="AC154" s="120">
        <v>1</v>
      </c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0"/>
      <c r="CA154" s="120">
        <v>1</v>
      </c>
      <c r="CB154" s="120">
        <v>1</v>
      </c>
      <c r="CZ154" s="77">
        <v>1</v>
      </c>
    </row>
    <row r="155" spans="1:104" ht="12.75">
      <c r="A155" s="111">
        <v>88</v>
      </c>
      <c r="B155" s="112" t="s">
        <v>282</v>
      </c>
      <c r="C155" s="113" t="s">
        <v>283</v>
      </c>
      <c r="D155" s="114" t="s">
        <v>108</v>
      </c>
      <c r="E155" s="115">
        <v>37</v>
      </c>
      <c r="F155" s="175"/>
      <c r="G155" s="117">
        <f t="shared" si="6"/>
        <v>0</v>
      </c>
      <c r="H155" s="118">
        <v>0</v>
      </c>
      <c r="I155" s="119">
        <f t="shared" si="7"/>
        <v>0</v>
      </c>
      <c r="J155" s="118">
        <v>0</v>
      </c>
      <c r="K155" s="119">
        <f t="shared" si="8"/>
        <v>0</v>
      </c>
      <c r="O155" s="110"/>
      <c r="Z155" s="120"/>
      <c r="AA155" s="120">
        <v>1</v>
      </c>
      <c r="AB155" s="120">
        <v>1</v>
      </c>
      <c r="AC155" s="120">
        <v>1</v>
      </c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/>
      <c r="CA155" s="120">
        <v>1</v>
      </c>
      <c r="CB155" s="120">
        <v>1</v>
      </c>
      <c r="CZ155" s="77">
        <v>1</v>
      </c>
    </row>
    <row r="156" spans="1:104" ht="12.75">
      <c r="A156" s="111">
        <v>89</v>
      </c>
      <c r="B156" s="112" t="s">
        <v>284</v>
      </c>
      <c r="C156" s="113" t="s">
        <v>285</v>
      </c>
      <c r="D156" s="114" t="s">
        <v>124</v>
      </c>
      <c r="E156" s="115">
        <v>1002.57</v>
      </c>
      <c r="F156" s="175"/>
      <c r="G156" s="117">
        <f t="shared" si="6"/>
        <v>0</v>
      </c>
      <c r="H156" s="118">
        <v>0</v>
      </c>
      <c r="I156" s="119">
        <f t="shared" si="7"/>
        <v>0</v>
      </c>
      <c r="J156" s="118">
        <v>0</v>
      </c>
      <c r="K156" s="119">
        <f t="shared" si="8"/>
        <v>0</v>
      </c>
      <c r="O156" s="110"/>
      <c r="Z156" s="120"/>
      <c r="AA156" s="120">
        <v>1</v>
      </c>
      <c r="AB156" s="120">
        <v>3</v>
      </c>
      <c r="AC156" s="120">
        <v>3</v>
      </c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20"/>
      <c r="BI156" s="120"/>
      <c r="BJ156" s="120"/>
      <c r="BK156" s="120"/>
      <c r="CA156" s="120">
        <v>1</v>
      </c>
      <c r="CB156" s="120">
        <v>3</v>
      </c>
      <c r="CZ156" s="77">
        <v>1</v>
      </c>
    </row>
    <row r="157" spans="1:104" ht="12.75">
      <c r="A157" s="111">
        <v>90</v>
      </c>
      <c r="B157" s="112" t="s">
        <v>286</v>
      </c>
      <c r="C157" s="113" t="s">
        <v>287</v>
      </c>
      <c r="D157" s="114" t="s">
        <v>124</v>
      </c>
      <c r="E157" s="115">
        <v>9023.13</v>
      </c>
      <c r="F157" s="175"/>
      <c r="G157" s="117">
        <f t="shared" si="6"/>
        <v>0</v>
      </c>
      <c r="H157" s="118">
        <v>0</v>
      </c>
      <c r="I157" s="119">
        <f t="shared" si="7"/>
        <v>0</v>
      </c>
      <c r="J157" s="118">
        <v>0</v>
      </c>
      <c r="K157" s="119">
        <f t="shared" si="8"/>
        <v>0</v>
      </c>
      <c r="O157" s="110"/>
      <c r="Z157" s="120"/>
      <c r="AA157" s="120">
        <v>1</v>
      </c>
      <c r="AB157" s="120">
        <v>3</v>
      </c>
      <c r="AC157" s="120">
        <v>3</v>
      </c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  <c r="CA157" s="120">
        <v>1</v>
      </c>
      <c r="CB157" s="120">
        <v>3</v>
      </c>
      <c r="CZ157" s="77">
        <v>1</v>
      </c>
    </row>
    <row r="158" spans="1:63" ht="12.75">
      <c r="A158" s="121"/>
      <c r="B158" s="122"/>
      <c r="C158" s="169" t="s">
        <v>288</v>
      </c>
      <c r="D158" s="170"/>
      <c r="E158" s="125">
        <v>9023.13</v>
      </c>
      <c r="F158" s="176"/>
      <c r="G158" s="127"/>
      <c r="H158" s="128"/>
      <c r="I158" s="123"/>
      <c r="K158" s="123"/>
      <c r="M158" s="129" t="s">
        <v>288</v>
      </c>
      <c r="O158" s="11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30" t="str">
        <f>C157</f>
        <v>Příplatek za dopravu suti po suchu za další 1 km</v>
      </c>
      <c r="BE158" s="120"/>
      <c r="BF158" s="120"/>
      <c r="BG158" s="120"/>
      <c r="BH158" s="120"/>
      <c r="BI158" s="120"/>
      <c r="BJ158" s="120"/>
      <c r="BK158" s="120"/>
    </row>
    <row r="159" spans="1:104" ht="12.75">
      <c r="A159" s="111">
        <v>91</v>
      </c>
      <c r="B159" s="112" t="s">
        <v>289</v>
      </c>
      <c r="C159" s="113" t="s">
        <v>290</v>
      </c>
      <c r="D159" s="114" t="s">
        <v>108</v>
      </c>
      <c r="E159" s="115">
        <v>37</v>
      </c>
      <c r="F159" s="175"/>
      <c r="G159" s="117">
        <f>E159*F159</f>
        <v>0</v>
      </c>
      <c r="H159" s="118">
        <v>0</v>
      </c>
      <c r="I159" s="119">
        <f>E159*H159</f>
        <v>0</v>
      </c>
      <c r="J159" s="118"/>
      <c r="K159" s="119">
        <f>E159*J159</f>
        <v>0</v>
      </c>
      <c r="O159" s="110"/>
      <c r="Z159" s="120"/>
      <c r="AA159" s="120">
        <v>3</v>
      </c>
      <c r="AB159" s="120">
        <v>1</v>
      </c>
      <c r="AC159" s="120" t="s">
        <v>289</v>
      </c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/>
      <c r="BJ159" s="120"/>
      <c r="BK159" s="120"/>
      <c r="CA159" s="120">
        <v>3</v>
      </c>
      <c r="CB159" s="120">
        <v>1</v>
      </c>
      <c r="CZ159" s="77">
        <v>1</v>
      </c>
    </row>
    <row r="160" spans="1:104" ht="12.75">
      <c r="A160" s="111">
        <v>92</v>
      </c>
      <c r="B160" s="112" t="s">
        <v>291</v>
      </c>
      <c r="C160" s="113" t="s">
        <v>292</v>
      </c>
      <c r="D160" s="114" t="s">
        <v>124</v>
      </c>
      <c r="E160" s="115">
        <v>1002.57</v>
      </c>
      <c r="F160" s="175"/>
      <c r="G160" s="117">
        <f>E160*F160</f>
        <v>0</v>
      </c>
      <c r="H160" s="118">
        <v>0</v>
      </c>
      <c r="I160" s="119">
        <f>E160*H160</f>
        <v>0</v>
      </c>
      <c r="J160" s="118"/>
      <c r="K160" s="119">
        <f>E160*J160</f>
        <v>0</v>
      </c>
      <c r="O160" s="110"/>
      <c r="Z160" s="120"/>
      <c r="AA160" s="120">
        <v>3</v>
      </c>
      <c r="AB160" s="120">
        <v>1</v>
      </c>
      <c r="AC160" s="120" t="s">
        <v>291</v>
      </c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CA160" s="120">
        <v>3</v>
      </c>
      <c r="CB160" s="120">
        <v>1</v>
      </c>
      <c r="CZ160" s="77">
        <v>1</v>
      </c>
    </row>
    <row r="161" spans="1:104" ht="12.75">
      <c r="A161" s="111">
        <v>93</v>
      </c>
      <c r="B161" s="112" t="s">
        <v>293</v>
      </c>
      <c r="C161" s="113" t="s">
        <v>294</v>
      </c>
      <c r="D161" s="114" t="s">
        <v>124</v>
      </c>
      <c r="E161" s="115">
        <v>455.6</v>
      </c>
      <c r="F161" s="175"/>
      <c r="G161" s="117">
        <f>E161*F161</f>
        <v>0</v>
      </c>
      <c r="H161" s="118">
        <v>0</v>
      </c>
      <c r="I161" s="119">
        <f>E161*H161</f>
        <v>0</v>
      </c>
      <c r="J161" s="118"/>
      <c r="K161" s="119">
        <f>E161*J161</f>
        <v>0</v>
      </c>
      <c r="O161" s="110"/>
      <c r="Z161" s="120"/>
      <c r="AA161" s="120">
        <v>12</v>
      </c>
      <c r="AB161" s="120">
        <v>1</v>
      </c>
      <c r="AC161" s="120">
        <v>3</v>
      </c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CA161" s="120">
        <v>12</v>
      </c>
      <c r="CB161" s="120">
        <v>1</v>
      </c>
      <c r="CZ161" s="77">
        <v>1</v>
      </c>
    </row>
    <row r="162" spans="1:104" ht="12.75">
      <c r="A162" s="111">
        <v>94</v>
      </c>
      <c r="B162" s="112" t="s">
        <v>295</v>
      </c>
      <c r="C162" s="113" t="s">
        <v>296</v>
      </c>
      <c r="D162" s="114" t="s">
        <v>124</v>
      </c>
      <c r="E162" s="115">
        <v>546.97</v>
      </c>
      <c r="F162" s="175"/>
      <c r="G162" s="117">
        <f>E162*F162</f>
        <v>0</v>
      </c>
      <c r="H162" s="118">
        <v>0</v>
      </c>
      <c r="I162" s="119">
        <f>E162*H162</f>
        <v>0</v>
      </c>
      <c r="J162" s="118"/>
      <c r="K162" s="119">
        <f>E162*J162</f>
        <v>0</v>
      </c>
      <c r="O162" s="110"/>
      <c r="Z162" s="120"/>
      <c r="AA162" s="120">
        <v>12</v>
      </c>
      <c r="AB162" s="120">
        <v>1</v>
      </c>
      <c r="AC162" s="120">
        <v>4</v>
      </c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CA162" s="120">
        <v>12</v>
      </c>
      <c r="CB162" s="120">
        <v>1</v>
      </c>
      <c r="CZ162" s="77">
        <v>1</v>
      </c>
    </row>
    <row r="163" spans="1:63" ht="12.75">
      <c r="A163" s="121"/>
      <c r="B163" s="122"/>
      <c r="C163" s="169" t="s">
        <v>297</v>
      </c>
      <c r="D163" s="170"/>
      <c r="E163" s="125">
        <v>546.97</v>
      </c>
      <c r="F163" s="176"/>
      <c r="G163" s="127"/>
      <c r="H163" s="128"/>
      <c r="I163" s="123"/>
      <c r="K163" s="123"/>
      <c r="M163" s="129" t="s">
        <v>297</v>
      </c>
      <c r="O163" s="11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30" t="str">
        <f>C162</f>
        <v>Poplatek za ulož. suti, bet., obrub.</v>
      </c>
      <c r="BE163" s="120"/>
      <c r="BF163" s="120"/>
      <c r="BG163" s="120"/>
      <c r="BH163" s="120"/>
      <c r="BI163" s="120"/>
      <c r="BJ163" s="120"/>
      <c r="BK163" s="120"/>
    </row>
    <row r="164" spans="1:63" ht="12.75">
      <c r="A164" s="131" t="s">
        <v>37</v>
      </c>
      <c r="B164" s="132" t="s">
        <v>267</v>
      </c>
      <c r="C164" s="133" t="s">
        <v>268</v>
      </c>
      <c r="D164" s="134"/>
      <c r="E164" s="135"/>
      <c r="F164" s="135"/>
      <c r="G164" s="136">
        <f>SUM(G147:G163)</f>
        <v>0</v>
      </c>
      <c r="H164" s="137"/>
      <c r="I164" s="138">
        <f>SUM(I147:I163)</f>
        <v>0</v>
      </c>
      <c r="J164" s="139"/>
      <c r="K164" s="138">
        <f>SUM(K147:K163)</f>
        <v>-1055.1469999999997</v>
      </c>
      <c r="O164" s="110"/>
      <c r="X164" s="140">
        <f>K164</f>
        <v>-1055.1469999999997</v>
      </c>
      <c r="Y164" s="140">
        <f>I164</f>
        <v>0</v>
      </c>
      <c r="Z164" s="141">
        <f>G164</f>
        <v>0</v>
      </c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42"/>
      <c r="BB164" s="142"/>
      <c r="BC164" s="142"/>
      <c r="BD164" s="142"/>
      <c r="BE164" s="142"/>
      <c r="BF164" s="142"/>
      <c r="BG164" s="120"/>
      <c r="BH164" s="120"/>
      <c r="BI164" s="120"/>
      <c r="BJ164" s="120"/>
      <c r="BK164" s="120"/>
    </row>
    <row r="165" spans="1:58" ht="12.75">
      <c r="A165" s="143" t="s">
        <v>38</v>
      </c>
      <c r="B165" s="144" t="s">
        <v>39</v>
      </c>
      <c r="C165" s="145"/>
      <c r="D165" s="146"/>
      <c r="E165" s="147"/>
      <c r="F165" s="147"/>
      <c r="G165" s="148">
        <f>SUM(Z7:Z165)</f>
        <v>0</v>
      </c>
      <c r="H165" s="149"/>
      <c r="I165" s="150">
        <f>SUM(Y7:Y165)</f>
        <v>5561.138855449999</v>
      </c>
      <c r="J165" s="149"/>
      <c r="K165" s="150">
        <f>SUM(X7:X165)</f>
        <v>-1057.3069999999998</v>
      </c>
      <c r="O165" s="110"/>
      <c r="BA165" s="151"/>
      <c r="BB165" s="151"/>
      <c r="BC165" s="151"/>
      <c r="BD165" s="151"/>
      <c r="BE165" s="151"/>
      <c r="BF165" s="151"/>
    </row>
    <row r="166" ht="12.75">
      <c r="E166" s="77"/>
    </row>
    <row r="167" spans="1:5" ht="12.75">
      <c r="A167" s="152"/>
      <c r="E167" s="77"/>
    </row>
    <row r="168" ht="12.75">
      <c r="E168" s="77"/>
    </row>
    <row r="169" ht="12.75">
      <c r="E169" s="77"/>
    </row>
    <row r="170" ht="12.75">
      <c r="E170" s="77"/>
    </row>
    <row r="171" ht="12.75">
      <c r="E171" s="77"/>
    </row>
    <row r="172" ht="12.75">
      <c r="E172" s="77"/>
    </row>
    <row r="173" ht="12.75">
      <c r="E173" s="77"/>
    </row>
    <row r="174" ht="12.75">
      <c r="E174" s="77"/>
    </row>
    <row r="175" ht="12.75">
      <c r="E175" s="77"/>
    </row>
    <row r="176" ht="12.75">
      <c r="E176" s="77"/>
    </row>
    <row r="177" ht="12.75">
      <c r="E177" s="77"/>
    </row>
    <row r="178" ht="12.75">
      <c r="E178" s="77"/>
    </row>
    <row r="179" ht="12.75">
      <c r="E179" s="77"/>
    </row>
    <row r="180" ht="12.75">
      <c r="E180" s="77"/>
    </row>
    <row r="181" ht="12.75">
      <c r="E181" s="77"/>
    </row>
    <row r="182" ht="12.75">
      <c r="E182" s="77"/>
    </row>
    <row r="183" ht="12.75">
      <c r="E183" s="77"/>
    </row>
    <row r="184" ht="12.75">
      <c r="E184" s="77"/>
    </row>
    <row r="185" ht="12.75">
      <c r="E185" s="77"/>
    </row>
    <row r="186" ht="12.75">
      <c r="E186" s="77"/>
    </row>
    <row r="187" ht="12.75">
      <c r="E187" s="77"/>
    </row>
    <row r="188" ht="12.75">
      <c r="E188" s="77"/>
    </row>
    <row r="189" ht="12.75">
      <c r="E189" s="77"/>
    </row>
    <row r="190" ht="12.75">
      <c r="E190" s="77"/>
    </row>
    <row r="191" ht="12.75">
      <c r="E191" s="77"/>
    </row>
    <row r="192" ht="12.75">
      <c r="E192" s="77"/>
    </row>
    <row r="193" ht="12.75">
      <c r="E193" s="77"/>
    </row>
    <row r="194" ht="12.75">
      <c r="E194" s="77"/>
    </row>
    <row r="195" ht="12.75">
      <c r="E195" s="77"/>
    </row>
    <row r="196" ht="12.75">
      <c r="E196" s="77"/>
    </row>
    <row r="197" ht="12.75">
      <c r="E197" s="77"/>
    </row>
    <row r="198" ht="12.75">
      <c r="E198" s="77"/>
    </row>
    <row r="199" ht="12.75">
      <c r="E199" s="77"/>
    </row>
    <row r="200" ht="12.75">
      <c r="E200" s="77"/>
    </row>
    <row r="201" ht="12.75">
      <c r="E201" s="77"/>
    </row>
    <row r="202" ht="12.75">
      <c r="E202" s="77"/>
    </row>
    <row r="203" ht="12.75">
      <c r="E203" s="77"/>
    </row>
    <row r="204" ht="12.75">
      <c r="E204" s="77"/>
    </row>
    <row r="205" ht="12.75">
      <c r="E205" s="77"/>
    </row>
    <row r="206" ht="12.75">
      <c r="E206" s="77"/>
    </row>
    <row r="207" ht="12.75">
      <c r="E207" s="77"/>
    </row>
    <row r="208" ht="12.75">
      <c r="E208" s="77"/>
    </row>
    <row r="209" ht="12.75">
      <c r="E209" s="77"/>
    </row>
    <row r="210" ht="12.75">
      <c r="E210" s="77"/>
    </row>
    <row r="211" ht="12.75">
      <c r="E211" s="77"/>
    </row>
    <row r="212" ht="12.75">
      <c r="E212" s="77"/>
    </row>
    <row r="213" ht="12.75">
      <c r="E213" s="77"/>
    </row>
    <row r="214" ht="12.75">
      <c r="E214" s="77"/>
    </row>
    <row r="215" ht="12.75">
      <c r="E215" s="77"/>
    </row>
    <row r="216" ht="12.75">
      <c r="E216" s="77"/>
    </row>
    <row r="217" ht="12.75">
      <c r="E217" s="77"/>
    </row>
    <row r="218" ht="12.75">
      <c r="E218" s="77"/>
    </row>
    <row r="219" ht="12.75">
      <c r="E219" s="77"/>
    </row>
    <row r="220" spans="1:2" ht="12.75">
      <c r="A220" s="153"/>
      <c r="B220" s="153"/>
    </row>
    <row r="221" spans="3:7" ht="12.75">
      <c r="C221" s="154"/>
      <c r="D221" s="154"/>
      <c r="E221" s="155"/>
      <c r="F221" s="154"/>
      <c r="G221" s="156"/>
    </row>
    <row r="222" spans="1:2" ht="12.75">
      <c r="A222" s="153"/>
      <c r="B222" s="153"/>
    </row>
    <row r="1139" spans="1:7" ht="12.75">
      <c r="A1139" s="157"/>
      <c r="B1139" s="158"/>
      <c r="C1139" s="159" t="s">
        <v>40</v>
      </c>
      <c r="D1139" s="160"/>
      <c r="F1139" s="96"/>
      <c r="G1139" s="123">
        <v>100000</v>
      </c>
    </row>
    <row r="1140" spans="1:7" ht="12.75">
      <c r="A1140" s="157"/>
      <c r="B1140" s="158"/>
      <c r="C1140" s="159" t="s">
        <v>41</v>
      </c>
      <c r="D1140" s="160"/>
      <c r="F1140" s="96"/>
      <c r="G1140" s="123">
        <v>100000</v>
      </c>
    </row>
    <row r="1141" spans="1:7" ht="12.75">
      <c r="A1141" s="157"/>
      <c r="B1141" s="158"/>
      <c r="C1141" s="159" t="s">
        <v>42</v>
      </c>
      <c r="D1141" s="160"/>
      <c r="F1141" s="96"/>
      <c r="G1141" s="123">
        <v>100000</v>
      </c>
    </row>
    <row r="1142" spans="1:7" ht="12.75">
      <c r="A1142" s="157"/>
      <c r="B1142" s="158"/>
      <c r="C1142" s="159" t="s">
        <v>43</v>
      </c>
      <c r="D1142" s="160"/>
      <c r="F1142" s="96"/>
      <c r="G1142" s="123">
        <v>100000</v>
      </c>
    </row>
    <row r="1143" spans="1:7" ht="12.75">
      <c r="A1143" s="157"/>
      <c r="B1143" s="158"/>
      <c r="C1143" s="159" t="s">
        <v>44</v>
      </c>
      <c r="D1143" s="160"/>
      <c r="F1143" s="96"/>
      <c r="G1143" s="123">
        <v>100000</v>
      </c>
    </row>
    <row r="1144" spans="1:7" ht="12.75">
      <c r="A1144" s="157"/>
      <c r="B1144" s="158"/>
      <c r="C1144" s="159" t="s">
        <v>45</v>
      </c>
      <c r="D1144" s="160"/>
      <c r="F1144" s="96"/>
      <c r="G1144" s="123">
        <v>100000</v>
      </c>
    </row>
    <row r="1145" spans="1:7" ht="12.75">
      <c r="A1145" s="157"/>
      <c r="B1145" s="158"/>
      <c r="C1145" s="159" t="s">
        <v>46</v>
      </c>
      <c r="D1145" s="160"/>
      <c r="F1145" s="96"/>
      <c r="G1145" s="123">
        <v>100000</v>
      </c>
    </row>
  </sheetData>
  <mergeCells count="51">
    <mergeCell ref="C30:D30"/>
    <mergeCell ref="A1:G1"/>
    <mergeCell ref="C9:D9"/>
    <mergeCell ref="C10:D10"/>
    <mergeCell ref="C11:D11"/>
    <mergeCell ref="C12:D12"/>
    <mergeCell ref="C15:D15"/>
    <mergeCell ref="C17:D17"/>
    <mergeCell ref="C18:D18"/>
    <mergeCell ref="C19:D19"/>
    <mergeCell ref="C22:D22"/>
    <mergeCell ref="C23:D23"/>
    <mergeCell ref="C26:D26"/>
    <mergeCell ref="C74:D74"/>
    <mergeCell ref="C76:D76"/>
    <mergeCell ref="C77:D77"/>
    <mergeCell ref="C35:D35"/>
    <mergeCell ref="C37:D37"/>
    <mergeCell ref="C41:D41"/>
    <mergeCell ref="C43:D43"/>
    <mergeCell ref="C45:D45"/>
    <mergeCell ref="C47:D47"/>
    <mergeCell ref="C49:D49"/>
    <mergeCell ref="C50:D50"/>
    <mergeCell ref="C59:D59"/>
    <mergeCell ref="C61:D61"/>
    <mergeCell ref="C62:D62"/>
    <mergeCell ref="C67:D67"/>
    <mergeCell ref="C70:D70"/>
    <mergeCell ref="C84:D84"/>
    <mergeCell ref="C80:D80"/>
    <mergeCell ref="C82:D82"/>
    <mergeCell ref="C112:D112"/>
    <mergeCell ref="C95:D95"/>
    <mergeCell ref="C96:D96"/>
    <mergeCell ref="C97:D97"/>
    <mergeCell ref="C99:D99"/>
    <mergeCell ref="C101:D101"/>
    <mergeCell ref="C102:D102"/>
    <mergeCell ref="C106:D106"/>
    <mergeCell ref="C108:D108"/>
    <mergeCell ref="C110:D110"/>
    <mergeCell ref="C158:D158"/>
    <mergeCell ref="C163:D163"/>
    <mergeCell ref="C114:D114"/>
    <mergeCell ref="C121:D121"/>
    <mergeCell ref="C122:D122"/>
    <mergeCell ref="C125:D125"/>
    <mergeCell ref="C127:D127"/>
    <mergeCell ref="C138:D138"/>
    <mergeCell ref="C150:D150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1029"/>
  <sheetViews>
    <sheetView showGridLines="0" showZeros="0" workbookViewId="0" topLeftCell="A1">
      <selection activeCell="A1" sqref="A1:G1"/>
    </sheetView>
  </sheetViews>
  <sheetFormatPr defaultColWidth="9.00390625" defaultRowHeight="12.75"/>
  <cols>
    <col min="1" max="1" width="4.375" style="77" customWidth="1"/>
    <col min="2" max="2" width="11.625" style="77" customWidth="1"/>
    <col min="3" max="3" width="40.375" style="77" customWidth="1"/>
    <col min="4" max="4" width="5.625" style="77" customWidth="1"/>
    <col min="5" max="5" width="8.625" style="96" customWidth="1"/>
    <col min="6" max="6" width="9.875" style="77" customWidth="1"/>
    <col min="7" max="7" width="13.875" style="77" customWidth="1"/>
    <col min="8" max="8" width="11.00390625" style="77" hidden="1" customWidth="1"/>
    <col min="9" max="9" width="9.75390625" style="77" hidden="1" customWidth="1"/>
    <col min="10" max="10" width="11.25390625" style="77" hidden="1" customWidth="1"/>
    <col min="11" max="11" width="10.375" style="77" hidden="1" customWidth="1"/>
    <col min="12" max="12" width="75.375" style="77" customWidth="1"/>
    <col min="13" max="13" width="45.25390625" style="77" customWidth="1"/>
    <col min="14" max="55" width="9.125" style="77" customWidth="1"/>
    <col min="56" max="56" width="62.25390625" style="77" customWidth="1"/>
    <col min="57" max="16384" width="9.125" style="77" customWidth="1"/>
  </cols>
  <sheetData>
    <row r="1" spans="1:7" ht="15" customHeight="1">
      <c r="A1" s="174" t="s">
        <v>467</v>
      </c>
      <c r="B1" s="174"/>
      <c r="C1" s="174"/>
      <c r="D1" s="174"/>
      <c r="E1" s="174"/>
      <c r="F1" s="174"/>
      <c r="G1" s="174"/>
    </row>
    <row r="2" spans="2:7" ht="3" customHeight="1" thickBot="1">
      <c r="B2" s="78"/>
      <c r="C2" s="79"/>
      <c r="D2" s="79"/>
      <c r="E2" s="80"/>
      <c r="F2" s="79"/>
      <c r="G2" s="79"/>
    </row>
    <row r="3" spans="1:7" ht="13.5" customHeight="1" thickTop="1">
      <c r="A3" s="81" t="s">
        <v>20</v>
      </c>
      <c r="B3" s="82"/>
      <c r="C3" s="83"/>
      <c r="D3" s="84" t="s">
        <v>359</v>
      </c>
      <c r="E3" s="85"/>
      <c r="F3" s="86"/>
      <c r="G3" s="87"/>
    </row>
    <row r="4" spans="1:7" ht="13.5" customHeight="1" thickBot="1">
      <c r="A4" s="88" t="s">
        <v>21</v>
      </c>
      <c r="B4" s="89"/>
      <c r="C4" s="90"/>
      <c r="D4" s="91" t="s">
        <v>2</v>
      </c>
      <c r="E4" s="92"/>
      <c r="F4" s="93"/>
      <c r="G4" s="94"/>
    </row>
    <row r="5" ht="13.5" thickTop="1">
      <c r="A5" s="95"/>
    </row>
    <row r="6" spans="1:11" s="101" customFormat="1" ht="26.25" customHeight="1">
      <c r="A6" s="97" t="s">
        <v>22</v>
      </c>
      <c r="B6" s="98" t="s">
        <v>23</v>
      </c>
      <c r="C6" s="98" t="s">
        <v>24</v>
      </c>
      <c r="D6" s="98" t="s">
        <v>25</v>
      </c>
      <c r="E6" s="98" t="s">
        <v>26</v>
      </c>
      <c r="F6" s="98" t="s">
        <v>27</v>
      </c>
      <c r="G6" s="99" t="s">
        <v>28</v>
      </c>
      <c r="H6" s="100" t="s">
        <v>29</v>
      </c>
      <c r="I6" s="100" t="s">
        <v>30</v>
      </c>
      <c r="J6" s="100" t="s">
        <v>31</v>
      </c>
      <c r="K6" s="100" t="s">
        <v>32</v>
      </c>
    </row>
    <row r="7" spans="1:15" ht="14.25" customHeight="1">
      <c r="A7" s="102" t="s">
        <v>33</v>
      </c>
      <c r="B7" s="103" t="s">
        <v>34</v>
      </c>
      <c r="C7" s="104" t="s">
        <v>35</v>
      </c>
      <c r="D7" s="105"/>
      <c r="E7" s="106"/>
      <c r="F7" s="106"/>
      <c r="G7" s="107"/>
      <c r="H7" s="108"/>
      <c r="I7" s="109"/>
      <c r="J7" s="108"/>
      <c r="K7" s="109"/>
      <c r="O7" s="110"/>
    </row>
    <row r="8" spans="1:104" ht="12.75">
      <c r="A8" s="111">
        <v>1</v>
      </c>
      <c r="B8" s="112" t="s">
        <v>66</v>
      </c>
      <c r="C8" s="113" t="s">
        <v>67</v>
      </c>
      <c r="D8" s="114" t="s">
        <v>49</v>
      </c>
      <c r="E8" s="115">
        <v>2.25</v>
      </c>
      <c r="F8" s="116"/>
      <c r="G8" s="117">
        <f>E8*F8</f>
        <v>0</v>
      </c>
      <c r="H8" s="118">
        <v>0</v>
      </c>
      <c r="I8" s="119">
        <f>E8*H8</f>
        <v>0</v>
      </c>
      <c r="J8" s="118">
        <v>0</v>
      </c>
      <c r="K8" s="119">
        <f>E8*J8</f>
        <v>0</v>
      </c>
      <c r="O8" s="110"/>
      <c r="Z8" s="120"/>
      <c r="AA8" s="120">
        <v>1</v>
      </c>
      <c r="AB8" s="120">
        <v>1</v>
      </c>
      <c r="AC8" s="120">
        <v>1</v>
      </c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CA8" s="120">
        <v>1</v>
      </c>
      <c r="CB8" s="120">
        <v>1</v>
      </c>
      <c r="CZ8" s="77">
        <v>1</v>
      </c>
    </row>
    <row r="9" spans="1:63" ht="12.75">
      <c r="A9" s="121"/>
      <c r="B9" s="122"/>
      <c r="C9" s="169" t="s">
        <v>301</v>
      </c>
      <c r="D9" s="170"/>
      <c r="E9" s="125">
        <v>2.25</v>
      </c>
      <c r="F9" s="126"/>
      <c r="G9" s="127"/>
      <c r="H9" s="128"/>
      <c r="I9" s="123"/>
      <c r="K9" s="123"/>
      <c r="M9" s="129" t="s">
        <v>301</v>
      </c>
      <c r="O9" s="11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30" t="e">
        <f>#REF!</f>
        <v>#REF!</v>
      </c>
      <c r="BE9" s="120"/>
      <c r="BF9" s="120"/>
      <c r="BG9" s="120"/>
      <c r="BH9" s="120"/>
      <c r="BI9" s="120"/>
      <c r="BJ9" s="120"/>
      <c r="BK9" s="120"/>
    </row>
    <row r="10" spans="1:104" ht="12.75">
      <c r="A10" s="111">
        <v>2</v>
      </c>
      <c r="B10" s="112" t="s">
        <v>70</v>
      </c>
      <c r="C10" s="113" t="s">
        <v>71</v>
      </c>
      <c r="D10" s="114" t="s">
        <v>49</v>
      </c>
      <c r="E10" s="115">
        <v>2.25</v>
      </c>
      <c r="F10" s="116"/>
      <c r="G10" s="117">
        <f>E10*F10</f>
        <v>0</v>
      </c>
      <c r="H10" s="118">
        <v>0</v>
      </c>
      <c r="I10" s="119">
        <f>E10*H10</f>
        <v>0</v>
      </c>
      <c r="J10" s="118">
        <v>0</v>
      </c>
      <c r="K10" s="119">
        <f>E10*J10</f>
        <v>0</v>
      </c>
      <c r="O10" s="110"/>
      <c r="Z10" s="120"/>
      <c r="AA10" s="120">
        <v>1</v>
      </c>
      <c r="AB10" s="120">
        <v>1</v>
      </c>
      <c r="AC10" s="120">
        <v>1</v>
      </c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CA10" s="120">
        <v>1</v>
      </c>
      <c r="CB10" s="120">
        <v>1</v>
      </c>
      <c r="CZ10" s="77">
        <v>1</v>
      </c>
    </row>
    <row r="11" spans="1:104" ht="12.75">
      <c r="A11" s="111">
        <v>3</v>
      </c>
      <c r="B11" s="112" t="s">
        <v>302</v>
      </c>
      <c r="C11" s="113" t="s">
        <v>303</v>
      </c>
      <c r="D11" s="114" t="s">
        <v>108</v>
      </c>
      <c r="E11" s="115">
        <v>8</v>
      </c>
      <c r="F11" s="116"/>
      <c r="G11" s="117">
        <f>E11*F11</f>
        <v>0</v>
      </c>
      <c r="H11" s="118">
        <v>0.00522</v>
      </c>
      <c r="I11" s="119">
        <f>E11*H11</f>
        <v>0.04176</v>
      </c>
      <c r="J11" s="118">
        <v>0</v>
      </c>
      <c r="K11" s="119">
        <f>E11*J11</f>
        <v>0</v>
      </c>
      <c r="O11" s="110"/>
      <c r="Z11" s="120"/>
      <c r="AA11" s="120">
        <v>1</v>
      </c>
      <c r="AB11" s="120">
        <v>0</v>
      </c>
      <c r="AC11" s="120">
        <v>0</v>
      </c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CA11" s="120">
        <v>1</v>
      </c>
      <c r="CB11" s="120">
        <v>0</v>
      </c>
      <c r="CZ11" s="77">
        <v>1</v>
      </c>
    </row>
    <row r="12" spans="1:104" ht="12.75">
      <c r="A12" s="111">
        <v>4</v>
      </c>
      <c r="B12" s="112" t="s">
        <v>72</v>
      </c>
      <c r="C12" s="113" t="s">
        <v>73</v>
      </c>
      <c r="D12" s="114" t="s">
        <v>49</v>
      </c>
      <c r="E12" s="115">
        <v>26.8</v>
      </c>
      <c r="F12" s="116"/>
      <c r="G12" s="117">
        <f>E12*F12</f>
        <v>0</v>
      </c>
      <c r="H12" s="118">
        <v>0</v>
      </c>
      <c r="I12" s="119">
        <f>E12*H12</f>
        <v>0</v>
      </c>
      <c r="J12" s="118">
        <v>0</v>
      </c>
      <c r="K12" s="119">
        <f>E12*J12</f>
        <v>0</v>
      </c>
      <c r="O12" s="110"/>
      <c r="Z12" s="120"/>
      <c r="AA12" s="120">
        <v>1</v>
      </c>
      <c r="AB12" s="120">
        <v>1</v>
      </c>
      <c r="AC12" s="120">
        <v>1</v>
      </c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CA12" s="120">
        <v>1</v>
      </c>
      <c r="CB12" s="120">
        <v>1</v>
      </c>
      <c r="CZ12" s="77">
        <v>1</v>
      </c>
    </row>
    <row r="13" spans="1:63" ht="12.75">
      <c r="A13" s="121"/>
      <c r="B13" s="122"/>
      <c r="C13" s="169" t="s">
        <v>304</v>
      </c>
      <c r="D13" s="170"/>
      <c r="E13" s="125">
        <v>26.8</v>
      </c>
      <c r="F13" s="126"/>
      <c r="G13" s="127"/>
      <c r="H13" s="128"/>
      <c r="I13" s="123"/>
      <c r="K13" s="123"/>
      <c r="M13" s="129" t="s">
        <v>304</v>
      </c>
      <c r="O13" s="11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30" t="str">
        <f>C12</f>
        <v>Vodorovné přemístění výkopku z hor.1-4 do 10000 m</v>
      </c>
      <c r="BE13" s="120"/>
      <c r="BF13" s="120"/>
      <c r="BG13" s="120"/>
      <c r="BH13" s="120"/>
      <c r="BI13" s="120"/>
      <c r="BJ13" s="120"/>
      <c r="BK13" s="120"/>
    </row>
    <row r="14" spans="1:104" ht="12.75">
      <c r="A14" s="111">
        <v>5</v>
      </c>
      <c r="B14" s="112" t="s">
        <v>75</v>
      </c>
      <c r="C14" s="113" t="s">
        <v>76</v>
      </c>
      <c r="D14" s="114" t="s">
        <v>49</v>
      </c>
      <c r="E14" s="115">
        <v>26.8</v>
      </c>
      <c r="F14" s="116"/>
      <c r="G14" s="117">
        <f>E14*F14</f>
        <v>0</v>
      </c>
      <c r="H14" s="118">
        <v>0</v>
      </c>
      <c r="I14" s="119">
        <f>E14*H14</f>
        <v>0</v>
      </c>
      <c r="J14" s="118">
        <v>0</v>
      </c>
      <c r="K14" s="119">
        <f>E14*J14</f>
        <v>0</v>
      </c>
      <c r="O14" s="110"/>
      <c r="Z14" s="120"/>
      <c r="AA14" s="120">
        <v>1</v>
      </c>
      <c r="AB14" s="120">
        <v>1</v>
      </c>
      <c r="AC14" s="120">
        <v>1</v>
      </c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CA14" s="120">
        <v>1</v>
      </c>
      <c r="CB14" s="120">
        <v>1</v>
      </c>
      <c r="CZ14" s="77">
        <v>1</v>
      </c>
    </row>
    <row r="15" spans="1:104" ht="12.75">
      <c r="A15" s="111">
        <v>6</v>
      </c>
      <c r="B15" s="112" t="s">
        <v>305</v>
      </c>
      <c r="C15" s="113" t="s">
        <v>306</v>
      </c>
      <c r="D15" s="114" t="s">
        <v>49</v>
      </c>
      <c r="E15" s="115">
        <v>26.8</v>
      </c>
      <c r="F15" s="116"/>
      <c r="G15" s="117">
        <f>E15*F15</f>
        <v>0</v>
      </c>
      <c r="H15" s="118">
        <v>0</v>
      </c>
      <c r="I15" s="119">
        <f>E15*H15</f>
        <v>0</v>
      </c>
      <c r="J15" s="118"/>
      <c r="K15" s="119">
        <f>E15*J15</f>
        <v>0</v>
      </c>
      <c r="O15" s="110"/>
      <c r="Z15" s="120"/>
      <c r="AA15" s="120">
        <v>12</v>
      </c>
      <c r="AB15" s="120">
        <v>0</v>
      </c>
      <c r="AC15" s="120">
        <v>1</v>
      </c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CA15" s="120">
        <v>12</v>
      </c>
      <c r="CB15" s="120">
        <v>0</v>
      </c>
      <c r="CZ15" s="77">
        <v>1</v>
      </c>
    </row>
    <row r="16" spans="1:63" ht="12.75">
      <c r="A16" s="131" t="s">
        <v>37</v>
      </c>
      <c r="B16" s="132" t="s">
        <v>34</v>
      </c>
      <c r="C16" s="133" t="s">
        <v>35</v>
      </c>
      <c r="D16" s="134"/>
      <c r="E16" s="135"/>
      <c r="F16" s="135"/>
      <c r="G16" s="136">
        <f>SUM(G7:G15)</f>
        <v>0</v>
      </c>
      <c r="H16" s="137"/>
      <c r="I16" s="138">
        <f>SUM(I7:I15)</f>
        <v>0.04176</v>
      </c>
      <c r="J16" s="139"/>
      <c r="K16" s="138">
        <f>SUM(K7:K15)</f>
        <v>0</v>
      </c>
      <c r="O16" s="110"/>
      <c r="X16" s="140">
        <f>K16</f>
        <v>0</v>
      </c>
      <c r="Y16" s="140">
        <f>I16</f>
        <v>0.04176</v>
      </c>
      <c r="Z16" s="141">
        <f>G16</f>
        <v>0</v>
      </c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42"/>
      <c r="BB16" s="142"/>
      <c r="BC16" s="142"/>
      <c r="BD16" s="142"/>
      <c r="BE16" s="142"/>
      <c r="BF16" s="142"/>
      <c r="BG16" s="120"/>
      <c r="BH16" s="120"/>
      <c r="BI16" s="120"/>
      <c r="BJ16" s="120"/>
      <c r="BK16" s="120"/>
    </row>
    <row r="17" spans="1:15" ht="14.25" customHeight="1">
      <c r="A17" s="102" t="s">
        <v>33</v>
      </c>
      <c r="B17" s="103" t="s">
        <v>307</v>
      </c>
      <c r="C17" s="104" t="s">
        <v>308</v>
      </c>
      <c r="D17" s="105"/>
      <c r="E17" s="106"/>
      <c r="F17" s="106"/>
      <c r="G17" s="107"/>
      <c r="H17" s="108"/>
      <c r="I17" s="109"/>
      <c r="J17" s="108"/>
      <c r="K17" s="109"/>
      <c r="O17" s="110"/>
    </row>
    <row r="18" spans="1:104" ht="12.75">
      <c r="A18" s="111">
        <v>7</v>
      </c>
      <c r="B18" s="112" t="s">
        <v>309</v>
      </c>
      <c r="C18" s="113" t="s">
        <v>310</v>
      </c>
      <c r="D18" s="114" t="s">
        <v>49</v>
      </c>
      <c r="E18" s="115">
        <v>0.9</v>
      </c>
      <c r="F18" s="116"/>
      <c r="G18" s="117">
        <f>E18*F18</f>
        <v>0</v>
      </c>
      <c r="H18" s="118">
        <v>2.41693</v>
      </c>
      <c r="I18" s="119">
        <f>E18*H18</f>
        <v>2.175237</v>
      </c>
      <c r="J18" s="118">
        <v>0</v>
      </c>
      <c r="K18" s="119">
        <f>E18*J18</f>
        <v>0</v>
      </c>
      <c r="O18" s="110"/>
      <c r="Z18" s="120"/>
      <c r="AA18" s="120">
        <v>1</v>
      </c>
      <c r="AB18" s="120">
        <v>1</v>
      </c>
      <c r="AC18" s="120">
        <v>1</v>
      </c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CA18" s="120">
        <v>1</v>
      </c>
      <c r="CB18" s="120">
        <v>1</v>
      </c>
      <c r="CZ18" s="77">
        <v>1</v>
      </c>
    </row>
    <row r="19" spans="1:63" ht="12.75">
      <c r="A19" s="121"/>
      <c r="B19" s="122"/>
      <c r="C19" s="169" t="s">
        <v>311</v>
      </c>
      <c r="D19" s="170"/>
      <c r="E19" s="125">
        <v>0.9</v>
      </c>
      <c r="F19" s="126"/>
      <c r="G19" s="127"/>
      <c r="H19" s="128"/>
      <c r="I19" s="123"/>
      <c r="K19" s="123"/>
      <c r="M19" s="129" t="s">
        <v>311</v>
      </c>
      <c r="O19" s="11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30" t="str">
        <f>C18</f>
        <v>Beton základových patek prostý C 16/20 (B 20)</v>
      </c>
      <c r="BE19" s="120"/>
      <c r="BF19" s="120"/>
      <c r="BG19" s="120"/>
      <c r="BH19" s="120"/>
      <c r="BI19" s="120"/>
      <c r="BJ19" s="120"/>
      <c r="BK19" s="120"/>
    </row>
    <row r="20" spans="1:104" ht="12.75">
      <c r="A20" s="111">
        <v>8</v>
      </c>
      <c r="B20" s="112" t="s">
        <v>312</v>
      </c>
      <c r="C20" s="113" t="s">
        <v>313</v>
      </c>
      <c r="D20" s="114" t="s">
        <v>152</v>
      </c>
      <c r="E20" s="115">
        <v>4</v>
      </c>
      <c r="F20" s="116"/>
      <c r="G20" s="117">
        <f>E20*F20</f>
        <v>0</v>
      </c>
      <c r="H20" s="118">
        <v>0</v>
      </c>
      <c r="I20" s="119">
        <f>E20*H20</f>
        <v>0</v>
      </c>
      <c r="J20" s="118"/>
      <c r="K20" s="119">
        <f>E20*J20</f>
        <v>0</v>
      </c>
      <c r="O20" s="110"/>
      <c r="Z20" s="120"/>
      <c r="AA20" s="120">
        <v>12</v>
      </c>
      <c r="AB20" s="120">
        <v>0</v>
      </c>
      <c r="AC20" s="120">
        <v>2</v>
      </c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CA20" s="120">
        <v>12</v>
      </c>
      <c r="CB20" s="120">
        <v>0</v>
      </c>
      <c r="CZ20" s="77">
        <v>1</v>
      </c>
    </row>
    <row r="21" spans="1:104" ht="12.75">
      <c r="A21" s="111">
        <v>9</v>
      </c>
      <c r="B21" s="112" t="s">
        <v>314</v>
      </c>
      <c r="C21" s="113" t="s">
        <v>315</v>
      </c>
      <c r="D21" s="114" t="s">
        <v>152</v>
      </c>
      <c r="E21" s="115">
        <v>4</v>
      </c>
      <c r="F21" s="116"/>
      <c r="G21" s="117">
        <f>E21*F21</f>
        <v>0</v>
      </c>
      <c r="H21" s="118">
        <v>0.12</v>
      </c>
      <c r="I21" s="119">
        <f>E21*H21</f>
        <v>0.48</v>
      </c>
      <c r="J21" s="118"/>
      <c r="K21" s="119">
        <f>E21*J21</f>
        <v>0</v>
      </c>
      <c r="O21" s="110"/>
      <c r="Z21" s="120"/>
      <c r="AA21" s="120">
        <v>12</v>
      </c>
      <c r="AB21" s="120">
        <v>0</v>
      </c>
      <c r="AC21" s="120">
        <v>3</v>
      </c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CA21" s="120">
        <v>12</v>
      </c>
      <c r="CB21" s="120">
        <v>0</v>
      </c>
      <c r="CZ21" s="77">
        <v>1</v>
      </c>
    </row>
    <row r="22" spans="1:63" ht="12.75">
      <c r="A22" s="131" t="s">
        <v>37</v>
      </c>
      <c r="B22" s="132" t="s">
        <v>307</v>
      </c>
      <c r="C22" s="133" t="s">
        <v>308</v>
      </c>
      <c r="D22" s="134"/>
      <c r="E22" s="135"/>
      <c r="F22" s="135"/>
      <c r="G22" s="136">
        <f>SUM(G17:G21)</f>
        <v>0</v>
      </c>
      <c r="H22" s="137"/>
      <c r="I22" s="138">
        <f>SUM(I17:I21)</f>
        <v>2.655237</v>
      </c>
      <c r="J22" s="139"/>
      <c r="K22" s="138">
        <f>SUM(K17:K21)</f>
        <v>0</v>
      </c>
      <c r="O22" s="110"/>
      <c r="X22" s="140">
        <f>K22</f>
        <v>0</v>
      </c>
      <c r="Y22" s="140">
        <f>I22</f>
        <v>2.655237</v>
      </c>
      <c r="Z22" s="141">
        <f>G22</f>
        <v>0</v>
      </c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42"/>
      <c r="BB22" s="142"/>
      <c r="BC22" s="142"/>
      <c r="BD22" s="142"/>
      <c r="BE22" s="142"/>
      <c r="BF22" s="142"/>
      <c r="BG22" s="120"/>
      <c r="BH22" s="120"/>
      <c r="BI22" s="120"/>
      <c r="BJ22" s="120"/>
      <c r="BK22" s="120"/>
    </row>
    <row r="23" spans="1:15" ht="14.25" customHeight="1">
      <c r="A23" s="102" t="s">
        <v>33</v>
      </c>
      <c r="B23" s="103" t="s">
        <v>316</v>
      </c>
      <c r="C23" s="104" t="s">
        <v>317</v>
      </c>
      <c r="D23" s="105"/>
      <c r="E23" s="106"/>
      <c r="F23" s="106"/>
      <c r="G23" s="107"/>
      <c r="H23" s="108"/>
      <c r="I23" s="109"/>
      <c r="J23" s="108"/>
      <c r="K23" s="109"/>
      <c r="O23" s="110"/>
    </row>
    <row r="24" spans="1:104" ht="12.75">
      <c r="A24" s="111">
        <v>10</v>
      </c>
      <c r="B24" s="112" t="s">
        <v>318</v>
      </c>
      <c r="C24" s="113" t="s">
        <v>319</v>
      </c>
      <c r="D24" s="114" t="s">
        <v>108</v>
      </c>
      <c r="E24" s="115">
        <v>270</v>
      </c>
      <c r="F24" s="116"/>
      <c r="G24" s="117">
        <f>E24*F24</f>
        <v>0</v>
      </c>
      <c r="H24" s="118">
        <v>0</v>
      </c>
      <c r="I24" s="119">
        <f>E24*H24</f>
        <v>0</v>
      </c>
      <c r="J24" s="118">
        <v>0</v>
      </c>
      <c r="K24" s="119">
        <f>E24*J24</f>
        <v>0</v>
      </c>
      <c r="O24" s="110"/>
      <c r="Z24" s="120"/>
      <c r="AA24" s="120">
        <v>1</v>
      </c>
      <c r="AB24" s="120">
        <v>9</v>
      </c>
      <c r="AC24" s="120">
        <v>9</v>
      </c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CA24" s="120">
        <v>1</v>
      </c>
      <c r="CB24" s="120">
        <v>9</v>
      </c>
      <c r="CZ24" s="77">
        <v>4</v>
      </c>
    </row>
    <row r="25" spans="1:63" ht="12.75">
      <c r="A25" s="121"/>
      <c r="B25" s="122"/>
      <c r="C25" s="169" t="s">
        <v>320</v>
      </c>
      <c r="D25" s="170"/>
      <c r="E25" s="125">
        <v>270</v>
      </c>
      <c r="F25" s="126"/>
      <c r="G25" s="127"/>
      <c r="H25" s="128"/>
      <c r="I25" s="123"/>
      <c r="K25" s="123"/>
      <c r="M25" s="129" t="s">
        <v>320</v>
      </c>
      <c r="O25" s="11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30" t="str">
        <f>C24</f>
        <v>Roztažení a položení trubky HDPE podél výkopu</v>
      </c>
      <c r="BE25" s="120"/>
      <c r="BF25" s="120"/>
      <c r="BG25" s="120"/>
      <c r="BH25" s="120"/>
      <c r="BI25" s="120"/>
      <c r="BJ25" s="120"/>
      <c r="BK25" s="120"/>
    </row>
    <row r="26" spans="1:104" ht="12.75">
      <c r="A26" s="111">
        <v>11</v>
      </c>
      <c r="B26" s="112" t="s">
        <v>321</v>
      </c>
      <c r="C26" s="113" t="s">
        <v>322</v>
      </c>
      <c r="D26" s="114" t="s">
        <v>108</v>
      </c>
      <c r="E26" s="115">
        <v>18</v>
      </c>
      <c r="F26" s="116"/>
      <c r="G26" s="117">
        <f>E26*F26</f>
        <v>0</v>
      </c>
      <c r="H26" s="118">
        <v>0</v>
      </c>
      <c r="I26" s="119">
        <f>E26*H26</f>
        <v>0</v>
      </c>
      <c r="J26" s="118">
        <v>0</v>
      </c>
      <c r="K26" s="119">
        <f>E26*J26</f>
        <v>0</v>
      </c>
      <c r="O26" s="110"/>
      <c r="Z26" s="120"/>
      <c r="AA26" s="120">
        <v>1</v>
      </c>
      <c r="AB26" s="120">
        <v>9</v>
      </c>
      <c r="AC26" s="120">
        <v>9</v>
      </c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CA26" s="120">
        <v>1</v>
      </c>
      <c r="CB26" s="120">
        <v>9</v>
      </c>
      <c r="CZ26" s="77">
        <v>4</v>
      </c>
    </row>
    <row r="27" spans="1:104" ht="12.75">
      <c r="A27" s="111">
        <v>12</v>
      </c>
      <c r="B27" s="112" t="s">
        <v>323</v>
      </c>
      <c r="C27" s="113" t="s">
        <v>324</v>
      </c>
      <c r="D27" s="114" t="s">
        <v>108</v>
      </c>
      <c r="E27" s="115">
        <v>252</v>
      </c>
      <c r="F27" s="116"/>
      <c r="G27" s="117">
        <f>E27*F27</f>
        <v>0</v>
      </c>
      <c r="H27" s="118">
        <v>0</v>
      </c>
      <c r="I27" s="119">
        <f>E27*H27</f>
        <v>0</v>
      </c>
      <c r="J27" s="118"/>
      <c r="K27" s="119">
        <f>E27*J27</f>
        <v>0</v>
      </c>
      <c r="O27" s="110"/>
      <c r="Z27" s="120"/>
      <c r="AA27" s="120">
        <v>12</v>
      </c>
      <c r="AB27" s="120">
        <v>0</v>
      </c>
      <c r="AC27" s="120">
        <v>11</v>
      </c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CA27" s="120">
        <v>12</v>
      </c>
      <c r="CB27" s="120">
        <v>0</v>
      </c>
      <c r="CZ27" s="77">
        <v>4</v>
      </c>
    </row>
    <row r="28" spans="1:104" ht="12.75">
      <c r="A28" s="111">
        <v>13</v>
      </c>
      <c r="B28" s="112" t="s">
        <v>325</v>
      </c>
      <c r="C28" s="113" t="s">
        <v>326</v>
      </c>
      <c r="D28" s="114" t="s">
        <v>108</v>
      </c>
      <c r="E28" s="115">
        <v>18.54</v>
      </c>
      <c r="F28" s="116"/>
      <c r="G28" s="117">
        <f>E28*F28</f>
        <v>0</v>
      </c>
      <c r="H28" s="118">
        <v>0.003</v>
      </c>
      <c r="I28" s="119">
        <f>E28*H28</f>
        <v>0.055619999999999996</v>
      </c>
      <c r="J28" s="118"/>
      <c r="K28" s="119">
        <f>E28*J28</f>
        <v>0</v>
      </c>
      <c r="O28" s="110"/>
      <c r="Z28" s="120"/>
      <c r="AA28" s="120">
        <v>12</v>
      </c>
      <c r="AB28" s="120">
        <v>0</v>
      </c>
      <c r="AC28" s="120">
        <v>12</v>
      </c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CA28" s="120">
        <v>12</v>
      </c>
      <c r="CB28" s="120">
        <v>0</v>
      </c>
      <c r="CZ28" s="77">
        <v>4</v>
      </c>
    </row>
    <row r="29" spans="1:63" ht="12.75">
      <c r="A29" s="121"/>
      <c r="B29" s="122"/>
      <c r="C29" s="169" t="s">
        <v>327</v>
      </c>
      <c r="D29" s="170"/>
      <c r="E29" s="125">
        <v>18.54</v>
      </c>
      <c r="F29" s="126"/>
      <c r="G29" s="127"/>
      <c r="H29" s="128"/>
      <c r="I29" s="123"/>
      <c r="K29" s="123"/>
      <c r="M29" s="129" t="s">
        <v>327</v>
      </c>
      <c r="O29" s="11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30" t="str">
        <f>C28</f>
        <v>Trubka kopoflex  40</v>
      </c>
      <c r="BE29" s="120"/>
      <c r="BF29" s="120"/>
      <c r="BG29" s="120"/>
      <c r="BH29" s="120"/>
      <c r="BI29" s="120"/>
      <c r="BJ29" s="120"/>
      <c r="BK29" s="120"/>
    </row>
    <row r="30" spans="1:104" ht="12.75">
      <c r="A30" s="111">
        <v>14</v>
      </c>
      <c r="B30" s="112" t="s">
        <v>328</v>
      </c>
      <c r="C30" s="113" t="s">
        <v>329</v>
      </c>
      <c r="D30" s="114" t="s">
        <v>108</v>
      </c>
      <c r="E30" s="115">
        <v>778.68</v>
      </c>
      <c r="F30" s="116"/>
      <c r="G30" s="117">
        <f>E30*F30</f>
        <v>0</v>
      </c>
      <c r="H30" s="118">
        <v>0.001</v>
      </c>
      <c r="I30" s="119">
        <f>E30*H30</f>
        <v>0.7786799999999999</v>
      </c>
      <c r="J30" s="118"/>
      <c r="K30" s="119">
        <f>E30*J30</f>
        <v>0</v>
      </c>
      <c r="O30" s="110"/>
      <c r="Z30" s="120"/>
      <c r="AA30" s="120">
        <v>12</v>
      </c>
      <c r="AB30" s="120">
        <v>0</v>
      </c>
      <c r="AC30" s="120">
        <v>13</v>
      </c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CA30" s="120">
        <v>12</v>
      </c>
      <c r="CB30" s="120">
        <v>0</v>
      </c>
      <c r="CZ30" s="77">
        <v>4</v>
      </c>
    </row>
    <row r="31" spans="1:63" ht="12.75">
      <c r="A31" s="121"/>
      <c r="B31" s="122"/>
      <c r="C31" s="169" t="s">
        <v>330</v>
      </c>
      <c r="D31" s="170"/>
      <c r="E31" s="125">
        <v>778.68</v>
      </c>
      <c r="F31" s="126"/>
      <c r="G31" s="127"/>
      <c r="H31" s="128"/>
      <c r="I31" s="123"/>
      <c r="K31" s="123"/>
      <c r="M31" s="129" t="s">
        <v>330</v>
      </c>
      <c r="O31" s="11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30" t="str">
        <f>C30</f>
        <v>Mikrotrubička 14/10</v>
      </c>
      <c r="BE31" s="120"/>
      <c r="BF31" s="120"/>
      <c r="BG31" s="120"/>
      <c r="BH31" s="120"/>
      <c r="BI31" s="120"/>
      <c r="BJ31" s="120"/>
      <c r="BK31" s="120"/>
    </row>
    <row r="32" spans="1:104" ht="12.75">
      <c r="A32" s="111">
        <v>15</v>
      </c>
      <c r="B32" s="112" t="s">
        <v>331</v>
      </c>
      <c r="C32" s="113" t="s">
        <v>332</v>
      </c>
      <c r="D32" s="114" t="s">
        <v>152</v>
      </c>
      <c r="E32" s="115">
        <v>18</v>
      </c>
      <c r="F32" s="116"/>
      <c r="G32" s="117">
        <f>E32*F32</f>
        <v>0</v>
      </c>
      <c r="H32" s="118">
        <v>0.0001</v>
      </c>
      <c r="I32" s="119">
        <f>E32*H32</f>
        <v>0.0018000000000000002</v>
      </c>
      <c r="J32" s="118"/>
      <c r="K32" s="119">
        <f>E32*J32</f>
        <v>0</v>
      </c>
      <c r="O32" s="110"/>
      <c r="Z32" s="120"/>
      <c r="AA32" s="120">
        <v>12</v>
      </c>
      <c r="AB32" s="120">
        <v>0</v>
      </c>
      <c r="AC32" s="120">
        <v>14</v>
      </c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CA32" s="120">
        <v>12</v>
      </c>
      <c r="CB32" s="120">
        <v>0</v>
      </c>
      <c r="CZ32" s="77">
        <v>4</v>
      </c>
    </row>
    <row r="33" spans="1:104" ht="12.75">
      <c r="A33" s="111">
        <v>16</v>
      </c>
      <c r="B33" s="112" t="s">
        <v>333</v>
      </c>
      <c r="C33" s="113" t="s">
        <v>334</v>
      </c>
      <c r="D33" s="114" t="s">
        <v>152</v>
      </c>
      <c r="E33" s="115">
        <v>2</v>
      </c>
      <c r="F33" s="116"/>
      <c r="G33" s="117">
        <f>E33*F33</f>
        <v>0</v>
      </c>
      <c r="H33" s="118">
        <v>0</v>
      </c>
      <c r="I33" s="119">
        <f>E33*H33</f>
        <v>0</v>
      </c>
      <c r="J33" s="118"/>
      <c r="K33" s="119">
        <f>E33*J33</f>
        <v>0</v>
      </c>
      <c r="O33" s="110"/>
      <c r="Z33" s="120"/>
      <c r="AA33" s="120">
        <v>12</v>
      </c>
      <c r="AB33" s="120">
        <v>0</v>
      </c>
      <c r="AC33" s="120">
        <v>15</v>
      </c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CA33" s="120">
        <v>12</v>
      </c>
      <c r="CB33" s="120">
        <v>0</v>
      </c>
      <c r="CZ33" s="77">
        <v>4</v>
      </c>
    </row>
    <row r="34" spans="1:104" ht="12.75">
      <c r="A34" s="111">
        <v>17</v>
      </c>
      <c r="B34" s="112" t="s">
        <v>335</v>
      </c>
      <c r="C34" s="113" t="s">
        <v>336</v>
      </c>
      <c r="D34" s="114" t="s">
        <v>152</v>
      </c>
      <c r="E34" s="115">
        <v>1</v>
      </c>
      <c r="F34" s="116"/>
      <c r="G34" s="117">
        <f>E34*F34</f>
        <v>0</v>
      </c>
      <c r="H34" s="118">
        <v>0</v>
      </c>
      <c r="I34" s="119">
        <f>E34*H34</f>
        <v>0</v>
      </c>
      <c r="J34" s="118"/>
      <c r="K34" s="119">
        <f>E34*J34</f>
        <v>0</v>
      </c>
      <c r="O34" s="110"/>
      <c r="Z34" s="120"/>
      <c r="AA34" s="120">
        <v>12</v>
      </c>
      <c r="AB34" s="120">
        <v>0</v>
      </c>
      <c r="AC34" s="120">
        <v>16</v>
      </c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CA34" s="120">
        <v>12</v>
      </c>
      <c r="CB34" s="120">
        <v>0</v>
      </c>
      <c r="CZ34" s="77">
        <v>4</v>
      </c>
    </row>
    <row r="35" spans="1:104" ht="22.5">
      <c r="A35" s="111">
        <v>18</v>
      </c>
      <c r="B35" s="112" t="s">
        <v>337</v>
      </c>
      <c r="C35" s="113" t="s">
        <v>338</v>
      </c>
      <c r="D35" s="114" t="s">
        <v>108</v>
      </c>
      <c r="E35" s="115">
        <v>3.8</v>
      </c>
      <c r="F35" s="116"/>
      <c r="G35" s="117">
        <f>E35*F35</f>
        <v>0</v>
      </c>
      <c r="H35" s="118">
        <v>0.00149</v>
      </c>
      <c r="I35" s="119">
        <f>E35*H35</f>
        <v>0.0056619999999999995</v>
      </c>
      <c r="J35" s="118"/>
      <c r="K35" s="119">
        <f>E35*J35</f>
        <v>0</v>
      </c>
      <c r="O35" s="110"/>
      <c r="Z35" s="120"/>
      <c r="AA35" s="120">
        <v>3</v>
      </c>
      <c r="AB35" s="120">
        <v>0</v>
      </c>
      <c r="AC35" s="120" t="s">
        <v>337</v>
      </c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CA35" s="120">
        <v>3</v>
      </c>
      <c r="CB35" s="120">
        <v>0</v>
      </c>
      <c r="CZ35" s="77">
        <v>3</v>
      </c>
    </row>
    <row r="36" spans="1:63" ht="12.75">
      <c r="A36" s="121"/>
      <c r="B36" s="122"/>
      <c r="C36" s="169" t="s">
        <v>339</v>
      </c>
      <c r="D36" s="170"/>
      <c r="E36" s="125">
        <v>3.8</v>
      </c>
      <c r="F36" s="126"/>
      <c r="G36" s="127"/>
      <c r="H36" s="128"/>
      <c r="I36" s="123"/>
      <c r="K36" s="123"/>
      <c r="M36" s="129" t="s">
        <v>339</v>
      </c>
      <c r="O36" s="11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30" t="str">
        <f>C35</f>
        <v>Trubka ochranná  d 150 x 4,8 x 6000 mm PEHD vč. položení</v>
      </c>
      <c r="BE36" s="120"/>
      <c r="BF36" s="120"/>
      <c r="BG36" s="120"/>
      <c r="BH36" s="120"/>
      <c r="BI36" s="120"/>
      <c r="BJ36" s="120"/>
      <c r="BK36" s="120"/>
    </row>
    <row r="37" spans="1:104" ht="22.5">
      <c r="A37" s="111">
        <v>19</v>
      </c>
      <c r="B37" s="112" t="s">
        <v>340</v>
      </c>
      <c r="C37" s="113" t="s">
        <v>341</v>
      </c>
      <c r="D37" s="114" t="s">
        <v>342</v>
      </c>
      <c r="E37" s="115">
        <v>12</v>
      </c>
      <c r="F37" s="116"/>
      <c r="G37" s="117">
        <f>E37*F37</f>
        <v>0</v>
      </c>
      <c r="H37" s="118">
        <v>0</v>
      </c>
      <c r="I37" s="119">
        <f>E37*H37</f>
        <v>0</v>
      </c>
      <c r="J37" s="118"/>
      <c r="K37" s="119">
        <f>E37*J37</f>
        <v>0</v>
      </c>
      <c r="O37" s="110"/>
      <c r="Z37" s="120"/>
      <c r="AA37" s="120">
        <v>10</v>
      </c>
      <c r="AB37" s="120">
        <v>0</v>
      </c>
      <c r="AC37" s="120">
        <v>8</v>
      </c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CA37" s="120">
        <v>10</v>
      </c>
      <c r="CB37" s="120">
        <v>0</v>
      </c>
      <c r="CZ37" s="77">
        <v>5</v>
      </c>
    </row>
    <row r="38" spans="1:63" ht="12.75">
      <c r="A38" s="131" t="s">
        <v>37</v>
      </c>
      <c r="B38" s="132" t="s">
        <v>316</v>
      </c>
      <c r="C38" s="133" t="s">
        <v>317</v>
      </c>
      <c r="D38" s="134"/>
      <c r="E38" s="135"/>
      <c r="F38" s="135"/>
      <c r="G38" s="136">
        <f>SUM(G23:G37)</f>
        <v>0</v>
      </c>
      <c r="H38" s="137"/>
      <c r="I38" s="138">
        <f>SUM(I23:I37)</f>
        <v>0.8417619999999999</v>
      </c>
      <c r="J38" s="139"/>
      <c r="K38" s="138">
        <f>SUM(K23:K37)</f>
        <v>0</v>
      </c>
      <c r="O38" s="110"/>
      <c r="X38" s="140">
        <f>K38</f>
        <v>0</v>
      </c>
      <c r="Y38" s="140">
        <f>I38</f>
        <v>0.8417619999999999</v>
      </c>
      <c r="Z38" s="141">
        <f>G38</f>
        <v>0</v>
      </c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42"/>
      <c r="BB38" s="142"/>
      <c r="BC38" s="142"/>
      <c r="BD38" s="142"/>
      <c r="BE38" s="142"/>
      <c r="BF38" s="142"/>
      <c r="BG38" s="120"/>
      <c r="BH38" s="120"/>
      <c r="BI38" s="120"/>
      <c r="BJ38" s="120"/>
      <c r="BK38" s="120"/>
    </row>
    <row r="39" spans="1:15" ht="14.25" customHeight="1">
      <c r="A39" s="102" t="s">
        <v>33</v>
      </c>
      <c r="B39" s="103" t="s">
        <v>343</v>
      </c>
      <c r="C39" s="104" t="s">
        <v>344</v>
      </c>
      <c r="D39" s="105"/>
      <c r="E39" s="106"/>
      <c r="F39" s="106"/>
      <c r="G39" s="107"/>
      <c r="H39" s="108"/>
      <c r="I39" s="109"/>
      <c r="J39" s="108"/>
      <c r="K39" s="109"/>
      <c r="O39" s="110"/>
    </row>
    <row r="40" spans="1:104" ht="12.75">
      <c r="A40" s="111">
        <v>20</v>
      </c>
      <c r="B40" s="112" t="s">
        <v>345</v>
      </c>
      <c r="C40" s="113" t="s">
        <v>346</v>
      </c>
      <c r="D40" s="114" t="s">
        <v>347</v>
      </c>
      <c r="E40" s="115">
        <v>0.265</v>
      </c>
      <c r="F40" s="116"/>
      <c r="G40" s="117">
        <f>E40*F40</f>
        <v>0</v>
      </c>
      <c r="H40" s="118">
        <v>0</v>
      </c>
      <c r="I40" s="119">
        <f>E40*H40</f>
        <v>0</v>
      </c>
      <c r="J40" s="118">
        <v>0</v>
      </c>
      <c r="K40" s="119">
        <f>E40*J40</f>
        <v>0</v>
      </c>
      <c r="O40" s="110"/>
      <c r="Z40" s="120"/>
      <c r="AA40" s="120">
        <v>1</v>
      </c>
      <c r="AB40" s="120">
        <v>9</v>
      </c>
      <c r="AC40" s="120">
        <v>9</v>
      </c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CA40" s="120">
        <v>1</v>
      </c>
      <c r="CB40" s="120">
        <v>9</v>
      </c>
      <c r="CZ40" s="77">
        <v>4</v>
      </c>
    </row>
    <row r="41" spans="1:104" ht="12.75">
      <c r="A41" s="111">
        <v>21</v>
      </c>
      <c r="B41" s="112" t="s">
        <v>348</v>
      </c>
      <c r="C41" s="113" t="s">
        <v>349</v>
      </c>
      <c r="D41" s="114" t="s">
        <v>108</v>
      </c>
      <c r="E41" s="115">
        <v>257</v>
      </c>
      <c r="F41" s="116"/>
      <c r="G41" s="117">
        <f>E41*F41</f>
        <v>0</v>
      </c>
      <c r="H41" s="118">
        <v>0</v>
      </c>
      <c r="I41" s="119">
        <f>E41*H41</f>
        <v>0</v>
      </c>
      <c r="J41" s="118">
        <v>0</v>
      </c>
      <c r="K41" s="119">
        <f>E41*J41</f>
        <v>0</v>
      </c>
      <c r="O41" s="110"/>
      <c r="Z41" s="120"/>
      <c r="AA41" s="120">
        <v>1</v>
      </c>
      <c r="AB41" s="120">
        <v>0</v>
      </c>
      <c r="AC41" s="120">
        <v>0</v>
      </c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CA41" s="120">
        <v>1</v>
      </c>
      <c r="CB41" s="120">
        <v>0</v>
      </c>
      <c r="CZ41" s="77">
        <v>4</v>
      </c>
    </row>
    <row r="42" spans="1:63" ht="12.75">
      <c r="A42" s="121"/>
      <c r="B42" s="122"/>
      <c r="C42" s="169" t="s">
        <v>350</v>
      </c>
      <c r="D42" s="170"/>
      <c r="E42" s="125">
        <v>257</v>
      </c>
      <c r="F42" s="126"/>
      <c r="G42" s="127"/>
      <c r="H42" s="128"/>
      <c r="I42" s="123"/>
      <c r="K42" s="123"/>
      <c r="M42" s="129" t="s">
        <v>350</v>
      </c>
      <c r="O42" s="11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30" t="str">
        <f>C41</f>
        <v>Výkop kabelové rýhy 40/80 cm  hor.3</v>
      </c>
      <c r="BE42" s="120"/>
      <c r="BF42" s="120"/>
      <c r="BG42" s="120"/>
      <c r="BH42" s="120"/>
      <c r="BI42" s="120"/>
      <c r="BJ42" s="120"/>
      <c r="BK42" s="120"/>
    </row>
    <row r="43" spans="1:104" ht="12.75">
      <c r="A43" s="111">
        <v>22</v>
      </c>
      <c r="B43" s="112" t="s">
        <v>351</v>
      </c>
      <c r="C43" s="113" t="s">
        <v>352</v>
      </c>
      <c r="D43" s="114" t="s">
        <v>108</v>
      </c>
      <c r="E43" s="115">
        <v>257</v>
      </c>
      <c r="F43" s="116"/>
      <c r="G43" s="117">
        <f>E43*F43</f>
        <v>0</v>
      </c>
      <c r="H43" s="118">
        <v>0.13243</v>
      </c>
      <c r="I43" s="119">
        <f>E43*H43</f>
        <v>34.03451</v>
      </c>
      <c r="J43" s="118">
        <v>0</v>
      </c>
      <c r="K43" s="119">
        <f>E43*J43</f>
        <v>0</v>
      </c>
      <c r="O43" s="110"/>
      <c r="Z43" s="120"/>
      <c r="AA43" s="120">
        <v>1</v>
      </c>
      <c r="AB43" s="120">
        <v>9</v>
      </c>
      <c r="AC43" s="120">
        <v>9</v>
      </c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CA43" s="120">
        <v>1</v>
      </c>
      <c r="CB43" s="120">
        <v>9</v>
      </c>
      <c r="CZ43" s="77">
        <v>4</v>
      </c>
    </row>
    <row r="44" spans="1:63" ht="12.75">
      <c r="A44" s="121"/>
      <c r="B44" s="122"/>
      <c r="C44" s="169" t="s">
        <v>350</v>
      </c>
      <c r="D44" s="170"/>
      <c r="E44" s="125">
        <v>257</v>
      </c>
      <c r="F44" s="126"/>
      <c r="G44" s="127"/>
      <c r="H44" s="128"/>
      <c r="I44" s="123"/>
      <c r="K44" s="123"/>
      <c r="M44" s="129" t="s">
        <v>350</v>
      </c>
      <c r="O44" s="11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30" t="str">
        <f>C43</f>
        <v>Zřízení kab.lože v rýze do 65 cm z písku 10 cm</v>
      </c>
      <c r="BE44" s="120"/>
      <c r="BF44" s="120"/>
      <c r="BG44" s="120"/>
      <c r="BH44" s="120"/>
      <c r="BI44" s="120"/>
      <c r="BJ44" s="120"/>
      <c r="BK44" s="120"/>
    </row>
    <row r="45" spans="1:104" ht="12.75">
      <c r="A45" s="111">
        <v>23</v>
      </c>
      <c r="B45" s="112" t="s">
        <v>353</v>
      </c>
      <c r="C45" s="113" t="s">
        <v>354</v>
      </c>
      <c r="D45" s="114" t="s">
        <v>108</v>
      </c>
      <c r="E45" s="115">
        <v>257</v>
      </c>
      <c r="F45" s="116"/>
      <c r="G45" s="117">
        <f>E45*F45</f>
        <v>0</v>
      </c>
      <c r="H45" s="118">
        <v>0</v>
      </c>
      <c r="I45" s="119">
        <f>E45*H45</f>
        <v>0</v>
      </c>
      <c r="J45" s="118">
        <v>0</v>
      </c>
      <c r="K45" s="119">
        <f>E45*J45</f>
        <v>0</v>
      </c>
      <c r="O45" s="110"/>
      <c r="Z45" s="120"/>
      <c r="AA45" s="120">
        <v>1</v>
      </c>
      <c r="AB45" s="120">
        <v>9</v>
      </c>
      <c r="AC45" s="120">
        <v>9</v>
      </c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CA45" s="120">
        <v>1</v>
      </c>
      <c r="CB45" s="120">
        <v>9</v>
      </c>
      <c r="CZ45" s="77">
        <v>4</v>
      </c>
    </row>
    <row r="46" spans="1:63" ht="12.75">
      <c r="A46" s="121"/>
      <c r="B46" s="122"/>
      <c r="C46" s="169" t="s">
        <v>350</v>
      </c>
      <c r="D46" s="170"/>
      <c r="E46" s="125">
        <v>257</v>
      </c>
      <c r="F46" s="126"/>
      <c r="G46" s="127"/>
      <c r="H46" s="128"/>
      <c r="I46" s="123"/>
      <c r="K46" s="123"/>
      <c r="M46" s="129" t="s">
        <v>350</v>
      </c>
      <c r="O46" s="11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30" t="str">
        <f>C45</f>
        <v>Zakrytí kabelu výstražnou folií PVC, šířka 33 cm</v>
      </c>
      <c r="BE46" s="120"/>
      <c r="BF46" s="120"/>
      <c r="BG46" s="120"/>
      <c r="BH46" s="120"/>
      <c r="BI46" s="120"/>
      <c r="BJ46" s="120"/>
      <c r="BK46" s="120"/>
    </row>
    <row r="47" spans="1:104" ht="12.75">
      <c r="A47" s="111">
        <v>24</v>
      </c>
      <c r="B47" s="112" t="s">
        <v>355</v>
      </c>
      <c r="C47" s="113" t="s">
        <v>356</v>
      </c>
      <c r="D47" s="114" t="s">
        <v>108</v>
      </c>
      <c r="E47" s="115">
        <v>257</v>
      </c>
      <c r="F47" s="116"/>
      <c r="G47" s="117">
        <f>E47*F47</f>
        <v>0</v>
      </c>
      <c r="H47" s="118">
        <v>0</v>
      </c>
      <c r="I47" s="119">
        <f>E47*H47</f>
        <v>0</v>
      </c>
      <c r="J47" s="118">
        <v>0</v>
      </c>
      <c r="K47" s="119">
        <f>E47*J47</f>
        <v>0</v>
      </c>
      <c r="O47" s="110"/>
      <c r="Z47" s="120"/>
      <c r="AA47" s="120">
        <v>1</v>
      </c>
      <c r="AB47" s="120">
        <v>0</v>
      </c>
      <c r="AC47" s="120">
        <v>0</v>
      </c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CA47" s="120">
        <v>1</v>
      </c>
      <c r="CB47" s="120">
        <v>0</v>
      </c>
      <c r="CZ47" s="77">
        <v>4</v>
      </c>
    </row>
    <row r="48" spans="1:63" ht="12.75">
      <c r="A48" s="121"/>
      <c r="B48" s="122"/>
      <c r="C48" s="169" t="s">
        <v>350</v>
      </c>
      <c r="D48" s="170"/>
      <c r="E48" s="125">
        <v>257</v>
      </c>
      <c r="F48" s="126"/>
      <c r="G48" s="127"/>
      <c r="H48" s="128"/>
      <c r="I48" s="123"/>
      <c r="K48" s="123"/>
      <c r="M48" s="129" t="s">
        <v>350</v>
      </c>
      <c r="O48" s="11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30" t="str">
        <f>C47</f>
        <v>Zához rýhy 40/80 cm, hornina třídy 3</v>
      </c>
      <c r="BE48" s="120"/>
      <c r="BF48" s="120"/>
      <c r="BG48" s="120"/>
      <c r="BH48" s="120"/>
      <c r="BI48" s="120"/>
      <c r="BJ48" s="120"/>
      <c r="BK48" s="120"/>
    </row>
    <row r="49" spans="1:63" ht="12.75">
      <c r="A49" s="131" t="s">
        <v>37</v>
      </c>
      <c r="B49" s="132" t="s">
        <v>343</v>
      </c>
      <c r="C49" s="133" t="s">
        <v>344</v>
      </c>
      <c r="D49" s="134"/>
      <c r="E49" s="135"/>
      <c r="F49" s="135"/>
      <c r="G49" s="136">
        <f>SUM(G39:G48)</f>
        <v>0</v>
      </c>
      <c r="H49" s="137"/>
      <c r="I49" s="138">
        <f>SUM(I39:I48)</f>
        <v>34.03451</v>
      </c>
      <c r="J49" s="139"/>
      <c r="K49" s="138">
        <f>SUM(K39:K48)</f>
        <v>0</v>
      </c>
      <c r="O49" s="110"/>
      <c r="X49" s="140">
        <f>K49</f>
        <v>0</v>
      </c>
      <c r="Y49" s="140">
        <f>I49</f>
        <v>34.03451</v>
      </c>
      <c r="Z49" s="141">
        <f>G49</f>
        <v>0</v>
      </c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42"/>
      <c r="BB49" s="142"/>
      <c r="BC49" s="142"/>
      <c r="BD49" s="142"/>
      <c r="BE49" s="142"/>
      <c r="BF49" s="142"/>
      <c r="BG49" s="120"/>
      <c r="BH49" s="120"/>
      <c r="BI49" s="120"/>
      <c r="BJ49" s="120"/>
      <c r="BK49" s="120"/>
    </row>
    <row r="50" spans="1:58" ht="12.75">
      <c r="A50" s="143" t="s">
        <v>38</v>
      </c>
      <c r="B50" s="144" t="s">
        <v>39</v>
      </c>
      <c r="C50" s="145"/>
      <c r="D50" s="146"/>
      <c r="E50" s="147"/>
      <c r="F50" s="147"/>
      <c r="G50" s="148">
        <f>SUM(Z7:Z50)</f>
        <v>0</v>
      </c>
      <c r="H50" s="149"/>
      <c r="I50" s="150">
        <f>SUM(Y7:Y50)</f>
        <v>37.573268999999996</v>
      </c>
      <c r="J50" s="149"/>
      <c r="K50" s="150">
        <f>SUM(X7:X50)</f>
        <v>0</v>
      </c>
      <c r="O50" s="110"/>
      <c r="BA50" s="151"/>
      <c r="BB50" s="151"/>
      <c r="BC50" s="151"/>
      <c r="BD50" s="151"/>
      <c r="BE50" s="151"/>
      <c r="BF50" s="151"/>
    </row>
    <row r="51" ht="12.75">
      <c r="E51" s="77"/>
    </row>
    <row r="52" spans="1:5" ht="12.75">
      <c r="A52" s="152"/>
      <c r="E52" s="77"/>
    </row>
    <row r="53" ht="12.75">
      <c r="E53" s="77"/>
    </row>
    <row r="54" ht="12.75">
      <c r="E54" s="77"/>
    </row>
    <row r="55" ht="12.75">
      <c r="E55" s="77"/>
    </row>
    <row r="56" ht="12.75">
      <c r="E56" s="77"/>
    </row>
    <row r="57" ht="12.75">
      <c r="E57" s="77"/>
    </row>
    <row r="58" ht="12.75">
      <c r="E58" s="77"/>
    </row>
    <row r="59" ht="12.75">
      <c r="E59" s="77"/>
    </row>
    <row r="60" ht="12.75">
      <c r="E60" s="77"/>
    </row>
    <row r="61" ht="12.75">
      <c r="E61" s="77"/>
    </row>
    <row r="62" ht="12.75">
      <c r="E62" s="77"/>
    </row>
    <row r="63" ht="12.75">
      <c r="E63" s="77"/>
    </row>
    <row r="64" ht="12.75">
      <c r="E64" s="77"/>
    </row>
    <row r="65" ht="12.75">
      <c r="E65" s="77"/>
    </row>
    <row r="66" ht="12.75">
      <c r="E66" s="77"/>
    </row>
    <row r="67" ht="12.75">
      <c r="E67" s="77"/>
    </row>
    <row r="68" ht="12.75">
      <c r="E68" s="77"/>
    </row>
    <row r="69" ht="12.75">
      <c r="E69" s="77"/>
    </row>
    <row r="70" ht="12.75">
      <c r="E70" s="77"/>
    </row>
    <row r="71" ht="12.75">
      <c r="E71" s="77"/>
    </row>
    <row r="72" ht="12.75">
      <c r="E72" s="77"/>
    </row>
    <row r="73" ht="12.75">
      <c r="E73" s="77"/>
    </row>
    <row r="74" ht="12.75">
      <c r="E74" s="77"/>
    </row>
    <row r="75" ht="12.75">
      <c r="E75" s="77"/>
    </row>
    <row r="76" ht="12.75">
      <c r="E76" s="77"/>
    </row>
    <row r="77" ht="12.75">
      <c r="E77" s="77"/>
    </row>
    <row r="78" ht="12.75">
      <c r="E78" s="77"/>
    </row>
    <row r="79" ht="12.75">
      <c r="E79" s="77"/>
    </row>
    <row r="80" ht="12.75">
      <c r="E80" s="77"/>
    </row>
    <row r="81" ht="12.75">
      <c r="E81" s="77"/>
    </row>
    <row r="82" ht="12.75">
      <c r="E82" s="77"/>
    </row>
    <row r="83" ht="12.75">
      <c r="E83" s="77"/>
    </row>
    <row r="84" ht="12.75">
      <c r="E84" s="77"/>
    </row>
    <row r="85" ht="12.75">
      <c r="E85" s="77"/>
    </row>
    <row r="86" ht="12.75">
      <c r="E86" s="77"/>
    </row>
    <row r="87" ht="12.75">
      <c r="E87" s="77"/>
    </row>
    <row r="88" ht="12.75">
      <c r="E88" s="77"/>
    </row>
    <row r="89" ht="12.75">
      <c r="E89" s="77"/>
    </row>
    <row r="90" ht="12.75">
      <c r="E90" s="77"/>
    </row>
    <row r="91" ht="12.75">
      <c r="E91" s="77"/>
    </row>
    <row r="92" ht="12.75">
      <c r="E92" s="77"/>
    </row>
    <row r="93" ht="12.75">
      <c r="E93" s="77"/>
    </row>
    <row r="94" ht="12.75">
      <c r="E94" s="77"/>
    </row>
    <row r="95" ht="12.75">
      <c r="E95" s="77"/>
    </row>
    <row r="96" ht="12.75">
      <c r="E96" s="77"/>
    </row>
    <row r="97" ht="12.75">
      <c r="E97" s="77"/>
    </row>
    <row r="98" ht="12.75">
      <c r="E98" s="77"/>
    </row>
    <row r="99" ht="12.75">
      <c r="E99" s="77"/>
    </row>
    <row r="100" ht="12.75">
      <c r="E100" s="77"/>
    </row>
    <row r="101" ht="12.75">
      <c r="E101" s="77"/>
    </row>
    <row r="102" ht="12.75">
      <c r="E102" s="77"/>
    </row>
    <row r="103" ht="12.75">
      <c r="E103" s="77"/>
    </row>
    <row r="104" spans="1:2" ht="12.75">
      <c r="A104" s="153"/>
      <c r="B104" s="153"/>
    </row>
    <row r="105" spans="3:7" ht="12.75">
      <c r="C105" s="154"/>
      <c r="D105" s="154"/>
      <c r="E105" s="155"/>
      <c r="F105" s="154"/>
      <c r="G105" s="156"/>
    </row>
    <row r="106" spans="1:2" ht="12.75">
      <c r="A106" s="153"/>
      <c r="B106" s="153"/>
    </row>
    <row r="1023" spans="1:7" ht="12.75">
      <c r="A1023" s="157"/>
      <c r="B1023" s="158"/>
      <c r="C1023" s="159" t="s">
        <v>40</v>
      </c>
      <c r="D1023" s="160"/>
      <c r="F1023" s="96"/>
      <c r="G1023" s="123">
        <v>100000</v>
      </c>
    </row>
    <row r="1024" spans="1:7" ht="12.75">
      <c r="A1024" s="157"/>
      <c r="B1024" s="158"/>
      <c r="C1024" s="159" t="s">
        <v>41</v>
      </c>
      <c r="D1024" s="160"/>
      <c r="F1024" s="96"/>
      <c r="G1024" s="123">
        <v>100000</v>
      </c>
    </row>
    <row r="1025" spans="1:7" ht="12.75">
      <c r="A1025" s="157"/>
      <c r="B1025" s="158"/>
      <c r="C1025" s="159" t="s">
        <v>42</v>
      </c>
      <c r="D1025" s="160"/>
      <c r="F1025" s="96"/>
      <c r="G1025" s="123">
        <v>100000</v>
      </c>
    </row>
    <row r="1026" spans="1:7" ht="12.75">
      <c r="A1026" s="157"/>
      <c r="B1026" s="158"/>
      <c r="C1026" s="159" t="s">
        <v>43</v>
      </c>
      <c r="D1026" s="160"/>
      <c r="F1026" s="96"/>
      <c r="G1026" s="123">
        <v>100000</v>
      </c>
    </row>
    <row r="1027" spans="1:7" ht="12.75">
      <c r="A1027" s="157"/>
      <c r="B1027" s="158"/>
      <c r="C1027" s="159" t="s">
        <v>44</v>
      </c>
      <c r="D1027" s="160"/>
      <c r="F1027" s="96"/>
      <c r="G1027" s="123">
        <v>100000</v>
      </c>
    </row>
    <row r="1028" spans="1:7" ht="12.75">
      <c r="A1028" s="157"/>
      <c r="B1028" s="158"/>
      <c r="C1028" s="159" t="s">
        <v>45</v>
      </c>
      <c r="D1028" s="160"/>
      <c r="F1028" s="96"/>
      <c r="G1028" s="123">
        <v>100000</v>
      </c>
    </row>
    <row r="1029" spans="1:7" ht="12.75">
      <c r="A1029" s="157"/>
      <c r="B1029" s="158"/>
      <c r="C1029" s="159" t="s">
        <v>46</v>
      </c>
      <c r="D1029" s="160"/>
      <c r="F1029" s="96"/>
      <c r="G1029" s="123">
        <v>100000</v>
      </c>
    </row>
  </sheetData>
  <mergeCells count="12">
    <mergeCell ref="A1:G1"/>
    <mergeCell ref="C9:D9"/>
    <mergeCell ref="C13:D13"/>
    <mergeCell ref="C42:D42"/>
    <mergeCell ref="C44:D44"/>
    <mergeCell ref="C46:D46"/>
    <mergeCell ref="C48:D48"/>
    <mergeCell ref="C19:D19"/>
    <mergeCell ref="C25:D25"/>
    <mergeCell ref="C29:D29"/>
    <mergeCell ref="C31:D31"/>
    <mergeCell ref="C36:D36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Z1035"/>
  <sheetViews>
    <sheetView showGridLines="0" showZeros="0" workbookViewId="0" topLeftCell="A1">
      <selection activeCell="A1" sqref="A1:G1"/>
    </sheetView>
  </sheetViews>
  <sheetFormatPr defaultColWidth="9.00390625" defaultRowHeight="12.75"/>
  <cols>
    <col min="1" max="1" width="4.375" style="77" customWidth="1"/>
    <col min="2" max="2" width="11.625" style="77" customWidth="1"/>
    <col min="3" max="3" width="40.375" style="77" customWidth="1"/>
    <col min="4" max="4" width="5.625" style="77" customWidth="1"/>
    <col min="5" max="5" width="8.625" style="96" customWidth="1"/>
    <col min="6" max="6" width="9.875" style="77" customWidth="1"/>
    <col min="7" max="7" width="13.875" style="77" customWidth="1"/>
    <col min="8" max="8" width="11.00390625" style="77" hidden="1" customWidth="1"/>
    <col min="9" max="9" width="9.75390625" style="77" hidden="1" customWidth="1"/>
    <col min="10" max="10" width="11.25390625" style="77" hidden="1" customWidth="1"/>
    <col min="11" max="11" width="10.375" style="77" hidden="1" customWidth="1"/>
    <col min="12" max="12" width="75.375" style="77" customWidth="1"/>
    <col min="13" max="13" width="45.25390625" style="77" customWidth="1"/>
    <col min="14" max="55" width="9.125" style="77" customWidth="1"/>
    <col min="56" max="56" width="62.25390625" style="77" customWidth="1"/>
    <col min="57" max="16384" width="9.125" style="77" customWidth="1"/>
  </cols>
  <sheetData>
    <row r="1" spans="1:7" ht="15" customHeight="1">
      <c r="A1" s="174" t="s">
        <v>467</v>
      </c>
      <c r="B1" s="174"/>
      <c r="C1" s="174"/>
      <c r="D1" s="174"/>
      <c r="E1" s="174"/>
      <c r="F1" s="174"/>
      <c r="G1" s="174"/>
    </row>
    <row r="2" spans="2:7" ht="3" customHeight="1" thickBot="1">
      <c r="B2" s="78"/>
      <c r="C2" s="79"/>
      <c r="D2" s="79"/>
      <c r="E2" s="80"/>
      <c r="F2" s="79"/>
      <c r="G2" s="79"/>
    </row>
    <row r="3" spans="1:7" ht="13.5" customHeight="1" thickTop="1">
      <c r="A3" s="81" t="s">
        <v>20</v>
      </c>
      <c r="B3" s="82"/>
      <c r="C3" s="83"/>
      <c r="D3" s="84" t="s">
        <v>400</v>
      </c>
      <c r="E3" s="85"/>
      <c r="F3" s="86"/>
      <c r="G3" s="87"/>
    </row>
    <row r="4" spans="1:7" ht="13.5" customHeight="1" thickBot="1">
      <c r="A4" s="88" t="s">
        <v>21</v>
      </c>
      <c r="B4" s="89"/>
      <c r="C4" s="90"/>
      <c r="D4" s="91" t="s">
        <v>2</v>
      </c>
      <c r="E4" s="92"/>
      <c r="F4" s="93"/>
      <c r="G4" s="94"/>
    </row>
    <row r="5" ht="13.5" thickTop="1">
      <c r="A5" s="95"/>
    </row>
    <row r="6" spans="1:11" s="101" customFormat="1" ht="26.25" customHeight="1">
      <c r="A6" s="97" t="s">
        <v>22</v>
      </c>
      <c r="B6" s="98" t="s">
        <v>23</v>
      </c>
      <c r="C6" s="98" t="s">
        <v>24</v>
      </c>
      <c r="D6" s="98" t="s">
        <v>25</v>
      </c>
      <c r="E6" s="98" t="s">
        <v>26</v>
      </c>
      <c r="F6" s="98" t="s">
        <v>27</v>
      </c>
      <c r="G6" s="99" t="s">
        <v>28</v>
      </c>
      <c r="H6" s="100" t="s">
        <v>29</v>
      </c>
      <c r="I6" s="100" t="s">
        <v>30</v>
      </c>
      <c r="J6" s="100" t="s">
        <v>31</v>
      </c>
      <c r="K6" s="100" t="s">
        <v>32</v>
      </c>
    </row>
    <row r="7" spans="1:15" ht="14.25" customHeight="1">
      <c r="A7" s="102" t="s">
        <v>33</v>
      </c>
      <c r="B7" s="103" t="s">
        <v>34</v>
      </c>
      <c r="C7" s="104" t="s">
        <v>35</v>
      </c>
      <c r="D7" s="105"/>
      <c r="E7" s="106"/>
      <c r="F7" s="106"/>
      <c r="G7" s="107"/>
      <c r="H7" s="108"/>
      <c r="I7" s="109"/>
      <c r="J7" s="108"/>
      <c r="K7" s="109"/>
      <c r="O7" s="110"/>
    </row>
    <row r="8" spans="1:104" ht="12.75">
      <c r="A8" s="111">
        <v>1</v>
      </c>
      <c r="B8" s="112" t="s">
        <v>66</v>
      </c>
      <c r="C8" s="113" t="s">
        <v>67</v>
      </c>
      <c r="D8" s="114" t="s">
        <v>49</v>
      </c>
      <c r="E8" s="115">
        <v>2.56</v>
      </c>
      <c r="F8" s="116"/>
      <c r="G8" s="117">
        <f>E8*F8</f>
        <v>0</v>
      </c>
      <c r="H8" s="118">
        <v>0</v>
      </c>
      <c r="I8" s="119">
        <f>E8*H8</f>
        <v>0</v>
      </c>
      <c r="J8" s="118">
        <v>0</v>
      </c>
      <c r="K8" s="119">
        <f>E8*J8</f>
        <v>0</v>
      </c>
      <c r="O8" s="110"/>
      <c r="Z8" s="120"/>
      <c r="AA8" s="120">
        <v>1</v>
      </c>
      <c r="AB8" s="120">
        <v>1</v>
      </c>
      <c r="AC8" s="120">
        <v>1</v>
      </c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CA8" s="120">
        <v>1</v>
      </c>
      <c r="CB8" s="120">
        <v>1</v>
      </c>
      <c r="CZ8" s="77">
        <v>1</v>
      </c>
    </row>
    <row r="9" spans="1:63" ht="12.75">
      <c r="A9" s="121"/>
      <c r="B9" s="122"/>
      <c r="C9" s="169" t="s">
        <v>360</v>
      </c>
      <c r="D9" s="170"/>
      <c r="E9" s="125">
        <v>2.56</v>
      </c>
      <c r="F9" s="126"/>
      <c r="G9" s="127"/>
      <c r="H9" s="128"/>
      <c r="I9" s="123"/>
      <c r="K9" s="123"/>
      <c r="M9" s="129" t="s">
        <v>360</v>
      </c>
      <c r="O9" s="11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30" t="e">
        <f>#REF!</f>
        <v>#REF!</v>
      </c>
      <c r="BE9" s="120"/>
      <c r="BF9" s="120"/>
      <c r="BG9" s="120"/>
      <c r="BH9" s="120"/>
      <c r="BI9" s="120"/>
      <c r="BJ9" s="120"/>
      <c r="BK9" s="120"/>
    </row>
    <row r="10" spans="1:104" ht="12.75">
      <c r="A10" s="111">
        <v>2</v>
      </c>
      <c r="B10" s="112" t="s">
        <v>70</v>
      </c>
      <c r="C10" s="113" t="s">
        <v>71</v>
      </c>
      <c r="D10" s="114" t="s">
        <v>49</v>
      </c>
      <c r="E10" s="115">
        <v>2.56</v>
      </c>
      <c r="F10" s="116"/>
      <c r="G10" s="117">
        <f>E10*F10</f>
        <v>0</v>
      </c>
      <c r="H10" s="118">
        <v>0</v>
      </c>
      <c r="I10" s="119">
        <f>E10*H10</f>
        <v>0</v>
      </c>
      <c r="J10" s="118">
        <v>0</v>
      </c>
      <c r="K10" s="119">
        <f>E10*J10</f>
        <v>0</v>
      </c>
      <c r="O10" s="110"/>
      <c r="Z10" s="120"/>
      <c r="AA10" s="120">
        <v>1</v>
      </c>
      <c r="AB10" s="120">
        <v>1</v>
      </c>
      <c r="AC10" s="120">
        <v>1</v>
      </c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CA10" s="120">
        <v>1</v>
      </c>
      <c r="CB10" s="120">
        <v>1</v>
      </c>
      <c r="CZ10" s="77">
        <v>1</v>
      </c>
    </row>
    <row r="11" spans="1:104" ht="12.75">
      <c r="A11" s="111">
        <v>3</v>
      </c>
      <c r="B11" s="112" t="s">
        <v>302</v>
      </c>
      <c r="C11" s="113" t="s">
        <v>303</v>
      </c>
      <c r="D11" s="114" t="s">
        <v>108</v>
      </c>
      <c r="E11" s="115">
        <v>8</v>
      </c>
      <c r="F11" s="116"/>
      <c r="G11" s="117">
        <f>E11*F11</f>
        <v>0</v>
      </c>
      <c r="H11" s="118">
        <v>0.00522</v>
      </c>
      <c r="I11" s="119">
        <f>E11*H11</f>
        <v>0.04176</v>
      </c>
      <c r="J11" s="118">
        <v>0</v>
      </c>
      <c r="K11" s="119">
        <f>E11*J11</f>
        <v>0</v>
      </c>
      <c r="O11" s="110"/>
      <c r="Z11" s="120"/>
      <c r="AA11" s="120">
        <v>1</v>
      </c>
      <c r="AB11" s="120">
        <v>0</v>
      </c>
      <c r="AC11" s="120">
        <v>0</v>
      </c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CA11" s="120">
        <v>1</v>
      </c>
      <c r="CB11" s="120">
        <v>0</v>
      </c>
      <c r="CZ11" s="77">
        <v>1</v>
      </c>
    </row>
    <row r="12" spans="1:104" ht="12.75">
      <c r="A12" s="111">
        <v>4</v>
      </c>
      <c r="B12" s="112" t="s">
        <v>72</v>
      </c>
      <c r="C12" s="113" t="s">
        <v>73</v>
      </c>
      <c r="D12" s="114" t="s">
        <v>49</v>
      </c>
      <c r="E12" s="115">
        <v>25.06</v>
      </c>
      <c r="F12" s="116"/>
      <c r="G12" s="117">
        <f>E12*F12</f>
        <v>0</v>
      </c>
      <c r="H12" s="118">
        <v>0</v>
      </c>
      <c r="I12" s="119">
        <f>E12*H12</f>
        <v>0</v>
      </c>
      <c r="J12" s="118">
        <v>0</v>
      </c>
      <c r="K12" s="119">
        <f>E12*J12</f>
        <v>0</v>
      </c>
      <c r="O12" s="110"/>
      <c r="Z12" s="120"/>
      <c r="AA12" s="120">
        <v>1</v>
      </c>
      <c r="AB12" s="120">
        <v>1</v>
      </c>
      <c r="AC12" s="120">
        <v>1</v>
      </c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CA12" s="120">
        <v>1</v>
      </c>
      <c r="CB12" s="120">
        <v>1</v>
      </c>
      <c r="CZ12" s="77">
        <v>1</v>
      </c>
    </row>
    <row r="13" spans="1:63" ht="12.75">
      <c r="A13" s="121"/>
      <c r="B13" s="122"/>
      <c r="C13" s="169" t="s">
        <v>361</v>
      </c>
      <c r="D13" s="170"/>
      <c r="E13" s="125">
        <v>25.06</v>
      </c>
      <c r="F13" s="126"/>
      <c r="G13" s="127"/>
      <c r="H13" s="128"/>
      <c r="I13" s="123"/>
      <c r="K13" s="123"/>
      <c r="M13" s="129" t="s">
        <v>361</v>
      </c>
      <c r="O13" s="11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30" t="str">
        <f>C12</f>
        <v>Vodorovné přemístění výkopku z hor.1-4 do 10000 m</v>
      </c>
      <c r="BE13" s="120"/>
      <c r="BF13" s="120"/>
      <c r="BG13" s="120"/>
      <c r="BH13" s="120"/>
      <c r="BI13" s="120"/>
      <c r="BJ13" s="120"/>
      <c r="BK13" s="120"/>
    </row>
    <row r="14" spans="1:104" ht="12.75">
      <c r="A14" s="111">
        <v>5</v>
      </c>
      <c r="B14" s="112" t="s">
        <v>75</v>
      </c>
      <c r="C14" s="113" t="s">
        <v>76</v>
      </c>
      <c r="D14" s="114" t="s">
        <v>49</v>
      </c>
      <c r="E14" s="115">
        <v>25.06</v>
      </c>
      <c r="F14" s="116"/>
      <c r="G14" s="117">
        <f>E14*F14</f>
        <v>0</v>
      </c>
      <c r="H14" s="118">
        <v>0</v>
      </c>
      <c r="I14" s="119">
        <f>E14*H14</f>
        <v>0</v>
      </c>
      <c r="J14" s="118">
        <v>0</v>
      </c>
      <c r="K14" s="119">
        <f>E14*J14</f>
        <v>0</v>
      </c>
      <c r="O14" s="110"/>
      <c r="Z14" s="120"/>
      <c r="AA14" s="120">
        <v>1</v>
      </c>
      <c r="AB14" s="120">
        <v>1</v>
      </c>
      <c r="AC14" s="120">
        <v>1</v>
      </c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CA14" s="120">
        <v>1</v>
      </c>
      <c r="CB14" s="120">
        <v>1</v>
      </c>
      <c r="CZ14" s="77">
        <v>1</v>
      </c>
    </row>
    <row r="15" spans="1:104" ht="12.75">
      <c r="A15" s="111">
        <v>6</v>
      </c>
      <c r="B15" s="112" t="s">
        <v>305</v>
      </c>
      <c r="C15" s="113" t="s">
        <v>306</v>
      </c>
      <c r="D15" s="114" t="s">
        <v>49</v>
      </c>
      <c r="E15" s="115">
        <v>25.06</v>
      </c>
      <c r="F15" s="116"/>
      <c r="G15" s="117">
        <f>E15*F15</f>
        <v>0</v>
      </c>
      <c r="H15" s="118">
        <v>0</v>
      </c>
      <c r="I15" s="119">
        <f>E15*H15</f>
        <v>0</v>
      </c>
      <c r="J15" s="118"/>
      <c r="K15" s="119">
        <f>E15*J15</f>
        <v>0</v>
      </c>
      <c r="O15" s="110"/>
      <c r="Z15" s="120"/>
      <c r="AA15" s="120">
        <v>12</v>
      </c>
      <c r="AB15" s="120">
        <v>0</v>
      </c>
      <c r="AC15" s="120">
        <v>1</v>
      </c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CA15" s="120">
        <v>12</v>
      </c>
      <c r="CB15" s="120">
        <v>0</v>
      </c>
      <c r="CZ15" s="77">
        <v>1</v>
      </c>
    </row>
    <row r="16" spans="1:63" ht="12.75">
      <c r="A16" s="131" t="s">
        <v>37</v>
      </c>
      <c r="B16" s="132" t="s">
        <v>34</v>
      </c>
      <c r="C16" s="133" t="s">
        <v>35</v>
      </c>
      <c r="D16" s="134"/>
      <c r="E16" s="135"/>
      <c r="F16" s="135"/>
      <c r="G16" s="136">
        <f>SUM(G7:G15)</f>
        <v>0</v>
      </c>
      <c r="H16" s="137"/>
      <c r="I16" s="138">
        <f>SUM(I7:I15)</f>
        <v>0.04176</v>
      </c>
      <c r="J16" s="139"/>
      <c r="K16" s="138">
        <f>SUM(K7:K15)</f>
        <v>0</v>
      </c>
      <c r="O16" s="110"/>
      <c r="X16" s="140">
        <f>K16</f>
        <v>0</v>
      </c>
      <c r="Y16" s="140">
        <f>I16</f>
        <v>0.04176</v>
      </c>
      <c r="Z16" s="141">
        <f>G16</f>
        <v>0</v>
      </c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42"/>
      <c r="BB16" s="142"/>
      <c r="BC16" s="142"/>
      <c r="BD16" s="142"/>
      <c r="BE16" s="142"/>
      <c r="BF16" s="142"/>
      <c r="BG16" s="120"/>
      <c r="BH16" s="120"/>
      <c r="BI16" s="120"/>
      <c r="BJ16" s="120"/>
      <c r="BK16" s="120"/>
    </row>
    <row r="17" spans="1:15" ht="14.25" customHeight="1">
      <c r="A17" s="102" t="s">
        <v>33</v>
      </c>
      <c r="B17" s="103" t="s">
        <v>307</v>
      </c>
      <c r="C17" s="104" t="s">
        <v>308</v>
      </c>
      <c r="D17" s="105"/>
      <c r="E17" s="106"/>
      <c r="F17" s="106"/>
      <c r="G17" s="107"/>
      <c r="H17" s="108"/>
      <c r="I17" s="109"/>
      <c r="J17" s="108"/>
      <c r="K17" s="109"/>
      <c r="O17" s="110"/>
    </row>
    <row r="18" spans="1:104" ht="12.75">
      <c r="A18" s="111">
        <v>7</v>
      </c>
      <c r="B18" s="112" t="s">
        <v>309</v>
      </c>
      <c r="C18" s="113" t="s">
        <v>310</v>
      </c>
      <c r="D18" s="114" t="s">
        <v>49</v>
      </c>
      <c r="E18" s="115">
        <v>2.56</v>
      </c>
      <c r="F18" s="116"/>
      <c r="G18" s="117">
        <f>E18*F18</f>
        <v>0</v>
      </c>
      <c r="H18" s="118">
        <v>2.41693</v>
      </c>
      <c r="I18" s="119">
        <f>E18*H18</f>
        <v>6.187340799999999</v>
      </c>
      <c r="J18" s="118">
        <v>0</v>
      </c>
      <c r="K18" s="119">
        <f>E18*J18</f>
        <v>0</v>
      </c>
      <c r="O18" s="110"/>
      <c r="Z18" s="120"/>
      <c r="AA18" s="120">
        <v>1</v>
      </c>
      <c r="AB18" s="120">
        <v>1</v>
      </c>
      <c r="AC18" s="120">
        <v>1</v>
      </c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CA18" s="120">
        <v>1</v>
      </c>
      <c r="CB18" s="120">
        <v>1</v>
      </c>
      <c r="CZ18" s="77">
        <v>1</v>
      </c>
    </row>
    <row r="19" spans="1:63" ht="12.75">
      <c r="A19" s="121"/>
      <c r="B19" s="122"/>
      <c r="C19" s="169" t="s">
        <v>360</v>
      </c>
      <c r="D19" s="170"/>
      <c r="E19" s="125">
        <v>2.56</v>
      </c>
      <c r="F19" s="126"/>
      <c r="G19" s="127"/>
      <c r="H19" s="128"/>
      <c r="I19" s="123"/>
      <c r="K19" s="123"/>
      <c r="M19" s="129" t="s">
        <v>360</v>
      </c>
      <c r="O19" s="11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30" t="str">
        <f>C18</f>
        <v>Beton základových patek prostý C 16/20 (B 20)</v>
      </c>
      <c r="BE19" s="120"/>
      <c r="BF19" s="120"/>
      <c r="BG19" s="120"/>
      <c r="BH19" s="120"/>
      <c r="BI19" s="120"/>
      <c r="BJ19" s="120"/>
      <c r="BK19" s="120"/>
    </row>
    <row r="20" spans="1:63" ht="12.75">
      <c r="A20" s="131" t="s">
        <v>37</v>
      </c>
      <c r="B20" s="132" t="s">
        <v>307</v>
      </c>
      <c r="C20" s="133" t="s">
        <v>308</v>
      </c>
      <c r="D20" s="134"/>
      <c r="E20" s="135"/>
      <c r="F20" s="135"/>
      <c r="G20" s="136">
        <f>SUM(G17:G19)</f>
        <v>0</v>
      </c>
      <c r="H20" s="137"/>
      <c r="I20" s="138">
        <f>SUM(I17:I19)</f>
        <v>6.187340799999999</v>
      </c>
      <c r="J20" s="139"/>
      <c r="K20" s="138">
        <f>SUM(K17:K19)</f>
        <v>0</v>
      </c>
      <c r="O20" s="110"/>
      <c r="X20" s="140">
        <f>K20</f>
        <v>0</v>
      </c>
      <c r="Y20" s="140">
        <f>I20</f>
        <v>6.187340799999999</v>
      </c>
      <c r="Z20" s="141">
        <f>G20</f>
        <v>0</v>
      </c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42"/>
      <c r="BB20" s="142"/>
      <c r="BC20" s="142"/>
      <c r="BD20" s="142"/>
      <c r="BE20" s="142"/>
      <c r="BF20" s="142"/>
      <c r="BG20" s="120"/>
      <c r="BH20" s="120"/>
      <c r="BI20" s="120"/>
      <c r="BJ20" s="120"/>
      <c r="BK20" s="120"/>
    </row>
    <row r="21" spans="1:15" ht="14.25" customHeight="1">
      <c r="A21" s="102" t="s">
        <v>33</v>
      </c>
      <c r="B21" s="103" t="s">
        <v>362</v>
      </c>
      <c r="C21" s="104" t="s">
        <v>363</v>
      </c>
      <c r="D21" s="105"/>
      <c r="E21" s="106"/>
      <c r="F21" s="106"/>
      <c r="G21" s="107"/>
      <c r="H21" s="108"/>
      <c r="I21" s="109"/>
      <c r="J21" s="108"/>
      <c r="K21" s="109"/>
      <c r="O21" s="110"/>
    </row>
    <row r="22" spans="1:104" ht="12.75">
      <c r="A22" s="111">
        <v>8</v>
      </c>
      <c r="B22" s="112" t="s">
        <v>364</v>
      </c>
      <c r="C22" s="113" t="s">
        <v>365</v>
      </c>
      <c r="D22" s="114" t="s">
        <v>152</v>
      </c>
      <c r="E22" s="115">
        <v>4</v>
      </c>
      <c r="F22" s="116"/>
      <c r="G22" s="117">
        <f>E22*F22</f>
        <v>0</v>
      </c>
      <c r="H22" s="118">
        <v>0</v>
      </c>
      <c r="I22" s="119">
        <f>E22*H22</f>
        <v>0</v>
      </c>
      <c r="J22" s="118">
        <v>0</v>
      </c>
      <c r="K22" s="119">
        <f>E22*J22</f>
        <v>0</v>
      </c>
      <c r="O22" s="110"/>
      <c r="Z22" s="120"/>
      <c r="AA22" s="120">
        <v>1</v>
      </c>
      <c r="AB22" s="120">
        <v>0</v>
      </c>
      <c r="AC22" s="120">
        <v>0</v>
      </c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CA22" s="120">
        <v>1</v>
      </c>
      <c r="CB22" s="120">
        <v>0</v>
      </c>
      <c r="CZ22" s="77">
        <v>4</v>
      </c>
    </row>
    <row r="23" spans="1:104" ht="12.75">
      <c r="A23" s="111">
        <v>9</v>
      </c>
      <c r="B23" s="112" t="s">
        <v>366</v>
      </c>
      <c r="C23" s="113" t="s">
        <v>367</v>
      </c>
      <c r="D23" s="114" t="s">
        <v>152</v>
      </c>
      <c r="E23" s="115">
        <v>4</v>
      </c>
      <c r="F23" s="116"/>
      <c r="G23" s="117">
        <f>E23*F23</f>
        <v>0</v>
      </c>
      <c r="H23" s="118">
        <v>0</v>
      </c>
      <c r="I23" s="119">
        <f>E23*H23</f>
        <v>0</v>
      </c>
      <c r="J23" s="118">
        <v>0</v>
      </c>
      <c r="K23" s="119">
        <f>E23*J23</f>
        <v>0</v>
      </c>
      <c r="O23" s="110"/>
      <c r="Z23" s="120"/>
      <c r="AA23" s="120">
        <v>1</v>
      </c>
      <c r="AB23" s="120">
        <v>9</v>
      </c>
      <c r="AC23" s="120">
        <v>9</v>
      </c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CA23" s="120">
        <v>1</v>
      </c>
      <c r="CB23" s="120">
        <v>9</v>
      </c>
      <c r="CZ23" s="77">
        <v>4</v>
      </c>
    </row>
    <row r="24" spans="1:104" ht="12.75">
      <c r="A24" s="111">
        <v>10</v>
      </c>
      <c r="B24" s="112" t="s">
        <v>368</v>
      </c>
      <c r="C24" s="113" t="s">
        <v>369</v>
      </c>
      <c r="D24" s="114" t="s">
        <v>152</v>
      </c>
      <c r="E24" s="115">
        <v>1</v>
      </c>
      <c r="F24" s="116"/>
      <c r="G24" s="117">
        <f>E24*F24</f>
        <v>0</v>
      </c>
      <c r="H24" s="118">
        <v>0</v>
      </c>
      <c r="I24" s="119">
        <f>E24*H24</f>
        <v>0</v>
      </c>
      <c r="J24" s="118">
        <v>0</v>
      </c>
      <c r="K24" s="119">
        <f>E24*J24</f>
        <v>0</v>
      </c>
      <c r="O24" s="110"/>
      <c r="Z24" s="120"/>
      <c r="AA24" s="120">
        <v>1</v>
      </c>
      <c r="AB24" s="120">
        <v>9</v>
      </c>
      <c r="AC24" s="120">
        <v>9</v>
      </c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CA24" s="120">
        <v>1</v>
      </c>
      <c r="CB24" s="120">
        <v>9</v>
      </c>
      <c r="CZ24" s="77">
        <v>4</v>
      </c>
    </row>
    <row r="25" spans="1:104" ht="12.75">
      <c r="A25" s="111">
        <v>11</v>
      </c>
      <c r="B25" s="112" t="s">
        <v>370</v>
      </c>
      <c r="C25" s="113" t="s">
        <v>371</v>
      </c>
      <c r="D25" s="114" t="s">
        <v>108</v>
      </c>
      <c r="E25" s="115">
        <v>45</v>
      </c>
      <c r="F25" s="116"/>
      <c r="G25" s="117">
        <f>E25*F25</f>
        <v>0</v>
      </c>
      <c r="H25" s="118">
        <v>0</v>
      </c>
      <c r="I25" s="119">
        <f>E25*H25</f>
        <v>0</v>
      </c>
      <c r="J25" s="118">
        <v>0</v>
      </c>
      <c r="K25" s="119">
        <f>E25*J25</f>
        <v>0</v>
      </c>
      <c r="O25" s="110"/>
      <c r="Z25" s="120"/>
      <c r="AA25" s="120">
        <v>1</v>
      </c>
      <c r="AB25" s="120">
        <v>9</v>
      </c>
      <c r="AC25" s="120">
        <v>9</v>
      </c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CA25" s="120">
        <v>1</v>
      </c>
      <c r="CB25" s="120">
        <v>9</v>
      </c>
      <c r="CZ25" s="77">
        <v>4</v>
      </c>
    </row>
    <row r="26" spans="1:104" ht="12.75">
      <c r="A26" s="111">
        <v>12</v>
      </c>
      <c r="B26" s="112" t="s">
        <v>372</v>
      </c>
      <c r="C26" s="113" t="s">
        <v>373</v>
      </c>
      <c r="D26" s="114" t="s">
        <v>49</v>
      </c>
      <c r="E26" s="115">
        <v>2.56</v>
      </c>
      <c r="F26" s="116"/>
      <c r="G26" s="117">
        <f>E26*F26</f>
        <v>0</v>
      </c>
      <c r="H26" s="118">
        <v>2.25634</v>
      </c>
      <c r="I26" s="119">
        <f>E26*H26</f>
        <v>5.776230399999999</v>
      </c>
      <c r="J26" s="118">
        <v>0</v>
      </c>
      <c r="K26" s="119">
        <f>E26*J26</f>
        <v>0</v>
      </c>
      <c r="O26" s="110"/>
      <c r="Z26" s="120"/>
      <c r="AA26" s="120">
        <v>1</v>
      </c>
      <c r="AB26" s="120">
        <v>1</v>
      </c>
      <c r="AC26" s="120">
        <v>1</v>
      </c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CA26" s="120">
        <v>1</v>
      </c>
      <c r="CB26" s="120">
        <v>1</v>
      </c>
      <c r="CZ26" s="77">
        <v>4</v>
      </c>
    </row>
    <row r="27" spans="1:63" ht="12.75">
      <c r="A27" s="121"/>
      <c r="B27" s="122"/>
      <c r="C27" s="169" t="s">
        <v>360</v>
      </c>
      <c r="D27" s="170"/>
      <c r="E27" s="125">
        <v>2.56</v>
      </c>
      <c r="F27" s="126"/>
      <c r="G27" s="127"/>
      <c r="H27" s="128"/>
      <c r="I27" s="123"/>
      <c r="K27" s="123"/>
      <c r="M27" s="129" t="s">
        <v>360</v>
      </c>
      <c r="O27" s="11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30" t="str">
        <f>C26</f>
        <v>Základová kce beton C16/20-bednění límec sloupu</v>
      </c>
      <c r="BE27" s="120"/>
      <c r="BF27" s="120"/>
      <c r="BG27" s="120"/>
      <c r="BH27" s="120"/>
      <c r="BI27" s="120"/>
      <c r="BJ27" s="120"/>
      <c r="BK27" s="120"/>
    </row>
    <row r="28" spans="1:104" ht="22.5">
      <c r="A28" s="111">
        <v>13</v>
      </c>
      <c r="B28" s="112" t="s">
        <v>374</v>
      </c>
      <c r="C28" s="113" t="s">
        <v>375</v>
      </c>
      <c r="D28" s="114" t="s">
        <v>254</v>
      </c>
      <c r="E28" s="115">
        <v>4</v>
      </c>
      <c r="F28" s="116"/>
      <c r="G28" s="117">
        <f>E28*F28</f>
        <v>0</v>
      </c>
      <c r="H28" s="118">
        <v>2.53596</v>
      </c>
      <c r="I28" s="119">
        <f>E28*H28</f>
        <v>10.14384</v>
      </c>
      <c r="J28" s="118"/>
      <c r="K28" s="119">
        <f>E28*J28</f>
        <v>0</v>
      </c>
      <c r="O28" s="110"/>
      <c r="Z28" s="120"/>
      <c r="AA28" s="120">
        <v>12</v>
      </c>
      <c r="AB28" s="120">
        <v>0</v>
      </c>
      <c r="AC28" s="120">
        <v>2</v>
      </c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CA28" s="120">
        <v>12</v>
      </c>
      <c r="CB28" s="120">
        <v>0</v>
      </c>
      <c r="CZ28" s="77">
        <v>4</v>
      </c>
    </row>
    <row r="29" spans="1:104" ht="12.75">
      <c r="A29" s="111">
        <v>14</v>
      </c>
      <c r="B29" s="112" t="s">
        <v>376</v>
      </c>
      <c r="C29" s="113" t="s">
        <v>377</v>
      </c>
      <c r="D29" s="114" t="s">
        <v>152</v>
      </c>
      <c r="E29" s="115">
        <v>4</v>
      </c>
      <c r="F29" s="116"/>
      <c r="G29" s="117">
        <f>E29*F29</f>
        <v>0</v>
      </c>
      <c r="H29" s="118">
        <v>0</v>
      </c>
      <c r="I29" s="119">
        <f>E29*H29</f>
        <v>0</v>
      </c>
      <c r="J29" s="118"/>
      <c r="K29" s="119">
        <f>E29*J29</f>
        <v>0</v>
      </c>
      <c r="O29" s="110"/>
      <c r="Z29" s="120"/>
      <c r="AA29" s="120">
        <v>12</v>
      </c>
      <c r="AB29" s="120">
        <v>0</v>
      </c>
      <c r="AC29" s="120">
        <v>3</v>
      </c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CA29" s="120">
        <v>12</v>
      </c>
      <c r="CB29" s="120">
        <v>0</v>
      </c>
      <c r="CZ29" s="77">
        <v>4</v>
      </c>
    </row>
    <row r="30" spans="1:104" ht="12.75">
      <c r="A30" s="111">
        <v>15</v>
      </c>
      <c r="B30" s="112" t="s">
        <v>378</v>
      </c>
      <c r="C30" s="113" t="s">
        <v>379</v>
      </c>
      <c r="D30" s="114" t="s">
        <v>152</v>
      </c>
      <c r="E30" s="115">
        <v>4</v>
      </c>
      <c r="F30" s="116"/>
      <c r="G30" s="117">
        <f>E30*F30</f>
        <v>0</v>
      </c>
      <c r="H30" s="118">
        <v>0</v>
      </c>
      <c r="I30" s="119">
        <f>E30*H30</f>
        <v>0</v>
      </c>
      <c r="J30" s="118"/>
      <c r="K30" s="119">
        <f>E30*J30</f>
        <v>0</v>
      </c>
      <c r="O30" s="110"/>
      <c r="Z30" s="120"/>
      <c r="AA30" s="120">
        <v>12</v>
      </c>
      <c r="AB30" s="120">
        <v>0</v>
      </c>
      <c r="AC30" s="120">
        <v>4</v>
      </c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CA30" s="120">
        <v>12</v>
      </c>
      <c r="CB30" s="120">
        <v>0</v>
      </c>
      <c r="CZ30" s="77">
        <v>4</v>
      </c>
    </row>
    <row r="31" spans="1:104" ht="12.75">
      <c r="A31" s="111">
        <v>16</v>
      </c>
      <c r="B31" s="112" t="s">
        <v>380</v>
      </c>
      <c r="C31" s="113" t="s">
        <v>381</v>
      </c>
      <c r="D31" s="114" t="s">
        <v>152</v>
      </c>
      <c r="E31" s="115">
        <v>4</v>
      </c>
      <c r="F31" s="116"/>
      <c r="G31" s="117">
        <f>E31*F31</f>
        <v>0</v>
      </c>
      <c r="H31" s="118">
        <v>0</v>
      </c>
      <c r="I31" s="119">
        <f>E31*H31</f>
        <v>0</v>
      </c>
      <c r="J31" s="118"/>
      <c r="K31" s="119">
        <f>E31*J31</f>
        <v>0</v>
      </c>
      <c r="O31" s="110"/>
      <c r="Z31" s="120"/>
      <c r="AA31" s="120">
        <v>12</v>
      </c>
      <c r="AB31" s="120">
        <v>0</v>
      </c>
      <c r="AC31" s="120">
        <v>5</v>
      </c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CA31" s="120">
        <v>12</v>
      </c>
      <c r="CB31" s="120">
        <v>0</v>
      </c>
      <c r="CZ31" s="77">
        <v>4</v>
      </c>
    </row>
    <row r="32" spans="1:104" ht="12.75">
      <c r="A32" s="111">
        <v>17</v>
      </c>
      <c r="B32" s="112" t="s">
        <v>382</v>
      </c>
      <c r="C32" s="113" t="s">
        <v>383</v>
      </c>
      <c r="D32" s="114" t="s">
        <v>108</v>
      </c>
      <c r="E32" s="115">
        <v>280.2</v>
      </c>
      <c r="F32" s="116"/>
      <c r="G32" s="117">
        <f>E32*F32</f>
        <v>0</v>
      </c>
      <c r="H32" s="118">
        <v>0</v>
      </c>
      <c r="I32" s="119">
        <f>E32*H32</f>
        <v>0</v>
      </c>
      <c r="J32" s="118"/>
      <c r="K32" s="119">
        <f>E32*J32</f>
        <v>0</v>
      </c>
      <c r="O32" s="110"/>
      <c r="Z32" s="120"/>
      <c r="AA32" s="120">
        <v>12</v>
      </c>
      <c r="AB32" s="120">
        <v>0</v>
      </c>
      <c r="AC32" s="120">
        <v>6</v>
      </c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CA32" s="120">
        <v>12</v>
      </c>
      <c r="CB32" s="120">
        <v>0</v>
      </c>
      <c r="CZ32" s="77">
        <v>4</v>
      </c>
    </row>
    <row r="33" spans="1:63" ht="12.75">
      <c r="A33" s="121"/>
      <c r="B33" s="122"/>
      <c r="C33" s="169" t="s">
        <v>384</v>
      </c>
      <c r="D33" s="170"/>
      <c r="E33" s="125">
        <v>280.2</v>
      </c>
      <c r="F33" s="126"/>
      <c r="G33" s="127"/>
      <c r="H33" s="128"/>
      <c r="I33" s="123"/>
      <c r="K33" s="123"/>
      <c r="M33" s="129" t="s">
        <v>384</v>
      </c>
      <c r="O33" s="11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30" t="str">
        <f>C32</f>
        <v>Kabel-J 3x1,5</v>
      </c>
      <c r="BE33" s="120"/>
      <c r="BF33" s="120"/>
      <c r="BG33" s="120"/>
      <c r="BH33" s="120"/>
      <c r="BI33" s="120"/>
      <c r="BJ33" s="120"/>
      <c r="BK33" s="120"/>
    </row>
    <row r="34" spans="1:104" ht="12.75">
      <c r="A34" s="111">
        <v>18</v>
      </c>
      <c r="B34" s="112" t="s">
        <v>385</v>
      </c>
      <c r="C34" s="113" t="s">
        <v>386</v>
      </c>
      <c r="D34" s="114" t="s">
        <v>254</v>
      </c>
      <c r="E34" s="115">
        <v>4</v>
      </c>
      <c r="F34" s="116"/>
      <c r="G34" s="117">
        <f>E34*F34</f>
        <v>0</v>
      </c>
      <c r="H34" s="118">
        <v>0</v>
      </c>
      <c r="I34" s="119">
        <f>E34*H34</f>
        <v>0</v>
      </c>
      <c r="J34" s="118"/>
      <c r="K34" s="119">
        <f>E34*J34</f>
        <v>0</v>
      </c>
      <c r="O34" s="110"/>
      <c r="Z34" s="120"/>
      <c r="AA34" s="120">
        <v>12</v>
      </c>
      <c r="AB34" s="120">
        <v>0</v>
      </c>
      <c r="AC34" s="120">
        <v>8</v>
      </c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CA34" s="120">
        <v>12</v>
      </c>
      <c r="CB34" s="120">
        <v>0</v>
      </c>
      <c r="CZ34" s="77">
        <v>4</v>
      </c>
    </row>
    <row r="35" spans="1:104" ht="12.75">
      <c r="A35" s="111">
        <v>19</v>
      </c>
      <c r="B35" s="112" t="s">
        <v>387</v>
      </c>
      <c r="C35" s="113" t="s">
        <v>388</v>
      </c>
      <c r="D35" s="114" t="s">
        <v>389</v>
      </c>
      <c r="E35" s="115">
        <v>1</v>
      </c>
      <c r="F35" s="116"/>
      <c r="G35" s="117">
        <f>E35*F35</f>
        <v>0</v>
      </c>
      <c r="H35" s="118">
        <v>0</v>
      </c>
      <c r="I35" s="119">
        <f>E35*H35</f>
        <v>0</v>
      </c>
      <c r="J35" s="118"/>
      <c r="K35" s="119">
        <f>E35*J35</f>
        <v>0</v>
      </c>
      <c r="O35" s="110"/>
      <c r="Z35" s="120"/>
      <c r="AA35" s="120">
        <v>12</v>
      </c>
      <c r="AB35" s="120">
        <v>0</v>
      </c>
      <c r="AC35" s="120">
        <v>25</v>
      </c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CA35" s="120">
        <v>12</v>
      </c>
      <c r="CB35" s="120">
        <v>0</v>
      </c>
      <c r="CZ35" s="77">
        <v>4</v>
      </c>
    </row>
    <row r="36" spans="1:104" ht="22.5">
      <c r="A36" s="111">
        <v>20</v>
      </c>
      <c r="B36" s="112" t="s">
        <v>390</v>
      </c>
      <c r="C36" s="113" t="s">
        <v>391</v>
      </c>
      <c r="D36" s="114" t="s">
        <v>108</v>
      </c>
      <c r="E36" s="115">
        <v>256.85</v>
      </c>
      <c r="F36" s="116"/>
      <c r="G36" s="117">
        <f>E36*F36</f>
        <v>0</v>
      </c>
      <c r="H36" s="118">
        <v>0</v>
      </c>
      <c r="I36" s="119">
        <f>E36*H36</f>
        <v>0</v>
      </c>
      <c r="J36" s="118"/>
      <c r="K36" s="119">
        <f>E36*J36</f>
        <v>0</v>
      </c>
      <c r="O36" s="110"/>
      <c r="Z36" s="120"/>
      <c r="AA36" s="120">
        <v>12</v>
      </c>
      <c r="AB36" s="120">
        <v>0</v>
      </c>
      <c r="AC36" s="120">
        <v>30</v>
      </c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CA36" s="120">
        <v>12</v>
      </c>
      <c r="CB36" s="120">
        <v>0</v>
      </c>
      <c r="CZ36" s="77">
        <v>4</v>
      </c>
    </row>
    <row r="37" spans="1:63" ht="25.5">
      <c r="A37" s="121"/>
      <c r="B37" s="122"/>
      <c r="C37" s="169" t="s">
        <v>392</v>
      </c>
      <c r="D37" s="170"/>
      <c r="E37" s="125">
        <v>256.85</v>
      </c>
      <c r="F37" s="126"/>
      <c r="G37" s="127"/>
      <c r="H37" s="128"/>
      <c r="I37" s="123"/>
      <c r="K37" s="123"/>
      <c r="M37" s="129" t="s">
        <v>392</v>
      </c>
      <c r="O37" s="11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30" t="str">
        <f>C36</f>
        <v>Dodávka + uložení zemního kabelu CYKY-J 4x10 vč. zapojení, kabel v chráničce D63</v>
      </c>
      <c r="BE37" s="120"/>
      <c r="BF37" s="120"/>
      <c r="BG37" s="120"/>
      <c r="BH37" s="120"/>
      <c r="BI37" s="120"/>
      <c r="BJ37" s="120"/>
      <c r="BK37" s="120"/>
    </row>
    <row r="38" spans="1:104" ht="12.75">
      <c r="A38" s="111">
        <v>21</v>
      </c>
      <c r="B38" s="112" t="s">
        <v>393</v>
      </c>
      <c r="C38" s="113" t="s">
        <v>394</v>
      </c>
      <c r="D38" s="114" t="s">
        <v>108</v>
      </c>
      <c r="E38" s="115">
        <v>49.5</v>
      </c>
      <c r="F38" s="116"/>
      <c r="G38" s="117">
        <f>E38*F38</f>
        <v>0</v>
      </c>
      <c r="H38" s="118">
        <v>0</v>
      </c>
      <c r="I38" s="119">
        <f>E38*H38</f>
        <v>0</v>
      </c>
      <c r="J38" s="118"/>
      <c r="K38" s="119">
        <f>E38*J38</f>
        <v>0</v>
      </c>
      <c r="O38" s="110"/>
      <c r="Z38" s="120"/>
      <c r="AA38" s="120">
        <v>12</v>
      </c>
      <c r="AB38" s="120">
        <v>0</v>
      </c>
      <c r="AC38" s="120">
        <v>26</v>
      </c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CA38" s="120">
        <v>12</v>
      </c>
      <c r="CB38" s="120">
        <v>0</v>
      </c>
      <c r="CZ38" s="77">
        <v>4</v>
      </c>
    </row>
    <row r="39" spans="1:63" ht="12.75">
      <c r="A39" s="121"/>
      <c r="B39" s="122"/>
      <c r="C39" s="169" t="s">
        <v>395</v>
      </c>
      <c r="D39" s="170"/>
      <c r="E39" s="125">
        <v>49.5</v>
      </c>
      <c r="F39" s="126"/>
      <c r="G39" s="127"/>
      <c r="H39" s="128"/>
      <c r="I39" s="123"/>
      <c r="K39" s="123"/>
      <c r="M39" s="129" t="s">
        <v>395</v>
      </c>
      <c r="O39" s="11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30" t="str">
        <f>C38</f>
        <v>Dodávka + natažení kabelu CYKY-J 3*1,5 vč. zapojení</v>
      </c>
      <c r="BE39" s="120"/>
      <c r="BF39" s="120"/>
      <c r="BG39" s="120"/>
      <c r="BH39" s="120"/>
      <c r="BI39" s="120"/>
      <c r="BJ39" s="120"/>
      <c r="BK39" s="120"/>
    </row>
    <row r="40" spans="1:104" ht="22.5">
      <c r="A40" s="111">
        <v>22</v>
      </c>
      <c r="B40" s="112" t="s">
        <v>337</v>
      </c>
      <c r="C40" s="113" t="s">
        <v>338</v>
      </c>
      <c r="D40" s="114" t="s">
        <v>108</v>
      </c>
      <c r="E40" s="115">
        <v>2.6</v>
      </c>
      <c r="F40" s="116"/>
      <c r="G40" s="117">
        <f>E40*F40</f>
        <v>0</v>
      </c>
      <c r="H40" s="118">
        <v>0.00149</v>
      </c>
      <c r="I40" s="119">
        <f>E40*H40</f>
        <v>0.0038740000000000003</v>
      </c>
      <c r="J40" s="118"/>
      <c r="K40" s="119">
        <f>E40*J40</f>
        <v>0</v>
      </c>
      <c r="O40" s="110"/>
      <c r="Z40" s="120"/>
      <c r="AA40" s="120">
        <v>3</v>
      </c>
      <c r="AB40" s="120">
        <v>0</v>
      </c>
      <c r="AC40" s="120" t="s">
        <v>337</v>
      </c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CA40" s="120">
        <v>3</v>
      </c>
      <c r="CB40" s="120">
        <v>0</v>
      </c>
      <c r="CZ40" s="77">
        <v>3</v>
      </c>
    </row>
    <row r="41" spans="1:63" ht="12.75">
      <c r="A41" s="121"/>
      <c r="B41" s="122"/>
      <c r="C41" s="169" t="s">
        <v>396</v>
      </c>
      <c r="D41" s="170"/>
      <c r="E41" s="125">
        <v>2.6</v>
      </c>
      <c r="F41" s="126"/>
      <c r="G41" s="127"/>
      <c r="H41" s="128"/>
      <c r="I41" s="123"/>
      <c r="K41" s="123"/>
      <c r="M41" s="129" t="s">
        <v>396</v>
      </c>
      <c r="O41" s="11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30" t="str">
        <f>C40</f>
        <v>Trubka ochranná  d 150 x 4,8 x 6000 mm PEHD vč. položení</v>
      </c>
      <c r="BE41" s="120"/>
      <c r="BF41" s="120"/>
      <c r="BG41" s="120"/>
      <c r="BH41" s="120"/>
      <c r="BI41" s="120"/>
      <c r="BJ41" s="120"/>
      <c r="BK41" s="120"/>
    </row>
    <row r="42" spans="1:104" ht="12.75">
      <c r="A42" s="111">
        <v>23</v>
      </c>
      <c r="B42" s="112" t="s">
        <v>340</v>
      </c>
      <c r="C42" s="113" t="s">
        <v>341</v>
      </c>
      <c r="D42" s="114" t="s">
        <v>342</v>
      </c>
      <c r="E42" s="115">
        <v>16</v>
      </c>
      <c r="F42" s="116"/>
      <c r="G42" s="117">
        <f>E42*F42</f>
        <v>0</v>
      </c>
      <c r="H42" s="118">
        <v>0</v>
      </c>
      <c r="I42" s="119">
        <f>E42*H42</f>
        <v>0</v>
      </c>
      <c r="J42" s="118"/>
      <c r="K42" s="119">
        <f>E42*J42</f>
        <v>0</v>
      </c>
      <c r="O42" s="110"/>
      <c r="Z42" s="120"/>
      <c r="AA42" s="120">
        <v>10</v>
      </c>
      <c r="AB42" s="120">
        <v>0</v>
      </c>
      <c r="AC42" s="120">
        <v>8</v>
      </c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CA42" s="120">
        <v>10</v>
      </c>
      <c r="CB42" s="120">
        <v>0</v>
      </c>
      <c r="CZ42" s="77">
        <v>5</v>
      </c>
    </row>
    <row r="43" spans="1:63" ht="12.75">
      <c r="A43" s="131" t="s">
        <v>37</v>
      </c>
      <c r="B43" s="132" t="s">
        <v>362</v>
      </c>
      <c r="C43" s="133" t="s">
        <v>363</v>
      </c>
      <c r="D43" s="134"/>
      <c r="E43" s="135"/>
      <c r="F43" s="135"/>
      <c r="G43" s="136">
        <f>SUM(G21:G42)</f>
        <v>0</v>
      </c>
      <c r="H43" s="137"/>
      <c r="I43" s="138">
        <f>SUM(I21:I42)</f>
        <v>15.9239444</v>
      </c>
      <c r="J43" s="139"/>
      <c r="K43" s="138">
        <f>SUM(K21:K42)</f>
        <v>0</v>
      </c>
      <c r="O43" s="110"/>
      <c r="X43" s="140">
        <f>K43</f>
        <v>0</v>
      </c>
      <c r="Y43" s="140">
        <f>I43</f>
        <v>15.9239444</v>
      </c>
      <c r="Z43" s="141">
        <f>G43</f>
        <v>0</v>
      </c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42"/>
      <c r="BB43" s="142"/>
      <c r="BC43" s="142"/>
      <c r="BD43" s="142"/>
      <c r="BE43" s="142"/>
      <c r="BF43" s="142"/>
      <c r="BG43" s="120"/>
      <c r="BH43" s="120"/>
      <c r="BI43" s="120"/>
      <c r="BJ43" s="120"/>
      <c r="BK43" s="120"/>
    </row>
    <row r="44" spans="1:15" ht="14.25" customHeight="1">
      <c r="A44" s="102" t="s">
        <v>33</v>
      </c>
      <c r="B44" s="103" t="s">
        <v>343</v>
      </c>
      <c r="C44" s="104" t="s">
        <v>344</v>
      </c>
      <c r="D44" s="105"/>
      <c r="E44" s="106"/>
      <c r="F44" s="106"/>
      <c r="G44" s="107"/>
      <c r="H44" s="108"/>
      <c r="I44" s="109"/>
      <c r="J44" s="108"/>
      <c r="K44" s="109"/>
      <c r="O44" s="110"/>
    </row>
    <row r="45" spans="1:104" ht="12.75">
      <c r="A45" s="111">
        <v>24</v>
      </c>
      <c r="B45" s="112" t="s">
        <v>345</v>
      </c>
      <c r="C45" s="113" t="s">
        <v>346</v>
      </c>
      <c r="D45" s="114" t="s">
        <v>347</v>
      </c>
      <c r="E45" s="115">
        <v>0.2335</v>
      </c>
      <c r="F45" s="116"/>
      <c r="G45" s="117">
        <f>E45*F45</f>
        <v>0</v>
      </c>
      <c r="H45" s="118">
        <v>0</v>
      </c>
      <c r="I45" s="119">
        <f>E45*H45</f>
        <v>0</v>
      </c>
      <c r="J45" s="118">
        <v>0</v>
      </c>
      <c r="K45" s="119">
        <f>E45*J45</f>
        <v>0</v>
      </c>
      <c r="O45" s="110"/>
      <c r="Z45" s="120"/>
      <c r="AA45" s="120">
        <v>1</v>
      </c>
      <c r="AB45" s="120">
        <v>9</v>
      </c>
      <c r="AC45" s="120">
        <v>9</v>
      </c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CA45" s="120">
        <v>1</v>
      </c>
      <c r="CB45" s="120">
        <v>9</v>
      </c>
      <c r="CZ45" s="77">
        <v>4</v>
      </c>
    </row>
    <row r="46" spans="1:104" ht="12.75">
      <c r="A46" s="111">
        <v>25</v>
      </c>
      <c r="B46" s="112" t="s">
        <v>348</v>
      </c>
      <c r="C46" s="113" t="s">
        <v>349</v>
      </c>
      <c r="D46" s="114" t="s">
        <v>108</v>
      </c>
      <c r="E46" s="115">
        <v>225.5</v>
      </c>
      <c r="F46" s="116"/>
      <c r="G46" s="117">
        <f>E46*F46</f>
        <v>0</v>
      </c>
      <c r="H46" s="118">
        <v>0</v>
      </c>
      <c r="I46" s="119">
        <f>E46*H46</f>
        <v>0</v>
      </c>
      <c r="J46" s="118">
        <v>0</v>
      </c>
      <c r="K46" s="119">
        <f>E46*J46</f>
        <v>0</v>
      </c>
      <c r="O46" s="110"/>
      <c r="Z46" s="120"/>
      <c r="AA46" s="120">
        <v>1</v>
      </c>
      <c r="AB46" s="120">
        <v>0</v>
      </c>
      <c r="AC46" s="120">
        <v>0</v>
      </c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CA46" s="120">
        <v>1</v>
      </c>
      <c r="CB46" s="120">
        <v>0</v>
      </c>
      <c r="CZ46" s="77">
        <v>4</v>
      </c>
    </row>
    <row r="47" spans="1:63" ht="12.75">
      <c r="A47" s="121"/>
      <c r="B47" s="122"/>
      <c r="C47" s="169" t="s">
        <v>397</v>
      </c>
      <c r="D47" s="170"/>
      <c r="E47" s="125">
        <v>225.5</v>
      </c>
      <c r="F47" s="126"/>
      <c r="G47" s="127"/>
      <c r="H47" s="128"/>
      <c r="I47" s="123"/>
      <c r="K47" s="123"/>
      <c r="M47" s="129" t="s">
        <v>397</v>
      </c>
      <c r="O47" s="11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30" t="str">
        <f>C46</f>
        <v>Výkop kabelové rýhy 40/80 cm  hor.3</v>
      </c>
      <c r="BE47" s="120"/>
      <c r="BF47" s="120"/>
      <c r="BG47" s="120"/>
      <c r="BH47" s="120"/>
      <c r="BI47" s="120"/>
      <c r="BJ47" s="120"/>
      <c r="BK47" s="120"/>
    </row>
    <row r="48" spans="1:104" ht="12.75">
      <c r="A48" s="111">
        <v>26</v>
      </c>
      <c r="B48" s="112" t="s">
        <v>351</v>
      </c>
      <c r="C48" s="113" t="s">
        <v>352</v>
      </c>
      <c r="D48" s="114" t="s">
        <v>108</v>
      </c>
      <c r="E48" s="115">
        <v>225.5</v>
      </c>
      <c r="F48" s="116"/>
      <c r="G48" s="117">
        <f>E48*F48</f>
        <v>0</v>
      </c>
      <c r="H48" s="118">
        <v>0.13243</v>
      </c>
      <c r="I48" s="119">
        <f>E48*H48</f>
        <v>29.862965</v>
      </c>
      <c r="J48" s="118">
        <v>0</v>
      </c>
      <c r="K48" s="119">
        <f>E48*J48</f>
        <v>0</v>
      </c>
      <c r="O48" s="110"/>
      <c r="Z48" s="120"/>
      <c r="AA48" s="120">
        <v>1</v>
      </c>
      <c r="AB48" s="120">
        <v>9</v>
      </c>
      <c r="AC48" s="120">
        <v>9</v>
      </c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CA48" s="120">
        <v>1</v>
      </c>
      <c r="CB48" s="120">
        <v>9</v>
      </c>
      <c r="CZ48" s="77">
        <v>4</v>
      </c>
    </row>
    <row r="49" spans="1:63" ht="12.75">
      <c r="A49" s="121"/>
      <c r="B49" s="122"/>
      <c r="C49" s="169" t="s">
        <v>397</v>
      </c>
      <c r="D49" s="170"/>
      <c r="E49" s="125">
        <v>225.5</v>
      </c>
      <c r="F49" s="126"/>
      <c r="G49" s="127"/>
      <c r="H49" s="128"/>
      <c r="I49" s="123"/>
      <c r="K49" s="123"/>
      <c r="M49" s="129" t="s">
        <v>397</v>
      </c>
      <c r="O49" s="11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30" t="str">
        <f>C48</f>
        <v>Zřízení kab.lože v rýze do 65 cm z písku 10 cm</v>
      </c>
      <c r="BE49" s="120"/>
      <c r="BF49" s="120"/>
      <c r="BG49" s="120"/>
      <c r="BH49" s="120"/>
      <c r="BI49" s="120"/>
      <c r="BJ49" s="120"/>
      <c r="BK49" s="120"/>
    </row>
    <row r="50" spans="1:104" ht="12.75">
      <c r="A50" s="111">
        <v>27</v>
      </c>
      <c r="B50" s="112" t="s">
        <v>353</v>
      </c>
      <c r="C50" s="113" t="s">
        <v>354</v>
      </c>
      <c r="D50" s="114" t="s">
        <v>108</v>
      </c>
      <c r="E50" s="115">
        <v>225.5</v>
      </c>
      <c r="F50" s="116"/>
      <c r="G50" s="117">
        <f>E50*F50</f>
        <v>0</v>
      </c>
      <c r="H50" s="118">
        <v>0</v>
      </c>
      <c r="I50" s="119">
        <f>E50*H50</f>
        <v>0</v>
      </c>
      <c r="J50" s="118">
        <v>0</v>
      </c>
      <c r="K50" s="119">
        <f>E50*J50</f>
        <v>0</v>
      </c>
      <c r="O50" s="110"/>
      <c r="Z50" s="120"/>
      <c r="AA50" s="120">
        <v>1</v>
      </c>
      <c r="AB50" s="120">
        <v>9</v>
      </c>
      <c r="AC50" s="120">
        <v>9</v>
      </c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CA50" s="120">
        <v>1</v>
      </c>
      <c r="CB50" s="120">
        <v>9</v>
      </c>
      <c r="CZ50" s="77">
        <v>4</v>
      </c>
    </row>
    <row r="51" spans="1:63" ht="12.75">
      <c r="A51" s="121"/>
      <c r="B51" s="122"/>
      <c r="C51" s="169" t="s">
        <v>397</v>
      </c>
      <c r="D51" s="170"/>
      <c r="E51" s="125">
        <v>225.5</v>
      </c>
      <c r="F51" s="126"/>
      <c r="G51" s="127"/>
      <c r="H51" s="128"/>
      <c r="I51" s="123"/>
      <c r="K51" s="123"/>
      <c r="M51" s="129" t="s">
        <v>397</v>
      </c>
      <c r="O51" s="11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30" t="str">
        <f>C50</f>
        <v>Zakrytí kabelu výstražnou folií PVC, šířka 33 cm</v>
      </c>
      <c r="BE51" s="120"/>
      <c r="BF51" s="120"/>
      <c r="BG51" s="120"/>
      <c r="BH51" s="120"/>
      <c r="BI51" s="120"/>
      <c r="BJ51" s="120"/>
      <c r="BK51" s="120"/>
    </row>
    <row r="52" spans="1:104" ht="12.75">
      <c r="A52" s="111">
        <v>28</v>
      </c>
      <c r="B52" s="112" t="s">
        <v>355</v>
      </c>
      <c r="C52" s="113" t="s">
        <v>356</v>
      </c>
      <c r="D52" s="114" t="s">
        <v>108</v>
      </c>
      <c r="E52" s="115">
        <v>225.5</v>
      </c>
      <c r="F52" s="116"/>
      <c r="G52" s="117">
        <f>E52*F52</f>
        <v>0</v>
      </c>
      <c r="H52" s="118">
        <v>0</v>
      </c>
      <c r="I52" s="119">
        <f>E52*H52</f>
        <v>0</v>
      </c>
      <c r="J52" s="118">
        <v>0</v>
      </c>
      <c r="K52" s="119">
        <f>E52*J52</f>
        <v>0</v>
      </c>
      <c r="O52" s="110"/>
      <c r="Z52" s="120"/>
      <c r="AA52" s="120">
        <v>1</v>
      </c>
      <c r="AB52" s="120">
        <v>0</v>
      </c>
      <c r="AC52" s="120">
        <v>0</v>
      </c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CA52" s="120">
        <v>1</v>
      </c>
      <c r="CB52" s="120">
        <v>0</v>
      </c>
      <c r="CZ52" s="77">
        <v>4</v>
      </c>
    </row>
    <row r="53" spans="1:63" ht="12.75">
      <c r="A53" s="121"/>
      <c r="B53" s="122"/>
      <c r="C53" s="169" t="s">
        <v>397</v>
      </c>
      <c r="D53" s="170"/>
      <c r="E53" s="125">
        <v>225.5</v>
      </c>
      <c r="F53" s="126"/>
      <c r="G53" s="127"/>
      <c r="H53" s="128"/>
      <c r="I53" s="123"/>
      <c r="K53" s="123"/>
      <c r="M53" s="129" t="s">
        <v>397</v>
      </c>
      <c r="O53" s="11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30" t="str">
        <f>C52</f>
        <v>Zához rýhy 40/80 cm, hornina třídy 3</v>
      </c>
      <c r="BE53" s="120"/>
      <c r="BF53" s="120"/>
      <c r="BG53" s="120"/>
      <c r="BH53" s="120"/>
      <c r="BI53" s="120"/>
      <c r="BJ53" s="120"/>
      <c r="BK53" s="120"/>
    </row>
    <row r="54" spans="1:63" ht="12.75">
      <c r="A54" s="131" t="s">
        <v>37</v>
      </c>
      <c r="B54" s="132" t="s">
        <v>343</v>
      </c>
      <c r="C54" s="133" t="s">
        <v>344</v>
      </c>
      <c r="D54" s="134"/>
      <c r="E54" s="135"/>
      <c r="F54" s="135"/>
      <c r="G54" s="136">
        <f>SUM(G44:G53)</f>
        <v>0</v>
      </c>
      <c r="H54" s="137"/>
      <c r="I54" s="138">
        <f>SUM(I44:I53)</f>
        <v>29.862965</v>
      </c>
      <c r="J54" s="139"/>
      <c r="K54" s="138">
        <f>SUM(K44:K53)</f>
        <v>0</v>
      </c>
      <c r="O54" s="110"/>
      <c r="X54" s="140">
        <f>K54</f>
        <v>0</v>
      </c>
      <c r="Y54" s="140">
        <f>I54</f>
        <v>29.862965</v>
      </c>
      <c r="Z54" s="141">
        <f>G54</f>
        <v>0</v>
      </c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42"/>
      <c r="BB54" s="142"/>
      <c r="BC54" s="142"/>
      <c r="BD54" s="142"/>
      <c r="BE54" s="142"/>
      <c r="BF54" s="142"/>
      <c r="BG54" s="120"/>
      <c r="BH54" s="120"/>
      <c r="BI54" s="120"/>
      <c r="BJ54" s="120"/>
      <c r="BK54" s="120"/>
    </row>
    <row r="55" spans="1:58" ht="12.75">
      <c r="A55" s="143" t="s">
        <v>38</v>
      </c>
      <c r="B55" s="144" t="s">
        <v>39</v>
      </c>
      <c r="C55" s="145"/>
      <c r="D55" s="146"/>
      <c r="E55" s="147"/>
      <c r="F55" s="147"/>
      <c r="G55" s="148">
        <f>SUM(Z7:Z55)</f>
        <v>0</v>
      </c>
      <c r="H55" s="149"/>
      <c r="I55" s="150">
        <f>SUM(Y7:Y55)</f>
        <v>52.0160102</v>
      </c>
      <c r="J55" s="149"/>
      <c r="K55" s="150">
        <f>SUM(X7:X55)</f>
        <v>0</v>
      </c>
      <c r="O55" s="110"/>
      <c r="BA55" s="151"/>
      <c r="BB55" s="151"/>
      <c r="BC55" s="151"/>
      <c r="BD55" s="151"/>
      <c r="BE55" s="151"/>
      <c r="BF55" s="151"/>
    </row>
    <row r="56" ht="12.75">
      <c r="E56" s="77"/>
    </row>
    <row r="57" spans="1:5" ht="12.75">
      <c r="A57" s="152"/>
      <c r="E57" s="77"/>
    </row>
    <row r="58" ht="12.75">
      <c r="E58" s="77"/>
    </row>
    <row r="59" ht="12.75">
      <c r="E59" s="77"/>
    </row>
    <row r="60" ht="12.75">
      <c r="E60" s="77"/>
    </row>
    <row r="61" ht="12.75">
      <c r="E61" s="77"/>
    </row>
    <row r="62" ht="12.75">
      <c r="E62" s="77"/>
    </row>
    <row r="63" ht="12.75">
      <c r="E63" s="77"/>
    </row>
    <row r="64" ht="12.75">
      <c r="E64" s="77"/>
    </row>
    <row r="65" ht="12.75">
      <c r="E65" s="77"/>
    </row>
    <row r="66" ht="12.75">
      <c r="E66" s="77"/>
    </row>
    <row r="67" ht="12.75">
      <c r="E67" s="77"/>
    </row>
    <row r="68" ht="12.75">
      <c r="E68" s="77"/>
    </row>
    <row r="69" ht="12.75">
      <c r="E69" s="77"/>
    </row>
    <row r="70" ht="12.75">
      <c r="E70" s="77"/>
    </row>
    <row r="71" ht="12.75">
      <c r="E71" s="77"/>
    </row>
    <row r="72" ht="12.75">
      <c r="E72" s="77"/>
    </row>
    <row r="73" ht="12.75">
      <c r="E73" s="77"/>
    </row>
    <row r="74" ht="12.75">
      <c r="E74" s="77"/>
    </row>
    <row r="75" ht="12.75">
      <c r="E75" s="77"/>
    </row>
    <row r="76" ht="12.75">
      <c r="E76" s="77"/>
    </row>
    <row r="77" ht="12.75">
      <c r="E77" s="77"/>
    </row>
    <row r="78" ht="12.75">
      <c r="E78" s="77"/>
    </row>
    <row r="79" ht="12.75">
      <c r="E79" s="77"/>
    </row>
    <row r="80" ht="12.75">
      <c r="E80" s="77"/>
    </row>
    <row r="81" ht="12.75">
      <c r="E81" s="77"/>
    </row>
    <row r="82" ht="12.75">
      <c r="E82" s="77"/>
    </row>
    <row r="83" ht="12.75">
      <c r="E83" s="77"/>
    </row>
    <row r="84" ht="12.75">
      <c r="E84" s="77"/>
    </row>
    <row r="85" ht="12.75">
      <c r="E85" s="77"/>
    </row>
    <row r="86" ht="12.75">
      <c r="E86" s="77"/>
    </row>
    <row r="87" ht="12.75">
      <c r="E87" s="77"/>
    </row>
    <row r="88" ht="12.75">
      <c r="E88" s="77"/>
    </row>
    <row r="89" ht="12.75">
      <c r="E89" s="77"/>
    </row>
    <row r="90" ht="12.75">
      <c r="E90" s="77"/>
    </row>
    <row r="91" ht="12.75">
      <c r="E91" s="77"/>
    </row>
    <row r="92" ht="12.75">
      <c r="E92" s="77"/>
    </row>
    <row r="93" ht="12.75">
      <c r="E93" s="77"/>
    </row>
    <row r="94" ht="12.75">
      <c r="E94" s="77"/>
    </row>
    <row r="95" ht="12.75">
      <c r="E95" s="77"/>
    </row>
    <row r="96" ht="12.75">
      <c r="E96" s="77"/>
    </row>
    <row r="97" ht="12.75">
      <c r="E97" s="77"/>
    </row>
    <row r="98" ht="12.75">
      <c r="E98" s="77"/>
    </row>
    <row r="99" ht="12.75">
      <c r="E99" s="77"/>
    </row>
    <row r="100" ht="12.75">
      <c r="E100" s="77"/>
    </row>
    <row r="101" ht="12.75">
      <c r="E101" s="77"/>
    </row>
    <row r="102" ht="12.75">
      <c r="E102" s="77"/>
    </row>
    <row r="103" ht="12.75">
      <c r="E103" s="77"/>
    </row>
    <row r="104" ht="12.75">
      <c r="E104" s="77"/>
    </row>
    <row r="105" ht="12.75">
      <c r="E105" s="77"/>
    </row>
    <row r="106" ht="12.75">
      <c r="E106" s="77"/>
    </row>
    <row r="107" ht="12.75">
      <c r="E107" s="77"/>
    </row>
    <row r="108" ht="12.75">
      <c r="E108" s="77"/>
    </row>
    <row r="109" ht="12.75">
      <c r="E109" s="77"/>
    </row>
    <row r="110" spans="1:2" ht="12.75">
      <c r="A110" s="153"/>
      <c r="B110" s="153"/>
    </row>
    <row r="111" spans="3:7" ht="12.75">
      <c r="C111" s="154"/>
      <c r="D111" s="154"/>
      <c r="E111" s="155"/>
      <c r="F111" s="154"/>
      <c r="G111" s="156"/>
    </row>
    <row r="112" spans="1:2" ht="12.75">
      <c r="A112" s="153"/>
      <c r="B112" s="153"/>
    </row>
    <row r="1029" spans="1:7" ht="12.75">
      <c r="A1029" s="157"/>
      <c r="B1029" s="158"/>
      <c r="C1029" s="159" t="s">
        <v>40</v>
      </c>
      <c r="D1029" s="160"/>
      <c r="F1029" s="96"/>
      <c r="G1029" s="123">
        <v>100000</v>
      </c>
    </row>
    <row r="1030" spans="1:7" ht="12.75">
      <c r="A1030" s="157"/>
      <c r="B1030" s="158"/>
      <c r="C1030" s="159" t="s">
        <v>41</v>
      </c>
      <c r="D1030" s="160"/>
      <c r="F1030" s="96"/>
      <c r="G1030" s="123">
        <v>100000</v>
      </c>
    </row>
    <row r="1031" spans="1:7" ht="12.75">
      <c r="A1031" s="157"/>
      <c r="B1031" s="158"/>
      <c r="C1031" s="159" t="s">
        <v>42</v>
      </c>
      <c r="D1031" s="160"/>
      <c r="F1031" s="96"/>
      <c r="G1031" s="123">
        <v>100000</v>
      </c>
    </row>
    <row r="1032" spans="1:7" ht="12.75">
      <c r="A1032" s="157"/>
      <c r="B1032" s="158"/>
      <c r="C1032" s="159" t="s">
        <v>43</v>
      </c>
      <c r="D1032" s="160"/>
      <c r="F1032" s="96"/>
      <c r="G1032" s="123">
        <v>100000</v>
      </c>
    </row>
    <row r="1033" spans="1:7" ht="12.75">
      <c r="A1033" s="157"/>
      <c r="B1033" s="158"/>
      <c r="C1033" s="159" t="s">
        <v>44</v>
      </c>
      <c r="D1033" s="160"/>
      <c r="F1033" s="96"/>
      <c r="G1033" s="123">
        <v>100000</v>
      </c>
    </row>
    <row r="1034" spans="1:7" ht="12.75">
      <c r="A1034" s="157"/>
      <c r="B1034" s="158"/>
      <c r="C1034" s="159" t="s">
        <v>45</v>
      </c>
      <c r="D1034" s="160"/>
      <c r="F1034" s="96"/>
      <c r="G1034" s="123">
        <v>100000</v>
      </c>
    </row>
    <row r="1035" spans="1:7" ht="12.75">
      <c r="A1035" s="157"/>
      <c r="B1035" s="158"/>
      <c r="C1035" s="159" t="s">
        <v>46</v>
      </c>
      <c r="D1035" s="160"/>
      <c r="F1035" s="96"/>
      <c r="G1035" s="123">
        <v>100000</v>
      </c>
    </row>
  </sheetData>
  <mergeCells count="13">
    <mergeCell ref="C39:D39"/>
    <mergeCell ref="A1:G1"/>
    <mergeCell ref="C9:D9"/>
    <mergeCell ref="C13:D13"/>
    <mergeCell ref="C19:D19"/>
    <mergeCell ref="C27:D27"/>
    <mergeCell ref="C33:D33"/>
    <mergeCell ref="C37:D37"/>
    <mergeCell ref="C41:D41"/>
    <mergeCell ref="C47:D47"/>
    <mergeCell ref="C49:D49"/>
    <mergeCell ref="C51:D51"/>
    <mergeCell ref="C53:D53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Z1038"/>
  <sheetViews>
    <sheetView showGridLines="0" showZeros="0" workbookViewId="0" topLeftCell="A1">
      <selection activeCell="A1" sqref="A1:G1"/>
    </sheetView>
  </sheetViews>
  <sheetFormatPr defaultColWidth="9.00390625" defaultRowHeight="12.75"/>
  <cols>
    <col min="1" max="1" width="4.375" style="77" customWidth="1"/>
    <col min="2" max="2" width="11.625" style="77" customWidth="1"/>
    <col min="3" max="3" width="40.375" style="77" customWidth="1"/>
    <col min="4" max="4" width="5.625" style="77" customWidth="1"/>
    <col min="5" max="5" width="8.625" style="96" customWidth="1"/>
    <col min="6" max="6" width="9.875" style="77" customWidth="1"/>
    <col min="7" max="7" width="13.875" style="77" customWidth="1"/>
    <col min="8" max="8" width="11.00390625" style="77" hidden="1" customWidth="1"/>
    <col min="9" max="9" width="9.75390625" style="77" hidden="1" customWidth="1"/>
    <col min="10" max="10" width="11.25390625" style="77" hidden="1" customWidth="1"/>
    <col min="11" max="11" width="10.375" style="77" hidden="1" customWidth="1"/>
    <col min="12" max="12" width="75.375" style="77" customWidth="1"/>
    <col min="13" max="13" width="45.25390625" style="77" customWidth="1"/>
    <col min="14" max="55" width="9.125" style="77" customWidth="1"/>
    <col min="56" max="56" width="62.25390625" style="77" customWidth="1"/>
    <col min="57" max="16384" width="9.125" style="77" customWidth="1"/>
  </cols>
  <sheetData>
    <row r="1" spans="1:7" ht="15" customHeight="1">
      <c r="A1" s="174" t="s">
        <v>467</v>
      </c>
      <c r="B1" s="174"/>
      <c r="C1" s="174"/>
      <c r="D1" s="174"/>
      <c r="E1" s="174"/>
      <c r="F1" s="174"/>
      <c r="G1" s="174"/>
    </row>
    <row r="2" spans="2:7" ht="3" customHeight="1" thickBot="1">
      <c r="B2" s="78"/>
      <c r="C2" s="79"/>
      <c r="D2" s="79"/>
      <c r="E2" s="80"/>
      <c r="F2" s="79"/>
      <c r="G2" s="79"/>
    </row>
    <row r="3" spans="1:7" ht="13.5" customHeight="1" thickTop="1">
      <c r="A3" s="81" t="s">
        <v>20</v>
      </c>
      <c r="B3" s="82"/>
      <c r="C3" s="83"/>
      <c r="D3" s="84" t="s">
        <v>465</v>
      </c>
      <c r="E3" s="85"/>
      <c r="F3" s="86"/>
      <c r="G3" s="87"/>
    </row>
    <row r="4" spans="1:7" ht="13.5" customHeight="1" thickBot="1">
      <c r="A4" s="88" t="s">
        <v>21</v>
      </c>
      <c r="B4" s="89"/>
      <c r="C4" s="90"/>
      <c r="D4" s="91" t="s">
        <v>2</v>
      </c>
      <c r="E4" s="92"/>
      <c r="F4" s="93"/>
      <c r="G4" s="94"/>
    </row>
    <row r="5" ht="13.5" thickTop="1">
      <c r="A5" s="95"/>
    </row>
    <row r="6" spans="1:11" s="101" customFormat="1" ht="26.25" customHeight="1">
      <c r="A6" s="97" t="s">
        <v>22</v>
      </c>
      <c r="B6" s="98" t="s">
        <v>23</v>
      </c>
      <c r="C6" s="98" t="s">
        <v>24</v>
      </c>
      <c r="D6" s="98" t="s">
        <v>25</v>
      </c>
      <c r="E6" s="98" t="s">
        <v>26</v>
      </c>
      <c r="F6" s="98" t="s">
        <v>27</v>
      </c>
      <c r="G6" s="99" t="s">
        <v>28</v>
      </c>
      <c r="H6" s="100" t="s">
        <v>29</v>
      </c>
      <c r="I6" s="100" t="s">
        <v>30</v>
      </c>
      <c r="J6" s="100" t="s">
        <v>31</v>
      </c>
      <c r="K6" s="100" t="s">
        <v>32</v>
      </c>
    </row>
    <row r="7" spans="1:15" ht="14.25" customHeight="1" thickBot="1">
      <c r="A7" s="102" t="s">
        <v>33</v>
      </c>
      <c r="B7" s="103" t="s">
        <v>401</v>
      </c>
      <c r="C7" s="104" t="s">
        <v>402</v>
      </c>
      <c r="D7" s="105"/>
      <c r="E7" s="106"/>
      <c r="F7" s="106"/>
      <c r="G7" s="107"/>
      <c r="H7" s="108"/>
      <c r="I7" s="109"/>
      <c r="J7" s="108"/>
      <c r="K7" s="109"/>
      <c r="O7" s="110"/>
    </row>
    <row r="8" spans="1:104" ht="13.5" thickBot="1">
      <c r="A8" s="111">
        <v>1</v>
      </c>
      <c r="B8" s="112" t="s">
        <v>403</v>
      </c>
      <c r="C8" s="113" t="s">
        <v>404</v>
      </c>
      <c r="D8" s="114" t="s">
        <v>405</v>
      </c>
      <c r="E8" s="179">
        <v>1</v>
      </c>
      <c r="F8" s="181"/>
      <c r="G8" s="180">
        <f>E8*F8</f>
        <v>0</v>
      </c>
      <c r="H8" s="118">
        <v>0</v>
      </c>
      <c r="I8" s="119">
        <f>E8*H8</f>
        <v>0</v>
      </c>
      <c r="J8" s="118"/>
      <c r="K8" s="119">
        <f>E8*J8</f>
        <v>0</v>
      </c>
      <c r="O8" s="110"/>
      <c r="Z8" s="120"/>
      <c r="AA8" s="120">
        <v>12</v>
      </c>
      <c r="AB8" s="120">
        <v>0</v>
      </c>
      <c r="AC8" s="120">
        <v>1</v>
      </c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CA8" s="120">
        <v>12</v>
      </c>
      <c r="CB8" s="120">
        <v>0</v>
      </c>
      <c r="CZ8" s="77">
        <v>1</v>
      </c>
    </row>
    <row r="9" spans="1:63" ht="22.5">
      <c r="A9" s="121"/>
      <c r="B9" s="122"/>
      <c r="C9" s="171" t="s">
        <v>406</v>
      </c>
      <c r="D9" s="172"/>
      <c r="E9" s="172"/>
      <c r="F9" s="172"/>
      <c r="G9" s="173"/>
      <c r="I9" s="123"/>
      <c r="K9" s="123"/>
      <c r="L9" s="124" t="s">
        <v>406</v>
      </c>
      <c r="O9" s="11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</row>
    <row r="10" spans="1:63" ht="22.5">
      <c r="A10" s="121"/>
      <c r="B10" s="122"/>
      <c r="C10" s="171" t="s">
        <v>407</v>
      </c>
      <c r="D10" s="172"/>
      <c r="E10" s="172"/>
      <c r="F10" s="172"/>
      <c r="G10" s="173"/>
      <c r="I10" s="123"/>
      <c r="K10" s="123"/>
      <c r="L10" s="124" t="s">
        <v>407</v>
      </c>
      <c r="O10" s="11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</row>
    <row r="11" spans="1:63" ht="33.75">
      <c r="A11" s="121"/>
      <c r="B11" s="122"/>
      <c r="C11" s="171" t="s">
        <v>408</v>
      </c>
      <c r="D11" s="172"/>
      <c r="E11" s="172"/>
      <c r="F11" s="172"/>
      <c r="G11" s="173"/>
      <c r="I11" s="123"/>
      <c r="K11" s="123"/>
      <c r="L11" s="124" t="s">
        <v>408</v>
      </c>
      <c r="O11" s="11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</row>
    <row r="12" spans="1:63" ht="12.75">
      <c r="A12" s="131" t="s">
        <v>37</v>
      </c>
      <c r="B12" s="132" t="s">
        <v>401</v>
      </c>
      <c r="C12" s="133" t="s">
        <v>402</v>
      </c>
      <c r="D12" s="134"/>
      <c r="E12" s="135"/>
      <c r="F12" s="135"/>
      <c r="G12" s="136">
        <f>SUM(G7:G11)</f>
        <v>0</v>
      </c>
      <c r="H12" s="137"/>
      <c r="I12" s="138">
        <f>SUM(I7:I11)</f>
        <v>0</v>
      </c>
      <c r="J12" s="139"/>
      <c r="K12" s="138">
        <f>SUM(K7:K11)</f>
        <v>0</v>
      </c>
      <c r="O12" s="110"/>
      <c r="X12" s="140">
        <f>K12</f>
        <v>0</v>
      </c>
      <c r="Y12" s="140">
        <f>I12</f>
        <v>0</v>
      </c>
      <c r="Z12" s="141">
        <f>G12</f>
        <v>0</v>
      </c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42"/>
      <c r="BB12" s="142"/>
      <c r="BC12" s="142"/>
      <c r="BD12" s="142"/>
      <c r="BE12" s="142"/>
      <c r="BF12" s="142"/>
      <c r="BG12" s="120"/>
      <c r="BH12" s="120"/>
      <c r="BI12" s="120"/>
      <c r="BJ12" s="120"/>
      <c r="BK12" s="120"/>
    </row>
    <row r="13" spans="1:15" ht="14.25" customHeight="1" thickBot="1">
      <c r="A13" s="102" t="s">
        <v>33</v>
      </c>
      <c r="B13" s="103" t="s">
        <v>409</v>
      </c>
      <c r="C13" s="104" t="s">
        <v>410</v>
      </c>
      <c r="D13" s="105"/>
      <c r="E13" s="106"/>
      <c r="F13" s="106"/>
      <c r="G13" s="107"/>
      <c r="H13" s="108"/>
      <c r="I13" s="109"/>
      <c r="J13" s="108"/>
      <c r="K13" s="109"/>
      <c r="O13" s="110"/>
    </row>
    <row r="14" spans="1:104" ht="13.5" thickBot="1">
      <c r="A14" s="111">
        <v>2</v>
      </c>
      <c r="B14" s="112" t="s">
        <v>411</v>
      </c>
      <c r="C14" s="113" t="s">
        <v>412</v>
      </c>
      <c r="D14" s="114" t="s">
        <v>405</v>
      </c>
      <c r="E14" s="179">
        <v>1</v>
      </c>
      <c r="F14" s="181"/>
      <c r="G14" s="180">
        <f>E14*F14</f>
        <v>0</v>
      </c>
      <c r="H14" s="118">
        <v>0</v>
      </c>
      <c r="I14" s="119">
        <f>E14*H14</f>
        <v>0</v>
      </c>
      <c r="J14" s="118"/>
      <c r="K14" s="119">
        <f>E14*J14</f>
        <v>0</v>
      </c>
      <c r="O14" s="110"/>
      <c r="Z14" s="120"/>
      <c r="AA14" s="120">
        <v>12</v>
      </c>
      <c r="AB14" s="120">
        <v>0</v>
      </c>
      <c r="AC14" s="120">
        <v>2</v>
      </c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CA14" s="120">
        <v>12</v>
      </c>
      <c r="CB14" s="120">
        <v>0</v>
      </c>
      <c r="CZ14" s="77">
        <v>1</v>
      </c>
    </row>
    <row r="15" spans="1:63" ht="13.5" thickBot="1">
      <c r="A15" s="121"/>
      <c r="B15" s="122"/>
      <c r="C15" s="171" t="s">
        <v>413</v>
      </c>
      <c r="D15" s="172"/>
      <c r="E15" s="172"/>
      <c r="F15" s="172"/>
      <c r="G15" s="173"/>
      <c r="I15" s="123"/>
      <c r="K15" s="123"/>
      <c r="L15" s="124" t="s">
        <v>413</v>
      </c>
      <c r="O15" s="11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</row>
    <row r="16" spans="1:104" ht="13.5" thickBot="1">
      <c r="A16" s="111">
        <v>3</v>
      </c>
      <c r="B16" s="112" t="s">
        <v>414</v>
      </c>
      <c r="C16" s="113" t="s">
        <v>415</v>
      </c>
      <c r="D16" s="114" t="s">
        <v>152</v>
      </c>
      <c r="E16" s="179">
        <v>4</v>
      </c>
      <c r="F16" s="181"/>
      <c r="G16" s="180">
        <f>E16*F16</f>
        <v>0</v>
      </c>
      <c r="H16" s="118">
        <v>0</v>
      </c>
      <c r="I16" s="119">
        <f>E16*H16</f>
        <v>0</v>
      </c>
      <c r="J16" s="118"/>
      <c r="K16" s="119">
        <f>E16*J16</f>
        <v>0</v>
      </c>
      <c r="O16" s="110"/>
      <c r="Z16" s="120"/>
      <c r="AA16" s="120">
        <v>12</v>
      </c>
      <c r="AB16" s="120">
        <v>0</v>
      </c>
      <c r="AC16" s="120">
        <v>3</v>
      </c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CA16" s="120">
        <v>12</v>
      </c>
      <c r="CB16" s="120">
        <v>0</v>
      </c>
      <c r="CZ16" s="77">
        <v>1</v>
      </c>
    </row>
    <row r="17" spans="1:104" ht="13.5" thickBot="1">
      <c r="A17" s="111">
        <v>4</v>
      </c>
      <c r="B17" s="112" t="s">
        <v>416</v>
      </c>
      <c r="C17" s="113" t="s">
        <v>417</v>
      </c>
      <c r="D17" s="114" t="s">
        <v>405</v>
      </c>
      <c r="E17" s="179">
        <v>1</v>
      </c>
      <c r="F17" s="181"/>
      <c r="G17" s="180">
        <f>E17*F17</f>
        <v>0</v>
      </c>
      <c r="H17" s="118">
        <v>0</v>
      </c>
      <c r="I17" s="119">
        <f>E17*H17</f>
        <v>0</v>
      </c>
      <c r="J17" s="118"/>
      <c r="K17" s="119">
        <f>E17*J17</f>
        <v>0</v>
      </c>
      <c r="O17" s="110"/>
      <c r="Z17" s="120"/>
      <c r="AA17" s="120">
        <v>12</v>
      </c>
      <c r="AB17" s="120">
        <v>0</v>
      </c>
      <c r="AC17" s="120">
        <v>4</v>
      </c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CA17" s="120">
        <v>12</v>
      </c>
      <c r="CB17" s="120">
        <v>0</v>
      </c>
      <c r="CZ17" s="77">
        <v>1</v>
      </c>
    </row>
    <row r="18" spans="1:63" ht="12.75">
      <c r="A18" s="121"/>
      <c r="B18" s="122"/>
      <c r="C18" s="171" t="s">
        <v>418</v>
      </c>
      <c r="D18" s="172"/>
      <c r="E18" s="172"/>
      <c r="F18" s="172"/>
      <c r="G18" s="173"/>
      <c r="I18" s="123"/>
      <c r="K18" s="123"/>
      <c r="L18" s="124" t="s">
        <v>418</v>
      </c>
      <c r="O18" s="11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</row>
    <row r="19" spans="1:63" ht="12.75">
      <c r="A19" s="131" t="s">
        <v>37</v>
      </c>
      <c r="B19" s="132" t="s">
        <v>409</v>
      </c>
      <c r="C19" s="133" t="s">
        <v>410</v>
      </c>
      <c r="D19" s="134"/>
      <c r="E19" s="135"/>
      <c r="F19" s="135"/>
      <c r="G19" s="136">
        <f>SUM(G13:G18)</f>
        <v>0</v>
      </c>
      <c r="H19" s="137"/>
      <c r="I19" s="138">
        <f>SUM(I13:I18)</f>
        <v>0</v>
      </c>
      <c r="J19" s="139"/>
      <c r="K19" s="138">
        <f>SUM(K13:K18)</f>
        <v>0</v>
      </c>
      <c r="O19" s="110"/>
      <c r="X19" s="140">
        <f>K19</f>
        <v>0</v>
      </c>
      <c r="Y19" s="140">
        <f>I19</f>
        <v>0</v>
      </c>
      <c r="Z19" s="141">
        <f>G19</f>
        <v>0</v>
      </c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42"/>
      <c r="BB19" s="142"/>
      <c r="BC19" s="142"/>
      <c r="BD19" s="142"/>
      <c r="BE19" s="142"/>
      <c r="BF19" s="142"/>
      <c r="BG19" s="120"/>
      <c r="BH19" s="120"/>
      <c r="BI19" s="120"/>
      <c r="BJ19" s="120"/>
      <c r="BK19" s="120"/>
    </row>
    <row r="20" spans="1:15" ht="14.25" customHeight="1" thickBot="1">
      <c r="A20" s="102" t="s">
        <v>33</v>
      </c>
      <c r="B20" s="103" t="s">
        <v>419</v>
      </c>
      <c r="C20" s="104" t="s">
        <v>420</v>
      </c>
      <c r="D20" s="105"/>
      <c r="E20" s="106"/>
      <c r="F20" s="106"/>
      <c r="G20" s="107"/>
      <c r="H20" s="108"/>
      <c r="I20" s="109"/>
      <c r="J20" s="108"/>
      <c r="K20" s="109"/>
      <c r="O20" s="110"/>
    </row>
    <row r="21" spans="1:104" ht="13.5" thickBot="1">
      <c r="A21" s="111">
        <v>5</v>
      </c>
      <c r="B21" s="112" t="s">
        <v>421</v>
      </c>
      <c r="C21" s="113" t="s">
        <v>422</v>
      </c>
      <c r="D21" s="114" t="s">
        <v>405</v>
      </c>
      <c r="E21" s="179">
        <v>1</v>
      </c>
      <c r="F21" s="181"/>
      <c r="G21" s="180">
        <f>E21*F21</f>
        <v>0</v>
      </c>
      <c r="H21" s="118">
        <v>0</v>
      </c>
      <c r="I21" s="119">
        <f>E21*H21</f>
        <v>0</v>
      </c>
      <c r="J21" s="118"/>
      <c r="K21" s="119">
        <f>E21*J21</f>
        <v>0</v>
      </c>
      <c r="O21" s="110"/>
      <c r="Z21" s="120"/>
      <c r="AA21" s="120">
        <v>12</v>
      </c>
      <c r="AB21" s="120">
        <v>0</v>
      </c>
      <c r="AC21" s="120">
        <v>5</v>
      </c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CA21" s="120">
        <v>12</v>
      </c>
      <c r="CB21" s="120">
        <v>0</v>
      </c>
      <c r="CZ21" s="77">
        <v>1</v>
      </c>
    </row>
    <row r="22" spans="1:63" ht="12.75">
      <c r="A22" s="121"/>
      <c r="B22" s="122"/>
      <c r="C22" s="171" t="s">
        <v>423</v>
      </c>
      <c r="D22" s="172"/>
      <c r="E22" s="172"/>
      <c r="F22" s="172"/>
      <c r="G22" s="173"/>
      <c r="I22" s="123"/>
      <c r="K22" s="123"/>
      <c r="L22" s="124" t="s">
        <v>423</v>
      </c>
      <c r="O22" s="11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</row>
    <row r="23" spans="1:63" ht="33.75">
      <c r="A23" s="121"/>
      <c r="B23" s="122"/>
      <c r="C23" s="171" t="s">
        <v>424</v>
      </c>
      <c r="D23" s="172"/>
      <c r="E23" s="172"/>
      <c r="F23" s="172"/>
      <c r="G23" s="173"/>
      <c r="I23" s="123"/>
      <c r="K23" s="123"/>
      <c r="L23" s="124" t="s">
        <v>424</v>
      </c>
      <c r="O23" s="11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</row>
    <row r="24" spans="1:63" ht="12.75">
      <c r="A24" s="121"/>
      <c r="B24" s="122"/>
      <c r="C24" s="171" t="s">
        <v>425</v>
      </c>
      <c r="D24" s="172"/>
      <c r="E24" s="172"/>
      <c r="F24" s="172"/>
      <c r="G24" s="173"/>
      <c r="I24" s="123"/>
      <c r="K24" s="123"/>
      <c r="L24" s="124" t="s">
        <v>425</v>
      </c>
      <c r="O24" s="11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</row>
    <row r="25" spans="1:63" ht="22.5">
      <c r="A25" s="121"/>
      <c r="B25" s="122"/>
      <c r="C25" s="171" t="s">
        <v>426</v>
      </c>
      <c r="D25" s="172"/>
      <c r="E25" s="172"/>
      <c r="F25" s="172"/>
      <c r="G25" s="173"/>
      <c r="I25" s="123"/>
      <c r="K25" s="123"/>
      <c r="L25" s="124" t="s">
        <v>426</v>
      </c>
      <c r="O25" s="11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</row>
    <row r="26" spans="1:63" ht="22.5">
      <c r="A26" s="121"/>
      <c r="B26" s="122"/>
      <c r="C26" s="171" t="s">
        <v>427</v>
      </c>
      <c r="D26" s="172"/>
      <c r="E26" s="172"/>
      <c r="F26" s="172"/>
      <c r="G26" s="173"/>
      <c r="I26" s="123"/>
      <c r="K26" s="123"/>
      <c r="L26" s="124" t="s">
        <v>427</v>
      </c>
      <c r="O26" s="11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</row>
    <row r="27" spans="1:63" ht="12.75">
      <c r="A27" s="121"/>
      <c r="B27" s="122"/>
      <c r="C27" s="171" t="s">
        <v>428</v>
      </c>
      <c r="D27" s="172"/>
      <c r="E27" s="172"/>
      <c r="F27" s="172"/>
      <c r="G27" s="173"/>
      <c r="I27" s="123"/>
      <c r="K27" s="123"/>
      <c r="L27" s="124" t="s">
        <v>428</v>
      </c>
      <c r="O27" s="11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</row>
    <row r="28" spans="1:63" ht="33.75">
      <c r="A28" s="121"/>
      <c r="B28" s="122"/>
      <c r="C28" s="171" t="s">
        <v>429</v>
      </c>
      <c r="D28" s="172"/>
      <c r="E28" s="172"/>
      <c r="F28" s="172"/>
      <c r="G28" s="173"/>
      <c r="I28" s="123"/>
      <c r="K28" s="123"/>
      <c r="L28" s="124" t="s">
        <v>429</v>
      </c>
      <c r="O28" s="11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</row>
    <row r="29" spans="1:63" ht="12.75">
      <c r="A29" s="121"/>
      <c r="B29" s="122"/>
      <c r="C29" s="171" t="s">
        <v>430</v>
      </c>
      <c r="D29" s="172"/>
      <c r="E29" s="172"/>
      <c r="F29" s="172"/>
      <c r="G29" s="173"/>
      <c r="I29" s="123"/>
      <c r="K29" s="123"/>
      <c r="L29" s="124" t="s">
        <v>430</v>
      </c>
      <c r="O29" s="11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</row>
    <row r="30" spans="1:63" ht="33.75">
      <c r="A30" s="121"/>
      <c r="B30" s="122"/>
      <c r="C30" s="171" t="s">
        <v>431</v>
      </c>
      <c r="D30" s="172"/>
      <c r="E30" s="172"/>
      <c r="F30" s="172"/>
      <c r="G30" s="173"/>
      <c r="I30" s="123"/>
      <c r="K30" s="123"/>
      <c r="L30" s="124" t="s">
        <v>431</v>
      </c>
      <c r="O30" s="11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</row>
    <row r="31" spans="1:63" ht="22.5">
      <c r="A31" s="121"/>
      <c r="B31" s="122"/>
      <c r="C31" s="171" t="s">
        <v>432</v>
      </c>
      <c r="D31" s="172"/>
      <c r="E31" s="172"/>
      <c r="F31" s="172"/>
      <c r="G31" s="173"/>
      <c r="I31" s="123"/>
      <c r="K31" s="123"/>
      <c r="L31" s="124" t="s">
        <v>432</v>
      </c>
      <c r="O31" s="11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</row>
    <row r="32" spans="1:63" ht="22.5">
      <c r="A32" s="121"/>
      <c r="B32" s="122"/>
      <c r="C32" s="171" t="s">
        <v>433</v>
      </c>
      <c r="D32" s="172"/>
      <c r="E32" s="172"/>
      <c r="F32" s="172"/>
      <c r="G32" s="173"/>
      <c r="I32" s="123"/>
      <c r="K32" s="123"/>
      <c r="L32" s="124" t="s">
        <v>433</v>
      </c>
      <c r="O32" s="11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</row>
    <row r="33" spans="1:63" ht="12.75">
      <c r="A33" s="121"/>
      <c r="B33" s="122"/>
      <c r="C33" s="171" t="s">
        <v>434</v>
      </c>
      <c r="D33" s="172"/>
      <c r="E33" s="172"/>
      <c r="F33" s="172"/>
      <c r="G33" s="173"/>
      <c r="I33" s="123"/>
      <c r="K33" s="123"/>
      <c r="L33" s="124" t="s">
        <v>434</v>
      </c>
      <c r="O33" s="11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</row>
    <row r="34" spans="1:63" ht="12.75">
      <c r="A34" s="121"/>
      <c r="B34" s="122"/>
      <c r="C34" s="171" t="s">
        <v>435</v>
      </c>
      <c r="D34" s="172"/>
      <c r="E34" s="172"/>
      <c r="F34" s="172"/>
      <c r="G34" s="173"/>
      <c r="I34" s="123"/>
      <c r="K34" s="123"/>
      <c r="L34" s="124" t="s">
        <v>435</v>
      </c>
      <c r="O34" s="11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</row>
    <row r="35" spans="1:63" ht="22.5">
      <c r="A35" s="121"/>
      <c r="B35" s="122"/>
      <c r="C35" s="171" t="s">
        <v>436</v>
      </c>
      <c r="D35" s="172"/>
      <c r="E35" s="172"/>
      <c r="F35" s="172"/>
      <c r="G35" s="173"/>
      <c r="I35" s="123"/>
      <c r="K35" s="123"/>
      <c r="L35" s="124" t="s">
        <v>436</v>
      </c>
      <c r="O35" s="11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</row>
    <row r="36" spans="1:63" ht="12.75">
      <c r="A36" s="121"/>
      <c r="B36" s="122"/>
      <c r="C36" s="171" t="s">
        <v>437</v>
      </c>
      <c r="D36" s="172"/>
      <c r="E36" s="172"/>
      <c r="F36" s="172"/>
      <c r="G36" s="173"/>
      <c r="I36" s="123"/>
      <c r="K36" s="123"/>
      <c r="L36" s="124" t="s">
        <v>437</v>
      </c>
      <c r="O36" s="11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</row>
    <row r="37" spans="1:63" ht="12.75">
      <c r="A37" s="131" t="s">
        <v>37</v>
      </c>
      <c r="B37" s="132" t="s">
        <v>419</v>
      </c>
      <c r="C37" s="133" t="s">
        <v>420</v>
      </c>
      <c r="D37" s="134"/>
      <c r="E37" s="135"/>
      <c r="F37" s="135"/>
      <c r="G37" s="136">
        <f>SUM(G20:G36)</f>
        <v>0</v>
      </c>
      <c r="H37" s="137"/>
      <c r="I37" s="138">
        <f>SUM(I20:I36)</f>
        <v>0</v>
      </c>
      <c r="J37" s="139"/>
      <c r="K37" s="138">
        <f>SUM(K20:K36)</f>
        <v>0</v>
      </c>
      <c r="O37" s="110"/>
      <c r="X37" s="140">
        <f>K37</f>
        <v>0</v>
      </c>
      <c r="Y37" s="140">
        <f>I37</f>
        <v>0</v>
      </c>
      <c r="Z37" s="141">
        <f>G37</f>
        <v>0</v>
      </c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42"/>
      <c r="BB37" s="142"/>
      <c r="BC37" s="142"/>
      <c r="BD37" s="142"/>
      <c r="BE37" s="142"/>
      <c r="BF37" s="142"/>
      <c r="BG37" s="120"/>
      <c r="BH37" s="120"/>
      <c r="BI37" s="120"/>
      <c r="BJ37" s="120"/>
      <c r="BK37" s="120"/>
    </row>
    <row r="38" spans="1:15" ht="14.25" customHeight="1" thickBot="1">
      <c r="A38" s="102" t="s">
        <v>33</v>
      </c>
      <c r="B38" s="103" t="s">
        <v>438</v>
      </c>
      <c r="C38" s="104" t="s">
        <v>43</v>
      </c>
      <c r="D38" s="105"/>
      <c r="E38" s="106"/>
      <c r="F38" s="106"/>
      <c r="G38" s="107"/>
      <c r="H38" s="108"/>
      <c r="I38" s="109"/>
      <c r="J38" s="108"/>
      <c r="K38" s="109"/>
      <c r="O38" s="110"/>
    </row>
    <row r="39" spans="1:104" ht="13.5" thickBot="1">
      <c r="A39" s="111">
        <v>6</v>
      </c>
      <c r="B39" s="112" t="s">
        <v>439</v>
      </c>
      <c r="C39" s="113" t="s">
        <v>440</v>
      </c>
      <c r="D39" s="114" t="s">
        <v>405</v>
      </c>
      <c r="E39" s="179">
        <v>1</v>
      </c>
      <c r="F39" s="181"/>
      <c r="G39" s="180">
        <f>E39*F39</f>
        <v>0</v>
      </c>
      <c r="H39" s="118">
        <v>0</v>
      </c>
      <c r="I39" s="119">
        <f>E39*H39</f>
        <v>0</v>
      </c>
      <c r="J39" s="118"/>
      <c r="K39" s="119">
        <f>E39*J39</f>
        <v>0</v>
      </c>
      <c r="O39" s="110"/>
      <c r="Z39" s="120"/>
      <c r="AA39" s="120">
        <v>12</v>
      </c>
      <c r="AB39" s="120">
        <v>0</v>
      </c>
      <c r="AC39" s="120">
        <v>6</v>
      </c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CA39" s="120">
        <v>12</v>
      </c>
      <c r="CB39" s="120">
        <v>0</v>
      </c>
      <c r="CZ39" s="77">
        <v>1</v>
      </c>
    </row>
    <row r="40" spans="1:63" ht="12.75">
      <c r="A40" s="121"/>
      <c r="B40" s="122"/>
      <c r="C40" s="171" t="s">
        <v>441</v>
      </c>
      <c r="D40" s="172"/>
      <c r="E40" s="172"/>
      <c r="F40" s="172"/>
      <c r="G40" s="173"/>
      <c r="I40" s="123"/>
      <c r="K40" s="123"/>
      <c r="L40" s="124" t="s">
        <v>441</v>
      </c>
      <c r="O40" s="11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</row>
    <row r="41" spans="1:63" ht="23.25" thickBot="1">
      <c r="A41" s="121"/>
      <c r="B41" s="122"/>
      <c r="C41" s="171" t="s">
        <v>442</v>
      </c>
      <c r="D41" s="172"/>
      <c r="E41" s="172"/>
      <c r="F41" s="172"/>
      <c r="G41" s="173"/>
      <c r="I41" s="123"/>
      <c r="K41" s="123"/>
      <c r="L41" s="124" t="s">
        <v>442</v>
      </c>
      <c r="O41" s="11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</row>
    <row r="42" spans="1:104" ht="13.5" thickBot="1">
      <c r="A42" s="111">
        <v>7</v>
      </c>
      <c r="B42" s="112" t="s">
        <v>443</v>
      </c>
      <c r="C42" s="113" t="s">
        <v>444</v>
      </c>
      <c r="D42" s="114" t="s">
        <v>405</v>
      </c>
      <c r="E42" s="179">
        <v>1</v>
      </c>
      <c r="F42" s="181"/>
      <c r="G42" s="180">
        <f>E42*F42</f>
        <v>0</v>
      </c>
      <c r="H42" s="118">
        <v>0</v>
      </c>
      <c r="I42" s="119">
        <f>E42*H42</f>
        <v>0</v>
      </c>
      <c r="J42" s="118"/>
      <c r="K42" s="119">
        <f>E42*J42</f>
        <v>0</v>
      </c>
      <c r="O42" s="110"/>
      <c r="Z42" s="120"/>
      <c r="AA42" s="120">
        <v>12</v>
      </c>
      <c r="AB42" s="120">
        <v>0</v>
      </c>
      <c r="AC42" s="120">
        <v>7</v>
      </c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CA42" s="120">
        <v>12</v>
      </c>
      <c r="CB42" s="120">
        <v>0</v>
      </c>
      <c r="CZ42" s="77">
        <v>1</v>
      </c>
    </row>
    <row r="43" spans="1:63" ht="57" thickBot="1">
      <c r="A43" s="121"/>
      <c r="B43" s="122"/>
      <c r="C43" s="171" t="s">
        <v>445</v>
      </c>
      <c r="D43" s="172"/>
      <c r="E43" s="172"/>
      <c r="F43" s="172"/>
      <c r="G43" s="173"/>
      <c r="I43" s="123"/>
      <c r="K43" s="123"/>
      <c r="L43" s="124" t="s">
        <v>445</v>
      </c>
      <c r="O43" s="11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</row>
    <row r="44" spans="1:104" ht="23.25" thickBot="1">
      <c r="A44" s="111">
        <v>8</v>
      </c>
      <c r="B44" s="112" t="s">
        <v>446</v>
      </c>
      <c r="C44" s="113" t="s">
        <v>447</v>
      </c>
      <c r="D44" s="114" t="s">
        <v>405</v>
      </c>
      <c r="E44" s="179">
        <v>1</v>
      </c>
      <c r="F44" s="181"/>
      <c r="G44" s="180">
        <f>E44*F44</f>
        <v>0</v>
      </c>
      <c r="H44" s="118">
        <v>0</v>
      </c>
      <c r="I44" s="119">
        <f>E44*H44</f>
        <v>0</v>
      </c>
      <c r="J44" s="118"/>
      <c r="K44" s="119">
        <f>E44*J44</f>
        <v>0</v>
      </c>
      <c r="O44" s="110"/>
      <c r="Z44" s="120"/>
      <c r="AA44" s="120">
        <v>12</v>
      </c>
      <c r="AB44" s="120">
        <v>0</v>
      </c>
      <c r="AC44" s="120">
        <v>8</v>
      </c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CA44" s="120">
        <v>12</v>
      </c>
      <c r="CB44" s="120">
        <v>0</v>
      </c>
      <c r="CZ44" s="77">
        <v>1</v>
      </c>
    </row>
    <row r="45" spans="1:63" ht="22.5">
      <c r="A45" s="121"/>
      <c r="B45" s="122"/>
      <c r="C45" s="171" t="s">
        <v>448</v>
      </c>
      <c r="D45" s="172"/>
      <c r="E45" s="172"/>
      <c r="F45" s="172"/>
      <c r="G45" s="173"/>
      <c r="I45" s="123"/>
      <c r="K45" s="123"/>
      <c r="L45" s="124" t="s">
        <v>448</v>
      </c>
      <c r="O45" s="11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</row>
    <row r="46" spans="1:63" ht="23.25" thickBot="1">
      <c r="A46" s="121"/>
      <c r="B46" s="122"/>
      <c r="C46" s="171" t="s">
        <v>449</v>
      </c>
      <c r="D46" s="172"/>
      <c r="E46" s="172"/>
      <c r="F46" s="172"/>
      <c r="G46" s="173"/>
      <c r="I46" s="123"/>
      <c r="K46" s="123"/>
      <c r="L46" s="124" t="s">
        <v>449</v>
      </c>
      <c r="O46" s="11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</row>
    <row r="47" spans="1:104" ht="13.5" thickBot="1">
      <c r="A47" s="111">
        <v>9</v>
      </c>
      <c r="B47" s="112" t="s">
        <v>450</v>
      </c>
      <c r="C47" s="113" t="s">
        <v>451</v>
      </c>
      <c r="D47" s="114" t="s">
        <v>405</v>
      </c>
      <c r="E47" s="179">
        <v>1</v>
      </c>
      <c r="F47" s="181"/>
      <c r="G47" s="180">
        <f>E47*F47</f>
        <v>0</v>
      </c>
      <c r="H47" s="118">
        <v>0</v>
      </c>
      <c r="I47" s="119">
        <f>E47*H47</f>
        <v>0</v>
      </c>
      <c r="J47" s="118"/>
      <c r="K47" s="119">
        <f>E47*J47</f>
        <v>0</v>
      </c>
      <c r="O47" s="110"/>
      <c r="Z47" s="120"/>
      <c r="AA47" s="120">
        <v>12</v>
      </c>
      <c r="AB47" s="120">
        <v>0</v>
      </c>
      <c r="AC47" s="120">
        <v>9</v>
      </c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CA47" s="120">
        <v>12</v>
      </c>
      <c r="CB47" s="120">
        <v>0</v>
      </c>
      <c r="CZ47" s="77">
        <v>1</v>
      </c>
    </row>
    <row r="48" spans="1:63" ht="12.75">
      <c r="A48" s="121"/>
      <c r="B48" s="122"/>
      <c r="C48" s="171" t="s">
        <v>452</v>
      </c>
      <c r="D48" s="172"/>
      <c r="E48" s="172"/>
      <c r="F48" s="172"/>
      <c r="G48" s="173"/>
      <c r="I48" s="123"/>
      <c r="K48" s="123"/>
      <c r="L48" s="124" t="s">
        <v>452</v>
      </c>
      <c r="O48" s="11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</row>
    <row r="49" spans="1:63" ht="12.75">
      <c r="A49" s="121"/>
      <c r="B49" s="122"/>
      <c r="C49" s="171" t="s">
        <v>453</v>
      </c>
      <c r="D49" s="172"/>
      <c r="E49" s="172"/>
      <c r="F49" s="172"/>
      <c r="G49" s="173"/>
      <c r="I49" s="123"/>
      <c r="K49" s="123"/>
      <c r="L49" s="124" t="s">
        <v>453</v>
      </c>
      <c r="O49" s="11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</row>
    <row r="50" spans="1:63" ht="12.75">
      <c r="A50" s="121"/>
      <c r="B50" s="122"/>
      <c r="C50" s="171" t="s">
        <v>454</v>
      </c>
      <c r="D50" s="172"/>
      <c r="E50" s="172"/>
      <c r="F50" s="172"/>
      <c r="G50" s="173"/>
      <c r="I50" s="123"/>
      <c r="K50" s="123"/>
      <c r="L50" s="124" t="s">
        <v>454</v>
      </c>
      <c r="O50" s="11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</row>
    <row r="51" spans="1:63" ht="13.5" thickBot="1">
      <c r="A51" s="121"/>
      <c r="B51" s="122"/>
      <c r="C51" s="171" t="s">
        <v>455</v>
      </c>
      <c r="D51" s="172"/>
      <c r="E51" s="172"/>
      <c r="F51" s="172"/>
      <c r="G51" s="173"/>
      <c r="I51" s="123"/>
      <c r="K51" s="123"/>
      <c r="L51" s="124" t="s">
        <v>455</v>
      </c>
      <c r="O51" s="11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</row>
    <row r="52" spans="1:104" ht="13.5" thickBot="1">
      <c r="A52" s="111">
        <v>10</v>
      </c>
      <c r="B52" s="112" t="s">
        <v>456</v>
      </c>
      <c r="C52" s="113" t="s">
        <v>457</v>
      </c>
      <c r="D52" s="114" t="s">
        <v>405</v>
      </c>
      <c r="E52" s="179">
        <v>1</v>
      </c>
      <c r="F52" s="181"/>
      <c r="G52" s="180">
        <f>E52*F52</f>
        <v>0</v>
      </c>
      <c r="H52" s="118">
        <v>0</v>
      </c>
      <c r="I52" s="119">
        <f>E52*H52</f>
        <v>0</v>
      </c>
      <c r="J52" s="118"/>
      <c r="K52" s="119">
        <f>E52*J52</f>
        <v>0</v>
      </c>
      <c r="O52" s="110"/>
      <c r="Z52" s="120"/>
      <c r="AA52" s="120">
        <v>12</v>
      </c>
      <c r="AB52" s="120">
        <v>0</v>
      </c>
      <c r="AC52" s="120">
        <v>10</v>
      </c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CA52" s="120">
        <v>12</v>
      </c>
      <c r="CB52" s="120">
        <v>0</v>
      </c>
      <c r="CZ52" s="77">
        <v>1</v>
      </c>
    </row>
    <row r="53" spans="1:63" ht="23.25" thickBot="1">
      <c r="A53" s="121"/>
      <c r="B53" s="122"/>
      <c r="C53" s="171" t="s">
        <v>458</v>
      </c>
      <c r="D53" s="172"/>
      <c r="E53" s="172"/>
      <c r="F53" s="172"/>
      <c r="G53" s="173"/>
      <c r="I53" s="123"/>
      <c r="K53" s="123"/>
      <c r="L53" s="124" t="s">
        <v>458</v>
      </c>
      <c r="O53" s="11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</row>
    <row r="54" spans="1:104" ht="13.5" thickBot="1">
      <c r="A54" s="111">
        <v>11</v>
      </c>
      <c r="B54" s="112" t="s">
        <v>459</v>
      </c>
      <c r="C54" s="113" t="s">
        <v>460</v>
      </c>
      <c r="D54" s="114" t="s">
        <v>405</v>
      </c>
      <c r="E54" s="179">
        <v>1</v>
      </c>
      <c r="F54" s="181"/>
      <c r="G54" s="180">
        <f>E54*F54</f>
        <v>0</v>
      </c>
      <c r="H54" s="118">
        <v>0</v>
      </c>
      <c r="I54" s="119">
        <f>E54*H54</f>
        <v>0</v>
      </c>
      <c r="J54" s="118"/>
      <c r="K54" s="119">
        <f>E54*J54</f>
        <v>0</v>
      </c>
      <c r="O54" s="110"/>
      <c r="Z54" s="120"/>
      <c r="AA54" s="120">
        <v>12</v>
      </c>
      <c r="AB54" s="120">
        <v>0</v>
      </c>
      <c r="AC54" s="120">
        <v>11</v>
      </c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CA54" s="120">
        <v>12</v>
      </c>
      <c r="CB54" s="120">
        <v>0</v>
      </c>
      <c r="CZ54" s="77">
        <v>1</v>
      </c>
    </row>
    <row r="55" spans="1:63" ht="12.75">
      <c r="A55" s="121"/>
      <c r="B55" s="122"/>
      <c r="C55" s="171" t="s">
        <v>461</v>
      </c>
      <c r="D55" s="172"/>
      <c r="E55" s="172"/>
      <c r="F55" s="172"/>
      <c r="G55" s="173"/>
      <c r="I55" s="123"/>
      <c r="K55" s="123"/>
      <c r="L55" s="124" t="s">
        <v>461</v>
      </c>
      <c r="O55" s="11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</row>
    <row r="56" spans="1:63" ht="22.5">
      <c r="A56" s="121"/>
      <c r="B56" s="122"/>
      <c r="C56" s="171" t="s">
        <v>462</v>
      </c>
      <c r="D56" s="172"/>
      <c r="E56" s="172"/>
      <c r="F56" s="172"/>
      <c r="G56" s="173"/>
      <c r="I56" s="123"/>
      <c r="K56" s="123"/>
      <c r="L56" s="124" t="s">
        <v>462</v>
      </c>
      <c r="O56" s="11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</row>
    <row r="57" spans="1:63" ht="12.75">
      <c r="A57" s="131" t="s">
        <v>37</v>
      </c>
      <c r="B57" s="132" t="s">
        <v>438</v>
      </c>
      <c r="C57" s="133" t="s">
        <v>43</v>
      </c>
      <c r="D57" s="134"/>
      <c r="E57" s="135"/>
      <c r="F57" s="135"/>
      <c r="G57" s="136">
        <f>SUM(G38:G56)</f>
        <v>0</v>
      </c>
      <c r="H57" s="137"/>
      <c r="I57" s="138">
        <f>SUM(I38:I56)</f>
        <v>0</v>
      </c>
      <c r="J57" s="139"/>
      <c r="K57" s="138">
        <f>SUM(K38:K56)</f>
        <v>0</v>
      </c>
      <c r="O57" s="110"/>
      <c r="X57" s="140">
        <f>K57</f>
        <v>0</v>
      </c>
      <c r="Y57" s="140">
        <f>I57</f>
        <v>0</v>
      </c>
      <c r="Z57" s="141">
        <f>G57</f>
        <v>0</v>
      </c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42"/>
      <c r="BB57" s="142"/>
      <c r="BC57" s="142"/>
      <c r="BD57" s="142"/>
      <c r="BE57" s="142"/>
      <c r="BF57" s="142"/>
      <c r="BG57" s="120"/>
      <c r="BH57" s="120"/>
      <c r="BI57" s="120"/>
      <c r="BJ57" s="120"/>
      <c r="BK57" s="120"/>
    </row>
    <row r="58" spans="1:58" ht="12.75">
      <c r="A58" s="143" t="s">
        <v>38</v>
      </c>
      <c r="B58" s="144" t="s">
        <v>39</v>
      </c>
      <c r="C58" s="145"/>
      <c r="D58" s="146"/>
      <c r="E58" s="147"/>
      <c r="F58" s="147"/>
      <c r="G58" s="148">
        <f>SUM(Z7:Z58)</f>
        <v>0</v>
      </c>
      <c r="H58" s="149"/>
      <c r="I58" s="150">
        <f>SUM(Y7:Y58)</f>
        <v>0</v>
      </c>
      <c r="J58" s="149"/>
      <c r="K58" s="150">
        <f>SUM(X7:X58)</f>
        <v>0</v>
      </c>
      <c r="O58" s="110"/>
      <c r="BA58" s="151"/>
      <c r="BB58" s="151"/>
      <c r="BC58" s="151"/>
      <c r="BD58" s="151"/>
      <c r="BE58" s="151"/>
      <c r="BF58" s="151"/>
    </row>
    <row r="59" ht="12.75">
      <c r="E59" s="77"/>
    </row>
    <row r="60" spans="1:5" ht="12.75">
      <c r="A60" s="152"/>
      <c r="E60" s="77"/>
    </row>
    <row r="61" ht="12.75">
      <c r="E61" s="77"/>
    </row>
    <row r="62" ht="12.75">
      <c r="E62" s="77"/>
    </row>
    <row r="63" ht="12.75">
      <c r="E63" s="77"/>
    </row>
    <row r="64" ht="12.75">
      <c r="E64" s="77"/>
    </row>
    <row r="65" ht="12.75">
      <c r="E65" s="77"/>
    </row>
    <row r="66" ht="12.75">
      <c r="E66" s="77"/>
    </row>
    <row r="67" ht="12.75">
      <c r="E67" s="77"/>
    </row>
    <row r="68" ht="12.75">
      <c r="E68" s="77"/>
    </row>
    <row r="69" ht="12.75">
      <c r="E69" s="77"/>
    </row>
    <row r="70" ht="12.75">
      <c r="E70" s="77"/>
    </row>
    <row r="71" ht="12.75">
      <c r="E71" s="77"/>
    </row>
    <row r="72" ht="12.75">
      <c r="E72" s="77"/>
    </row>
    <row r="73" ht="12.75">
      <c r="E73" s="77"/>
    </row>
    <row r="74" ht="12.75">
      <c r="E74" s="77"/>
    </row>
    <row r="75" ht="12.75">
      <c r="E75" s="77"/>
    </row>
    <row r="76" ht="12.75">
      <c r="E76" s="77"/>
    </row>
    <row r="77" ht="12.75">
      <c r="E77" s="77"/>
    </row>
    <row r="78" ht="12.75">
      <c r="E78" s="77"/>
    </row>
    <row r="79" ht="12.75">
      <c r="E79" s="77"/>
    </row>
    <row r="80" ht="12.75">
      <c r="E80" s="77"/>
    </row>
    <row r="81" ht="12.75">
      <c r="E81" s="77"/>
    </row>
    <row r="82" ht="12.75">
      <c r="E82" s="77"/>
    </row>
    <row r="83" ht="12.75">
      <c r="E83" s="77"/>
    </row>
    <row r="84" ht="12.75">
      <c r="E84" s="77"/>
    </row>
    <row r="85" ht="12.75">
      <c r="E85" s="77"/>
    </row>
    <row r="86" ht="12.75">
      <c r="E86" s="77"/>
    </row>
    <row r="87" ht="12.75">
      <c r="E87" s="77"/>
    </row>
    <row r="88" ht="12.75">
      <c r="E88" s="77"/>
    </row>
    <row r="89" ht="12.75">
      <c r="E89" s="77"/>
    </row>
    <row r="90" ht="12.75">
      <c r="E90" s="77"/>
    </row>
    <row r="91" ht="12.75">
      <c r="E91" s="77"/>
    </row>
    <row r="92" ht="12.75">
      <c r="E92" s="77"/>
    </row>
    <row r="93" ht="12.75">
      <c r="E93" s="77"/>
    </row>
    <row r="94" ht="12.75">
      <c r="E94" s="77"/>
    </row>
    <row r="95" ht="12.75">
      <c r="E95" s="77"/>
    </row>
    <row r="96" ht="12.75">
      <c r="E96" s="77"/>
    </row>
    <row r="97" ht="12.75">
      <c r="E97" s="77"/>
    </row>
    <row r="98" ht="12.75">
      <c r="E98" s="77"/>
    </row>
    <row r="99" ht="12.75">
      <c r="E99" s="77"/>
    </row>
    <row r="100" ht="12.75">
      <c r="E100" s="77"/>
    </row>
    <row r="101" ht="12.75">
      <c r="E101" s="77"/>
    </row>
    <row r="102" ht="12.75">
      <c r="E102" s="77"/>
    </row>
    <row r="103" ht="12.75">
      <c r="E103" s="77"/>
    </row>
    <row r="104" ht="12.75">
      <c r="E104" s="77"/>
    </row>
    <row r="105" ht="12.75">
      <c r="E105" s="77"/>
    </row>
    <row r="106" ht="12.75">
      <c r="E106" s="77"/>
    </row>
    <row r="107" ht="12.75">
      <c r="E107" s="77"/>
    </row>
    <row r="108" ht="12.75">
      <c r="E108" s="77"/>
    </row>
    <row r="109" ht="12.75">
      <c r="E109" s="77"/>
    </row>
    <row r="110" ht="12.75">
      <c r="E110" s="77"/>
    </row>
    <row r="111" ht="12.75">
      <c r="E111" s="77"/>
    </row>
    <row r="112" ht="12.75">
      <c r="E112" s="77"/>
    </row>
    <row r="113" spans="1:2" ht="12.75">
      <c r="A113" s="153"/>
      <c r="B113" s="153"/>
    </row>
    <row r="114" spans="3:7" ht="12.75">
      <c r="C114" s="154"/>
      <c r="D114" s="154"/>
      <c r="E114" s="155"/>
      <c r="F114" s="154"/>
      <c r="G114" s="156"/>
    </row>
    <row r="115" spans="1:2" ht="12.75">
      <c r="A115" s="153"/>
      <c r="B115" s="153"/>
    </row>
    <row r="1032" spans="1:7" ht="12.75">
      <c r="A1032" s="157"/>
      <c r="B1032" s="158"/>
      <c r="C1032" s="159" t="s">
        <v>40</v>
      </c>
      <c r="D1032" s="160"/>
      <c r="F1032" s="96"/>
      <c r="G1032" s="123">
        <v>100000</v>
      </c>
    </row>
    <row r="1033" spans="1:7" ht="12.75">
      <c r="A1033" s="157"/>
      <c r="B1033" s="158"/>
      <c r="C1033" s="159" t="s">
        <v>41</v>
      </c>
      <c r="D1033" s="160"/>
      <c r="F1033" s="96"/>
      <c r="G1033" s="123">
        <v>100000</v>
      </c>
    </row>
    <row r="1034" spans="1:7" ht="12.75">
      <c r="A1034" s="157"/>
      <c r="B1034" s="158"/>
      <c r="C1034" s="159" t="s">
        <v>42</v>
      </c>
      <c r="D1034" s="160"/>
      <c r="F1034" s="96"/>
      <c r="G1034" s="123">
        <v>100000</v>
      </c>
    </row>
    <row r="1035" spans="1:7" ht="12.75">
      <c r="A1035" s="157"/>
      <c r="B1035" s="158"/>
      <c r="C1035" s="159" t="s">
        <v>43</v>
      </c>
      <c r="D1035" s="160"/>
      <c r="F1035" s="96"/>
      <c r="G1035" s="123">
        <v>100000</v>
      </c>
    </row>
    <row r="1036" spans="1:7" ht="12.75">
      <c r="A1036" s="157"/>
      <c r="B1036" s="158"/>
      <c r="C1036" s="159" t="s">
        <v>44</v>
      </c>
      <c r="D1036" s="160"/>
      <c r="F1036" s="96"/>
      <c r="G1036" s="123">
        <v>100000</v>
      </c>
    </row>
    <row r="1037" spans="1:7" ht="12.75">
      <c r="A1037" s="157"/>
      <c r="B1037" s="158"/>
      <c r="C1037" s="159" t="s">
        <v>45</v>
      </c>
      <c r="D1037" s="160"/>
      <c r="F1037" s="96"/>
      <c r="G1037" s="123">
        <v>100000</v>
      </c>
    </row>
    <row r="1038" spans="1:7" ht="12.75">
      <c r="A1038" s="157"/>
      <c r="B1038" s="158"/>
      <c r="C1038" s="159" t="s">
        <v>46</v>
      </c>
      <c r="D1038" s="160"/>
      <c r="F1038" s="96"/>
      <c r="G1038" s="123">
        <v>100000</v>
      </c>
    </row>
  </sheetData>
  <mergeCells count="33">
    <mergeCell ref="C25:G25"/>
    <mergeCell ref="A1:G1"/>
    <mergeCell ref="C9:G9"/>
    <mergeCell ref="C10:G10"/>
    <mergeCell ref="C11:G11"/>
    <mergeCell ref="C15:G15"/>
    <mergeCell ref="C18:G18"/>
    <mergeCell ref="C22:G22"/>
    <mergeCell ref="C23:G23"/>
    <mergeCell ref="C24:G24"/>
    <mergeCell ref="C53:G53"/>
    <mergeCell ref="C55:G55"/>
    <mergeCell ref="C56:G56"/>
    <mergeCell ref="C26:G26"/>
    <mergeCell ref="C27:G27"/>
    <mergeCell ref="C28:G28"/>
    <mergeCell ref="C29:G29"/>
    <mergeCell ref="C30:G30"/>
    <mergeCell ref="C31:G31"/>
    <mergeCell ref="C48:G48"/>
    <mergeCell ref="C49:G49"/>
    <mergeCell ref="C50:G50"/>
    <mergeCell ref="C51:G51"/>
    <mergeCell ref="C32:G32"/>
    <mergeCell ref="C33:G33"/>
    <mergeCell ref="C34:G34"/>
    <mergeCell ref="C35:G35"/>
    <mergeCell ref="C36:G36"/>
    <mergeCell ref="C40:G40"/>
    <mergeCell ref="C41:G41"/>
    <mergeCell ref="C43:G43"/>
    <mergeCell ref="C45:G45"/>
    <mergeCell ref="C46:G46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Vojta</dc:creator>
  <cp:keywords/>
  <dc:description/>
  <cp:lastModifiedBy>V Ř</cp:lastModifiedBy>
  <dcterms:created xsi:type="dcterms:W3CDTF">2020-12-21T13:33:32Z</dcterms:created>
  <dcterms:modified xsi:type="dcterms:W3CDTF">2023-04-27T12:57:47Z</dcterms:modified>
  <cp:category/>
  <cp:version/>
  <cp:contentType/>
  <cp:contentStatus/>
</cp:coreProperties>
</file>