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2_INVESTIČNÍ AKCE\PAJGR\Rekonstrukce kotelny Dům kultury Kroměříž\05_VEŘEJNÉ ZAKÁZKY\03_Dodavatel\Výkaz výměr\"/>
    </mc:Choice>
  </mc:AlternateContent>
  <xr:revisionPtr revIDLastSave="0" documentId="13_ncr:1_{BD1C9700-D80C-4318-8641-FC8277254E2A}" xr6:coauthVersionLast="36" xr6:coauthVersionMax="47" xr10:uidLastSave="{00000000-0000-0000-0000-000000000000}"/>
  <workbookProtection workbookAlgorithmName="SHA-512" workbookHashValue="5IDSNew7Aw48JRlx01aEG4aIwyg2s0RbCbwng//zjM7jGw8O6ADFTqp0WP46rtw0L9dQrSar6Bs0wb+I1xCOQw==" workbookSaltValue="e12Mz4drSKcf/H/fWhSZMA==" workbookSpinCount="100000" lockStructure="1"/>
  <bookViews>
    <workbookView xWindow="0" yWindow="0" windowWidth="28800" windowHeight="14025" xr2:uid="{1B38254A-D081-4A18-8C6A-7B2E228B0056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3" l="1"/>
  <c r="B26" i="3"/>
  <c r="C9" i="3"/>
  <c r="B4" i="3"/>
  <c r="B7" i="3" s="1"/>
  <c r="B3" i="3"/>
  <c r="C4" i="3" s="1"/>
  <c r="I78" i="2"/>
  <c r="H78" i="2"/>
  <c r="I76" i="2"/>
  <c r="H76" i="2"/>
  <c r="G76" i="2"/>
  <c r="E76" i="2"/>
  <c r="I74" i="2"/>
  <c r="H74" i="2"/>
  <c r="G74" i="2"/>
  <c r="E74" i="2"/>
  <c r="I72" i="2"/>
  <c r="I77" i="2" s="1"/>
  <c r="H72" i="2"/>
  <c r="G72" i="2"/>
  <c r="G77" i="2" s="1"/>
  <c r="C33" i="3" s="1"/>
  <c r="E72" i="2"/>
  <c r="E77" i="2" s="1"/>
  <c r="H68" i="2"/>
  <c r="H67" i="2"/>
  <c r="G67" i="2"/>
  <c r="E67" i="2"/>
  <c r="I67" i="2" s="1"/>
  <c r="H65" i="2"/>
  <c r="G65" i="2"/>
  <c r="E65" i="2"/>
  <c r="I65" i="2" s="1"/>
  <c r="H64" i="2"/>
  <c r="G64" i="2"/>
  <c r="E64" i="2"/>
  <c r="I64" i="2" s="1"/>
  <c r="H63" i="2"/>
  <c r="G63" i="2"/>
  <c r="E63" i="2"/>
  <c r="I63" i="2" s="1"/>
  <c r="H61" i="2"/>
  <c r="G61" i="2"/>
  <c r="E61" i="2"/>
  <c r="I61" i="2" s="1"/>
  <c r="H59" i="2"/>
  <c r="G59" i="2"/>
  <c r="E59" i="2"/>
  <c r="I59" i="2" s="1"/>
  <c r="H57" i="2"/>
  <c r="G57" i="2"/>
  <c r="E57" i="2"/>
  <c r="I57" i="2" s="1"/>
  <c r="H56" i="2"/>
  <c r="G56" i="2"/>
  <c r="E56" i="2"/>
  <c r="I56" i="2" s="1"/>
  <c r="H55" i="2"/>
  <c r="G55" i="2"/>
  <c r="E55" i="2"/>
  <c r="I55" i="2" s="1"/>
  <c r="H54" i="2"/>
  <c r="G54" i="2"/>
  <c r="E54" i="2"/>
  <c r="I54" i="2" s="1"/>
  <c r="H52" i="2"/>
  <c r="G52" i="2"/>
  <c r="E52" i="2"/>
  <c r="I52" i="2" s="1"/>
  <c r="I50" i="2"/>
  <c r="H50" i="2"/>
  <c r="I49" i="2"/>
  <c r="H49" i="2"/>
  <c r="G49" i="2"/>
  <c r="E49" i="2"/>
  <c r="I48" i="2"/>
  <c r="H48" i="2"/>
  <c r="G48" i="2"/>
  <c r="E48" i="2"/>
  <c r="I47" i="2"/>
  <c r="H47" i="2"/>
  <c r="H46" i="2"/>
  <c r="G46" i="2"/>
  <c r="E46" i="2"/>
  <c r="I46" i="2" s="1"/>
  <c r="H45" i="2"/>
  <c r="G45" i="2"/>
  <c r="E45" i="2"/>
  <c r="I45" i="2" s="1"/>
  <c r="I44" i="2"/>
  <c r="H44" i="2"/>
  <c r="I43" i="2"/>
  <c r="H43" i="2"/>
  <c r="G43" i="2"/>
  <c r="E43" i="2"/>
  <c r="I42" i="2"/>
  <c r="H42" i="2"/>
  <c r="G42" i="2"/>
  <c r="E42" i="2"/>
  <c r="I41" i="2"/>
  <c r="H41" i="2"/>
  <c r="H40" i="2"/>
  <c r="G40" i="2"/>
  <c r="E40" i="2"/>
  <c r="I40" i="2" s="1"/>
  <c r="H39" i="2"/>
  <c r="G39" i="2"/>
  <c r="E39" i="2"/>
  <c r="I39" i="2" s="1"/>
  <c r="I38" i="2"/>
  <c r="H38" i="2"/>
  <c r="I37" i="2"/>
  <c r="H37" i="2"/>
  <c r="G37" i="2"/>
  <c r="E37" i="2"/>
  <c r="I36" i="2"/>
  <c r="H36" i="2"/>
  <c r="G36" i="2"/>
  <c r="E36" i="2"/>
  <c r="I35" i="2"/>
  <c r="H35" i="2"/>
  <c r="H34" i="2"/>
  <c r="G34" i="2"/>
  <c r="E34" i="2"/>
  <c r="I34" i="2" s="1"/>
  <c r="H33" i="2"/>
  <c r="G33" i="2"/>
  <c r="E33" i="2"/>
  <c r="I33" i="2" s="1"/>
  <c r="I32" i="2"/>
  <c r="H32" i="2"/>
  <c r="I31" i="2"/>
  <c r="H31" i="2"/>
  <c r="G31" i="2"/>
  <c r="E31" i="2"/>
  <c r="I30" i="2"/>
  <c r="H30" i="2"/>
  <c r="G30" i="2"/>
  <c r="E30" i="2"/>
  <c r="I29" i="2"/>
  <c r="H29" i="2"/>
  <c r="H28" i="2"/>
  <c r="G28" i="2"/>
  <c r="E28" i="2"/>
  <c r="I28" i="2" s="1"/>
  <c r="H27" i="2"/>
  <c r="G27" i="2"/>
  <c r="E27" i="2"/>
  <c r="I27" i="2" s="1"/>
  <c r="H26" i="2"/>
  <c r="G26" i="2"/>
  <c r="E26" i="2"/>
  <c r="I26" i="2" s="1"/>
  <c r="H25" i="2"/>
  <c r="G25" i="2"/>
  <c r="E25" i="2"/>
  <c r="I25" i="2" s="1"/>
  <c r="I24" i="2"/>
  <c r="H24" i="2"/>
  <c r="I23" i="2"/>
  <c r="H23" i="2"/>
  <c r="G23" i="2"/>
  <c r="E23" i="2"/>
  <c r="I22" i="2"/>
  <c r="H22" i="2"/>
  <c r="G22" i="2"/>
  <c r="E22" i="2"/>
  <c r="I21" i="2"/>
  <c r="H21" i="2"/>
  <c r="H20" i="2"/>
  <c r="G20" i="2"/>
  <c r="E20" i="2"/>
  <c r="I20" i="2" s="1"/>
  <c r="H19" i="2"/>
  <c r="G19" i="2"/>
  <c r="E19" i="2"/>
  <c r="I19" i="2" s="1"/>
  <c r="H18" i="2"/>
  <c r="G18" i="2"/>
  <c r="E18" i="2"/>
  <c r="I18" i="2" s="1"/>
  <c r="H17" i="2"/>
  <c r="G17" i="2"/>
  <c r="E17" i="2"/>
  <c r="I17" i="2" s="1"/>
  <c r="I16" i="2"/>
  <c r="H16" i="2"/>
  <c r="I15" i="2"/>
  <c r="H15" i="2"/>
  <c r="G15" i="2"/>
  <c r="E15" i="2"/>
  <c r="I14" i="2"/>
  <c r="H14" i="2"/>
  <c r="G14" i="2"/>
  <c r="E14" i="2"/>
  <c r="I13" i="2"/>
  <c r="H13" i="2"/>
  <c r="H12" i="2"/>
  <c r="G12" i="2"/>
  <c r="E12" i="2"/>
  <c r="I12" i="2" s="1"/>
  <c r="H11" i="2"/>
  <c r="G11" i="2"/>
  <c r="E11" i="2"/>
  <c r="I11" i="2" s="1"/>
  <c r="I10" i="2"/>
  <c r="H10" i="2"/>
  <c r="I9" i="2"/>
  <c r="H9" i="2"/>
  <c r="G9" i="2"/>
  <c r="E9" i="2"/>
  <c r="I8" i="2"/>
  <c r="H8" i="2"/>
  <c r="G8" i="2"/>
  <c r="E8" i="2"/>
  <c r="I7" i="2"/>
  <c r="H7" i="2"/>
  <c r="H6" i="2"/>
  <c r="G6" i="2"/>
  <c r="E6" i="2"/>
  <c r="I6" i="2" s="1"/>
  <c r="H5" i="2"/>
  <c r="G5" i="2"/>
  <c r="G69" i="2" s="1"/>
  <c r="E5" i="2"/>
  <c r="L1" i="2" s="1"/>
  <c r="E68" i="2" s="1"/>
  <c r="I4" i="2"/>
  <c r="H4" i="2"/>
  <c r="B33" i="3" l="1"/>
  <c r="C10" i="3"/>
  <c r="C11" i="3"/>
  <c r="C6" i="3"/>
  <c r="C32" i="3"/>
  <c r="B12" i="3"/>
  <c r="I5" i="2"/>
  <c r="E69" i="2"/>
  <c r="I68" i="2"/>
  <c r="I69" i="2" s="1"/>
  <c r="C5" i="3" l="1"/>
  <c r="B32" i="3"/>
  <c r="C8" i="3" l="1"/>
  <c r="C7" i="3"/>
  <c r="C12" i="3" l="1"/>
  <c r="C15" i="3"/>
  <c r="C19" i="3" l="1"/>
  <c r="C20" i="3"/>
  <c r="C14" i="3"/>
  <c r="C13" i="3"/>
  <c r="C21" i="3" l="1"/>
  <c r="C16" i="3"/>
  <c r="C22" i="3" l="1"/>
  <c r="B25" i="3" s="1"/>
  <c r="C25" i="3" s="1"/>
  <c r="C24" i="3" l="1"/>
  <c r="C30" i="3" l="1"/>
  <c r="C29" i="3"/>
  <c r="C27" i="3"/>
</calcChain>
</file>

<file path=xl/sharedStrings.xml><?xml version="1.0" encoding="utf-8"?>
<sst xmlns="http://schemas.openxmlformats.org/spreadsheetml/2006/main" count="274" uniqueCount="146">
  <si>
    <t>Název</t>
  </si>
  <si>
    <t>Hodnota</t>
  </si>
  <si>
    <t>Nadpis rekapitulace</t>
  </si>
  <si>
    <t>Seznam prací a dodávek elektrotechnických zařízení</t>
  </si>
  <si>
    <t>Akce</t>
  </si>
  <si>
    <t>Dům kultury Kroměříž, Rekonstrukce plynové kotelny</t>
  </si>
  <si>
    <t>Projekt</t>
  </si>
  <si>
    <t>D 1.7-07 Elektroinstalace - Revize R01 04/2023</t>
  </si>
  <si>
    <t>Investor</t>
  </si>
  <si>
    <t>Město Kroměříž</t>
  </si>
  <si>
    <t>Z. č.</t>
  </si>
  <si>
    <t>2118-DKM</t>
  </si>
  <si>
    <t>A. č.</t>
  </si>
  <si>
    <t>12/2022/041</t>
  </si>
  <si>
    <t>Smlouva</t>
  </si>
  <si>
    <t/>
  </si>
  <si>
    <t>Vypracoval</t>
  </si>
  <si>
    <t>Ing. Pavel Horák</t>
  </si>
  <si>
    <t>Kontroloval</t>
  </si>
  <si>
    <t>Ing. Jiří Maršálek</t>
  </si>
  <si>
    <t>Datum</t>
  </si>
  <si>
    <t>11.04.2023</t>
  </si>
  <si>
    <t>Zpracovatel</t>
  </si>
  <si>
    <t>EHV projekt s.r.o.</t>
  </si>
  <si>
    <t>CÚ</t>
  </si>
  <si>
    <t>2023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</si>
  <si>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</si>
  <si>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</si>
  <si>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</si>
  <si>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</si>
  <si>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</si>
  <si>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</si>
  <si>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</si>
  <si>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</si>
  <si>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</si>
  <si>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</si>
  <si>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</si>
  <si>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</si>
  <si>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</si>
  <si>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</si>
  <si>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</si>
  <si>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</si>
  <si>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</si>
  <si>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</si>
  <si>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</si>
  <si>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</si>
  <si>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</si>
  <si>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</si>
  <si>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</si>
  <si>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</si>
  <si>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</si>
  <si>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</si>
  <si>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</si>
  <si>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</si>
  <si>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</si>
  <si>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</si>
  <si>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</si>
  <si>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</si>
  <si>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</si>
  <si>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</si>
  <si>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</si>
  <si>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Elektromontáže</t>
  </si>
  <si>
    <t>DOZBROJENÍ ROZVADĚČŮ</t>
  </si>
  <si>
    <t>Dozbrojení rozvaděče R1</t>
  </si>
  <si>
    <t>OLE-16B-1N-030AC Proudový chránič s nadproudovou ochranou, 16A, 30mA</t>
  </si>
  <si>
    <t>Ks</t>
  </si>
  <si>
    <t>Úprava krycího plechu v rozvaděči</t>
  </si>
  <si>
    <t>ks</t>
  </si>
  <si>
    <t>Dozbrojení rozvaděče R11</t>
  </si>
  <si>
    <t>Dozbrojení rozvaděče R2</t>
  </si>
  <si>
    <t>Dozbrojení rozvaděče C8</t>
  </si>
  <si>
    <t>Dozbrojení rozvaděče  č.1</t>
  </si>
  <si>
    <t>Jistič modulární B10/1, 6kA</t>
  </si>
  <si>
    <t>Zdroj 230VAC/24VDC SLZ04Z</t>
  </si>
  <si>
    <t>Dozbrojení rozvaděče  R101</t>
  </si>
  <si>
    <t>Dozbrojení rozvaděče  R104</t>
  </si>
  <si>
    <t>Dozbrojení rozvaděče  R106</t>
  </si>
  <si>
    <t>Dozbrojení rozvaděče  R202</t>
  </si>
  <si>
    <t>Dozbrojení rozvaděče  R203</t>
  </si>
  <si>
    <t>Dozbrojení rozvaděče  R207</t>
  </si>
  <si>
    <t>Dozbrojení rozvaděče  R301</t>
  </si>
  <si>
    <t>Dozbrojení rozvaděče  R302</t>
  </si>
  <si>
    <t>Dozbrojení rozvaděče  R305</t>
  </si>
  <si>
    <t>ELEKROMONTÁŽNÍ PRÁCE</t>
  </si>
  <si>
    <t>LHD 25X20_HD LIŠTA HRANATÁ (2m v kartonu)</t>
  </si>
  <si>
    <t>m</t>
  </si>
  <si>
    <t>KABEL SILOVÝ,IZOLACE PVC</t>
  </si>
  <si>
    <t>CYKY-O 2x1.5 , pevně</t>
  </si>
  <si>
    <t>CYKY-J 3x2.5 , pevně</t>
  </si>
  <si>
    <t>CHKE-R-O2x1.5 B2cas1d0 , pevně</t>
  </si>
  <si>
    <t>CHKE-R-J 3x2.5 B2cas1d0 , pevně</t>
  </si>
  <si>
    <t>ŠNŮRA STŘEDNÍ,IZOLACE KAUČUK (CGSG)</t>
  </si>
  <si>
    <t>H05RN-F-X 3x2.5 , pevně</t>
  </si>
  <si>
    <t>UKONČENÍ VODIČŮ NA SVORKOVNICI</t>
  </si>
  <si>
    <t xml:space="preserve"> do 2,5 mm2</t>
  </si>
  <si>
    <t>PŘÍSTROJE ABB</t>
  </si>
  <si>
    <t>Svorkovnice 5-ti pólová pro přechod pevného kabelu na ohebný</t>
  </si>
  <si>
    <t>Rámeček jednoduchý</t>
  </si>
  <si>
    <t>Demontáž stávající zásuvky</t>
  </si>
  <si>
    <t>PROVEDENI REVIZNICH ZKOUSEK DLE ĆSN331500</t>
  </si>
  <si>
    <t xml:space="preserve"> Revizni technik</t>
  </si>
  <si>
    <t>hod</t>
  </si>
  <si>
    <t>Podružný materiál</t>
  </si>
  <si>
    <t>Elektromontáže - celkem</t>
  </si>
  <si>
    <t>Zemní práce</t>
  </si>
  <si>
    <t>VYSEKANI KAPES VE ZDIVU</t>
  </si>
  <si>
    <t xml:space="preserve"> 100x100x50 mm</t>
  </si>
  <si>
    <t>VYSEKANI RYH VE ZDIVU</t>
  </si>
  <si>
    <t xml:space="preserve"> Sire 30 mm</t>
  </si>
  <si>
    <t>ZAZDĚNÍ RYH</t>
  </si>
  <si>
    <t>Zemní práce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</si>
  <si>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</si>
  <si>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</si>
  <si>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</si>
  <si>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</si>
  <si>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</si>
  <si>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</si>
  <si>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</si>
  <si>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</si>
  <si>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</si>
  <si>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</si>
  <si>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</si>
  <si>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</si>
  <si>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</si>
  <si>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</si>
  <si>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</si>
  <si>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</si>
  <si>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</si>
  <si>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</si>
  <si>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</si>
  <si>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</si>
  <si>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</si>
  <si>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</si>
  <si>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</si>
  <si>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</si>
  <si>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</si>
  <si>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</si>
  <si>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</si>
  <si>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Seznam výrobců</t>
  </si>
  <si>
    <t>=PRODUCERS()</t>
  </si>
  <si>
    <t>Kopos Kolín</t>
  </si>
  <si>
    <t>Montážní ceník M21</t>
  </si>
  <si>
    <t>Nezařazené</t>
  </si>
  <si>
    <t>OEZ Letohrad</t>
  </si>
  <si>
    <t>SCHRACK silnoproud</t>
  </si>
  <si>
    <t>Silnoproudé kabely, vidiče a šňůry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</si>
</sst>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238"/>
      <scheme val="minor"/>
    </font>
    <font>
      <sz val="7"/>
      <color rgb="FF000000"/>
      <name val="敓潧⁥䥕蘀橿㑠ë☸É_x0008_"/>
      <charset val="238"/>
    </font>
    <font>
      <b/>
      <sz val="9"/>
      <color rgb="FF000000"/>
      <name val="敓潧⁥䥕蘀橿㑠ë☸É_x0008_"/>
      <charset val="238"/>
    </font>
    <font>
      <b/>
      <sz val="8"/>
      <color rgb="FF000000"/>
      <name val="敓潧⁥䥕蘀橿㑠ë☸É_x0008_"/>
      <charset val="238"/>
    </font>
    <font>
      <b/>
      <sz val="7"/>
      <color rgb="FF000000"/>
      <name val="敓潧⁥䥕蘀橿㑠ë☸É_x0008_"/>
      <charset val="238"/>
    </font>
    <font>
      <i/>
      <sz val="8"/>
      <color rgb="FF000000"/>
      <name val="敓潧⁥䥕蘀橿㑠ë☸É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Protection="1"/>
    <xf numFmtId="49" fontId="1" fillId="2" borderId="1" xfId="0" applyNumberFormat="1" applyFont="1" applyFill="1" applyBorder="1" applyAlignment="1" applyProtection="1">
      <alignment horizontal="left"/>
      <protection locked="0"/>
    </xf>
    <xf numFmtId="0" fontId="0" fillId="0" borderId="1" xfId="0" applyBorder="1" applyProtection="1">
      <protection locked="0"/>
    </xf>
    <xf numFmtId="0" fontId="0" fillId="0" borderId="0" xfId="0" applyProtection="1">
      <protection locked="0"/>
    </xf>
    <xf numFmtId="49" fontId="2" fillId="3" borderId="1" xfId="0" applyNumberFormat="1" applyFont="1" applyFill="1" applyBorder="1" applyAlignment="1" applyProtection="1">
      <alignment horizontal="left"/>
      <protection locked="0"/>
    </xf>
    <xf numFmtId="49" fontId="3" fillId="4" borderId="1" xfId="0" applyNumberFormat="1" applyFont="1" applyFill="1" applyBorder="1" applyAlignment="1" applyProtection="1">
      <alignment horizontal="left"/>
      <protection locked="0"/>
    </xf>
    <xf numFmtId="49" fontId="1" fillId="5" borderId="1" xfId="0" applyNumberFormat="1" applyFont="1" applyFill="1" applyBorder="1" applyAlignment="1" applyProtection="1">
      <alignment horizontal="left"/>
      <protection locked="0"/>
    </xf>
    <xf numFmtId="49" fontId="4" fillId="6" borderId="1" xfId="0" applyNumberFormat="1" applyFont="1" applyFill="1" applyBorder="1" applyAlignment="1" applyProtection="1">
      <alignment horizontal="left"/>
      <protection locked="0"/>
    </xf>
    <xf numFmtId="49" fontId="1" fillId="2" borderId="1" xfId="0" applyNumberFormat="1" applyFont="1" applyFill="1" applyBorder="1" applyAlignment="1" applyProtection="1">
      <alignment horizontal="left" wrapText="1"/>
      <protection locked="0"/>
    </xf>
    <xf numFmtId="49" fontId="0" fillId="0" borderId="0" xfId="0" applyNumberFormat="1" applyProtection="1">
      <protection locked="0"/>
    </xf>
    <xf numFmtId="49" fontId="1" fillId="2" borderId="1" xfId="0" applyNumberFormat="1" applyFont="1" applyFill="1" applyBorder="1" applyAlignment="1" applyProtection="1">
      <alignment horizontal="left"/>
    </xf>
    <xf numFmtId="4" fontId="1" fillId="2" borderId="1" xfId="0" applyNumberFormat="1" applyFont="1" applyFill="1" applyBorder="1" applyAlignment="1" applyProtection="1">
      <alignment horizontal="left"/>
    </xf>
    <xf numFmtId="0" fontId="0" fillId="0" borderId="1" xfId="0" applyBorder="1" applyProtection="1"/>
    <xf numFmtId="49" fontId="2" fillId="3" borderId="1" xfId="0" applyNumberFormat="1" applyFont="1" applyFill="1" applyBorder="1" applyAlignment="1" applyProtection="1">
      <alignment horizontal="left"/>
    </xf>
    <xf numFmtId="4" fontId="2" fillId="3" borderId="1" xfId="0" applyNumberFormat="1" applyFont="1" applyFill="1" applyBorder="1" applyAlignment="1" applyProtection="1">
      <alignment horizontal="right"/>
    </xf>
    <xf numFmtId="49" fontId="5" fillId="7" borderId="1" xfId="0" applyNumberFormat="1" applyFont="1" applyFill="1" applyBorder="1" applyAlignment="1" applyProtection="1">
      <alignment horizontal="left"/>
    </xf>
    <xf numFmtId="4" fontId="5" fillId="7" borderId="1" xfId="0" applyNumberFormat="1" applyFont="1" applyFill="1" applyBorder="1" applyAlignment="1" applyProtection="1">
      <alignment horizontal="right"/>
    </xf>
    <xf numFmtId="49" fontId="1" fillId="5" borderId="1" xfId="0" applyNumberFormat="1" applyFont="1" applyFill="1" applyBorder="1" applyAlignment="1" applyProtection="1">
      <alignment horizontal="left"/>
    </xf>
    <xf numFmtId="4" fontId="1" fillId="5" borderId="1" xfId="0" applyNumberFormat="1" applyFont="1" applyFill="1" applyBorder="1" applyAlignment="1" applyProtection="1">
      <alignment horizontal="right"/>
    </xf>
    <xf numFmtId="49" fontId="0" fillId="0" borderId="0" xfId="0" applyNumberFormat="1" applyProtection="1"/>
    <xf numFmtId="4" fontId="0" fillId="0" borderId="0" xfId="0" applyNumberFormat="1" applyProtection="1"/>
    <xf numFmtId="4" fontId="1" fillId="2" borderId="1" xfId="0" applyNumberFormat="1" applyFont="1" applyFill="1" applyBorder="1" applyAlignment="1" applyProtection="1">
      <alignment horizontal="left"/>
      <protection locked="0"/>
    </xf>
    <xf numFmtId="4" fontId="2" fillId="3" borderId="1" xfId="0" applyNumberFormat="1" applyFont="1" applyFill="1" applyBorder="1" applyAlignment="1" applyProtection="1">
      <alignment horizontal="right"/>
      <protection locked="0"/>
    </xf>
    <xf numFmtId="4" fontId="5" fillId="7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0" fillId="0" borderId="0" xfId="0" applyNumberFormat="1" applyProtection="1">
      <protection locked="0"/>
    </xf>
    <xf numFmtId="49" fontId="3" fillId="4" borderId="1" xfId="0" applyNumberFormat="1" applyFont="1" applyFill="1" applyBorder="1" applyAlignment="1" applyProtection="1">
      <alignment horizontal="left"/>
    </xf>
    <xf numFmtId="4" fontId="3" fillId="4" borderId="1" xfId="0" applyNumberFormat="1" applyFont="1" applyFill="1" applyBorder="1" applyAlignment="1" applyProtection="1">
      <alignment horizontal="right"/>
    </xf>
    <xf numFmtId="49" fontId="4" fillId="6" borderId="1" xfId="0" applyNumberFormat="1" applyFont="1" applyFill="1" applyBorder="1" applyAlignment="1" applyProtection="1">
      <alignment horizontal="left"/>
    </xf>
    <xf numFmtId="4" fontId="4" fillId="6" borderId="1" xfId="0" applyNumberFormat="1" applyFont="1" applyFill="1" applyBorder="1" applyAlignment="1" applyProtection="1">
      <alignment horizontal="right"/>
    </xf>
    <xf numFmtId="49" fontId="3" fillId="4" borderId="1" xfId="0" applyNumberFormat="1" applyFont="1" applyFill="1" applyBorder="1" applyAlignment="1" applyProtection="1">
      <alignment horizontal="center"/>
    </xf>
    <xf numFmtId="4" fontId="3" fillId="4" borderId="1" xfId="0" applyNumberFormat="1" applyFont="1" applyFill="1" applyBorder="1" applyAlignment="1" applyProtection="1">
      <alignment horizontal="center"/>
    </xf>
    <xf numFmtId="4" fontId="1" fillId="5" borderId="1" xfId="0" applyNumberFormat="1" applyFont="1" applyFill="1" applyBorder="1" applyAlignment="1" applyProtection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1E93D2-630A-47D9-AAFC-5E28B25930D1}">
  <dimension ref="A1:D41"/>
  <sheetViews>
    <sheetView tabSelected="1" workbookViewId="0"/>
  </sheetViews>
  <sheetFormatPr defaultColWidth="8.85546875" defaultRowHeight="15"/>
  <cols>
    <col min="1" max="1" width="30.28515625" style="20" bestFit="1" customWidth="1"/>
    <col min="2" max="2" width="11.5703125" style="21" bestFit="1" customWidth="1"/>
    <col min="3" max="3" width="7.28515625" style="21" bestFit="1" customWidth="1"/>
    <col min="4" max="5" width="8.85546875" style="1"/>
    <col min="6" max="6" width="0" style="1" hidden="1" customWidth="1"/>
    <col min="7" max="16384" width="8.85546875" style="1"/>
  </cols>
  <sheetData>
    <row r="1" spans="1:4">
      <c r="A1" s="11" t="s">
        <v>0</v>
      </c>
      <c r="B1" s="12" t="s">
        <v>111</v>
      </c>
      <c r="C1" s="12" t="s">
        <v>112</v>
      </c>
      <c r="D1" s="13"/>
    </row>
    <row r="2" spans="1:4">
      <c r="A2" s="27" t="s">
        <v>113</v>
      </c>
      <c r="B2" s="28"/>
      <c r="C2" s="28"/>
      <c r="D2" s="13"/>
    </row>
    <row r="3" spans="1:4">
      <c r="A3" s="18" t="s">
        <v>114</v>
      </c>
      <c r="B3" s="19">
        <f>0</f>
        <v>0</v>
      </c>
      <c r="C3" s="19"/>
      <c r="D3" s="13"/>
    </row>
    <row r="4" spans="1:4">
      <c r="A4" s="18" t="s">
        <v>115</v>
      </c>
      <c r="B4" s="19">
        <f>B3 * Parametry!B16 / 100</f>
        <v>0</v>
      </c>
      <c r="C4" s="19">
        <f>B3 * Parametry!B17 / 100</f>
        <v>0</v>
      </c>
      <c r="D4" s="13"/>
    </row>
    <row r="5" spans="1:4">
      <c r="A5" s="18" t="s">
        <v>116</v>
      </c>
      <c r="B5" s="19"/>
      <c r="C5" s="19">
        <f>(Rozpočet!E69) + 0</f>
        <v>105</v>
      </c>
      <c r="D5" s="13"/>
    </row>
    <row r="6" spans="1:4">
      <c r="A6" s="18" t="s">
        <v>117</v>
      </c>
      <c r="B6" s="19"/>
      <c r="C6" s="19">
        <f>0 + (Rozpočet!G69) + 0</f>
        <v>0</v>
      </c>
      <c r="D6" s="13"/>
    </row>
    <row r="7" spans="1:4">
      <c r="A7" s="29" t="s">
        <v>118</v>
      </c>
      <c r="B7" s="30">
        <f>B3 + B4</f>
        <v>0</v>
      </c>
      <c r="C7" s="30">
        <f>C3 + C4 + C5 + C6</f>
        <v>105</v>
      </c>
      <c r="D7" s="13"/>
    </row>
    <row r="8" spans="1:4">
      <c r="A8" s="18" t="s">
        <v>119</v>
      </c>
      <c r="B8" s="19"/>
      <c r="C8" s="19">
        <f>(C5 + C6) * Parametry!B18 / 100</f>
        <v>6.3</v>
      </c>
      <c r="D8" s="13"/>
    </row>
    <row r="9" spans="1:4">
      <c r="A9" s="18" t="s">
        <v>120</v>
      </c>
      <c r="B9" s="19"/>
      <c r="C9" s="19">
        <f>0 + 0</f>
        <v>0</v>
      </c>
      <c r="D9" s="13"/>
    </row>
    <row r="10" spans="1:4">
      <c r="A10" s="18" t="s">
        <v>104</v>
      </c>
      <c r="B10" s="19"/>
      <c r="C10" s="19">
        <f>(Rozpočet!E77) + (Rozpočet!G77)</f>
        <v>0</v>
      </c>
      <c r="D10" s="13"/>
    </row>
    <row r="11" spans="1:4">
      <c r="A11" s="18" t="s">
        <v>121</v>
      </c>
      <c r="B11" s="19"/>
      <c r="C11" s="19">
        <f>(C9 + C10) * Parametry!B19 / 100</f>
        <v>0</v>
      </c>
      <c r="D11" s="13"/>
    </row>
    <row r="12" spans="1:4">
      <c r="A12" s="29" t="s">
        <v>122</v>
      </c>
      <c r="B12" s="30">
        <f>B7</f>
        <v>0</v>
      </c>
      <c r="C12" s="30">
        <f>C7 + C8 + C9 + C10 + C11</f>
        <v>111.3</v>
      </c>
      <c r="D12" s="13"/>
    </row>
    <row r="13" spans="1:4">
      <c r="A13" s="18" t="s">
        <v>123</v>
      </c>
      <c r="B13" s="19"/>
      <c r="C13" s="19">
        <f>(B12 + C12) * Parametry!B20 / 100</f>
        <v>0</v>
      </c>
      <c r="D13" s="13"/>
    </row>
    <row r="14" spans="1:4">
      <c r="A14" s="18" t="s">
        <v>124</v>
      </c>
      <c r="B14" s="19"/>
      <c r="C14" s="19">
        <f>(B12 + C12) * Parametry!B21 / 100</f>
        <v>0</v>
      </c>
      <c r="D14" s="13"/>
    </row>
    <row r="15" spans="1:4">
      <c r="A15" s="18" t="s">
        <v>125</v>
      </c>
      <c r="B15" s="19"/>
      <c r="C15" s="19">
        <f>(B7 + C7) * Parametry!B22 / 100</f>
        <v>0</v>
      </c>
      <c r="D15" s="13"/>
    </row>
    <row r="16" spans="1:4">
      <c r="A16" s="27" t="s">
        <v>126</v>
      </c>
      <c r="B16" s="28"/>
      <c r="C16" s="28">
        <f>B12 + C12 + C13 + C14 + C15</f>
        <v>111.3</v>
      </c>
      <c r="D16" s="13"/>
    </row>
    <row r="17" spans="1:4">
      <c r="A17" s="18" t="s">
        <v>15</v>
      </c>
      <c r="B17" s="19"/>
      <c r="C17" s="19"/>
      <c r="D17" s="13"/>
    </row>
    <row r="18" spans="1:4">
      <c r="A18" s="27" t="s">
        <v>127</v>
      </c>
      <c r="B18" s="28"/>
      <c r="C18" s="28"/>
      <c r="D18" s="13"/>
    </row>
    <row r="19" spans="1:4">
      <c r="A19" s="18" t="s">
        <v>128</v>
      </c>
      <c r="B19" s="19"/>
      <c r="C19" s="19">
        <f>C12 * Parametry!B23 / 100</f>
        <v>0</v>
      </c>
      <c r="D19" s="13"/>
    </row>
    <row r="20" spans="1:4">
      <c r="A20" s="18" t="s">
        <v>129</v>
      </c>
      <c r="B20" s="19"/>
      <c r="C20" s="19">
        <f>C12 * Parametry!B24 / 100</f>
        <v>0</v>
      </c>
      <c r="D20" s="13"/>
    </row>
    <row r="21" spans="1:4">
      <c r="A21" s="27" t="s">
        <v>130</v>
      </c>
      <c r="B21" s="28"/>
      <c r="C21" s="28">
        <f>C19 + C20</f>
        <v>0</v>
      </c>
      <c r="D21" s="13"/>
    </row>
    <row r="22" spans="1:4">
      <c r="A22" s="18" t="s">
        <v>131</v>
      </c>
      <c r="B22" s="19"/>
      <c r="C22" s="19">
        <f>Parametry!B25 * Parametry!B28 * (C16 * Parametry!B27)^Parametry!B26</f>
        <v>0</v>
      </c>
      <c r="D22" s="13"/>
    </row>
    <row r="23" spans="1:4">
      <c r="A23" s="18" t="s">
        <v>15</v>
      </c>
      <c r="B23" s="19"/>
      <c r="C23" s="19"/>
      <c r="D23" s="13"/>
    </row>
    <row r="24" spans="1:4">
      <c r="A24" s="14" t="s">
        <v>132</v>
      </c>
      <c r="B24" s="15"/>
      <c r="C24" s="15">
        <f>C16 + C21 + C22</f>
        <v>111.3</v>
      </c>
      <c r="D24" s="13"/>
    </row>
    <row r="25" spans="1:4">
      <c r="A25" s="18" t="s">
        <v>133</v>
      </c>
      <c r="B25" s="19">
        <f>(SUM(Rozpočet!E3,Rozpočet!E5:E6,Rozpočet!E8:E9,Rozpočet!E11:E12,Rozpočet!E14:E15,Rozpočet!E17:E20,Rozpočet!E22:E23,Rozpočet!E25:E28,Rozpočet!E30:E31,Rozpočet!E33:E34,Rozpočet!E36:E37,Rozpočet!E39:E40,Rozpočet!E42:E43,Rozpočet!E45:E46,Rozpočet!E48:E49,Rozpočet!E51:E68)+SUM(Rozpočet!E71:E76)) + (SUM(Rozpočet!G3,Rozpočet!G5:G6,Rozpočet!G8:G9,Rozpočet!G11:G12,Rozpočet!G14:G15,Rozpočet!G17:G20,Rozpočet!G22:G23,Rozpočet!G25:G28,Rozpočet!G30:G31,Rozpočet!G33:G34,Rozpočet!G36:G37,Rozpočet!G39:G40,Rozpočet!G42:G43,Rozpočet!G45:G46,Rozpočet!G48:G49,Rozpočet!G51:G67)+SUM(Rozpočet!G71:G76)) + B4 + C4 + C8 + C11 + C13 + C14 + C15 + C21 + C22</f>
        <v>111.3</v>
      </c>
      <c r="C25" s="19">
        <f>B25 * Parametry!B31 / 100</f>
        <v>23.372999999999998</v>
      </c>
      <c r="D25" s="13"/>
    </row>
    <row r="26" spans="1:4">
      <c r="A26" s="18" t="s">
        <v>134</v>
      </c>
      <c r="B26" s="19">
        <f>(SUM(Rozpočet!E3,Rozpočet!E51,Rozpočet!E53,Rozpočet!E58,Rozpočet!E60,Rozpočet!E62,Rozpočet!E66)+SUM(Rozpočet!E71,Rozpočet!E73,Rozpočet!E75)) + (SUM(Rozpočet!G3,Rozpočet!G51,Rozpočet!G53,Rozpočet!G58,Rozpočet!G60,Rozpočet!G62,Rozpočet!G66)+SUM(Rozpočet!G71,Rozpočet!G73,Rozpočet!G75))</f>
        <v>0</v>
      </c>
      <c r="C26" s="19">
        <f>B26 * Parametry!B32 / 100</f>
        <v>0</v>
      </c>
      <c r="D26" s="13"/>
    </row>
    <row r="27" spans="1:4">
      <c r="A27" s="14" t="s">
        <v>135</v>
      </c>
      <c r="B27" s="15"/>
      <c r="C27" s="15">
        <f>C24 + C25 + C26</f>
        <v>134.673</v>
      </c>
      <c r="D27" s="13"/>
    </row>
    <row r="28" spans="1:4">
      <c r="A28" s="18" t="s">
        <v>15</v>
      </c>
      <c r="B28" s="19"/>
      <c r="C28" s="19"/>
      <c r="D28" s="13"/>
    </row>
    <row r="29" spans="1:4">
      <c r="A29" s="18" t="s">
        <v>136</v>
      </c>
      <c r="B29" s="19"/>
      <c r="C29" s="19">
        <f>C24 * Parametry!B29 / 100</f>
        <v>0</v>
      </c>
      <c r="D29" s="13"/>
    </row>
    <row r="30" spans="1:4">
      <c r="A30" s="18" t="s">
        <v>136</v>
      </c>
      <c r="B30" s="19"/>
      <c r="C30" s="19">
        <f>C24 * Parametry!B30 / 100</f>
        <v>0</v>
      </c>
      <c r="D30" s="13"/>
    </row>
    <row r="31" spans="1:4">
      <c r="A31" s="27" t="s">
        <v>137</v>
      </c>
      <c r="B31" s="31" t="s">
        <v>55</v>
      </c>
      <c r="C31" s="31" t="s">
        <v>57</v>
      </c>
      <c r="D31" s="13"/>
    </row>
    <row r="32" spans="1:4">
      <c r="A32" s="18" t="s">
        <v>61</v>
      </c>
      <c r="B32" s="19">
        <f>(Rozpočet!E69)</f>
        <v>105</v>
      </c>
      <c r="C32" s="19">
        <f>(Rozpočet!G69)</f>
        <v>0</v>
      </c>
      <c r="D32" s="13"/>
    </row>
    <row r="33" spans="1:4">
      <c r="A33" s="18" t="s">
        <v>104</v>
      </c>
      <c r="B33" s="19">
        <f>(Rozpočet!E77)</f>
        <v>0</v>
      </c>
      <c r="C33" s="19">
        <f>(Rozpočet!G77)</f>
        <v>0</v>
      </c>
      <c r="D33" s="13"/>
    </row>
    <row r="34" spans="1:4">
      <c r="A34" s="18" t="s">
        <v>15</v>
      </c>
      <c r="B34" s="19"/>
      <c r="C34" s="19"/>
      <c r="D34" s="13"/>
    </row>
    <row r="35" spans="1:4">
      <c r="A35" s="27" t="s">
        <v>138</v>
      </c>
      <c r="B35" s="31" t="s">
        <v>139</v>
      </c>
      <c r="C35" s="32"/>
      <c r="D35" s="13"/>
    </row>
    <row r="36" spans="1:4">
      <c r="A36" s="18" t="s">
        <v>140</v>
      </c>
      <c r="B36" s="33"/>
      <c r="C36" s="19"/>
      <c r="D36" s="13"/>
    </row>
    <row r="37" spans="1:4">
      <c r="A37" s="18" t="s">
        <v>141</v>
      </c>
      <c r="B37" s="33"/>
      <c r="C37" s="19"/>
      <c r="D37" s="13"/>
    </row>
    <row r="38" spans="1:4">
      <c r="A38" s="18" t="s">
        <v>142</v>
      </c>
      <c r="B38" s="33"/>
      <c r="C38" s="19"/>
      <c r="D38" s="13"/>
    </row>
    <row r="39" spans="1:4">
      <c r="A39" s="18" t="s">
        <v>143</v>
      </c>
      <c r="B39" s="33"/>
      <c r="C39" s="19"/>
      <c r="D39" s="13"/>
    </row>
    <row r="40" spans="1:4">
      <c r="A40" s="18" t="s">
        <v>144</v>
      </c>
      <c r="B40" s="33"/>
      <c r="C40" s="19"/>
      <c r="D40" s="13"/>
    </row>
    <row r="41" spans="1:4">
      <c r="A41" s="18" t="s">
        <v>145</v>
      </c>
      <c r="B41" s="33"/>
      <c r="C41" s="19"/>
      <c r="D41" s="13"/>
    </row>
  </sheetData>
  <sheetProtection algorithmName="SHA-512" hashValue="t/se1aocF0VXEE2kc+KfkoqCOm9vMQmE4XcH7mCMJ/103F27E33yD+oW+MUT0b7ZDJv8kZtnFrE+R7UmQerh7g==" saltValue="zJvU6GJw/4VCZLqS5HQ/9A==" spinCount="100000" sheet="1" objects="1" scenarios="1" formatColumns="0" formatRows="0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73D3E-22AA-4FD5-A129-F8D006C514C4}">
  <dimension ref="A1:L78"/>
  <sheetViews>
    <sheetView workbookViewId="0">
      <selection activeCell="M9" sqref="M9"/>
    </sheetView>
  </sheetViews>
  <sheetFormatPr defaultColWidth="8.85546875" defaultRowHeight="15"/>
  <cols>
    <col min="1" max="1" width="48.28515625" style="20" bestFit="1" customWidth="1"/>
    <col min="2" max="2" width="3.140625" style="20" bestFit="1" customWidth="1"/>
    <col min="3" max="3" width="5" style="21" bestFit="1" customWidth="1"/>
    <col min="4" max="4" width="5.5703125" style="26" bestFit="1" customWidth="1"/>
    <col min="5" max="5" width="10.28515625" style="21" bestFit="1" customWidth="1"/>
    <col min="6" max="6" width="5" style="26" bestFit="1" customWidth="1"/>
    <col min="7" max="7" width="9.7109375" style="21" bestFit="1" customWidth="1"/>
    <col min="8" max="8" width="4.140625" style="21" bestFit="1" customWidth="1"/>
    <col min="9" max="9" width="8.85546875" style="21"/>
    <col min="10" max="11" width="8.85546875" style="1"/>
    <col min="12" max="12" width="2" style="1" hidden="1" customWidth="1"/>
    <col min="13" max="16384" width="8.85546875" style="1"/>
  </cols>
  <sheetData>
    <row r="1" spans="1:12">
      <c r="A1" s="11" t="s">
        <v>0</v>
      </c>
      <c r="B1" s="11" t="s">
        <v>53</v>
      </c>
      <c r="C1" s="12" t="s">
        <v>54</v>
      </c>
      <c r="D1" s="22" t="s">
        <v>55</v>
      </c>
      <c r="E1" s="12" t="s">
        <v>56</v>
      </c>
      <c r="F1" s="22" t="s">
        <v>57</v>
      </c>
      <c r="G1" s="12" t="s">
        <v>58</v>
      </c>
      <c r="H1" s="12" t="s">
        <v>59</v>
      </c>
      <c r="I1" s="12" t="s">
        <v>60</v>
      </c>
      <c r="J1" s="13"/>
      <c r="K1" s="13"/>
      <c r="L1" s="1">
        <f>Parametry!B33/100*E5+Parametry!B33/100*E6+Parametry!B33/100*E8+Parametry!B33/100*E9+Parametry!B33/100*E11+Parametry!B33/100*E12+Parametry!B33/100*E14+Parametry!B33/100*E15+Parametry!B33/100*E17+Parametry!B33/100*E18+Parametry!B33/100*E19+Parametry!B33/100*E20+Parametry!B33/100*E22+Parametry!B33/100*E23+Parametry!B33/100*E25+Parametry!B33/100*E26+Parametry!B33/100*E27+Parametry!B33/100*E28+Parametry!B33/100*E30+Parametry!B33/100*E31+Parametry!B33/100*E33+Parametry!B33/100*E34+Parametry!B33/100*E36</f>
        <v>5</v>
      </c>
    </row>
    <row r="2" spans="1:12">
      <c r="A2" s="14" t="s">
        <v>61</v>
      </c>
      <c r="B2" s="14" t="s">
        <v>15</v>
      </c>
      <c r="C2" s="15"/>
      <c r="D2" s="23"/>
      <c r="E2" s="15"/>
      <c r="F2" s="23"/>
      <c r="G2" s="15"/>
      <c r="H2" s="15"/>
      <c r="I2" s="15"/>
      <c r="J2" s="13"/>
      <c r="K2" s="13"/>
    </row>
    <row r="3" spans="1:12">
      <c r="A3" s="16" t="s">
        <v>62</v>
      </c>
      <c r="B3" s="16" t="s">
        <v>15</v>
      </c>
      <c r="C3" s="17"/>
      <c r="D3" s="24"/>
      <c r="E3" s="17"/>
      <c r="F3" s="24"/>
      <c r="G3" s="17"/>
      <c r="H3" s="17"/>
      <c r="I3" s="17"/>
      <c r="J3" s="13"/>
      <c r="K3" s="13"/>
    </row>
    <row r="4" spans="1:12">
      <c r="A4" s="18" t="s">
        <v>63</v>
      </c>
      <c r="B4" s="18" t="s">
        <v>15</v>
      </c>
      <c r="C4" s="19"/>
      <c r="D4" s="25"/>
      <c r="E4" s="19"/>
      <c r="F4" s="25"/>
      <c r="G4" s="19"/>
      <c r="H4" s="19">
        <f t="shared" ref="H4:H50" si="0">D4+F4</f>
        <v>0</v>
      </c>
      <c r="I4" s="19">
        <f t="shared" ref="I4:I50" si="1">E4+G4</f>
        <v>0</v>
      </c>
      <c r="J4" s="13"/>
      <c r="K4" s="13"/>
    </row>
    <row r="5" spans="1:12">
      <c r="A5" s="18" t="s">
        <v>64</v>
      </c>
      <c r="B5" s="18" t="s">
        <v>65</v>
      </c>
      <c r="C5" s="19">
        <v>1</v>
      </c>
      <c r="D5" s="25">
        <v>100</v>
      </c>
      <c r="E5" s="19">
        <f>C5*D5</f>
        <v>100</v>
      </c>
      <c r="F5" s="25"/>
      <c r="G5" s="19">
        <f>C5*F5</f>
        <v>0</v>
      </c>
      <c r="H5" s="19">
        <f t="shared" si="0"/>
        <v>100</v>
      </c>
      <c r="I5" s="19">
        <f t="shared" si="1"/>
        <v>100</v>
      </c>
      <c r="J5" s="13"/>
      <c r="K5" s="13"/>
    </row>
    <row r="6" spans="1:12">
      <c r="A6" s="18" t="s">
        <v>66</v>
      </c>
      <c r="B6" s="18" t="s">
        <v>67</v>
      </c>
      <c r="C6" s="19">
        <v>1</v>
      </c>
      <c r="D6" s="25"/>
      <c r="E6" s="19">
        <f>C6*D6</f>
        <v>0</v>
      </c>
      <c r="F6" s="25"/>
      <c r="G6" s="19">
        <f>C6*F6</f>
        <v>0</v>
      </c>
      <c r="H6" s="19">
        <f t="shared" si="0"/>
        <v>0</v>
      </c>
      <c r="I6" s="19">
        <f t="shared" si="1"/>
        <v>0</v>
      </c>
      <c r="J6" s="13"/>
      <c r="K6" s="13"/>
    </row>
    <row r="7" spans="1:12">
      <c r="A7" s="18" t="s">
        <v>68</v>
      </c>
      <c r="B7" s="18" t="s">
        <v>15</v>
      </c>
      <c r="C7" s="19"/>
      <c r="D7" s="25"/>
      <c r="E7" s="19"/>
      <c r="F7" s="25"/>
      <c r="G7" s="19"/>
      <c r="H7" s="19">
        <f t="shared" si="0"/>
        <v>0</v>
      </c>
      <c r="I7" s="19">
        <f t="shared" si="1"/>
        <v>0</v>
      </c>
      <c r="J7" s="13"/>
      <c r="K7" s="13"/>
    </row>
    <row r="8" spans="1:12">
      <c r="A8" s="18" t="s">
        <v>64</v>
      </c>
      <c r="B8" s="18" t="s">
        <v>65</v>
      </c>
      <c r="C8" s="19">
        <v>1</v>
      </c>
      <c r="D8" s="25"/>
      <c r="E8" s="19">
        <f>C8*D8</f>
        <v>0</v>
      </c>
      <c r="F8" s="25"/>
      <c r="G8" s="19">
        <f>C8*F8</f>
        <v>0</v>
      </c>
      <c r="H8" s="19">
        <f t="shared" si="0"/>
        <v>0</v>
      </c>
      <c r="I8" s="19">
        <f t="shared" si="1"/>
        <v>0</v>
      </c>
      <c r="J8" s="13"/>
      <c r="K8" s="13"/>
    </row>
    <row r="9" spans="1:12">
      <c r="A9" s="18" t="s">
        <v>66</v>
      </c>
      <c r="B9" s="18" t="s">
        <v>67</v>
      </c>
      <c r="C9" s="19">
        <v>1</v>
      </c>
      <c r="D9" s="25"/>
      <c r="E9" s="19">
        <f>C9*D9</f>
        <v>0</v>
      </c>
      <c r="F9" s="25"/>
      <c r="G9" s="19">
        <f>C9*F9</f>
        <v>0</v>
      </c>
      <c r="H9" s="19">
        <f t="shared" si="0"/>
        <v>0</v>
      </c>
      <c r="I9" s="19">
        <f t="shared" si="1"/>
        <v>0</v>
      </c>
      <c r="J9" s="13"/>
      <c r="K9" s="13"/>
    </row>
    <row r="10" spans="1:12">
      <c r="A10" s="18" t="s">
        <v>69</v>
      </c>
      <c r="B10" s="18" t="s">
        <v>15</v>
      </c>
      <c r="C10" s="19"/>
      <c r="D10" s="25"/>
      <c r="E10" s="19"/>
      <c r="F10" s="25"/>
      <c r="G10" s="19"/>
      <c r="H10" s="19">
        <f t="shared" si="0"/>
        <v>0</v>
      </c>
      <c r="I10" s="19">
        <f t="shared" si="1"/>
        <v>0</v>
      </c>
      <c r="J10" s="13"/>
      <c r="K10" s="13"/>
    </row>
    <row r="11" spans="1:12">
      <c r="A11" s="18" t="s">
        <v>64</v>
      </c>
      <c r="B11" s="18" t="s">
        <v>65</v>
      </c>
      <c r="C11" s="19">
        <v>2</v>
      </c>
      <c r="D11" s="25"/>
      <c r="E11" s="19">
        <f>C11*D11</f>
        <v>0</v>
      </c>
      <c r="F11" s="25"/>
      <c r="G11" s="19">
        <f>C11*F11</f>
        <v>0</v>
      </c>
      <c r="H11" s="19">
        <f t="shared" si="0"/>
        <v>0</v>
      </c>
      <c r="I11" s="19">
        <f t="shared" si="1"/>
        <v>0</v>
      </c>
      <c r="J11" s="13"/>
      <c r="K11" s="13"/>
    </row>
    <row r="12" spans="1:12">
      <c r="A12" s="18" t="s">
        <v>66</v>
      </c>
      <c r="B12" s="18" t="s">
        <v>67</v>
      </c>
      <c r="C12" s="19">
        <v>1</v>
      </c>
      <c r="D12" s="25"/>
      <c r="E12" s="19">
        <f>C12*D12</f>
        <v>0</v>
      </c>
      <c r="F12" s="25"/>
      <c r="G12" s="19">
        <f>C12*F12</f>
        <v>0</v>
      </c>
      <c r="H12" s="19">
        <f t="shared" si="0"/>
        <v>0</v>
      </c>
      <c r="I12" s="19">
        <f t="shared" si="1"/>
        <v>0</v>
      </c>
      <c r="J12" s="13"/>
      <c r="K12" s="13"/>
    </row>
    <row r="13" spans="1:12">
      <c r="A13" s="18" t="s">
        <v>70</v>
      </c>
      <c r="B13" s="18" t="s">
        <v>15</v>
      </c>
      <c r="C13" s="19"/>
      <c r="D13" s="25"/>
      <c r="E13" s="19"/>
      <c r="F13" s="25"/>
      <c r="G13" s="19"/>
      <c r="H13" s="19">
        <f t="shared" si="0"/>
        <v>0</v>
      </c>
      <c r="I13" s="19">
        <f t="shared" si="1"/>
        <v>0</v>
      </c>
      <c r="J13" s="13"/>
      <c r="K13" s="13"/>
    </row>
    <row r="14" spans="1:12">
      <c r="A14" s="18" t="s">
        <v>64</v>
      </c>
      <c r="B14" s="18" t="s">
        <v>65</v>
      </c>
      <c r="C14" s="19">
        <v>2</v>
      </c>
      <c r="D14" s="25"/>
      <c r="E14" s="19">
        <f>C14*D14</f>
        <v>0</v>
      </c>
      <c r="F14" s="25"/>
      <c r="G14" s="19">
        <f>C14*F14</f>
        <v>0</v>
      </c>
      <c r="H14" s="19">
        <f t="shared" si="0"/>
        <v>0</v>
      </c>
      <c r="I14" s="19">
        <f t="shared" si="1"/>
        <v>0</v>
      </c>
      <c r="J14" s="13"/>
      <c r="K14" s="13"/>
    </row>
    <row r="15" spans="1:12">
      <c r="A15" s="18" t="s">
        <v>66</v>
      </c>
      <c r="B15" s="18" t="s">
        <v>67</v>
      </c>
      <c r="C15" s="19">
        <v>1</v>
      </c>
      <c r="D15" s="25"/>
      <c r="E15" s="19">
        <f>C15*D15</f>
        <v>0</v>
      </c>
      <c r="F15" s="25"/>
      <c r="G15" s="19">
        <f>C15*F15</f>
        <v>0</v>
      </c>
      <c r="H15" s="19">
        <f t="shared" si="0"/>
        <v>0</v>
      </c>
      <c r="I15" s="19">
        <f t="shared" si="1"/>
        <v>0</v>
      </c>
      <c r="J15" s="13"/>
      <c r="K15" s="13"/>
    </row>
    <row r="16" spans="1:12">
      <c r="A16" s="18" t="s">
        <v>71</v>
      </c>
      <c r="B16" s="18" t="s">
        <v>15</v>
      </c>
      <c r="C16" s="19"/>
      <c r="D16" s="25"/>
      <c r="E16" s="19"/>
      <c r="F16" s="25"/>
      <c r="G16" s="19"/>
      <c r="H16" s="19">
        <f t="shared" si="0"/>
        <v>0</v>
      </c>
      <c r="I16" s="19">
        <f t="shared" si="1"/>
        <v>0</v>
      </c>
      <c r="J16" s="13"/>
      <c r="K16" s="13"/>
    </row>
    <row r="17" spans="1:11">
      <c r="A17" s="18" t="s">
        <v>64</v>
      </c>
      <c r="B17" s="18" t="s">
        <v>65</v>
      </c>
      <c r="C17" s="19">
        <v>1</v>
      </c>
      <c r="D17" s="25"/>
      <c r="E17" s="19">
        <f>C17*D17</f>
        <v>0</v>
      </c>
      <c r="F17" s="25"/>
      <c r="G17" s="19">
        <f>C17*F17</f>
        <v>0</v>
      </c>
      <c r="H17" s="19">
        <f t="shared" si="0"/>
        <v>0</v>
      </c>
      <c r="I17" s="19">
        <f t="shared" si="1"/>
        <v>0</v>
      </c>
      <c r="J17" s="13"/>
      <c r="K17" s="13"/>
    </row>
    <row r="18" spans="1:11">
      <c r="A18" s="18" t="s">
        <v>72</v>
      </c>
      <c r="B18" s="18" t="s">
        <v>67</v>
      </c>
      <c r="C18" s="19">
        <v>1</v>
      </c>
      <c r="D18" s="25"/>
      <c r="E18" s="19">
        <f>C18*D18</f>
        <v>0</v>
      </c>
      <c r="F18" s="25"/>
      <c r="G18" s="19">
        <f>C18*F18</f>
        <v>0</v>
      </c>
      <c r="H18" s="19">
        <f t="shared" si="0"/>
        <v>0</v>
      </c>
      <c r="I18" s="19">
        <f t="shared" si="1"/>
        <v>0</v>
      </c>
      <c r="J18" s="13"/>
      <c r="K18" s="13"/>
    </row>
    <row r="19" spans="1:11">
      <c r="A19" s="18" t="s">
        <v>73</v>
      </c>
      <c r="B19" s="18" t="s">
        <v>67</v>
      </c>
      <c r="C19" s="19">
        <v>1</v>
      </c>
      <c r="D19" s="25"/>
      <c r="E19" s="19">
        <f>C19*D19</f>
        <v>0</v>
      </c>
      <c r="F19" s="25"/>
      <c r="G19" s="19">
        <f>C19*F19</f>
        <v>0</v>
      </c>
      <c r="H19" s="19">
        <f t="shared" si="0"/>
        <v>0</v>
      </c>
      <c r="I19" s="19">
        <f t="shared" si="1"/>
        <v>0</v>
      </c>
      <c r="J19" s="13"/>
      <c r="K19" s="13"/>
    </row>
    <row r="20" spans="1:11">
      <c r="A20" s="18" t="s">
        <v>66</v>
      </c>
      <c r="B20" s="18" t="s">
        <v>67</v>
      </c>
      <c r="C20" s="19">
        <v>1</v>
      </c>
      <c r="D20" s="25"/>
      <c r="E20" s="19">
        <f>C20*D20</f>
        <v>0</v>
      </c>
      <c r="F20" s="25"/>
      <c r="G20" s="19">
        <f>C20*F20</f>
        <v>0</v>
      </c>
      <c r="H20" s="19">
        <f t="shared" si="0"/>
        <v>0</v>
      </c>
      <c r="I20" s="19">
        <f t="shared" si="1"/>
        <v>0</v>
      </c>
      <c r="J20" s="13"/>
      <c r="K20" s="13"/>
    </row>
    <row r="21" spans="1:11">
      <c r="A21" s="18" t="s">
        <v>74</v>
      </c>
      <c r="B21" s="18" t="s">
        <v>15</v>
      </c>
      <c r="C21" s="19"/>
      <c r="D21" s="25"/>
      <c r="E21" s="19"/>
      <c r="F21" s="25"/>
      <c r="G21" s="19"/>
      <c r="H21" s="19">
        <f t="shared" si="0"/>
        <v>0</v>
      </c>
      <c r="I21" s="19">
        <f t="shared" si="1"/>
        <v>0</v>
      </c>
      <c r="J21" s="13"/>
      <c r="K21" s="13"/>
    </row>
    <row r="22" spans="1:11">
      <c r="A22" s="18" t="s">
        <v>64</v>
      </c>
      <c r="B22" s="18" t="s">
        <v>65</v>
      </c>
      <c r="C22" s="19">
        <v>1</v>
      </c>
      <c r="D22" s="25"/>
      <c r="E22" s="19">
        <f>C22*D22</f>
        <v>0</v>
      </c>
      <c r="F22" s="25"/>
      <c r="G22" s="19">
        <f>C22*F22</f>
        <v>0</v>
      </c>
      <c r="H22" s="19">
        <f t="shared" si="0"/>
        <v>0</v>
      </c>
      <c r="I22" s="19">
        <f t="shared" si="1"/>
        <v>0</v>
      </c>
      <c r="J22" s="13"/>
      <c r="K22" s="13"/>
    </row>
    <row r="23" spans="1:11">
      <c r="A23" s="18" t="s">
        <v>66</v>
      </c>
      <c r="B23" s="18" t="s">
        <v>67</v>
      </c>
      <c r="C23" s="19">
        <v>1</v>
      </c>
      <c r="D23" s="25"/>
      <c r="E23" s="19">
        <f>C23*D23</f>
        <v>0</v>
      </c>
      <c r="F23" s="25"/>
      <c r="G23" s="19">
        <f>C23*F23</f>
        <v>0</v>
      </c>
      <c r="H23" s="19">
        <f t="shared" si="0"/>
        <v>0</v>
      </c>
      <c r="I23" s="19">
        <f t="shared" si="1"/>
        <v>0</v>
      </c>
      <c r="J23" s="13"/>
      <c r="K23" s="13"/>
    </row>
    <row r="24" spans="1:11">
      <c r="A24" s="18" t="s">
        <v>75</v>
      </c>
      <c r="B24" s="18" t="s">
        <v>15</v>
      </c>
      <c r="C24" s="19"/>
      <c r="D24" s="25"/>
      <c r="E24" s="19"/>
      <c r="F24" s="25"/>
      <c r="G24" s="19"/>
      <c r="H24" s="19">
        <f t="shared" si="0"/>
        <v>0</v>
      </c>
      <c r="I24" s="19">
        <f t="shared" si="1"/>
        <v>0</v>
      </c>
      <c r="J24" s="13"/>
      <c r="K24" s="13"/>
    </row>
    <row r="25" spans="1:11">
      <c r="A25" s="18" t="s">
        <v>64</v>
      </c>
      <c r="B25" s="18" t="s">
        <v>65</v>
      </c>
      <c r="C25" s="19">
        <v>1</v>
      </c>
      <c r="D25" s="25"/>
      <c r="E25" s="19">
        <f>C25*D25</f>
        <v>0</v>
      </c>
      <c r="F25" s="25"/>
      <c r="G25" s="19">
        <f>C25*F25</f>
        <v>0</v>
      </c>
      <c r="H25" s="19">
        <f t="shared" si="0"/>
        <v>0</v>
      </c>
      <c r="I25" s="19">
        <f t="shared" si="1"/>
        <v>0</v>
      </c>
      <c r="J25" s="13"/>
      <c r="K25" s="13"/>
    </row>
    <row r="26" spans="1:11">
      <c r="A26" s="18" t="s">
        <v>72</v>
      </c>
      <c r="B26" s="18" t="s">
        <v>67</v>
      </c>
      <c r="C26" s="19">
        <v>1</v>
      </c>
      <c r="D26" s="25"/>
      <c r="E26" s="19">
        <f>C26*D26</f>
        <v>0</v>
      </c>
      <c r="F26" s="25"/>
      <c r="G26" s="19">
        <f>C26*F26</f>
        <v>0</v>
      </c>
      <c r="H26" s="19">
        <f t="shared" si="0"/>
        <v>0</v>
      </c>
      <c r="I26" s="19">
        <f t="shared" si="1"/>
        <v>0</v>
      </c>
      <c r="J26" s="13"/>
      <c r="K26" s="13"/>
    </row>
    <row r="27" spans="1:11">
      <c r="A27" s="18" t="s">
        <v>73</v>
      </c>
      <c r="B27" s="18" t="s">
        <v>67</v>
      </c>
      <c r="C27" s="19">
        <v>1</v>
      </c>
      <c r="D27" s="25"/>
      <c r="E27" s="19">
        <f>C27*D27</f>
        <v>0</v>
      </c>
      <c r="F27" s="25"/>
      <c r="G27" s="19">
        <f>C27*F27</f>
        <v>0</v>
      </c>
      <c r="H27" s="19">
        <f t="shared" si="0"/>
        <v>0</v>
      </c>
      <c r="I27" s="19">
        <f t="shared" si="1"/>
        <v>0</v>
      </c>
      <c r="J27" s="13"/>
      <c r="K27" s="13"/>
    </row>
    <row r="28" spans="1:11">
      <c r="A28" s="18" t="s">
        <v>66</v>
      </c>
      <c r="B28" s="18" t="s">
        <v>67</v>
      </c>
      <c r="C28" s="19">
        <v>1</v>
      </c>
      <c r="D28" s="25"/>
      <c r="E28" s="19">
        <f>C28*D28</f>
        <v>0</v>
      </c>
      <c r="F28" s="25"/>
      <c r="G28" s="19">
        <f>C28*F28</f>
        <v>0</v>
      </c>
      <c r="H28" s="19">
        <f t="shared" si="0"/>
        <v>0</v>
      </c>
      <c r="I28" s="19">
        <f t="shared" si="1"/>
        <v>0</v>
      </c>
      <c r="J28" s="13"/>
      <c r="K28" s="13"/>
    </row>
    <row r="29" spans="1:11">
      <c r="A29" s="18" t="s">
        <v>76</v>
      </c>
      <c r="B29" s="18" t="s">
        <v>15</v>
      </c>
      <c r="C29" s="19"/>
      <c r="D29" s="25"/>
      <c r="E29" s="19"/>
      <c r="F29" s="25"/>
      <c r="G29" s="19"/>
      <c r="H29" s="19">
        <f t="shared" si="0"/>
        <v>0</v>
      </c>
      <c r="I29" s="19">
        <f t="shared" si="1"/>
        <v>0</v>
      </c>
      <c r="J29" s="13"/>
      <c r="K29" s="13"/>
    </row>
    <row r="30" spans="1:11">
      <c r="A30" s="18" t="s">
        <v>64</v>
      </c>
      <c r="B30" s="18" t="s">
        <v>65</v>
      </c>
      <c r="C30" s="19">
        <v>2</v>
      </c>
      <c r="D30" s="25"/>
      <c r="E30" s="19">
        <f>C30*D30</f>
        <v>0</v>
      </c>
      <c r="F30" s="25"/>
      <c r="G30" s="19">
        <f>C30*F30</f>
        <v>0</v>
      </c>
      <c r="H30" s="19">
        <f t="shared" si="0"/>
        <v>0</v>
      </c>
      <c r="I30" s="19">
        <f t="shared" si="1"/>
        <v>0</v>
      </c>
      <c r="J30" s="13"/>
      <c r="K30" s="13"/>
    </row>
    <row r="31" spans="1:11">
      <c r="A31" s="18" t="s">
        <v>66</v>
      </c>
      <c r="B31" s="18" t="s">
        <v>67</v>
      </c>
      <c r="C31" s="19">
        <v>1</v>
      </c>
      <c r="D31" s="25"/>
      <c r="E31" s="19">
        <f>C31*D31</f>
        <v>0</v>
      </c>
      <c r="F31" s="25"/>
      <c r="G31" s="19">
        <f>C31*F31</f>
        <v>0</v>
      </c>
      <c r="H31" s="19">
        <f t="shared" si="0"/>
        <v>0</v>
      </c>
      <c r="I31" s="19">
        <f t="shared" si="1"/>
        <v>0</v>
      </c>
      <c r="J31" s="13"/>
      <c r="K31" s="13"/>
    </row>
    <row r="32" spans="1:11">
      <c r="A32" s="18" t="s">
        <v>77</v>
      </c>
      <c r="B32" s="18" t="s">
        <v>15</v>
      </c>
      <c r="C32" s="19"/>
      <c r="D32" s="25"/>
      <c r="E32" s="19"/>
      <c r="F32" s="25"/>
      <c r="G32" s="19"/>
      <c r="H32" s="19">
        <f t="shared" si="0"/>
        <v>0</v>
      </c>
      <c r="I32" s="19">
        <f t="shared" si="1"/>
        <v>0</v>
      </c>
      <c r="J32" s="13"/>
      <c r="K32" s="13"/>
    </row>
    <row r="33" spans="1:11">
      <c r="A33" s="18" t="s">
        <v>64</v>
      </c>
      <c r="B33" s="18" t="s">
        <v>65</v>
      </c>
      <c r="C33" s="19">
        <v>1</v>
      </c>
      <c r="D33" s="25"/>
      <c r="E33" s="19">
        <f>C33*D33</f>
        <v>0</v>
      </c>
      <c r="F33" s="25"/>
      <c r="G33" s="19">
        <f>C33*F33</f>
        <v>0</v>
      </c>
      <c r="H33" s="19">
        <f t="shared" si="0"/>
        <v>0</v>
      </c>
      <c r="I33" s="19">
        <f t="shared" si="1"/>
        <v>0</v>
      </c>
      <c r="J33" s="13"/>
      <c r="K33" s="13"/>
    </row>
    <row r="34" spans="1:11">
      <c r="A34" s="18" t="s">
        <v>66</v>
      </c>
      <c r="B34" s="18" t="s">
        <v>67</v>
      </c>
      <c r="C34" s="19">
        <v>1</v>
      </c>
      <c r="D34" s="25"/>
      <c r="E34" s="19">
        <f>C34*D34</f>
        <v>0</v>
      </c>
      <c r="F34" s="25"/>
      <c r="G34" s="19">
        <f>C34*F34</f>
        <v>0</v>
      </c>
      <c r="H34" s="19">
        <f t="shared" si="0"/>
        <v>0</v>
      </c>
      <c r="I34" s="19">
        <f t="shared" si="1"/>
        <v>0</v>
      </c>
      <c r="J34" s="13"/>
      <c r="K34" s="13"/>
    </row>
    <row r="35" spans="1:11">
      <c r="A35" s="18" t="s">
        <v>78</v>
      </c>
      <c r="B35" s="18" t="s">
        <v>15</v>
      </c>
      <c r="C35" s="19"/>
      <c r="D35" s="25"/>
      <c r="E35" s="19"/>
      <c r="F35" s="25"/>
      <c r="G35" s="19"/>
      <c r="H35" s="19">
        <f t="shared" si="0"/>
        <v>0</v>
      </c>
      <c r="I35" s="19">
        <f t="shared" si="1"/>
        <v>0</v>
      </c>
      <c r="J35" s="13"/>
      <c r="K35" s="13"/>
    </row>
    <row r="36" spans="1:11">
      <c r="A36" s="18" t="s">
        <v>64</v>
      </c>
      <c r="B36" s="18" t="s">
        <v>65</v>
      </c>
      <c r="C36" s="19">
        <v>1</v>
      </c>
      <c r="D36" s="25"/>
      <c r="E36" s="19">
        <f>C36*D36</f>
        <v>0</v>
      </c>
      <c r="F36" s="25"/>
      <c r="G36" s="19">
        <f>C36*F36</f>
        <v>0</v>
      </c>
      <c r="H36" s="19">
        <f t="shared" si="0"/>
        <v>0</v>
      </c>
      <c r="I36" s="19">
        <f t="shared" si="1"/>
        <v>0</v>
      </c>
      <c r="J36" s="13"/>
      <c r="K36" s="13"/>
    </row>
    <row r="37" spans="1:11">
      <c r="A37" s="18" t="s">
        <v>66</v>
      </c>
      <c r="B37" s="18" t="s">
        <v>67</v>
      </c>
      <c r="C37" s="19">
        <v>1</v>
      </c>
      <c r="D37" s="25"/>
      <c r="E37" s="19">
        <f>C37*D37</f>
        <v>0</v>
      </c>
      <c r="F37" s="25"/>
      <c r="G37" s="19">
        <f>C37*F37</f>
        <v>0</v>
      </c>
      <c r="H37" s="19">
        <f t="shared" si="0"/>
        <v>0</v>
      </c>
      <c r="I37" s="19">
        <f t="shared" si="1"/>
        <v>0</v>
      </c>
      <c r="J37" s="13"/>
      <c r="K37" s="13"/>
    </row>
    <row r="38" spans="1:11">
      <c r="A38" s="18" t="s">
        <v>79</v>
      </c>
      <c r="B38" s="18" t="s">
        <v>15</v>
      </c>
      <c r="C38" s="19"/>
      <c r="D38" s="25"/>
      <c r="E38" s="19"/>
      <c r="F38" s="25"/>
      <c r="G38" s="19"/>
      <c r="H38" s="19">
        <f t="shared" si="0"/>
        <v>0</v>
      </c>
      <c r="I38" s="19">
        <f t="shared" si="1"/>
        <v>0</v>
      </c>
      <c r="J38" s="13"/>
      <c r="K38" s="13"/>
    </row>
    <row r="39" spans="1:11">
      <c r="A39" s="18" t="s">
        <v>64</v>
      </c>
      <c r="B39" s="18" t="s">
        <v>65</v>
      </c>
      <c r="C39" s="19">
        <v>5</v>
      </c>
      <c r="D39" s="25"/>
      <c r="E39" s="19">
        <f>C39*D39</f>
        <v>0</v>
      </c>
      <c r="F39" s="25"/>
      <c r="G39" s="19">
        <f>C39*F39</f>
        <v>0</v>
      </c>
      <c r="H39" s="19">
        <f t="shared" si="0"/>
        <v>0</v>
      </c>
      <c r="I39" s="19">
        <f t="shared" si="1"/>
        <v>0</v>
      </c>
      <c r="J39" s="13"/>
      <c r="K39" s="13"/>
    </row>
    <row r="40" spans="1:11">
      <c r="A40" s="18" t="s">
        <v>66</v>
      </c>
      <c r="B40" s="18" t="s">
        <v>67</v>
      </c>
      <c r="C40" s="19">
        <v>1</v>
      </c>
      <c r="D40" s="25"/>
      <c r="E40" s="19">
        <f>C40*D40</f>
        <v>0</v>
      </c>
      <c r="F40" s="25"/>
      <c r="G40" s="19">
        <f>C40*F40</f>
        <v>0</v>
      </c>
      <c r="H40" s="19">
        <f t="shared" si="0"/>
        <v>0</v>
      </c>
      <c r="I40" s="19">
        <f t="shared" si="1"/>
        <v>0</v>
      </c>
      <c r="J40" s="13"/>
      <c r="K40" s="13"/>
    </row>
    <row r="41" spans="1:11">
      <c r="A41" s="18" t="s">
        <v>80</v>
      </c>
      <c r="B41" s="18" t="s">
        <v>15</v>
      </c>
      <c r="C41" s="19"/>
      <c r="D41" s="25"/>
      <c r="E41" s="19"/>
      <c r="F41" s="25"/>
      <c r="G41" s="19"/>
      <c r="H41" s="19">
        <f t="shared" si="0"/>
        <v>0</v>
      </c>
      <c r="I41" s="19">
        <f t="shared" si="1"/>
        <v>0</v>
      </c>
      <c r="J41" s="13"/>
      <c r="K41" s="13"/>
    </row>
    <row r="42" spans="1:11">
      <c r="A42" s="18" t="s">
        <v>64</v>
      </c>
      <c r="B42" s="18" t="s">
        <v>65</v>
      </c>
      <c r="C42" s="19">
        <v>1</v>
      </c>
      <c r="D42" s="25"/>
      <c r="E42" s="19">
        <f>C42*D42</f>
        <v>0</v>
      </c>
      <c r="F42" s="25"/>
      <c r="G42" s="19">
        <f>C42*F42</f>
        <v>0</v>
      </c>
      <c r="H42" s="19">
        <f t="shared" si="0"/>
        <v>0</v>
      </c>
      <c r="I42" s="19">
        <f t="shared" si="1"/>
        <v>0</v>
      </c>
      <c r="J42" s="13"/>
      <c r="K42" s="13"/>
    </row>
    <row r="43" spans="1:11">
      <c r="A43" s="18" t="s">
        <v>66</v>
      </c>
      <c r="B43" s="18" t="s">
        <v>67</v>
      </c>
      <c r="C43" s="19">
        <v>1</v>
      </c>
      <c r="D43" s="25"/>
      <c r="E43" s="19">
        <f>C43*D43</f>
        <v>0</v>
      </c>
      <c r="F43" s="25"/>
      <c r="G43" s="19">
        <f>C43*F43</f>
        <v>0</v>
      </c>
      <c r="H43" s="19">
        <f t="shared" si="0"/>
        <v>0</v>
      </c>
      <c r="I43" s="19">
        <f t="shared" si="1"/>
        <v>0</v>
      </c>
      <c r="J43" s="13"/>
      <c r="K43" s="13"/>
    </row>
    <row r="44" spans="1:11">
      <c r="A44" s="18" t="s">
        <v>81</v>
      </c>
      <c r="B44" s="18" t="s">
        <v>15</v>
      </c>
      <c r="C44" s="19"/>
      <c r="D44" s="25"/>
      <c r="E44" s="19"/>
      <c r="F44" s="25"/>
      <c r="G44" s="19"/>
      <c r="H44" s="19">
        <f t="shared" si="0"/>
        <v>0</v>
      </c>
      <c r="I44" s="19">
        <f t="shared" si="1"/>
        <v>0</v>
      </c>
      <c r="J44" s="13"/>
      <c r="K44" s="13"/>
    </row>
    <row r="45" spans="1:11">
      <c r="A45" s="18" t="s">
        <v>64</v>
      </c>
      <c r="B45" s="18" t="s">
        <v>65</v>
      </c>
      <c r="C45" s="19">
        <v>1</v>
      </c>
      <c r="D45" s="25"/>
      <c r="E45" s="19">
        <f>C45*D45</f>
        <v>0</v>
      </c>
      <c r="F45" s="25"/>
      <c r="G45" s="19">
        <f>C45*F45</f>
        <v>0</v>
      </c>
      <c r="H45" s="19">
        <f t="shared" si="0"/>
        <v>0</v>
      </c>
      <c r="I45" s="19">
        <f t="shared" si="1"/>
        <v>0</v>
      </c>
      <c r="J45" s="13"/>
      <c r="K45" s="13"/>
    </row>
    <row r="46" spans="1:11">
      <c r="A46" s="18" t="s">
        <v>66</v>
      </c>
      <c r="B46" s="18" t="s">
        <v>67</v>
      </c>
      <c r="C46" s="19">
        <v>1</v>
      </c>
      <c r="D46" s="25"/>
      <c r="E46" s="19">
        <f>C46*D46</f>
        <v>0</v>
      </c>
      <c r="F46" s="25"/>
      <c r="G46" s="19">
        <f>C46*F46</f>
        <v>0</v>
      </c>
      <c r="H46" s="19">
        <f t="shared" si="0"/>
        <v>0</v>
      </c>
      <c r="I46" s="19">
        <f t="shared" si="1"/>
        <v>0</v>
      </c>
      <c r="J46" s="13"/>
      <c r="K46" s="13"/>
    </row>
    <row r="47" spans="1:11">
      <c r="A47" s="18" t="s">
        <v>82</v>
      </c>
      <c r="B47" s="18" t="s">
        <v>15</v>
      </c>
      <c r="C47" s="19"/>
      <c r="D47" s="25"/>
      <c r="E47" s="19"/>
      <c r="F47" s="25"/>
      <c r="G47" s="19"/>
      <c r="H47" s="19">
        <f t="shared" si="0"/>
        <v>0</v>
      </c>
      <c r="I47" s="19">
        <f t="shared" si="1"/>
        <v>0</v>
      </c>
      <c r="J47" s="13"/>
      <c r="K47" s="13"/>
    </row>
    <row r="48" spans="1:11">
      <c r="A48" s="18" t="s">
        <v>64</v>
      </c>
      <c r="B48" s="18" t="s">
        <v>65</v>
      </c>
      <c r="C48" s="19">
        <v>2</v>
      </c>
      <c r="D48" s="25"/>
      <c r="E48" s="19">
        <f>C48*D48</f>
        <v>0</v>
      </c>
      <c r="F48" s="25"/>
      <c r="G48" s="19">
        <f>C48*F48</f>
        <v>0</v>
      </c>
      <c r="H48" s="19">
        <f t="shared" si="0"/>
        <v>0</v>
      </c>
      <c r="I48" s="19">
        <f t="shared" si="1"/>
        <v>0</v>
      </c>
      <c r="J48" s="13"/>
      <c r="K48" s="13"/>
    </row>
    <row r="49" spans="1:11">
      <c r="A49" s="18" t="s">
        <v>66</v>
      </c>
      <c r="B49" s="18" t="s">
        <v>67</v>
      </c>
      <c r="C49" s="19">
        <v>1</v>
      </c>
      <c r="D49" s="25"/>
      <c r="E49" s="19">
        <f>C49*D49</f>
        <v>0</v>
      </c>
      <c r="F49" s="25"/>
      <c r="G49" s="19">
        <f>C49*F49</f>
        <v>0</v>
      </c>
      <c r="H49" s="19">
        <f t="shared" si="0"/>
        <v>0</v>
      </c>
      <c r="I49" s="19">
        <f t="shared" si="1"/>
        <v>0</v>
      </c>
      <c r="J49" s="13"/>
      <c r="K49" s="13"/>
    </row>
    <row r="50" spans="1:11">
      <c r="A50" s="18" t="s">
        <v>15</v>
      </c>
      <c r="B50" s="18" t="s">
        <v>15</v>
      </c>
      <c r="C50" s="19"/>
      <c r="D50" s="25"/>
      <c r="E50" s="19"/>
      <c r="F50" s="25"/>
      <c r="G50" s="19"/>
      <c r="H50" s="19">
        <f t="shared" si="0"/>
        <v>0</v>
      </c>
      <c r="I50" s="19">
        <f t="shared" si="1"/>
        <v>0</v>
      </c>
      <c r="J50" s="13"/>
      <c r="K50" s="13"/>
    </row>
    <row r="51" spans="1:11">
      <c r="A51" s="16" t="s">
        <v>83</v>
      </c>
      <c r="B51" s="16" t="s">
        <v>15</v>
      </c>
      <c r="C51" s="17"/>
      <c r="D51" s="24"/>
      <c r="E51" s="17"/>
      <c r="F51" s="24"/>
      <c r="G51" s="17"/>
      <c r="H51" s="17"/>
      <c r="I51" s="17"/>
      <c r="J51" s="13"/>
      <c r="K51" s="13"/>
    </row>
    <row r="52" spans="1:11">
      <c r="A52" s="18" t="s">
        <v>84</v>
      </c>
      <c r="B52" s="18" t="s">
        <v>85</v>
      </c>
      <c r="C52" s="19">
        <v>195</v>
      </c>
      <c r="D52" s="25"/>
      <c r="E52" s="19">
        <f>C52*D52</f>
        <v>0</v>
      </c>
      <c r="F52" s="25"/>
      <c r="G52" s="19">
        <f>C52*F52</f>
        <v>0</v>
      </c>
      <c r="H52" s="19">
        <f>D52+F52</f>
        <v>0</v>
      </c>
      <c r="I52" s="19">
        <f>E52+G52</f>
        <v>0</v>
      </c>
      <c r="J52" s="13"/>
      <c r="K52" s="13"/>
    </row>
    <row r="53" spans="1:11">
      <c r="A53" s="16" t="s">
        <v>86</v>
      </c>
      <c r="B53" s="16" t="s">
        <v>15</v>
      </c>
      <c r="C53" s="17"/>
      <c r="D53" s="24"/>
      <c r="E53" s="17"/>
      <c r="F53" s="24"/>
      <c r="G53" s="17"/>
      <c r="H53" s="17"/>
      <c r="I53" s="17"/>
      <c r="J53" s="13"/>
      <c r="K53" s="13"/>
    </row>
    <row r="54" spans="1:11">
      <c r="A54" s="18" t="s">
        <v>87</v>
      </c>
      <c r="B54" s="18" t="s">
        <v>85</v>
      </c>
      <c r="C54" s="19">
        <v>15</v>
      </c>
      <c r="D54" s="25"/>
      <c r="E54" s="19">
        <f>C54*D54</f>
        <v>0</v>
      </c>
      <c r="F54" s="25"/>
      <c r="G54" s="19">
        <f>C54*F54</f>
        <v>0</v>
      </c>
      <c r="H54" s="19">
        <f t="shared" ref="H54:I57" si="2">D54+F54</f>
        <v>0</v>
      </c>
      <c r="I54" s="19">
        <f t="shared" si="2"/>
        <v>0</v>
      </c>
      <c r="J54" s="13"/>
      <c r="K54" s="13"/>
    </row>
    <row r="55" spans="1:11">
      <c r="A55" s="18" t="s">
        <v>88</v>
      </c>
      <c r="B55" s="18" t="s">
        <v>85</v>
      </c>
      <c r="C55" s="19">
        <v>75</v>
      </c>
      <c r="D55" s="25"/>
      <c r="E55" s="19">
        <f>C55*D55</f>
        <v>0</v>
      </c>
      <c r="F55" s="25"/>
      <c r="G55" s="19">
        <f>C55*F55</f>
        <v>0</v>
      </c>
      <c r="H55" s="19">
        <f t="shared" si="2"/>
        <v>0</v>
      </c>
      <c r="I55" s="19">
        <f t="shared" si="2"/>
        <v>0</v>
      </c>
      <c r="J55" s="13"/>
      <c r="K55" s="13"/>
    </row>
    <row r="56" spans="1:11">
      <c r="A56" s="18" t="s">
        <v>89</v>
      </c>
      <c r="B56" s="18" t="s">
        <v>85</v>
      </c>
      <c r="C56" s="19">
        <v>20</v>
      </c>
      <c r="D56" s="25"/>
      <c r="E56" s="19">
        <f>C56*D56</f>
        <v>0</v>
      </c>
      <c r="F56" s="25"/>
      <c r="G56" s="19">
        <f>C56*F56</f>
        <v>0</v>
      </c>
      <c r="H56" s="19">
        <f t="shared" si="2"/>
        <v>0</v>
      </c>
      <c r="I56" s="19">
        <f t="shared" si="2"/>
        <v>0</v>
      </c>
      <c r="J56" s="13"/>
      <c r="K56" s="13"/>
    </row>
    <row r="57" spans="1:11">
      <c r="A57" s="18" t="s">
        <v>90</v>
      </c>
      <c r="B57" s="18" t="s">
        <v>85</v>
      </c>
      <c r="C57" s="19">
        <v>315</v>
      </c>
      <c r="D57" s="25"/>
      <c r="E57" s="19">
        <f>C57*D57</f>
        <v>0</v>
      </c>
      <c r="F57" s="25"/>
      <c r="G57" s="19">
        <f>C57*F57</f>
        <v>0</v>
      </c>
      <c r="H57" s="19">
        <f t="shared" si="2"/>
        <v>0</v>
      </c>
      <c r="I57" s="19">
        <f t="shared" si="2"/>
        <v>0</v>
      </c>
      <c r="J57" s="13"/>
      <c r="K57" s="13"/>
    </row>
    <row r="58" spans="1:11">
      <c r="A58" s="16" t="s">
        <v>91</v>
      </c>
      <c r="B58" s="16" t="s">
        <v>15</v>
      </c>
      <c r="C58" s="17"/>
      <c r="D58" s="24"/>
      <c r="E58" s="17"/>
      <c r="F58" s="24"/>
      <c r="G58" s="17"/>
      <c r="H58" s="17"/>
      <c r="I58" s="17"/>
      <c r="J58" s="13"/>
      <c r="K58" s="13"/>
    </row>
    <row r="59" spans="1:11">
      <c r="A59" s="18" t="s">
        <v>92</v>
      </c>
      <c r="B59" s="18" t="s">
        <v>85</v>
      </c>
      <c r="C59" s="19">
        <v>46</v>
      </c>
      <c r="D59" s="25"/>
      <c r="E59" s="19">
        <f>C59*D59</f>
        <v>0</v>
      </c>
      <c r="F59" s="25"/>
      <c r="G59" s="19">
        <f>C59*F59</f>
        <v>0</v>
      </c>
      <c r="H59" s="19">
        <f>D59+F59</f>
        <v>0</v>
      </c>
      <c r="I59" s="19">
        <f>E59+G59</f>
        <v>0</v>
      </c>
      <c r="J59" s="13"/>
      <c r="K59" s="13"/>
    </row>
    <row r="60" spans="1:11">
      <c r="A60" s="16" t="s">
        <v>93</v>
      </c>
      <c r="B60" s="16" t="s">
        <v>15</v>
      </c>
      <c r="C60" s="17"/>
      <c r="D60" s="24"/>
      <c r="E60" s="17"/>
      <c r="F60" s="24"/>
      <c r="G60" s="17"/>
      <c r="H60" s="17"/>
      <c r="I60" s="17"/>
      <c r="J60" s="13"/>
      <c r="K60" s="13"/>
    </row>
    <row r="61" spans="1:11">
      <c r="A61" s="18" t="s">
        <v>94</v>
      </c>
      <c r="B61" s="18" t="s">
        <v>67</v>
      </c>
      <c r="C61" s="19">
        <v>248</v>
      </c>
      <c r="D61" s="25"/>
      <c r="E61" s="19">
        <f>C61*D61</f>
        <v>0</v>
      </c>
      <c r="F61" s="25"/>
      <c r="G61" s="19">
        <f>C61*F61</f>
        <v>0</v>
      </c>
      <c r="H61" s="19">
        <f>D61+F61</f>
        <v>0</v>
      </c>
      <c r="I61" s="19">
        <f>E61+G61</f>
        <v>0</v>
      </c>
      <c r="J61" s="13"/>
      <c r="K61" s="13"/>
    </row>
    <row r="62" spans="1:11">
      <c r="A62" s="16" t="s">
        <v>95</v>
      </c>
      <c r="B62" s="16" t="s">
        <v>15</v>
      </c>
      <c r="C62" s="17"/>
      <c r="D62" s="24"/>
      <c r="E62" s="17"/>
      <c r="F62" s="24"/>
      <c r="G62" s="17"/>
      <c r="H62" s="17"/>
      <c r="I62" s="17"/>
      <c r="J62" s="13"/>
      <c r="K62" s="13"/>
    </row>
    <row r="63" spans="1:11">
      <c r="A63" s="18" t="s">
        <v>96</v>
      </c>
      <c r="B63" s="18" t="s">
        <v>67</v>
      </c>
      <c r="C63" s="19">
        <v>23</v>
      </c>
      <c r="D63" s="25"/>
      <c r="E63" s="19">
        <f>C63*D63</f>
        <v>0</v>
      </c>
      <c r="F63" s="25"/>
      <c r="G63" s="19">
        <f>C63*F63</f>
        <v>0</v>
      </c>
      <c r="H63" s="19">
        <f t="shared" ref="H63:I65" si="3">D63+F63</f>
        <v>0</v>
      </c>
      <c r="I63" s="19">
        <f t="shared" si="3"/>
        <v>0</v>
      </c>
      <c r="J63" s="13"/>
      <c r="K63" s="13"/>
    </row>
    <row r="64" spans="1:11">
      <c r="A64" s="18" t="s">
        <v>97</v>
      </c>
      <c r="B64" s="18" t="s">
        <v>67</v>
      </c>
      <c r="C64" s="19">
        <v>23</v>
      </c>
      <c r="D64" s="25"/>
      <c r="E64" s="19">
        <f>C64*D64</f>
        <v>0</v>
      </c>
      <c r="F64" s="25"/>
      <c r="G64" s="19">
        <f>C64*F64</f>
        <v>0</v>
      </c>
      <c r="H64" s="19">
        <f t="shared" si="3"/>
        <v>0</v>
      </c>
      <c r="I64" s="19">
        <f t="shared" si="3"/>
        <v>0</v>
      </c>
      <c r="J64" s="13"/>
      <c r="K64" s="13"/>
    </row>
    <row r="65" spans="1:11">
      <c r="A65" s="18" t="s">
        <v>98</v>
      </c>
      <c r="B65" s="18" t="s">
        <v>67</v>
      </c>
      <c r="C65" s="19">
        <v>3</v>
      </c>
      <c r="D65" s="25"/>
      <c r="E65" s="19">
        <f>C65*D65</f>
        <v>0</v>
      </c>
      <c r="F65" s="25"/>
      <c r="G65" s="19">
        <f>C65*F65</f>
        <v>0</v>
      </c>
      <c r="H65" s="19">
        <f t="shared" si="3"/>
        <v>0</v>
      </c>
      <c r="I65" s="19">
        <f t="shared" si="3"/>
        <v>0</v>
      </c>
      <c r="J65" s="13"/>
      <c r="K65" s="13"/>
    </row>
    <row r="66" spans="1:11">
      <c r="A66" s="16" t="s">
        <v>99</v>
      </c>
      <c r="B66" s="16" t="s">
        <v>15</v>
      </c>
      <c r="C66" s="17"/>
      <c r="D66" s="24"/>
      <c r="E66" s="17"/>
      <c r="F66" s="24"/>
      <c r="G66" s="17"/>
      <c r="H66" s="17"/>
      <c r="I66" s="17"/>
      <c r="J66" s="13"/>
      <c r="K66" s="13"/>
    </row>
    <row r="67" spans="1:11">
      <c r="A67" s="18" t="s">
        <v>100</v>
      </c>
      <c r="B67" s="18" t="s">
        <v>101</v>
      </c>
      <c r="C67" s="19">
        <v>8</v>
      </c>
      <c r="D67" s="25"/>
      <c r="E67" s="19">
        <f>C67*D67</f>
        <v>0</v>
      </c>
      <c r="F67" s="25"/>
      <c r="G67" s="19">
        <f>C67*F67</f>
        <v>0</v>
      </c>
      <c r="H67" s="19">
        <f>D67+F67</f>
        <v>0</v>
      </c>
      <c r="I67" s="19">
        <f>E67+G67</f>
        <v>0</v>
      </c>
      <c r="J67" s="13"/>
      <c r="K67" s="13"/>
    </row>
    <row r="68" spans="1:11">
      <c r="A68" s="18" t="s">
        <v>102</v>
      </c>
      <c r="B68" s="18" t="s">
        <v>15</v>
      </c>
      <c r="C68" s="19"/>
      <c r="D68" s="25"/>
      <c r="E68" s="19">
        <f>L1+Parametry!B33/100*E37+Parametry!B33/100*E39+Parametry!B33/100*E40+Parametry!B33/100*E42+Parametry!B33/100*E43+Parametry!B33/100*E45+Parametry!B33/100*E46+Parametry!B33/100*E48+Parametry!B33/100*E49+Parametry!B33/100*E52+Parametry!B33/100*E54+Parametry!B33/100*E55+Parametry!B33/100*E56+Parametry!B33/100*E57+Parametry!B33/100*E59+Parametry!B33/100*E61+Parametry!B33/100*E63+Parametry!B33/100*E64+Parametry!B33/100*E65+Parametry!B33/100*E67</f>
        <v>5</v>
      </c>
      <c r="F68" s="25"/>
      <c r="G68" s="19"/>
      <c r="H68" s="19">
        <f>D68+F68</f>
        <v>0</v>
      </c>
      <c r="I68" s="19">
        <f>E68+G68</f>
        <v>5</v>
      </c>
      <c r="J68" s="13"/>
      <c r="K68" s="13"/>
    </row>
    <row r="69" spans="1:11">
      <c r="A69" s="14" t="s">
        <v>103</v>
      </c>
      <c r="B69" s="14" t="s">
        <v>15</v>
      </c>
      <c r="C69" s="15"/>
      <c r="D69" s="23"/>
      <c r="E69" s="15">
        <f>SUM(E3:E68)</f>
        <v>105</v>
      </c>
      <c r="F69" s="23"/>
      <c r="G69" s="15">
        <f>SUM(G3:G68)</f>
        <v>0</v>
      </c>
      <c r="H69" s="15"/>
      <c r="I69" s="15">
        <f>SUM(I3:I68)</f>
        <v>105</v>
      </c>
      <c r="J69" s="13"/>
      <c r="K69" s="13"/>
    </row>
    <row r="70" spans="1:11">
      <c r="A70" s="14" t="s">
        <v>104</v>
      </c>
      <c r="B70" s="14" t="s">
        <v>15</v>
      </c>
      <c r="C70" s="15"/>
      <c r="D70" s="23"/>
      <c r="E70" s="15"/>
      <c r="F70" s="23"/>
      <c r="G70" s="15"/>
      <c r="H70" s="15"/>
      <c r="I70" s="15"/>
      <c r="J70" s="13"/>
      <c r="K70" s="13"/>
    </row>
    <row r="71" spans="1:11">
      <c r="A71" s="16" t="s">
        <v>105</v>
      </c>
      <c r="B71" s="16" t="s">
        <v>15</v>
      </c>
      <c r="C71" s="17"/>
      <c r="D71" s="24"/>
      <c r="E71" s="17"/>
      <c r="F71" s="24"/>
      <c r="G71" s="17"/>
      <c r="H71" s="17"/>
      <c r="I71" s="17"/>
      <c r="J71" s="13"/>
      <c r="K71" s="13"/>
    </row>
    <row r="72" spans="1:11">
      <c r="A72" s="18" t="s">
        <v>106</v>
      </c>
      <c r="B72" s="18" t="s">
        <v>67</v>
      </c>
      <c r="C72" s="19">
        <v>23</v>
      </c>
      <c r="D72" s="25"/>
      <c r="E72" s="19">
        <f>C72*D72</f>
        <v>0</v>
      </c>
      <c r="F72" s="25"/>
      <c r="G72" s="19">
        <f>C72*F72</f>
        <v>0</v>
      </c>
      <c r="H72" s="19">
        <f>D72+F72</f>
        <v>0</v>
      </c>
      <c r="I72" s="19">
        <f>E72+G72</f>
        <v>0</v>
      </c>
      <c r="J72" s="13"/>
      <c r="K72" s="13"/>
    </row>
    <row r="73" spans="1:11">
      <c r="A73" s="16" t="s">
        <v>107</v>
      </c>
      <c r="B73" s="16" t="s">
        <v>15</v>
      </c>
      <c r="C73" s="17"/>
      <c r="D73" s="24"/>
      <c r="E73" s="17"/>
      <c r="F73" s="24"/>
      <c r="G73" s="17"/>
      <c r="H73" s="17"/>
      <c r="I73" s="17"/>
      <c r="J73" s="13"/>
      <c r="K73" s="13"/>
    </row>
    <row r="74" spans="1:11">
      <c r="A74" s="18" t="s">
        <v>108</v>
      </c>
      <c r="B74" s="18" t="s">
        <v>85</v>
      </c>
      <c r="C74" s="19">
        <v>80</v>
      </c>
      <c r="D74" s="25"/>
      <c r="E74" s="19">
        <f>C74*D74</f>
        <v>0</v>
      </c>
      <c r="F74" s="25"/>
      <c r="G74" s="19">
        <f>C74*F74</f>
        <v>0</v>
      </c>
      <c r="H74" s="19">
        <f>D74+F74</f>
        <v>0</v>
      </c>
      <c r="I74" s="19">
        <f>E74+G74</f>
        <v>0</v>
      </c>
      <c r="J74" s="13"/>
      <c r="K74" s="13"/>
    </row>
    <row r="75" spans="1:11">
      <c r="A75" s="16" t="s">
        <v>109</v>
      </c>
      <c r="B75" s="16" t="s">
        <v>15</v>
      </c>
      <c r="C75" s="17"/>
      <c r="D75" s="24"/>
      <c r="E75" s="17"/>
      <c r="F75" s="24"/>
      <c r="G75" s="17"/>
      <c r="H75" s="17"/>
      <c r="I75" s="17"/>
      <c r="J75" s="13"/>
      <c r="K75" s="13"/>
    </row>
    <row r="76" spans="1:11">
      <c r="A76" s="18" t="s">
        <v>108</v>
      </c>
      <c r="B76" s="18" t="s">
        <v>85</v>
      </c>
      <c r="C76" s="19">
        <v>80</v>
      </c>
      <c r="D76" s="25"/>
      <c r="E76" s="19">
        <f>C76*D76</f>
        <v>0</v>
      </c>
      <c r="F76" s="25"/>
      <c r="G76" s="19">
        <f>C76*F76</f>
        <v>0</v>
      </c>
      <c r="H76" s="19">
        <f>D76+F76</f>
        <v>0</v>
      </c>
      <c r="I76" s="19">
        <f>E76+G76</f>
        <v>0</v>
      </c>
      <c r="J76" s="13"/>
      <c r="K76" s="13"/>
    </row>
    <row r="77" spans="1:11">
      <c r="A77" s="14" t="s">
        <v>110</v>
      </c>
      <c r="B77" s="14" t="s">
        <v>15</v>
      </c>
      <c r="C77" s="15"/>
      <c r="D77" s="23"/>
      <c r="E77" s="15">
        <f>SUM(E71:E76)</f>
        <v>0</v>
      </c>
      <c r="F77" s="23"/>
      <c r="G77" s="15">
        <f>SUM(G71:G76)</f>
        <v>0</v>
      </c>
      <c r="H77" s="15"/>
      <c r="I77" s="15">
        <f>SUM(I71:I76)</f>
        <v>0</v>
      </c>
      <c r="J77" s="13"/>
      <c r="K77" s="13"/>
    </row>
    <row r="78" spans="1:11">
      <c r="A78" s="18" t="s">
        <v>15</v>
      </c>
      <c r="B78" s="18" t="s">
        <v>15</v>
      </c>
      <c r="C78" s="19"/>
      <c r="D78" s="25"/>
      <c r="E78" s="19"/>
      <c r="F78" s="25"/>
      <c r="G78" s="19"/>
      <c r="H78" s="19">
        <f>D78+F78</f>
        <v>0</v>
      </c>
      <c r="I78" s="19">
        <f>E78+G78</f>
        <v>0</v>
      </c>
      <c r="J78" s="13"/>
      <c r="K78" s="13"/>
    </row>
  </sheetData>
  <sheetProtection algorithmName="SHA-512" hashValue="6NaBAE/1JwptJhlrG+5AANxaoVn9ZU/aU5MiyWz75Gqh+Way6QINMwEuDLYlnuJbXUtlxLLHugt/amTHNitodw==" saltValue="QTyL7/Oqyzo1pLnVudWNFw==" spinCount="100000" sheet="1" objects="1" scenarios="1" formatColumns="0" formatRows="0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AE26EE-11AD-4836-96FB-A1663338BDEF}">
  <dimension ref="A1:C33"/>
  <sheetViews>
    <sheetView workbookViewId="0"/>
  </sheetViews>
  <sheetFormatPr defaultColWidth="8.85546875" defaultRowHeight="15"/>
  <cols>
    <col min="1" max="1" width="22" style="10" bestFit="1" customWidth="1"/>
    <col min="2" max="2" width="48.85546875" style="10" bestFit="1" customWidth="1"/>
    <col min="3" max="3" width="8.85546875" style="4"/>
    <col min="4" max="4" width="0" style="4" hidden="1" customWidth="1"/>
    <col min="5" max="16384" width="8.85546875" style="4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5" t="s">
        <v>3</v>
      </c>
      <c r="C2" s="3"/>
    </row>
    <row r="3" spans="1:3">
      <c r="A3" s="2" t="s">
        <v>4</v>
      </c>
      <c r="B3" s="6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21</v>
      </c>
      <c r="C11" s="3"/>
    </row>
    <row r="12" spans="1:3">
      <c r="A12" s="2" t="s">
        <v>22</v>
      </c>
      <c r="B12" s="6" t="s">
        <v>23</v>
      </c>
      <c r="C12" s="3"/>
    </row>
    <row r="13" spans="1:3">
      <c r="A13" s="2" t="s">
        <v>24</v>
      </c>
      <c r="B13" s="6" t="s">
        <v>25</v>
      </c>
      <c r="C13" s="3"/>
    </row>
    <row r="14" spans="1:3">
      <c r="A14" s="2" t="s">
        <v>26</v>
      </c>
      <c r="B14" s="6" t="s">
        <v>27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28</v>
      </c>
      <c r="B16" s="8" t="s">
        <v>29</v>
      </c>
      <c r="C16" s="3"/>
    </row>
    <row r="17" spans="1:3">
      <c r="A17" s="2" t="s">
        <v>30</v>
      </c>
      <c r="B17" s="8" t="s">
        <v>31</v>
      </c>
      <c r="C17" s="3"/>
    </row>
    <row r="18" spans="1:3">
      <c r="A18" s="2" t="s">
        <v>32</v>
      </c>
      <c r="B18" s="8" t="s">
        <v>33</v>
      </c>
      <c r="C18" s="3"/>
    </row>
    <row r="19" spans="1:3">
      <c r="A19" s="2" t="s">
        <v>34</v>
      </c>
      <c r="B19" s="8" t="s">
        <v>35</v>
      </c>
      <c r="C19" s="3"/>
    </row>
    <row r="20" spans="1:3">
      <c r="A20" s="2" t="s">
        <v>36</v>
      </c>
      <c r="B20" s="8" t="s">
        <v>35</v>
      </c>
      <c r="C20" s="3"/>
    </row>
    <row r="21" spans="1:3">
      <c r="A21" s="2" t="s">
        <v>37</v>
      </c>
      <c r="B21" s="8" t="s">
        <v>35</v>
      </c>
      <c r="C21" s="3"/>
    </row>
    <row r="22" spans="1:3">
      <c r="A22" s="2" t="s">
        <v>38</v>
      </c>
      <c r="B22" s="8" t="s">
        <v>35</v>
      </c>
      <c r="C22" s="3"/>
    </row>
    <row r="23" spans="1:3">
      <c r="A23" s="2" t="s">
        <v>39</v>
      </c>
      <c r="B23" s="8" t="s">
        <v>35</v>
      </c>
      <c r="C23" s="3"/>
    </row>
    <row r="24" spans="1:3">
      <c r="A24" s="2" t="s">
        <v>40</v>
      </c>
      <c r="B24" s="8" t="s">
        <v>35</v>
      </c>
      <c r="C24" s="3"/>
    </row>
    <row r="25" spans="1:3">
      <c r="A25" s="2" t="s">
        <v>41</v>
      </c>
      <c r="B25" s="8" t="s">
        <v>35</v>
      </c>
      <c r="C25" s="3"/>
    </row>
    <row r="26" spans="1:3">
      <c r="A26" s="2" t="s">
        <v>42</v>
      </c>
      <c r="B26" s="8" t="s">
        <v>43</v>
      </c>
      <c r="C26" s="3"/>
    </row>
    <row r="27" spans="1:3">
      <c r="A27" s="2" t="s">
        <v>44</v>
      </c>
      <c r="B27" s="8" t="s">
        <v>35</v>
      </c>
      <c r="C27" s="3"/>
    </row>
    <row r="28" spans="1:3">
      <c r="A28" s="2" t="s">
        <v>45</v>
      </c>
      <c r="B28" s="8" t="s">
        <v>35</v>
      </c>
      <c r="C28" s="3"/>
    </row>
    <row r="29" spans="1:3">
      <c r="A29" s="2" t="s">
        <v>46</v>
      </c>
      <c r="B29" s="8" t="s">
        <v>35</v>
      </c>
      <c r="C29" s="3"/>
    </row>
    <row r="30" spans="1:3">
      <c r="A30" s="2" t="s">
        <v>47</v>
      </c>
      <c r="B30" s="8" t="s">
        <v>35</v>
      </c>
      <c r="C30" s="3"/>
    </row>
    <row r="31" spans="1:3" ht="20.25">
      <c r="A31" s="9" t="s">
        <v>48</v>
      </c>
      <c r="B31" s="8" t="s">
        <v>49</v>
      </c>
      <c r="C31" s="3"/>
    </row>
    <row r="32" spans="1:3">
      <c r="A32" s="2" t="s">
        <v>50</v>
      </c>
      <c r="B32" s="8" t="s">
        <v>51</v>
      </c>
      <c r="C32" s="3"/>
    </row>
    <row r="33" spans="1:2">
      <c r="A33" s="10" t="s">
        <v>52</v>
      </c>
      <c r="B33" s="10">
        <v>5</v>
      </c>
    </row>
  </sheetData>
  <sheetProtection algorithmName="SHA-512" hashValue="mZPMjS9gh54z+n+rSjJg3wk64B2fpMrRihcaKaQsAVbOfvfefPUyuZ83WHVwsVWAT0kad0a7OWNaOU7Wn1kYJg==" saltValue="HD+J44obdE7fOCL4RiJboQ==" spinCount="100000" sheet="1" objects="1" scenarios="1" formatColumns="0" formatRows="0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phorak</dc:creator>
  <cp:lastModifiedBy>Pajgr Jaroslav</cp:lastModifiedBy>
  <dcterms:created xsi:type="dcterms:W3CDTF">2023-04-12T11:07:28Z</dcterms:created>
  <dcterms:modified xsi:type="dcterms:W3CDTF">2023-04-28T06:14:31Z</dcterms:modified>
</cp:coreProperties>
</file>