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defaultThemeVersion="124226"/>
  <mc:AlternateContent xmlns:mc="http://schemas.openxmlformats.org/markup-compatibility/2006">
    <mc:Choice Requires="x15">
      <x15ac:absPath xmlns:x15ac="http://schemas.microsoft.com/office/spreadsheetml/2010/11/ac" url="Y:\R2022\Z_041_Kotelna DK Kroměříž\CD_tendr_DK\Soupis praci a dodavek stavby\"/>
    </mc:Choice>
  </mc:AlternateContent>
  <xr:revisionPtr revIDLastSave="0" documentId="13_ncr:1_{EC40687B-0021-4D18-A511-35F4422DB54C}" xr6:coauthVersionLast="47" xr6:coauthVersionMax="47" xr10:uidLastSave="{00000000-0000-0000-0000-000000000000}"/>
  <bookViews>
    <workbookView xWindow="-120" yWindow="-120" windowWidth="25440" windowHeight="15390" firstSheet="1" activeTab="7" xr2:uid="{00000000-000D-0000-FFFF-FFFF00000000}"/>
  </bookViews>
  <sheets>
    <sheet name="Pokyny pro vyplnění" sheetId="11" r:id="rId1"/>
    <sheet name="Stavba" sheetId="1" r:id="rId2"/>
    <sheet name="VzorPolozky" sheetId="10" state="hidden" r:id="rId3"/>
    <sheet name="001 001 Naklady" sheetId="12" r:id="rId4"/>
    <sheet name="D1.1 D1.1-01 Pol" sheetId="13" r:id="rId5"/>
    <sheet name="D1.1 D1.1-02 Pol" sheetId="14" r:id="rId6"/>
    <sheet name="D1.1 D1.1-03 Pol" sheetId="15" r:id="rId7"/>
    <sheet name="D1.4 D1.4-01.1 Pol" sheetId="16" r:id="rId8"/>
    <sheet name="D1.4 D1.4-01.2 Pol" sheetId="17" r:id="rId9"/>
    <sheet name="D1.4 D1.4-02 Pol" sheetId="18" r:id="rId10"/>
    <sheet name="D1.4 D1.4-04 Pol" sheetId="19" r:id="rId11"/>
    <sheet name="D1.4 D1.4-06 Pol" sheetId="20" r:id="rId12"/>
    <sheet name="D1.4 D1.4-07 Pol" sheetId="21" r:id="rId13"/>
  </sheets>
  <externalReferences>
    <externalReference r:id="rId14"/>
  </externalReferences>
  <definedNames>
    <definedName name="CelkemDPHVypocet" localSheetId="1">Stavba!$H$54</definedName>
    <definedName name="CenaCelkem">Stavba!$G$29</definedName>
    <definedName name="CenaCelkemBezDPH">Stavba!$G$28</definedName>
    <definedName name="CenaCelkemVypocet" localSheetId="1">Stavba!$I$54</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'001 001 Naklady'!$1:$7</definedName>
    <definedName name="_xlnm.Print_Titles" localSheetId="4">'D1.1 D1.1-01 Pol'!$1:$7</definedName>
    <definedName name="_xlnm.Print_Titles" localSheetId="5">'D1.1 D1.1-02 Pol'!$1:$7</definedName>
    <definedName name="_xlnm.Print_Titles" localSheetId="6">'D1.1 D1.1-03 Pol'!$1:$7</definedName>
    <definedName name="_xlnm.Print_Titles" localSheetId="7">'D1.4 D1.4-01.1 Pol'!$1:$7</definedName>
    <definedName name="_xlnm.Print_Titles" localSheetId="8">'D1.4 D1.4-01.2 Pol'!$1:$7</definedName>
    <definedName name="_xlnm.Print_Titles" localSheetId="9">'D1.4 D1.4-02 Pol'!$1:$7</definedName>
    <definedName name="_xlnm.Print_Titles" localSheetId="10">'D1.4 D1.4-04 Pol'!$1:$7</definedName>
    <definedName name="_xlnm.Print_Titles" localSheetId="11">'D1.4 D1.4-06 Pol'!$1:$7</definedName>
    <definedName name="_xlnm.Print_Titles" localSheetId="12">'D1.4 D1.4-07 Pol'!$1:$7</definedName>
    <definedName name="oadresa">Stavba!$D$6</definedName>
    <definedName name="Objednatel" localSheetId="1">Stavba!$D$5</definedName>
    <definedName name="Objekt" localSheetId="1">Stavba!$B$38</definedName>
    <definedName name="_xlnm.Print_Area" localSheetId="3">'001 001 Naklady'!$A$1:$M$44</definedName>
    <definedName name="_xlnm.Print_Area" localSheetId="4">'D1.1 D1.1-01 Pol'!$A$1:$N$478</definedName>
    <definedName name="_xlnm.Print_Area" localSheetId="5">'D1.1 D1.1-02 Pol'!$A$1:$Q$163</definedName>
    <definedName name="_xlnm.Print_Area" localSheetId="6">'D1.1 D1.1-03 Pol'!$A$1:$O$142</definedName>
    <definedName name="_xlnm.Print_Area" localSheetId="7">'D1.4 D1.4-01.1 Pol'!$A$1:$O$347</definedName>
    <definedName name="_xlnm.Print_Area" localSheetId="8">'D1.4 D1.4-01.2 Pol'!$A$1:$P$348</definedName>
    <definedName name="_xlnm.Print_Area" localSheetId="9">'D1.4 D1.4-02 Pol'!$A$1:$M$311</definedName>
    <definedName name="_xlnm.Print_Area" localSheetId="10">'D1.4 D1.4-04 Pol'!$A$1:$P$929</definedName>
    <definedName name="_xlnm.Print_Area" localSheetId="11">'D1.4 D1.4-06 Pol'!$A$1:$M$113</definedName>
    <definedName name="_xlnm.Print_Area" localSheetId="12">'D1.4 D1.4-07 Pol'!$A$1:$M$28</definedName>
    <definedName name="_xlnm.Print_Area" localSheetId="1">Stavba!$A$1:$J$195</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Stavba!$F$54</definedName>
    <definedName name="ZakladDPHZakl">Stavba!$G$25</definedName>
    <definedName name="ZakladDPHZaklVypocet" localSheetId="1">Stavba!$G$54</definedName>
    <definedName name="ZaObjednatele">Stavba!$G$34</definedName>
    <definedName name="Zaokrouhleni">Stavba!$G$27</definedName>
    <definedName name="ZaZhotovitele">Stavba!$D$34</definedName>
    <definedName name="Zhotovitel">Stavba!$D$11:$G$11</definedName>
  </definedNames>
  <calcPr calcId="18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94" i="1" l="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4" i="1"/>
  <c r="I163" i="1"/>
  <c r="I162" i="1"/>
  <c r="I161" i="1"/>
  <c r="I160" i="1"/>
  <c r="I159" i="1"/>
  <c r="I158" i="1"/>
  <c r="I157" i="1"/>
  <c r="I156" i="1"/>
  <c r="I155" i="1"/>
  <c r="I154" i="1"/>
  <c r="I153" i="1"/>
  <c r="I152" i="1"/>
  <c r="I151" i="1"/>
  <c r="I150" i="1"/>
  <c r="I149" i="1"/>
  <c r="I148" i="1"/>
  <c r="I147" i="1"/>
  <c r="I146" i="1"/>
  <c r="G53" i="1"/>
  <c r="F53" i="1"/>
  <c r="G52" i="1"/>
  <c r="F52" i="1"/>
  <c r="G51" i="1"/>
  <c r="F51" i="1"/>
  <c r="G50" i="1"/>
  <c r="F50" i="1"/>
  <c r="G49" i="1"/>
  <c r="F49" i="1"/>
  <c r="G46" i="1"/>
  <c r="F46" i="1"/>
  <c r="G45" i="1"/>
  <c r="F45" i="1"/>
  <c r="G44" i="1"/>
  <c r="F44" i="1"/>
  <c r="G43" i="1"/>
  <c r="F43" i="1"/>
  <c r="G41" i="1"/>
  <c r="F41" i="1"/>
  <c r="G40" i="1"/>
  <c r="F40" i="1"/>
  <c r="G27" i="21"/>
  <c r="O8" i="21"/>
  <c r="G9" i="21"/>
  <c r="I9" i="21"/>
  <c r="I8" i="21" s="1"/>
  <c r="K9" i="21"/>
  <c r="M9" i="21"/>
  <c r="O9" i="21"/>
  <c r="Q9" i="21"/>
  <c r="Q8" i="21" s="1"/>
  <c r="V9" i="21"/>
  <c r="G13" i="21"/>
  <c r="G8" i="21" s="1"/>
  <c r="I13" i="21"/>
  <c r="K13" i="21"/>
  <c r="K8" i="21" s="1"/>
  <c r="O13" i="21"/>
  <c r="Q13" i="21"/>
  <c r="V13" i="21"/>
  <c r="V8" i="21" s="1"/>
  <c r="G17" i="21"/>
  <c r="I17" i="21"/>
  <c r="K17" i="21"/>
  <c r="M17" i="21"/>
  <c r="O17" i="21"/>
  <c r="Q17" i="21"/>
  <c r="V17" i="21"/>
  <c r="G21" i="21"/>
  <c r="K21" i="21"/>
  <c r="O21" i="21"/>
  <c r="V21" i="21"/>
  <c r="G22" i="21"/>
  <c r="I22" i="21"/>
  <c r="I21" i="21" s="1"/>
  <c r="K22" i="21"/>
  <c r="M22" i="21"/>
  <c r="M21" i="21" s="1"/>
  <c r="O22" i="21"/>
  <c r="Q22" i="21"/>
  <c r="Q21" i="21" s="1"/>
  <c r="V22" i="21"/>
  <c r="AE27" i="21"/>
  <c r="G112" i="20"/>
  <c r="BA102" i="20"/>
  <c r="BA94" i="20"/>
  <c r="G8" i="20"/>
  <c r="O8" i="20"/>
  <c r="G9" i="20"/>
  <c r="M9" i="20" s="1"/>
  <c r="M8" i="20" s="1"/>
  <c r="I9" i="20"/>
  <c r="I8" i="20" s="1"/>
  <c r="K9" i="20"/>
  <c r="K8" i="20" s="1"/>
  <c r="O9" i="20"/>
  <c r="Q9" i="20"/>
  <c r="Q8" i="20" s="1"/>
  <c r="V9" i="20"/>
  <c r="V8" i="20" s="1"/>
  <c r="G13" i="20"/>
  <c r="I13" i="20"/>
  <c r="K13" i="20"/>
  <c r="M13" i="20"/>
  <c r="O13" i="20"/>
  <c r="Q13" i="20"/>
  <c r="V13" i="20"/>
  <c r="G18" i="20"/>
  <c r="M18" i="20" s="1"/>
  <c r="M17" i="20" s="1"/>
  <c r="I18" i="20"/>
  <c r="I17" i="20" s="1"/>
  <c r="K18" i="20"/>
  <c r="K17" i="20" s="1"/>
  <c r="O18" i="20"/>
  <c r="O17" i="20" s="1"/>
  <c r="Q18" i="20"/>
  <c r="Q17" i="20" s="1"/>
  <c r="V18" i="20"/>
  <c r="V17" i="20" s="1"/>
  <c r="G22" i="20"/>
  <c r="I22" i="20"/>
  <c r="K22" i="20"/>
  <c r="M22" i="20"/>
  <c r="O22" i="20"/>
  <c r="Q22" i="20"/>
  <c r="V22" i="20"/>
  <c r="K26" i="20"/>
  <c r="V26" i="20"/>
  <c r="G27" i="20"/>
  <c r="G26" i="20" s="1"/>
  <c r="I27" i="20"/>
  <c r="I26" i="20" s="1"/>
  <c r="K27" i="20"/>
  <c r="M27" i="20"/>
  <c r="O27" i="20"/>
  <c r="O26" i="20" s="1"/>
  <c r="Q27" i="20"/>
  <c r="Q26" i="20" s="1"/>
  <c r="V27" i="20"/>
  <c r="G31" i="20"/>
  <c r="M31" i="20" s="1"/>
  <c r="I31" i="20"/>
  <c r="K31" i="20"/>
  <c r="O31" i="20"/>
  <c r="Q31" i="20"/>
  <c r="V31" i="20"/>
  <c r="I35" i="20"/>
  <c r="Q35" i="20"/>
  <c r="G36" i="20"/>
  <c r="G35" i="20" s="1"/>
  <c r="I36" i="20"/>
  <c r="K36" i="20"/>
  <c r="K35" i="20" s="1"/>
  <c r="M36" i="20"/>
  <c r="M35" i="20" s="1"/>
  <c r="O36" i="20"/>
  <c r="O35" i="20" s="1"/>
  <c r="Q36" i="20"/>
  <c r="V36" i="20"/>
  <c r="V35" i="20" s="1"/>
  <c r="G40" i="20"/>
  <c r="I40" i="20"/>
  <c r="K40" i="20"/>
  <c r="M40" i="20"/>
  <c r="O40" i="20"/>
  <c r="Q40" i="20"/>
  <c r="V40" i="20"/>
  <c r="G44" i="20"/>
  <c r="O44" i="20"/>
  <c r="G45" i="20"/>
  <c r="I45" i="20"/>
  <c r="I44" i="20" s="1"/>
  <c r="K45" i="20"/>
  <c r="K44" i="20" s="1"/>
  <c r="M45" i="20"/>
  <c r="M44" i="20" s="1"/>
  <c r="O45" i="20"/>
  <c r="Q45" i="20"/>
  <c r="Q44" i="20" s="1"/>
  <c r="V45" i="20"/>
  <c r="V44" i="20" s="1"/>
  <c r="G49" i="20"/>
  <c r="I49" i="20"/>
  <c r="K49" i="20"/>
  <c r="M49" i="20"/>
  <c r="O49" i="20"/>
  <c r="Q49" i="20"/>
  <c r="V49" i="20"/>
  <c r="G53" i="20"/>
  <c r="I53" i="20"/>
  <c r="K53" i="20"/>
  <c r="M53" i="20"/>
  <c r="O53" i="20"/>
  <c r="Q53" i="20"/>
  <c r="V53" i="20"/>
  <c r="G57" i="20"/>
  <c r="O57" i="20"/>
  <c r="G58" i="20"/>
  <c r="I58" i="20"/>
  <c r="I57" i="20" s="1"/>
  <c r="K58" i="20"/>
  <c r="K57" i="20" s="1"/>
  <c r="M58" i="20"/>
  <c r="M57" i="20" s="1"/>
  <c r="O58" i="20"/>
  <c r="Q58" i="20"/>
  <c r="Q57" i="20" s="1"/>
  <c r="V58" i="20"/>
  <c r="V57" i="20" s="1"/>
  <c r="G62" i="20"/>
  <c r="I62" i="20"/>
  <c r="K62" i="20"/>
  <c r="M62" i="20"/>
  <c r="O62" i="20"/>
  <c r="Q62" i="20"/>
  <c r="V62" i="20"/>
  <c r="G66" i="20"/>
  <c r="I66" i="20"/>
  <c r="K66" i="20"/>
  <c r="M66" i="20"/>
  <c r="O66" i="20"/>
  <c r="Q66" i="20"/>
  <c r="V66" i="20"/>
  <c r="G71" i="20"/>
  <c r="I71" i="20"/>
  <c r="I70" i="20" s="1"/>
  <c r="K71" i="20"/>
  <c r="K70" i="20" s="1"/>
  <c r="M71" i="20"/>
  <c r="O71" i="20"/>
  <c r="Q71" i="20"/>
  <c r="Q70" i="20" s="1"/>
  <c r="V71" i="20"/>
  <c r="V70" i="20" s="1"/>
  <c r="G75" i="20"/>
  <c r="M75" i="20" s="1"/>
  <c r="I75" i="20"/>
  <c r="K75" i="20"/>
  <c r="O75" i="20"/>
  <c r="Q75" i="20"/>
  <c r="V75" i="20"/>
  <c r="G79" i="20"/>
  <c r="I79" i="20"/>
  <c r="K79" i="20"/>
  <c r="M79" i="20"/>
  <c r="O79" i="20"/>
  <c r="Q79" i="20"/>
  <c r="V79" i="20"/>
  <c r="G83" i="20"/>
  <c r="M83" i="20" s="1"/>
  <c r="I83" i="20"/>
  <c r="K83" i="20"/>
  <c r="O83" i="20"/>
  <c r="O70" i="20" s="1"/>
  <c r="Q83" i="20"/>
  <c r="V83" i="20"/>
  <c r="G87" i="20"/>
  <c r="I87" i="20"/>
  <c r="O87" i="20"/>
  <c r="Q87" i="20"/>
  <c r="G88" i="20"/>
  <c r="I88" i="20"/>
  <c r="K88" i="20"/>
  <c r="K87" i="20" s="1"/>
  <c r="M88" i="20"/>
  <c r="M87" i="20" s="1"/>
  <c r="O88" i="20"/>
  <c r="Q88" i="20"/>
  <c r="V88" i="20"/>
  <c r="V87" i="20" s="1"/>
  <c r="K92" i="20"/>
  <c r="V92" i="20"/>
  <c r="G93" i="20"/>
  <c r="M93" i="20" s="1"/>
  <c r="I93" i="20"/>
  <c r="I92" i="20" s="1"/>
  <c r="K93" i="20"/>
  <c r="O93" i="20"/>
  <c r="O92" i="20" s="1"/>
  <c r="Q93" i="20"/>
  <c r="Q92" i="20" s="1"/>
  <c r="V93" i="20"/>
  <c r="G97" i="20"/>
  <c r="M97" i="20" s="1"/>
  <c r="I97" i="20"/>
  <c r="K97" i="20"/>
  <c r="O97" i="20"/>
  <c r="Q97" i="20"/>
  <c r="V97" i="20"/>
  <c r="K100" i="20"/>
  <c r="V100" i="20"/>
  <c r="G101" i="20"/>
  <c r="G100" i="20" s="1"/>
  <c r="I101" i="20"/>
  <c r="K101" i="20"/>
  <c r="M101" i="20"/>
  <c r="O101" i="20"/>
  <c r="O100" i="20" s="1"/>
  <c r="Q101" i="20"/>
  <c r="V101" i="20"/>
  <c r="G105" i="20"/>
  <c r="M105" i="20" s="1"/>
  <c r="I105" i="20"/>
  <c r="K105" i="20"/>
  <c r="O105" i="20"/>
  <c r="Q105" i="20"/>
  <c r="V105" i="20"/>
  <c r="G108" i="20"/>
  <c r="M108" i="20" s="1"/>
  <c r="I108" i="20"/>
  <c r="I100" i="20" s="1"/>
  <c r="K108" i="20"/>
  <c r="O108" i="20"/>
  <c r="Q108" i="20"/>
  <c r="Q100" i="20" s="1"/>
  <c r="V108" i="20"/>
  <c r="AE112" i="20"/>
  <c r="G928" i="19"/>
  <c r="BA924" i="19"/>
  <c r="BA798" i="19"/>
  <c r="BA658" i="19"/>
  <c r="BA353" i="19"/>
  <c r="BA348" i="19"/>
  <c r="BA343" i="19"/>
  <c r="BA342" i="19"/>
  <c r="BA220" i="19"/>
  <c r="BA219" i="19"/>
  <c r="BA217" i="19"/>
  <c r="BA216" i="19"/>
  <c r="BA214" i="19"/>
  <c r="BA211" i="19"/>
  <c r="BA210" i="19"/>
  <c r="BA191" i="19"/>
  <c r="BA160" i="19"/>
  <c r="BA151" i="19"/>
  <c r="BA150" i="19"/>
  <c r="BA144" i="19"/>
  <c r="BA143" i="19"/>
  <c r="BA140" i="19"/>
  <c r="BA139" i="19"/>
  <c r="BA48" i="19"/>
  <c r="BA44" i="19"/>
  <c r="BA40" i="19"/>
  <c r="BA36" i="19"/>
  <c r="I8" i="19"/>
  <c r="Q8" i="19"/>
  <c r="G9" i="19"/>
  <c r="M9" i="19" s="1"/>
  <c r="M8" i="19" s="1"/>
  <c r="I9" i="19"/>
  <c r="K9" i="19"/>
  <c r="K8" i="19" s="1"/>
  <c r="O9" i="19"/>
  <c r="O8" i="19" s="1"/>
  <c r="Q9" i="19"/>
  <c r="V9" i="19"/>
  <c r="V8" i="19" s="1"/>
  <c r="G13" i="19"/>
  <c r="I13" i="19"/>
  <c r="K13" i="19"/>
  <c r="M13" i="19"/>
  <c r="O13" i="19"/>
  <c r="Q13" i="19"/>
  <c r="V13" i="19"/>
  <c r="G16" i="19"/>
  <c r="G17" i="19"/>
  <c r="M17" i="19" s="1"/>
  <c r="I17" i="19"/>
  <c r="I16" i="19" s="1"/>
  <c r="K17" i="19"/>
  <c r="O17" i="19"/>
  <c r="Q17" i="19"/>
  <c r="Q16" i="19" s="1"/>
  <c r="V17" i="19"/>
  <c r="G20" i="19"/>
  <c r="M20" i="19" s="1"/>
  <c r="I20" i="19"/>
  <c r="K20" i="19"/>
  <c r="K16" i="19" s="1"/>
  <c r="O20" i="19"/>
  <c r="Q20" i="19"/>
  <c r="V20" i="19"/>
  <c r="V16" i="19" s="1"/>
  <c r="G25" i="19"/>
  <c r="I25" i="19"/>
  <c r="K25" i="19"/>
  <c r="M25" i="19"/>
  <c r="O25" i="19"/>
  <c r="Q25" i="19"/>
  <c r="V25" i="19"/>
  <c r="G30" i="19"/>
  <c r="M30" i="19" s="1"/>
  <c r="I30" i="19"/>
  <c r="K30" i="19"/>
  <c r="O30" i="19"/>
  <c r="O16" i="19" s="1"/>
  <c r="Q30" i="19"/>
  <c r="V30" i="19"/>
  <c r="G35" i="19"/>
  <c r="M35" i="19" s="1"/>
  <c r="I35" i="19"/>
  <c r="K35" i="19"/>
  <c r="O35" i="19"/>
  <c r="Q35" i="19"/>
  <c r="V35" i="19"/>
  <c r="G39" i="19"/>
  <c r="M39" i="19" s="1"/>
  <c r="I39" i="19"/>
  <c r="K39" i="19"/>
  <c r="O39" i="19"/>
  <c r="Q39" i="19"/>
  <c r="V39" i="19"/>
  <c r="G43" i="19"/>
  <c r="I43" i="19"/>
  <c r="K43" i="19"/>
  <c r="M43" i="19"/>
  <c r="O43" i="19"/>
  <c r="Q43" i="19"/>
  <c r="V43" i="19"/>
  <c r="G47" i="19"/>
  <c r="M47" i="19" s="1"/>
  <c r="I47" i="19"/>
  <c r="K47" i="19"/>
  <c r="O47" i="19"/>
  <c r="Q47" i="19"/>
  <c r="V47" i="19"/>
  <c r="G51" i="19"/>
  <c r="M51" i="19" s="1"/>
  <c r="I51" i="19"/>
  <c r="K51" i="19"/>
  <c r="O51" i="19"/>
  <c r="Q51" i="19"/>
  <c r="V51" i="19"/>
  <c r="G54" i="19"/>
  <c r="M54" i="19" s="1"/>
  <c r="I54" i="19"/>
  <c r="K54" i="19"/>
  <c r="O54" i="19"/>
  <c r="Q54" i="19"/>
  <c r="V54" i="19"/>
  <c r="G59" i="19"/>
  <c r="I59" i="19"/>
  <c r="K59" i="19"/>
  <c r="M59" i="19"/>
  <c r="O59" i="19"/>
  <c r="Q59" i="19"/>
  <c r="V59" i="19"/>
  <c r="G64" i="19"/>
  <c r="M64" i="19" s="1"/>
  <c r="I64" i="19"/>
  <c r="K64" i="19"/>
  <c r="O64" i="19"/>
  <c r="Q64" i="19"/>
  <c r="V64" i="19"/>
  <c r="G69" i="19"/>
  <c r="M69" i="19" s="1"/>
  <c r="I69" i="19"/>
  <c r="K69" i="19"/>
  <c r="O69" i="19"/>
  <c r="Q69" i="19"/>
  <c r="V69" i="19"/>
  <c r="G75" i="19"/>
  <c r="M75" i="19" s="1"/>
  <c r="I75" i="19"/>
  <c r="K75" i="19"/>
  <c r="O75" i="19"/>
  <c r="Q75" i="19"/>
  <c r="V75" i="19"/>
  <c r="G81" i="19"/>
  <c r="I81" i="19"/>
  <c r="K81" i="19"/>
  <c r="M81" i="19"/>
  <c r="O81" i="19"/>
  <c r="Q81" i="19"/>
  <c r="V81" i="19"/>
  <c r="G86" i="19"/>
  <c r="M86" i="19" s="1"/>
  <c r="I86" i="19"/>
  <c r="K86" i="19"/>
  <c r="O86" i="19"/>
  <c r="Q86" i="19"/>
  <c r="V86" i="19"/>
  <c r="G91" i="19"/>
  <c r="M91" i="19" s="1"/>
  <c r="I91" i="19"/>
  <c r="K91" i="19"/>
  <c r="O91" i="19"/>
  <c r="Q91" i="19"/>
  <c r="V91" i="19"/>
  <c r="G97" i="19"/>
  <c r="M97" i="19" s="1"/>
  <c r="I97" i="19"/>
  <c r="K97" i="19"/>
  <c r="O97" i="19"/>
  <c r="Q97" i="19"/>
  <c r="V97" i="19"/>
  <c r="G101" i="19"/>
  <c r="I101" i="19"/>
  <c r="K101" i="19"/>
  <c r="M101" i="19"/>
  <c r="O101" i="19"/>
  <c r="Q101" i="19"/>
  <c r="V101" i="19"/>
  <c r="G105" i="19"/>
  <c r="M105" i="19" s="1"/>
  <c r="I105" i="19"/>
  <c r="K105" i="19"/>
  <c r="O105" i="19"/>
  <c r="Q105" i="19"/>
  <c r="V105" i="19"/>
  <c r="G109" i="19"/>
  <c r="M109" i="19" s="1"/>
  <c r="I109" i="19"/>
  <c r="K109" i="19"/>
  <c r="O109" i="19"/>
  <c r="Q109" i="19"/>
  <c r="V109" i="19"/>
  <c r="G113" i="19"/>
  <c r="I113" i="19"/>
  <c r="I112" i="19" s="1"/>
  <c r="K113" i="19"/>
  <c r="M113" i="19"/>
  <c r="O113" i="19"/>
  <c r="Q113" i="19"/>
  <c r="Q112" i="19" s="1"/>
  <c r="V113" i="19"/>
  <c r="G116" i="19"/>
  <c r="G112" i="19" s="1"/>
  <c r="I116" i="19"/>
  <c r="K116" i="19"/>
  <c r="O116" i="19"/>
  <c r="O112" i="19" s="1"/>
  <c r="Q116" i="19"/>
  <c r="V116" i="19"/>
  <c r="G119" i="19"/>
  <c r="I119" i="19"/>
  <c r="K119" i="19"/>
  <c r="M119" i="19"/>
  <c r="O119" i="19"/>
  <c r="Q119" i="19"/>
  <c r="V119" i="19"/>
  <c r="G122" i="19"/>
  <c r="M122" i="19" s="1"/>
  <c r="I122" i="19"/>
  <c r="K122" i="19"/>
  <c r="K112" i="19" s="1"/>
  <c r="O122" i="19"/>
  <c r="Q122" i="19"/>
  <c r="V122" i="19"/>
  <c r="V112" i="19" s="1"/>
  <c r="G125" i="19"/>
  <c r="I125" i="19"/>
  <c r="K125" i="19"/>
  <c r="M125" i="19"/>
  <c r="O125" i="19"/>
  <c r="Q125" i="19"/>
  <c r="V125" i="19"/>
  <c r="G128" i="19"/>
  <c r="M128" i="19" s="1"/>
  <c r="I128" i="19"/>
  <c r="K128" i="19"/>
  <c r="O128" i="19"/>
  <c r="Q128" i="19"/>
  <c r="V128" i="19"/>
  <c r="G131" i="19"/>
  <c r="I131" i="19"/>
  <c r="K131" i="19"/>
  <c r="M131" i="19"/>
  <c r="O131" i="19"/>
  <c r="Q131" i="19"/>
  <c r="V131" i="19"/>
  <c r="G135" i="19"/>
  <c r="M135" i="19" s="1"/>
  <c r="I135" i="19"/>
  <c r="K135" i="19"/>
  <c r="O135" i="19"/>
  <c r="Q135" i="19"/>
  <c r="V135" i="19"/>
  <c r="G138" i="19"/>
  <c r="I138" i="19"/>
  <c r="K138" i="19"/>
  <c r="M138" i="19"/>
  <c r="O138" i="19"/>
  <c r="Q138" i="19"/>
  <c r="V138" i="19"/>
  <c r="G154" i="19"/>
  <c r="M154" i="19" s="1"/>
  <c r="I154" i="19"/>
  <c r="K154" i="19"/>
  <c r="O154" i="19"/>
  <c r="Q154" i="19"/>
  <c r="V154" i="19"/>
  <c r="G159" i="19"/>
  <c r="I159" i="19"/>
  <c r="K159" i="19"/>
  <c r="M159" i="19"/>
  <c r="O159" i="19"/>
  <c r="Q159" i="19"/>
  <c r="V159" i="19"/>
  <c r="G169" i="19"/>
  <c r="M169" i="19" s="1"/>
  <c r="I169" i="19"/>
  <c r="K169" i="19"/>
  <c r="O169" i="19"/>
  <c r="Q169" i="19"/>
  <c r="V169" i="19"/>
  <c r="G175" i="19"/>
  <c r="I175" i="19"/>
  <c r="K175" i="19"/>
  <c r="M175" i="19"/>
  <c r="O175" i="19"/>
  <c r="Q175" i="19"/>
  <c r="V175" i="19"/>
  <c r="G180" i="19"/>
  <c r="M180" i="19" s="1"/>
  <c r="I180" i="19"/>
  <c r="K180" i="19"/>
  <c r="O180" i="19"/>
  <c r="Q180" i="19"/>
  <c r="V180" i="19"/>
  <c r="G185" i="19"/>
  <c r="I185" i="19"/>
  <c r="K185" i="19"/>
  <c r="M185" i="19"/>
  <c r="O185" i="19"/>
  <c r="Q185" i="19"/>
  <c r="V185" i="19"/>
  <c r="G190" i="19"/>
  <c r="M190" i="19" s="1"/>
  <c r="I190" i="19"/>
  <c r="K190" i="19"/>
  <c r="O190" i="19"/>
  <c r="Q190" i="19"/>
  <c r="V190" i="19"/>
  <c r="G197" i="19"/>
  <c r="I197" i="19"/>
  <c r="K197" i="19"/>
  <c r="M197" i="19"/>
  <c r="O197" i="19"/>
  <c r="Q197" i="19"/>
  <c r="V197" i="19"/>
  <c r="G202" i="19"/>
  <c r="M202" i="19" s="1"/>
  <c r="I202" i="19"/>
  <c r="K202" i="19"/>
  <c r="O202" i="19"/>
  <c r="Q202" i="19"/>
  <c r="V202" i="19"/>
  <c r="G207" i="19"/>
  <c r="I207" i="19"/>
  <c r="K207" i="19"/>
  <c r="M207" i="19"/>
  <c r="O207" i="19"/>
  <c r="Q207" i="19"/>
  <c r="V207" i="19"/>
  <c r="G223" i="19"/>
  <c r="M223" i="19" s="1"/>
  <c r="I223" i="19"/>
  <c r="K223" i="19"/>
  <c r="O223" i="19"/>
  <c r="Q223" i="19"/>
  <c r="V223" i="19"/>
  <c r="G226" i="19"/>
  <c r="I226" i="19"/>
  <c r="K226" i="19"/>
  <c r="M226" i="19"/>
  <c r="O226" i="19"/>
  <c r="Q226" i="19"/>
  <c r="V226" i="19"/>
  <c r="G232" i="19"/>
  <c r="G233" i="19"/>
  <c r="I233" i="19"/>
  <c r="I232" i="19" s="1"/>
  <c r="K233" i="19"/>
  <c r="M233" i="19"/>
  <c r="O233" i="19"/>
  <c r="Q233" i="19"/>
  <c r="Q232" i="19" s="1"/>
  <c r="V233" i="19"/>
  <c r="G237" i="19"/>
  <c r="M237" i="19" s="1"/>
  <c r="I237" i="19"/>
  <c r="K237" i="19"/>
  <c r="K232" i="19" s="1"/>
  <c r="O237" i="19"/>
  <c r="Q237" i="19"/>
  <c r="V237" i="19"/>
  <c r="V232" i="19" s="1"/>
  <c r="G241" i="19"/>
  <c r="I241" i="19"/>
  <c r="K241" i="19"/>
  <c r="M241" i="19"/>
  <c r="O241" i="19"/>
  <c r="Q241" i="19"/>
  <c r="V241" i="19"/>
  <c r="G245" i="19"/>
  <c r="M245" i="19" s="1"/>
  <c r="I245" i="19"/>
  <c r="K245" i="19"/>
  <c r="O245" i="19"/>
  <c r="O232" i="19" s="1"/>
  <c r="Q245" i="19"/>
  <c r="V245" i="19"/>
  <c r="G249" i="19"/>
  <c r="I249" i="19"/>
  <c r="K249" i="19"/>
  <c r="M249" i="19"/>
  <c r="O249" i="19"/>
  <c r="Q249" i="19"/>
  <c r="V249" i="19"/>
  <c r="G253" i="19"/>
  <c r="M253" i="19" s="1"/>
  <c r="I253" i="19"/>
  <c r="K253" i="19"/>
  <c r="O253" i="19"/>
  <c r="Q253" i="19"/>
  <c r="V253" i="19"/>
  <c r="G257" i="19"/>
  <c r="I257" i="19"/>
  <c r="K257" i="19"/>
  <c r="M257" i="19"/>
  <c r="O257" i="19"/>
  <c r="Q257" i="19"/>
  <c r="V257" i="19"/>
  <c r="G261" i="19"/>
  <c r="M261" i="19" s="1"/>
  <c r="I261" i="19"/>
  <c r="K261" i="19"/>
  <c r="O261" i="19"/>
  <c r="Q261" i="19"/>
  <c r="V261" i="19"/>
  <c r="G265" i="19"/>
  <c r="I265" i="19"/>
  <c r="K265" i="19"/>
  <c r="M265" i="19"/>
  <c r="O265" i="19"/>
  <c r="Q265" i="19"/>
  <c r="V265" i="19"/>
  <c r="G268" i="19"/>
  <c r="M268" i="19" s="1"/>
  <c r="I268" i="19"/>
  <c r="K268" i="19"/>
  <c r="O268" i="19"/>
  <c r="Q268" i="19"/>
  <c r="V268" i="19"/>
  <c r="G271" i="19"/>
  <c r="I271" i="19"/>
  <c r="K271" i="19"/>
  <c r="M271" i="19"/>
  <c r="O271" i="19"/>
  <c r="Q271" i="19"/>
  <c r="V271" i="19"/>
  <c r="G274" i="19"/>
  <c r="M274" i="19" s="1"/>
  <c r="I274" i="19"/>
  <c r="K274" i="19"/>
  <c r="O274" i="19"/>
  <c r="Q274" i="19"/>
  <c r="V274" i="19"/>
  <c r="G277" i="19"/>
  <c r="I277" i="19"/>
  <c r="K277" i="19"/>
  <c r="M277" i="19"/>
  <c r="O277" i="19"/>
  <c r="Q277" i="19"/>
  <c r="V277" i="19"/>
  <c r="G280" i="19"/>
  <c r="M280" i="19" s="1"/>
  <c r="I280" i="19"/>
  <c r="K280" i="19"/>
  <c r="O280" i="19"/>
  <c r="Q280" i="19"/>
  <c r="V280" i="19"/>
  <c r="G283" i="19"/>
  <c r="I283" i="19"/>
  <c r="K283" i="19"/>
  <c r="M283" i="19"/>
  <c r="O283" i="19"/>
  <c r="Q283" i="19"/>
  <c r="V283" i="19"/>
  <c r="G287" i="19"/>
  <c r="M287" i="19" s="1"/>
  <c r="I287" i="19"/>
  <c r="K287" i="19"/>
  <c r="O287" i="19"/>
  <c r="Q287" i="19"/>
  <c r="V287" i="19"/>
  <c r="G291" i="19"/>
  <c r="I291" i="19"/>
  <c r="K291" i="19"/>
  <c r="M291" i="19"/>
  <c r="O291" i="19"/>
  <c r="Q291" i="19"/>
  <c r="V291" i="19"/>
  <c r="G295" i="19"/>
  <c r="M295" i="19" s="1"/>
  <c r="I295" i="19"/>
  <c r="K295" i="19"/>
  <c r="O295" i="19"/>
  <c r="Q295" i="19"/>
  <c r="V295" i="19"/>
  <c r="G299" i="19"/>
  <c r="I299" i="19"/>
  <c r="K299" i="19"/>
  <c r="M299" i="19"/>
  <c r="O299" i="19"/>
  <c r="Q299" i="19"/>
  <c r="V299" i="19"/>
  <c r="G302" i="19"/>
  <c r="M302" i="19" s="1"/>
  <c r="I302" i="19"/>
  <c r="K302" i="19"/>
  <c r="O302" i="19"/>
  <c r="Q302" i="19"/>
  <c r="V302" i="19"/>
  <c r="G307" i="19"/>
  <c r="I307" i="19"/>
  <c r="K307" i="19"/>
  <c r="M307" i="19"/>
  <c r="O307" i="19"/>
  <c r="Q307" i="19"/>
  <c r="V307" i="19"/>
  <c r="G311" i="19"/>
  <c r="M311" i="19" s="1"/>
  <c r="I311" i="19"/>
  <c r="K311" i="19"/>
  <c r="O311" i="19"/>
  <c r="Q311" i="19"/>
  <c r="V311" i="19"/>
  <c r="G315" i="19"/>
  <c r="I315" i="19"/>
  <c r="K315" i="19"/>
  <c r="M315" i="19"/>
  <c r="O315" i="19"/>
  <c r="Q315" i="19"/>
  <c r="V315" i="19"/>
  <c r="G319" i="19"/>
  <c r="M319" i="19" s="1"/>
  <c r="I319" i="19"/>
  <c r="K319" i="19"/>
  <c r="O319" i="19"/>
  <c r="Q319" i="19"/>
  <c r="V319" i="19"/>
  <c r="G322" i="19"/>
  <c r="I322" i="19"/>
  <c r="K322" i="19"/>
  <c r="M322" i="19"/>
  <c r="O322" i="19"/>
  <c r="Q322" i="19"/>
  <c r="V322" i="19"/>
  <c r="G326" i="19"/>
  <c r="M326" i="19" s="1"/>
  <c r="I326" i="19"/>
  <c r="K326" i="19"/>
  <c r="O326" i="19"/>
  <c r="Q326" i="19"/>
  <c r="V326" i="19"/>
  <c r="G330" i="19"/>
  <c r="I330" i="19"/>
  <c r="K330" i="19"/>
  <c r="M330" i="19"/>
  <c r="O330" i="19"/>
  <c r="Q330" i="19"/>
  <c r="V330" i="19"/>
  <c r="G337" i="19"/>
  <c r="M337" i="19" s="1"/>
  <c r="I337" i="19"/>
  <c r="K337" i="19"/>
  <c r="O337" i="19"/>
  <c r="Q337" i="19"/>
  <c r="V337" i="19"/>
  <c r="G341" i="19"/>
  <c r="I341" i="19"/>
  <c r="K341" i="19"/>
  <c r="M341" i="19"/>
  <c r="O341" i="19"/>
  <c r="Q341" i="19"/>
  <c r="V341" i="19"/>
  <c r="G347" i="19"/>
  <c r="M347" i="19" s="1"/>
  <c r="I347" i="19"/>
  <c r="K347" i="19"/>
  <c r="O347" i="19"/>
  <c r="Q347" i="19"/>
  <c r="V347" i="19"/>
  <c r="G352" i="19"/>
  <c r="I352" i="19"/>
  <c r="K352" i="19"/>
  <c r="M352" i="19"/>
  <c r="O352" i="19"/>
  <c r="Q352" i="19"/>
  <c r="V352" i="19"/>
  <c r="G357" i="19"/>
  <c r="M357" i="19" s="1"/>
  <c r="I357" i="19"/>
  <c r="K357" i="19"/>
  <c r="O357" i="19"/>
  <c r="Q357" i="19"/>
  <c r="V357" i="19"/>
  <c r="G362" i="19"/>
  <c r="I362" i="19"/>
  <c r="K362" i="19"/>
  <c r="M362" i="19"/>
  <c r="O362" i="19"/>
  <c r="Q362" i="19"/>
  <c r="V362" i="19"/>
  <c r="G367" i="19"/>
  <c r="M367" i="19" s="1"/>
  <c r="I367" i="19"/>
  <c r="K367" i="19"/>
  <c r="O367" i="19"/>
  <c r="Q367" i="19"/>
  <c r="V367" i="19"/>
  <c r="G372" i="19"/>
  <c r="I372" i="19"/>
  <c r="K372" i="19"/>
  <c r="M372" i="19"/>
  <c r="O372" i="19"/>
  <c r="Q372" i="19"/>
  <c r="V372" i="19"/>
  <c r="G377" i="19"/>
  <c r="M377" i="19" s="1"/>
  <c r="I377" i="19"/>
  <c r="K377" i="19"/>
  <c r="O377" i="19"/>
  <c r="Q377" i="19"/>
  <c r="V377" i="19"/>
  <c r="G382" i="19"/>
  <c r="I382" i="19"/>
  <c r="K382" i="19"/>
  <c r="M382" i="19"/>
  <c r="O382" i="19"/>
  <c r="Q382" i="19"/>
  <c r="V382" i="19"/>
  <c r="G385" i="19"/>
  <c r="M385" i="19" s="1"/>
  <c r="I385" i="19"/>
  <c r="K385" i="19"/>
  <c r="O385" i="19"/>
  <c r="Q385" i="19"/>
  <c r="V385" i="19"/>
  <c r="G387" i="19"/>
  <c r="I387" i="19"/>
  <c r="K387" i="19"/>
  <c r="M387" i="19"/>
  <c r="O387" i="19"/>
  <c r="Q387" i="19"/>
  <c r="V387" i="19"/>
  <c r="G393" i="19"/>
  <c r="G394" i="19"/>
  <c r="I394" i="19"/>
  <c r="I393" i="19" s="1"/>
  <c r="K394" i="19"/>
  <c r="M394" i="19"/>
  <c r="O394" i="19"/>
  <c r="Q394" i="19"/>
  <c r="Q393" i="19" s="1"/>
  <c r="V394" i="19"/>
  <c r="G399" i="19"/>
  <c r="M399" i="19" s="1"/>
  <c r="I399" i="19"/>
  <c r="K399" i="19"/>
  <c r="K393" i="19" s="1"/>
  <c r="O399" i="19"/>
  <c r="Q399" i="19"/>
  <c r="V399" i="19"/>
  <c r="V393" i="19" s="1"/>
  <c r="G403" i="19"/>
  <c r="I403" i="19"/>
  <c r="K403" i="19"/>
  <c r="M403" i="19"/>
  <c r="O403" i="19"/>
  <c r="Q403" i="19"/>
  <c r="V403" i="19"/>
  <c r="G408" i="19"/>
  <c r="M408" i="19" s="1"/>
  <c r="I408" i="19"/>
  <c r="K408" i="19"/>
  <c r="O408" i="19"/>
  <c r="O393" i="19" s="1"/>
  <c r="Q408" i="19"/>
  <c r="V408" i="19"/>
  <c r="G414" i="19"/>
  <c r="I414" i="19"/>
  <c r="K414" i="19"/>
  <c r="M414" i="19"/>
  <c r="O414" i="19"/>
  <c r="Q414" i="19"/>
  <c r="V414" i="19"/>
  <c r="G420" i="19"/>
  <c r="M420" i="19" s="1"/>
  <c r="I420" i="19"/>
  <c r="K420" i="19"/>
  <c r="O420" i="19"/>
  <c r="Q420" i="19"/>
  <c r="V420" i="19"/>
  <c r="G425" i="19"/>
  <c r="I425" i="19"/>
  <c r="K425" i="19"/>
  <c r="M425" i="19"/>
  <c r="O425" i="19"/>
  <c r="Q425" i="19"/>
  <c r="V425" i="19"/>
  <c r="G430" i="19"/>
  <c r="M430" i="19" s="1"/>
  <c r="I430" i="19"/>
  <c r="K430" i="19"/>
  <c r="O430" i="19"/>
  <c r="Q430" i="19"/>
  <c r="V430" i="19"/>
  <c r="G433" i="19"/>
  <c r="I433" i="19"/>
  <c r="K433" i="19"/>
  <c r="M433" i="19"/>
  <c r="O433" i="19"/>
  <c r="Q433" i="19"/>
  <c r="V433" i="19"/>
  <c r="G436" i="19"/>
  <c r="M436" i="19" s="1"/>
  <c r="I436" i="19"/>
  <c r="K436" i="19"/>
  <c r="O436" i="19"/>
  <c r="Q436" i="19"/>
  <c r="V436" i="19"/>
  <c r="G439" i="19"/>
  <c r="I439" i="19"/>
  <c r="K439" i="19"/>
  <c r="M439" i="19"/>
  <c r="O439" i="19"/>
  <c r="Q439" i="19"/>
  <c r="V439" i="19"/>
  <c r="G443" i="19"/>
  <c r="M443" i="19" s="1"/>
  <c r="I443" i="19"/>
  <c r="K443" i="19"/>
  <c r="O443" i="19"/>
  <c r="Q443" i="19"/>
  <c r="V443" i="19"/>
  <c r="G447" i="19"/>
  <c r="I447" i="19"/>
  <c r="K447" i="19"/>
  <c r="M447" i="19"/>
  <c r="O447" i="19"/>
  <c r="Q447" i="19"/>
  <c r="V447" i="19"/>
  <c r="G451" i="19"/>
  <c r="M451" i="19" s="1"/>
  <c r="I451" i="19"/>
  <c r="K451" i="19"/>
  <c r="O451" i="19"/>
  <c r="Q451" i="19"/>
  <c r="V451" i="19"/>
  <c r="G456" i="19"/>
  <c r="I456" i="19"/>
  <c r="K456" i="19"/>
  <c r="M456" i="19"/>
  <c r="O456" i="19"/>
  <c r="Q456" i="19"/>
  <c r="V456" i="19"/>
  <c r="G459" i="19"/>
  <c r="M459" i="19" s="1"/>
  <c r="I459" i="19"/>
  <c r="K459" i="19"/>
  <c r="O459" i="19"/>
  <c r="Q459" i="19"/>
  <c r="V459" i="19"/>
  <c r="G462" i="19"/>
  <c r="I462" i="19"/>
  <c r="K462" i="19"/>
  <c r="M462" i="19"/>
  <c r="O462" i="19"/>
  <c r="Q462" i="19"/>
  <c r="V462" i="19"/>
  <c r="G465" i="19"/>
  <c r="M465" i="19" s="1"/>
  <c r="I465" i="19"/>
  <c r="K465" i="19"/>
  <c r="O465" i="19"/>
  <c r="Q465" i="19"/>
  <c r="V465" i="19"/>
  <c r="G468" i="19"/>
  <c r="I468" i="19"/>
  <c r="K468" i="19"/>
  <c r="M468" i="19"/>
  <c r="O468" i="19"/>
  <c r="Q468" i="19"/>
  <c r="V468" i="19"/>
  <c r="G471" i="19"/>
  <c r="M471" i="19" s="1"/>
  <c r="I471" i="19"/>
  <c r="K471" i="19"/>
  <c r="O471" i="19"/>
  <c r="Q471" i="19"/>
  <c r="V471" i="19"/>
  <c r="G474" i="19"/>
  <c r="I474" i="19"/>
  <c r="K474" i="19"/>
  <c r="M474" i="19"/>
  <c r="O474" i="19"/>
  <c r="Q474" i="19"/>
  <c r="V474" i="19"/>
  <c r="G477" i="19"/>
  <c r="M477" i="19" s="1"/>
  <c r="I477" i="19"/>
  <c r="K477" i="19"/>
  <c r="O477" i="19"/>
  <c r="Q477" i="19"/>
  <c r="V477" i="19"/>
  <c r="G480" i="19"/>
  <c r="I480" i="19"/>
  <c r="K480" i="19"/>
  <c r="M480" i="19"/>
  <c r="O480" i="19"/>
  <c r="Q480" i="19"/>
  <c r="V480" i="19"/>
  <c r="G484" i="19"/>
  <c r="M484" i="19" s="1"/>
  <c r="I484" i="19"/>
  <c r="K484" i="19"/>
  <c r="O484" i="19"/>
  <c r="Q484" i="19"/>
  <c r="V484" i="19"/>
  <c r="G488" i="19"/>
  <c r="I488" i="19"/>
  <c r="K488" i="19"/>
  <c r="M488" i="19"/>
  <c r="O488" i="19"/>
  <c r="Q488" i="19"/>
  <c r="V488" i="19"/>
  <c r="G492" i="19"/>
  <c r="M492" i="19" s="1"/>
  <c r="I492" i="19"/>
  <c r="K492" i="19"/>
  <c r="O492" i="19"/>
  <c r="Q492" i="19"/>
  <c r="V492" i="19"/>
  <c r="G496" i="19"/>
  <c r="I496" i="19"/>
  <c r="K496" i="19"/>
  <c r="M496" i="19"/>
  <c r="O496" i="19"/>
  <c r="Q496" i="19"/>
  <c r="V496" i="19"/>
  <c r="G500" i="19"/>
  <c r="M500" i="19" s="1"/>
  <c r="I500" i="19"/>
  <c r="K500" i="19"/>
  <c r="O500" i="19"/>
  <c r="Q500" i="19"/>
  <c r="V500" i="19"/>
  <c r="G503" i="19"/>
  <c r="I503" i="19"/>
  <c r="K503" i="19"/>
  <c r="M503" i="19"/>
  <c r="O503" i="19"/>
  <c r="Q503" i="19"/>
  <c r="V503" i="19"/>
  <c r="G505" i="19"/>
  <c r="M505" i="19" s="1"/>
  <c r="I505" i="19"/>
  <c r="K505" i="19"/>
  <c r="O505" i="19"/>
  <c r="Q505" i="19"/>
  <c r="V505" i="19"/>
  <c r="G511" i="19"/>
  <c r="G510" i="19" s="1"/>
  <c r="I511" i="19"/>
  <c r="K511" i="19"/>
  <c r="K510" i="19" s="1"/>
  <c r="O511" i="19"/>
  <c r="O510" i="19" s="1"/>
  <c r="Q511" i="19"/>
  <c r="V511" i="19"/>
  <c r="V510" i="19" s="1"/>
  <c r="G515" i="19"/>
  <c r="I515" i="19"/>
  <c r="I510" i="19" s="1"/>
  <c r="K515" i="19"/>
  <c r="M515" i="19"/>
  <c r="O515" i="19"/>
  <c r="Q515" i="19"/>
  <c r="Q510" i="19" s="1"/>
  <c r="V515" i="19"/>
  <c r="G520" i="19"/>
  <c r="M520" i="19" s="1"/>
  <c r="I520" i="19"/>
  <c r="K520" i="19"/>
  <c r="O520" i="19"/>
  <c r="Q520" i="19"/>
  <c r="V520" i="19"/>
  <c r="G524" i="19"/>
  <c r="I524" i="19"/>
  <c r="K524" i="19"/>
  <c r="M524" i="19"/>
  <c r="O524" i="19"/>
  <c r="Q524" i="19"/>
  <c r="V524" i="19"/>
  <c r="G528" i="19"/>
  <c r="M528" i="19" s="1"/>
  <c r="I528" i="19"/>
  <c r="K528" i="19"/>
  <c r="O528" i="19"/>
  <c r="Q528" i="19"/>
  <c r="V528" i="19"/>
  <c r="G531" i="19"/>
  <c r="I531" i="19"/>
  <c r="K531" i="19"/>
  <c r="M531" i="19"/>
  <c r="O531" i="19"/>
  <c r="Q531" i="19"/>
  <c r="V531" i="19"/>
  <c r="G534" i="19"/>
  <c r="M534" i="19" s="1"/>
  <c r="I534" i="19"/>
  <c r="K534" i="19"/>
  <c r="O534" i="19"/>
  <c r="Q534" i="19"/>
  <c r="V534" i="19"/>
  <c r="G538" i="19"/>
  <c r="I538" i="19"/>
  <c r="K538" i="19"/>
  <c r="M538" i="19"/>
  <c r="O538" i="19"/>
  <c r="Q538" i="19"/>
  <c r="V538" i="19"/>
  <c r="G541" i="19"/>
  <c r="M541" i="19" s="1"/>
  <c r="I541" i="19"/>
  <c r="K541" i="19"/>
  <c r="O541" i="19"/>
  <c r="Q541" i="19"/>
  <c r="V541" i="19"/>
  <c r="G545" i="19"/>
  <c r="I545" i="19"/>
  <c r="K545" i="19"/>
  <c r="M545" i="19"/>
  <c r="O545" i="19"/>
  <c r="Q545" i="19"/>
  <c r="V545" i="19"/>
  <c r="G549" i="19"/>
  <c r="M549" i="19" s="1"/>
  <c r="I549" i="19"/>
  <c r="K549" i="19"/>
  <c r="O549" i="19"/>
  <c r="Q549" i="19"/>
  <c r="V549" i="19"/>
  <c r="G553" i="19"/>
  <c r="I553" i="19"/>
  <c r="K553" i="19"/>
  <c r="M553" i="19"/>
  <c r="O553" i="19"/>
  <c r="Q553" i="19"/>
  <c r="V553" i="19"/>
  <c r="G558" i="19"/>
  <c r="M558" i="19" s="1"/>
  <c r="I558" i="19"/>
  <c r="K558" i="19"/>
  <c r="O558" i="19"/>
  <c r="Q558" i="19"/>
  <c r="V558" i="19"/>
  <c r="G563" i="19"/>
  <c r="I563" i="19"/>
  <c r="K563" i="19"/>
  <c r="M563" i="19"/>
  <c r="O563" i="19"/>
  <c r="Q563" i="19"/>
  <c r="V563" i="19"/>
  <c r="G567" i="19"/>
  <c r="M567" i="19" s="1"/>
  <c r="I567" i="19"/>
  <c r="K567" i="19"/>
  <c r="O567" i="19"/>
  <c r="Q567" i="19"/>
  <c r="V567" i="19"/>
  <c r="G571" i="19"/>
  <c r="I571" i="19"/>
  <c r="K571" i="19"/>
  <c r="M571" i="19"/>
  <c r="O571" i="19"/>
  <c r="Q571" i="19"/>
  <c r="V571" i="19"/>
  <c r="G575" i="19"/>
  <c r="M575" i="19" s="1"/>
  <c r="I575" i="19"/>
  <c r="K575" i="19"/>
  <c r="O575" i="19"/>
  <c r="Q575" i="19"/>
  <c r="V575" i="19"/>
  <c r="G579" i="19"/>
  <c r="I579" i="19"/>
  <c r="K579" i="19"/>
  <c r="M579" i="19"/>
  <c r="O579" i="19"/>
  <c r="Q579" i="19"/>
  <c r="V579" i="19"/>
  <c r="G583" i="19"/>
  <c r="M583" i="19" s="1"/>
  <c r="I583" i="19"/>
  <c r="K583" i="19"/>
  <c r="O583" i="19"/>
  <c r="Q583" i="19"/>
  <c r="V583" i="19"/>
  <c r="G587" i="19"/>
  <c r="I587" i="19"/>
  <c r="K587" i="19"/>
  <c r="M587" i="19"/>
  <c r="O587" i="19"/>
  <c r="Q587" i="19"/>
  <c r="V587" i="19"/>
  <c r="G591" i="19"/>
  <c r="M591" i="19" s="1"/>
  <c r="I591" i="19"/>
  <c r="K591" i="19"/>
  <c r="O591" i="19"/>
  <c r="Q591" i="19"/>
  <c r="V591" i="19"/>
  <c r="G594" i="19"/>
  <c r="I594" i="19"/>
  <c r="K594" i="19"/>
  <c r="M594" i="19"/>
  <c r="O594" i="19"/>
  <c r="Q594" i="19"/>
  <c r="V594" i="19"/>
  <c r="G598" i="19"/>
  <c r="M598" i="19" s="1"/>
  <c r="I598" i="19"/>
  <c r="K598" i="19"/>
  <c r="O598" i="19"/>
  <c r="Q598" i="19"/>
  <c r="V598" i="19"/>
  <c r="G602" i="19"/>
  <c r="I602" i="19"/>
  <c r="K602" i="19"/>
  <c r="M602" i="19"/>
  <c r="O602" i="19"/>
  <c r="Q602" i="19"/>
  <c r="V602" i="19"/>
  <c r="G607" i="19"/>
  <c r="M607" i="19" s="1"/>
  <c r="I607" i="19"/>
  <c r="K607" i="19"/>
  <c r="O607" i="19"/>
  <c r="Q607" i="19"/>
  <c r="V607" i="19"/>
  <c r="G611" i="19"/>
  <c r="I611" i="19"/>
  <c r="K611" i="19"/>
  <c r="M611" i="19"/>
  <c r="O611" i="19"/>
  <c r="Q611" i="19"/>
  <c r="V611" i="19"/>
  <c r="G616" i="19"/>
  <c r="M616" i="19" s="1"/>
  <c r="I616" i="19"/>
  <c r="K616" i="19"/>
  <c r="O616" i="19"/>
  <c r="Q616" i="19"/>
  <c r="V616" i="19"/>
  <c r="G620" i="19"/>
  <c r="I620" i="19"/>
  <c r="K620" i="19"/>
  <c r="M620" i="19"/>
  <c r="O620" i="19"/>
  <c r="Q620" i="19"/>
  <c r="V620" i="19"/>
  <c r="G623" i="19"/>
  <c r="M623" i="19" s="1"/>
  <c r="I623" i="19"/>
  <c r="K623" i="19"/>
  <c r="O623" i="19"/>
  <c r="Q623" i="19"/>
  <c r="V623" i="19"/>
  <c r="G627" i="19"/>
  <c r="I627" i="19"/>
  <c r="K627" i="19"/>
  <c r="M627" i="19"/>
  <c r="O627" i="19"/>
  <c r="Q627" i="19"/>
  <c r="V627" i="19"/>
  <c r="G631" i="19"/>
  <c r="M631" i="19" s="1"/>
  <c r="I631" i="19"/>
  <c r="K631" i="19"/>
  <c r="O631" i="19"/>
  <c r="Q631" i="19"/>
  <c r="V631" i="19"/>
  <c r="G635" i="19"/>
  <c r="I635" i="19"/>
  <c r="K635" i="19"/>
  <c r="M635" i="19"/>
  <c r="O635" i="19"/>
  <c r="Q635" i="19"/>
  <c r="V635" i="19"/>
  <c r="G639" i="19"/>
  <c r="M639" i="19" s="1"/>
  <c r="I639" i="19"/>
  <c r="K639" i="19"/>
  <c r="O639" i="19"/>
  <c r="Q639" i="19"/>
  <c r="V639" i="19"/>
  <c r="G643" i="19"/>
  <c r="I643" i="19"/>
  <c r="K643" i="19"/>
  <c r="M643" i="19"/>
  <c r="O643" i="19"/>
  <c r="Q643" i="19"/>
  <c r="V643" i="19"/>
  <c r="G647" i="19"/>
  <c r="M647" i="19" s="1"/>
  <c r="I647" i="19"/>
  <c r="K647" i="19"/>
  <c r="O647" i="19"/>
  <c r="Q647" i="19"/>
  <c r="V647" i="19"/>
  <c r="G650" i="19"/>
  <c r="I650" i="19"/>
  <c r="K650" i="19"/>
  <c r="M650" i="19"/>
  <c r="O650" i="19"/>
  <c r="Q650" i="19"/>
  <c r="V650" i="19"/>
  <c r="G654" i="19"/>
  <c r="M654" i="19" s="1"/>
  <c r="I654" i="19"/>
  <c r="K654" i="19"/>
  <c r="O654" i="19"/>
  <c r="Q654" i="19"/>
  <c r="V654" i="19"/>
  <c r="G657" i="19"/>
  <c r="I657" i="19"/>
  <c r="K657" i="19"/>
  <c r="M657" i="19"/>
  <c r="O657" i="19"/>
  <c r="Q657" i="19"/>
  <c r="V657" i="19"/>
  <c r="G662" i="19"/>
  <c r="M662" i="19" s="1"/>
  <c r="I662" i="19"/>
  <c r="K662" i="19"/>
  <c r="O662" i="19"/>
  <c r="Q662" i="19"/>
  <c r="V662" i="19"/>
  <c r="G668" i="19"/>
  <c r="I668" i="19"/>
  <c r="K668" i="19"/>
  <c r="M668" i="19"/>
  <c r="O668" i="19"/>
  <c r="Q668" i="19"/>
  <c r="V668" i="19"/>
  <c r="G674" i="19"/>
  <c r="M674" i="19" s="1"/>
  <c r="I674" i="19"/>
  <c r="K674" i="19"/>
  <c r="O674" i="19"/>
  <c r="Q674" i="19"/>
  <c r="V674" i="19"/>
  <c r="G678" i="19"/>
  <c r="I678" i="19"/>
  <c r="K678" i="19"/>
  <c r="M678" i="19"/>
  <c r="O678" i="19"/>
  <c r="Q678" i="19"/>
  <c r="V678" i="19"/>
  <c r="G682" i="19"/>
  <c r="M682" i="19" s="1"/>
  <c r="I682" i="19"/>
  <c r="K682" i="19"/>
  <c r="O682" i="19"/>
  <c r="Q682" i="19"/>
  <c r="V682" i="19"/>
  <c r="G686" i="19"/>
  <c r="I686" i="19"/>
  <c r="K686" i="19"/>
  <c r="M686" i="19"/>
  <c r="O686" i="19"/>
  <c r="Q686" i="19"/>
  <c r="V686" i="19"/>
  <c r="G690" i="19"/>
  <c r="M690" i="19" s="1"/>
  <c r="I690" i="19"/>
  <c r="K690" i="19"/>
  <c r="O690" i="19"/>
  <c r="Q690" i="19"/>
  <c r="V690" i="19"/>
  <c r="G694" i="19"/>
  <c r="I694" i="19"/>
  <c r="K694" i="19"/>
  <c r="M694" i="19"/>
  <c r="O694" i="19"/>
  <c r="Q694" i="19"/>
  <c r="V694" i="19"/>
  <c r="G697" i="19"/>
  <c r="M697" i="19" s="1"/>
  <c r="I697" i="19"/>
  <c r="K697" i="19"/>
  <c r="O697" i="19"/>
  <c r="Q697" i="19"/>
  <c r="V697" i="19"/>
  <c r="G700" i="19"/>
  <c r="I700" i="19"/>
  <c r="K700" i="19"/>
  <c r="M700" i="19"/>
  <c r="O700" i="19"/>
  <c r="Q700" i="19"/>
  <c r="V700" i="19"/>
  <c r="G704" i="19"/>
  <c r="M704" i="19" s="1"/>
  <c r="I704" i="19"/>
  <c r="K704" i="19"/>
  <c r="O704" i="19"/>
  <c r="Q704" i="19"/>
  <c r="V704" i="19"/>
  <c r="G708" i="19"/>
  <c r="I708" i="19"/>
  <c r="K708" i="19"/>
  <c r="M708" i="19"/>
  <c r="O708" i="19"/>
  <c r="Q708" i="19"/>
  <c r="V708" i="19"/>
  <c r="G712" i="19"/>
  <c r="M712" i="19" s="1"/>
  <c r="I712" i="19"/>
  <c r="K712" i="19"/>
  <c r="O712" i="19"/>
  <c r="Q712" i="19"/>
  <c r="V712" i="19"/>
  <c r="G716" i="19"/>
  <c r="I716" i="19"/>
  <c r="K716" i="19"/>
  <c r="M716" i="19"/>
  <c r="O716" i="19"/>
  <c r="Q716" i="19"/>
  <c r="V716" i="19"/>
  <c r="G720" i="19"/>
  <c r="M720" i="19" s="1"/>
  <c r="I720" i="19"/>
  <c r="K720" i="19"/>
  <c r="O720" i="19"/>
  <c r="Q720" i="19"/>
  <c r="V720" i="19"/>
  <c r="G724" i="19"/>
  <c r="I724" i="19"/>
  <c r="K724" i="19"/>
  <c r="M724" i="19"/>
  <c r="O724" i="19"/>
  <c r="Q724" i="19"/>
  <c r="V724" i="19"/>
  <c r="G728" i="19"/>
  <c r="M728" i="19" s="1"/>
  <c r="I728" i="19"/>
  <c r="K728" i="19"/>
  <c r="O728" i="19"/>
  <c r="Q728" i="19"/>
  <c r="V728" i="19"/>
  <c r="G732" i="19"/>
  <c r="I732" i="19"/>
  <c r="K732" i="19"/>
  <c r="M732" i="19"/>
  <c r="O732" i="19"/>
  <c r="Q732" i="19"/>
  <c r="V732" i="19"/>
  <c r="G736" i="19"/>
  <c r="M736" i="19" s="1"/>
  <c r="I736" i="19"/>
  <c r="K736" i="19"/>
  <c r="O736" i="19"/>
  <c r="Q736" i="19"/>
  <c r="V736" i="19"/>
  <c r="G740" i="19"/>
  <c r="I740" i="19"/>
  <c r="K740" i="19"/>
  <c r="M740" i="19"/>
  <c r="O740" i="19"/>
  <c r="Q740" i="19"/>
  <c r="V740" i="19"/>
  <c r="G744" i="19"/>
  <c r="M744" i="19" s="1"/>
  <c r="I744" i="19"/>
  <c r="K744" i="19"/>
  <c r="O744" i="19"/>
  <c r="Q744" i="19"/>
  <c r="V744" i="19"/>
  <c r="G748" i="19"/>
  <c r="I748" i="19"/>
  <c r="K748" i="19"/>
  <c r="M748" i="19"/>
  <c r="O748" i="19"/>
  <c r="Q748" i="19"/>
  <c r="V748" i="19"/>
  <c r="G752" i="19"/>
  <c r="M752" i="19" s="1"/>
  <c r="I752" i="19"/>
  <c r="K752" i="19"/>
  <c r="O752" i="19"/>
  <c r="Q752" i="19"/>
  <c r="V752" i="19"/>
  <c r="G756" i="19"/>
  <c r="I756" i="19"/>
  <c r="K756" i="19"/>
  <c r="M756" i="19"/>
  <c r="O756" i="19"/>
  <c r="Q756" i="19"/>
  <c r="V756" i="19"/>
  <c r="G760" i="19"/>
  <c r="M760" i="19" s="1"/>
  <c r="I760" i="19"/>
  <c r="K760" i="19"/>
  <c r="O760" i="19"/>
  <c r="Q760" i="19"/>
  <c r="V760" i="19"/>
  <c r="G764" i="19"/>
  <c r="I764" i="19"/>
  <c r="K764" i="19"/>
  <c r="M764" i="19"/>
  <c r="O764" i="19"/>
  <c r="Q764" i="19"/>
  <c r="V764" i="19"/>
  <c r="G768" i="19"/>
  <c r="M768" i="19" s="1"/>
  <c r="I768" i="19"/>
  <c r="K768" i="19"/>
  <c r="O768" i="19"/>
  <c r="Q768" i="19"/>
  <c r="V768" i="19"/>
  <c r="G772" i="19"/>
  <c r="I772" i="19"/>
  <c r="K772" i="19"/>
  <c r="M772" i="19"/>
  <c r="O772" i="19"/>
  <c r="Q772" i="19"/>
  <c r="V772" i="19"/>
  <c r="G777" i="19"/>
  <c r="M777" i="19" s="1"/>
  <c r="I777" i="19"/>
  <c r="K777" i="19"/>
  <c r="O777" i="19"/>
  <c r="Q777" i="19"/>
  <c r="V777" i="19"/>
  <c r="G782" i="19"/>
  <c r="I782" i="19"/>
  <c r="K782" i="19"/>
  <c r="M782" i="19"/>
  <c r="O782" i="19"/>
  <c r="Q782" i="19"/>
  <c r="V782" i="19"/>
  <c r="G787" i="19"/>
  <c r="M787" i="19" s="1"/>
  <c r="I787" i="19"/>
  <c r="K787" i="19"/>
  <c r="O787" i="19"/>
  <c r="Q787" i="19"/>
  <c r="V787" i="19"/>
  <c r="G792" i="19"/>
  <c r="I792" i="19"/>
  <c r="K792" i="19"/>
  <c r="M792" i="19"/>
  <c r="O792" i="19"/>
  <c r="Q792" i="19"/>
  <c r="V792" i="19"/>
  <c r="G797" i="19"/>
  <c r="M797" i="19" s="1"/>
  <c r="I797" i="19"/>
  <c r="K797" i="19"/>
  <c r="O797" i="19"/>
  <c r="Q797" i="19"/>
  <c r="V797" i="19"/>
  <c r="G803" i="19"/>
  <c r="I803" i="19"/>
  <c r="K803" i="19"/>
  <c r="M803" i="19"/>
  <c r="O803" i="19"/>
  <c r="Q803" i="19"/>
  <c r="V803" i="19"/>
  <c r="G807" i="19"/>
  <c r="M807" i="19" s="1"/>
  <c r="I807" i="19"/>
  <c r="K807" i="19"/>
  <c r="O807" i="19"/>
  <c r="Q807" i="19"/>
  <c r="V807" i="19"/>
  <c r="G811" i="19"/>
  <c r="I811" i="19"/>
  <c r="K811" i="19"/>
  <c r="M811" i="19"/>
  <c r="O811" i="19"/>
  <c r="Q811" i="19"/>
  <c r="V811" i="19"/>
  <c r="G815" i="19"/>
  <c r="M815" i="19" s="1"/>
  <c r="I815" i="19"/>
  <c r="K815" i="19"/>
  <c r="O815" i="19"/>
  <c r="Q815" i="19"/>
  <c r="V815" i="19"/>
  <c r="G819" i="19"/>
  <c r="I819" i="19"/>
  <c r="K819" i="19"/>
  <c r="M819" i="19"/>
  <c r="O819" i="19"/>
  <c r="Q819" i="19"/>
  <c r="V819" i="19"/>
  <c r="G823" i="19"/>
  <c r="M823" i="19" s="1"/>
  <c r="I823" i="19"/>
  <c r="K823" i="19"/>
  <c r="O823" i="19"/>
  <c r="Q823" i="19"/>
  <c r="V823" i="19"/>
  <c r="G828" i="19"/>
  <c r="I828" i="19"/>
  <c r="K828" i="19"/>
  <c r="M828" i="19"/>
  <c r="O828" i="19"/>
  <c r="Q828" i="19"/>
  <c r="V828" i="19"/>
  <c r="G832" i="19"/>
  <c r="M832" i="19" s="1"/>
  <c r="I832" i="19"/>
  <c r="K832" i="19"/>
  <c r="O832" i="19"/>
  <c r="Q832" i="19"/>
  <c r="V832" i="19"/>
  <c r="G834" i="19"/>
  <c r="I834" i="19"/>
  <c r="K834" i="19"/>
  <c r="M834" i="19"/>
  <c r="O834" i="19"/>
  <c r="Q834" i="19"/>
  <c r="V834" i="19"/>
  <c r="G839" i="19"/>
  <c r="G840" i="19"/>
  <c r="I840" i="19"/>
  <c r="I839" i="19" s="1"/>
  <c r="K840" i="19"/>
  <c r="M840" i="19"/>
  <c r="O840" i="19"/>
  <c r="Q840" i="19"/>
  <c r="Q839" i="19" s="1"/>
  <c r="V840" i="19"/>
  <c r="G843" i="19"/>
  <c r="M843" i="19" s="1"/>
  <c r="I843" i="19"/>
  <c r="K843" i="19"/>
  <c r="K839" i="19" s="1"/>
  <c r="O843" i="19"/>
  <c r="Q843" i="19"/>
  <c r="V843" i="19"/>
  <c r="V839" i="19" s="1"/>
  <c r="G846" i="19"/>
  <c r="I846" i="19"/>
  <c r="K846" i="19"/>
  <c r="M846" i="19"/>
  <c r="O846" i="19"/>
  <c r="Q846" i="19"/>
  <c r="V846" i="19"/>
  <c r="G850" i="19"/>
  <c r="M850" i="19" s="1"/>
  <c r="I850" i="19"/>
  <c r="K850" i="19"/>
  <c r="O850" i="19"/>
  <c r="O839" i="19" s="1"/>
  <c r="Q850" i="19"/>
  <c r="V850" i="19"/>
  <c r="G853" i="19"/>
  <c r="I853" i="19"/>
  <c r="K853" i="19"/>
  <c r="M853" i="19"/>
  <c r="O853" i="19"/>
  <c r="Q853" i="19"/>
  <c r="V853" i="19"/>
  <c r="G856" i="19"/>
  <c r="M856" i="19" s="1"/>
  <c r="I856" i="19"/>
  <c r="K856" i="19"/>
  <c r="O856" i="19"/>
  <c r="Q856" i="19"/>
  <c r="V856" i="19"/>
  <c r="G859" i="19"/>
  <c r="I859" i="19"/>
  <c r="K859" i="19"/>
  <c r="M859" i="19"/>
  <c r="O859" i="19"/>
  <c r="Q859" i="19"/>
  <c r="V859" i="19"/>
  <c r="G863" i="19"/>
  <c r="M863" i="19" s="1"/>
  <c r="I863" i="19"/>
  <c r="K863" i="19"/>
  <c r="O863" i="19"/>
  <c r="Q863" i="19"/>
  <c r="V863" i="19"/>
  <c r="I865" i="19"/>
  <c r="Q865" i="19"/>
  <c r="G866" i="19"/>
  <c r="M866" i="19" s="1"/>
  <c r="I866" i="19"/>
  <c r="K866" i="19"/>
  <c r="K865" i="19" s="1"/>
  <c r="O866" i="19"/>
  <c r="O865" i="19" s="1"/>
  <c r="Q866" i="19"/>
  <c r="V866" i="19"/>
  <c r="V865" i="19" s="1"/>
  <c r="G869" i="19"/>
  <c r="I869" i="19"/>
  <c r="K869" i="19"/>
  <c r="M869" i="19"/>
  <c r="O869" i="19"/>
  <c r="Q869" i="19"/>
  <c r="V869" i="19"/>
  <c r="G872" i="19"/>
  <c r="M872" i="19" s="1"/>
  <c r="I872" i="19"/>
  <c r="K872" i="19"/>
  <c r="O872" i="19"/>
  <c r="Q872" i="19"/>
  <c r="V872" i="19"/>
  <c r="G876" i="19"/>
  <c r="M876" i="19" s="1"/>
  <c r="I876" i="19"/>
  <c r="K876" i="19"/>
  <c r="K875" i="19" s="1"/>
  <c r="O876" i="19"/>
  <c r="O875" i="19" s="1"/>
  <c r="Q876" i="19"/>
  <c r="V876" i="19"/>
  <c r="V875" i="19" s="1"/>
  <c r="G882" i="19"/>
  <c r="I882" i="19"/>
  <c r="K882" i="19"/>
  <c r="M882" i="19"/>
  <c r="O882" i="19"/>
  <c r="Q882" i="19"/>
  <c r="V882" i="19"/>
  <c r="G888" i="19"/>
  <c r="M888" i="19" s="1"/>
  <c r="I888" i="19"/>
  <c r="K888" i="19"/>
  <c r="O888" i="19"/>
  <c r="Q888" i="19"/>
  <c r="V888" i="19"/>
  <c r="G893" i="19"/>
  <c r="I893" i="19"/>
  <c r="I875" i="19" s="1"/>
  <c r="K893" i="19"/>
  <c r="M893" i="19"/>
  <c r="O893" i="19"/>
  <c r="Q893" i="19"/>
  <c r="Q875" i="19" s="1"/>
  <c r="V893" i="19"/>
  <c r="G899" i="19"/>
  <c r="M899" i="19" s="1"/>
  <c r="I899" i="19"/>
  <c r="K899" i="19"/>
  <c r="O899" i="19"/>
  <c r="Q899" i="19"/>
  <c r="V899" i="19"/>
  <c r="G905" i="19"/>
  <c r="I905" i="19"/>
  <c r="K905" i="19"/>
  <c r="M905" i="19"/>
  <c r="O905" i="19"/>
  <c r="Q905" i="19"/>
  <c r="V905" i="19"/>
  <c r="G910" i="19"/>
  <c r="G911" i="19"/>
  <c r="I911" i="19"/>
  <c r="I910" i="19" s="1"/>
  <c r="K911" i="19"/>
  <c r="M911" i="19"/>
  <c r="O911" i="19"/>
  <c r="Q911" i="19"/>
  <c r="Q910" i="19" s="1"/>
  <c r="V911" i="19"/>
  <c r="G915" i="19"/>
  <c r="M915" i="19" s="1"/>
  <c r="I915" i="19"/>
  <c r="K915" i="19"/>
  <c r="K910" i="19" s="1"/>
  <c r="O915" i="19"/>
  <c r="Q915" i="19"/>
  <c r="V915" i="19"/>
  <c r="V910" i="19" s="1"/>
  <c r="G919" i="19"/>
  <c r="I919" i="19"/>
  <c r="K919" i="19"/>
  <c r="M919" i="19"/>
  <c r="O919" i="19"/>
  <c r="Q919" i="19"/>
  <c r="V919" i="19"/>
  <c r="G923" i="19"/>
  <c r="M923" i="19" s="1"/>
  <c r="I923" i="19"/>
  <c r="K923" i="19"/>
  <c r="O923" i="19"/>
  <c r="O910" i="19" s="1"/>
  <c r="Q923" i="19"/>
  <c r="V923" i="19"/>
  <c r="AE928" i="19"/>
  <c r="AF928" i="19"/>
  <c r="G310" i="18"/>
  <c r="G9" i="18"/>
  <c r="I9" i="18"/>
  <c r="I8" i="18" s="1"/>
  <c r="K9" i="18"/>
  <c r="M9" i="18"/>
  <c r="O9" i="18"/>
  <c r="Q9" i="18"/>
  <c r="Q8" i="18" s="1"/>
  <c r="V9" i="18"/>
  <c r="G12" i="18"/>
  <c r="G8" i="18" s="1"/>
  <c r="I12" i="18"/>
  <c r="K12" i="18"/>
  <c r="K8" i="18" s="1"/>
  <c r="O12" i="18"/>
  <c r="Q12" i="18"/>
  <c r="V12" i="18"/>
  <c r="V8" i="18" s="1"/>
  <c r="G15" i="18"/>
  <c r="I15" i="18"/>
  <c r="K15" i="18"/>
  <c r="M15" i="18"/>
  <c r="O15" i="18"/>
  <c r="Q15" i="18"/>
  <c r="V15" i="18"/>
  <c r="G18" i="18"/>
  <c r="M18" i="18" s="1"/>
  <c r="I18" i="18"/>
  <c r="K18" i="18"/>
  <c r="O18" i="18"/>
  <c r="O8" i="18" s="1"/>
  <c r="Q18" i="18"/>
  <c r="V18" i="18"/>
  <c r="G21" i="18"/>
  <c r="I21" i="18"/>
  <c r="K21" i="18"/>
  <c r="M21" i="18"/>
  <c r="O21" i="18"/>
  <c r="Q21" i="18"/>
  <c r="V21" i="18"/>
  <c r="G24" i="18"/>
  <c r="M24" i="18" s="1"/>
  <c r="I24" i="18"/>
  <c r="K24" i="18"/>
  <c r="O24" i="18"/>
  <c r="Q24" i="18"/>
  <c r="V24" i="18"/>
  <c r="G27" i="18"/>
  <c r="I27" i="18"/>
  <c r="K27" i="18"/>
  <c r="M27" i="18"/>
  <c r="O27" i="18"/>
  <c r="Q27" i="18"/>
  <c r="V27" i="18"/>
  <c r="G30" i="18"/>
  <c r="M30" i="18" s="1"/>
  <c r="I30" i="18"/>
  <c r="K30" i="18"/>
  <c r="O30" i="18"/>
  <c r="Q30" i="18"/>
  <c r="V30" i="18"/>
  <c r="G33" i="18"/>
  <c r="I33" i="18"/>
  <c r="K33" i="18"/>
  <c r="M33" i="18"/>
  <c r="O33" i="18"/>
  <c r="Q33" i="18"/>
  <c r="V33" i="18"/>
  <c r="G36" i="18"/>
  <c r="M36" i="18" s="1"/>
  <c r="I36" i="18"/>
  <c r="K36" i="18"/>
  <c r="O36" i="18"/>
  <c r="Q36" i="18"/>
  <c r="V36" i="18"/>
  <c r="G39" i="18"/>
  <c r="I39" i="18"/>
  <c r="K39" i="18"/>
  <c r="M39" i="18"/>
  <c r="O39" i="18"/>
  <c r="Q39" i="18"/>
  <c r="V39" i="18"/>
  <c r="G42" i="18"/>
  <c r="M42" i="18" s="1"/>
  <c r="I42" i="18"/>
  <c r="K42" i="18"/>
  <c r="O42" i="18"/>
  <c r="Q42" i="18"/>
  <c r="V42" i="18"/>
  <c r="G45" i="18"/>
  <c r="I45" i="18"/>
  <c r="K45" i="18"/>
  <c r="M45" i="18"/>
  <c r="O45" i="18"/>
  <c r="Q45" i="18"/>
  <c r="V45" i="18"/>
  <c r="G52" i="18"/>
  <c r="I52" i="18"/>
  <c r="I51" i="18" s="1"/>
  <c r="K52" i="18"/>
  <c r="M52" i="18"/>
  <c r="O52" i="18"/>
  <c r="Q52" i="18"/>
  <c r="Q51" i="18" s="1"/>
  <c r="V52" i="18"/>
  <c r="G57" i="18"/>
  <c r="M57" i="18" s="1"/>
  <c r="I57" i="18"/>
  <c r="K57" i="18"/>
  <c r="K51" i="18" s="1"/>
  <c r="O57" i="18"/>
  <c r="Q57" i="18"/>
  <c r="V57" i="18"/>
  <c r="V51" i="18" s="1"/>
  <c r="G62" i="18"/>
  <c r="I62" i="18"/>
  <c r="K62" i="18"/>
  <c r="M62" i="18"/>
  <c r="O62" i="18"/>
  <c r="Q62" i="18"/>
  <c r="V62" i="18"/>
  <c r="G67" i="18"/>
  <c r="M67" i="18" s="1"/>
  <c r="I67" i="18"/>
  <c r="K67" i="18"/>
  <c r="O67" i="18"/>
  <c r="O51" i="18" s="1"/>
  <c r="Q67" i="18"/>
  <c r="V67" i="18"/>
  <c r="G70" i="18"/>
  <c r="I70" i="18"/>
  <c r="K70" i="18"/>
  <c r="M70" i="18"/>
  <c r="O70" i="18"/>
  <c r="Q70" i="18"/>
  <c r="V70" i="18"/>
  <c r="G74" i="18"/>
  <c r="M74" i="18" s="1"/>
  <c r="I74" i="18"/>
  <c r="K74" i="18"/>
  <c r="O74" i="18"/>
  <c r="Q74" i="18"/>
  <c r="V74" i="18"/>
  <c r="G78" i="18"/>
  <c r="I78" i="18"/>
  <c r="K78" i="18"/>
  <c r="M78" i="18"/>
  <c r="O78" i="18"/>
  <c r="Q78" i="18"/>
  <c r="V78" i="18"/>
  <c r="G82" i="18"/>
  <c r="M82" i="18" s="1"/>
  <c r="I82" i="18"/>
  <c r="K82" i="18"/>
  <c r="O82" i="18"/>
  <c r="Q82" i="18"/>
  <c r="V82" i="18"/>
  <c r="G86" i="18"/>
  <c r="I86" i="18"/>
  <c r="K86" i="18"/>
  <c r="M86" i="18"/>
  <c r="O86" i="18"/>
  <c r="Q86" i="18"/>
  <c r="V86" i="18"/>
  <c r="G90" i="18"/>
  <c r="M90" i="18" s="1"/>
  <c r="I90" i="18"/>
  <c r="K90" i="18"/>
  <c r="O90" i="18"/>
  <c r="Q90" i="18"/>
  <c r="V90" i="18"/>
  <c r="G93" i="18"/>
  <c r="I93" i="18"/>
  <c r="K93" i="18"/>
  <c r="M93" i="18"/>
  <c r="O93" i="18"/>
  <c r="Q93" i="18"/>
  <c r="V93" i="18"/>
  <c r="G96" i="18"/>
  <c r="M96" i="18" s="1"/>
  <c r="I96" i="18"/>
  <c r="K96" i="18"/>
  <c r="O96" i="18"/>
  <c r="Q96" i="18"/>
  <c r="V96" i="18"/>
  <c r="G99" i="18"/>
  <c r="I99" i="18"/>
  <c r="K99" i="18"/>
  <c r="M99" i="18"/>
  <c r="O99" i="18"/>
  <c r="Q99" i="18"/>
  <c r="V99" i="18"/>
  <c r="G104" i="18"/>
  <c r="M104" i="18" s="1"/>
  <c r="I104" i="18"/>
  <c r="K104" i="18"/>
  <c r="O104" i="18"/>
  <c r="Q104" i="18"/>
  <c r="V104" i="18"/>
  <c r="G108" i="18"/>
  <c r="I108" i="18"/>
  <c r="K108" i="18"/>
  <c r="M108" i="18"/>
  <c r="O108" i="18"/>
  <c r="Q108" i="18"/>
  <c r="V108" i="18"/>
  <c r="G112" i="18"/>
  <c r="M112" i="18" s="1"/>
  <c r="I112" i="18"/>
  <c r="K112" i="18"/>
  <c r="O112" i="18"/>
  <c r="Q112" i="18"/>
  <c r="V112" i="18"/>
  <c r="G115" i="18"/>
  <c r="I115" i="18"/>
  <c r="K115" i="18"/>
  <c r="M115" i="18"/>
  <c r="O115" i="18"/>
  <c r="Q115" i="18"/>
  <c r="V115" i="18"/>
  <c r="G120" i="18"/>
  <c r="M120" i="18" s="1"/>
  <c r="I120" i="18"/>
  <c r="K120" i="18"/>
  <c r="O120" i="18"/>
  <c r="Q120" i="18"/>
  <c r="V120" i="18"/>
  <c r="G124" i="18"/>
  <c r="I124" i="18"/>
  <c r="K124" i="18"/>
  <c r="M124" i="18"/>
  <c r="O124" i="18"/>
  <c r="Q124" i="18"/>
  <c r="V124" i="18"/>
  <c r="G128" i="18"/>
  <c r="M128" i="18" s="1"/>
  <c r="I128" i="18"/>
  <c r="K128" i="18"/>
  <c r="O128" i="18"/>
  <c r="Q128" i="18"/>
  <c r="V128" i="18"/>
  <c r="G131" i="18"/>
  <c r="I131" i="18"/>
  <c r="K131" i="18"/>
  <c r="M131" i="18"/>
  <c r="O131" i="18"/>
  <c r="Q131" i="18"/>
  <c r="V131" i="18"/>
  <c r="G134" i="18"/>
  <c r="M134" i="18" s="1"/>
  <c r="I134" i="18"/>
  <c r="K134" i="18"/>
  <c r="O134" i="18"/>
  <c r="Q134" i="18"/>
  <c r="V134" i="18"/>
  <c r="G137" i="18"/>
  <c r="I137" i="18"/>
  <c r="K137" i="18"/>
  <c r="M137" i="18"/>
  <c r="O137" i="18"/>
  <c r="Q137" i="18"/>
  <c r="V137" i="18"/>
  <c r="G140" i="18"/>
  <c r="M140" i="18" s="1"/>
  <c r="I140" i="18"/>
  <c r="K140" i="18"/>
  <c r="O140" i="18"/>
  <c r="Q140" i="18"/>
  <c r="V140" i="18"/>
  <c r="G144" i="18"/>
  <c r="I144" i="18"/>
  <c r="K144" i="18"/>
  <c r="M144" i="18"/>
  <c r="O144" i="18"/>
  <c r="Q144" i="18"/>
  <c r="V144" i="18"/>
  <c r="G148" i="18"/>
  <c r="M148" i="18" s="1"/>
  <c r="I148" i="18"/>
  <c r="K148" i="18"/>
  <c r="O148" i="18"/>
  <c r="Q148" i="18"/>
  <c r="V148" i="18"/>
  <c r="G152" i="18"/>
  <c r="I152" i="18"/>
  <c r="K152" i="18"/>
  <c r="M152" i="18"/>
  <c r="O152" i="18"/>
  <c r="Q152" i="18"/>
  <c r="V152" i="18"/>
  <c r="G156" i="18"/>
  <c r="M156" i="18" s="1"/>
  <c r="I156" i="18"/>
  <c r="K156" i="18"/>
  <c r="O156" i="18"/>
  <c r="Q156" i="18"/>
  <c r="V156" i="18"/>
  <c r="G160" i="18"/>
  <c r="I160" i="18"/>
  <c r="K160" i="18"/>
  <c r="M160" i="18"/>
  <c r="O160" i="18"/>
  <c r="Q160" i="18"/>
  <c r="V160" i="18"/>
  <c r="G164" i="18"/>
  <c r="M164" i="18" s="1"/>
  <c r="I164" i="18"/>
  <c r="K164" i="18"/>
  <c r="O164" i="18"/>
  <c r="Q164" i="18"/>
  <c r="V164" i="18"/>
  <c r="G168" i="18"/>
  <c r="I168" i="18"/>
  <c r="K168" i="18"/>
  <c r="M168" i="18"/>
  <c r="O168" i="18"/>
  <c r="Q168" i="18"/>
  <c r="V168" i="18"/>
  <c r="G172" i="18"/>
  <c r="M172" i="18" s="1"/>
  <c r="I172" i="18"/>
  <c r="K172" i="18"/>
  <c r="O172" i="18"/>
  <c r="Q172" i="18"/>
  <c r="V172" i="18"/>
  <c r="G176" i="18"/>
  <c r="I176" i="18"/>
  <c r="K176" i="18"/>
  <c r="M176" i="18"/>
  <c r="O176" i="18"/>
  <c r="Q176" i="18"/>
  <c r="V176" i="18"/>
  <c r="G180" i="18"/>
  <c r="M180" i="18" s="1"/>
  <c r="I180" i="18"/>
  <c r="K180" i="18"/>
  <c r="O180" i="18"/>
  <c r="Q180" i="18"/>
  <c r="V180" i="18"/>
  <c r="G183" i="18"/>
  <c r="I183" i="18"/>
  <c r="K183" i="18"/>
  <c r="M183" i="18"/>
  <c r="O183" i="18"/>
  <c r="Q183" i="18"/>
  <c r="V183" i="18"/>
  <c r="G186" i="18"/>
  <c r="M186" i="18" s="1"/>
  <c r="I186" i="18"/>
  <c r="K186" i="18"/>
  <c r="O186" i="18"/>
  <c r="Q186" i="18"/>
  <c r="V186" i="18"/>
  <c r="G189" i="18"/>
  <c r="I189" i="18"/>
  <c r="K189" i="18"/>
  <c r="M189" i="18"/>
  <c r="O189" i="18"/>
  <c r="Q189" i="18"/>
  <c r="V189" i="18"/>
  <c r="G195" i="18"/>
  <c r="M195" i="18" s="1"/>
  <c r="I195" i="18"/>
  <c r="K195" i="18"/>
  <c r="O195" i="18"/>
  <c r="Q195" i="18"/>
  <c r="V195" i="18"/>
  <c r="G199" i="18"/>
  <c r="I199" i="18"/>
  <c r="K199" i="18"/>
  <c r="M199" i="18"/>
  <c r="O199" i="18"/>
  <c r="Q199" i="18"/>
  <c r="V199" i="18"/>
  <c r="G203" i="18"/>
  <c r="M203" i="18" s="1"/>
  <c r="I203" i="18"/>
  <c r="K203" i="18"/>
  <c r="O203" i="18"/>
  <c r="Q203" i="18"/>
  <c r="V203" i="18"/>
  <c r="G207" i="18"/>
  <c r="I207" i="18"/>
  <c r="K207" i="18"/>
  <c r="M207" i="18"/>
  <c r="O207" i="18"/>
  <c r="Q207" i="18"/>
  <c r="V207" i="18"/>
  <c r="G211" i="18"/>
  <c r="M211" i="18" s="1"/>
  <c r="I211" i="18"/>
  <c r="K211" i="18"/>
  <c r="O211" i="18"/>
  <c r="Q211" i="18"/>
  <c r="V211" i="18"/>
  <c r="G215" i="18"/>
  <c r="I215" i="18"/>
  <c r="K215" i="18"/>
  <c r="M215" i="18"/>
  <c r="O215" i="18"/>
  <c r="Q215" i="18"/>
  <c r="V215" i="18"/>
  <c r="G218" i="18"/>
  <c r="M218" i="18" s="1"/>
  <c r="I218" i="18"/>
  <c r="K218" i="18"/>
  <c r="O218" i="18"/>
  <c r="Q218" i="18"/>
  <c r="V218" i="18"/>
  <c r="G222" i="18"/>
  <c r="I222" i="18"/>
  <c r="K222" i="18"/>
  <c r="M222" i="18"/>
  <c r="O222" i="18"/>
  <c r="Q222" i="18"/>
  <c r="V222" i="18"/>
  <c r="G225" i="18"/>
  <c r="M225" i="18" s="1"/>
  <c r="I225" i="18"/>
  <c r="K225" i="18"/>
  <c r="O225" i="18"/>
  <c r="Q225" i="18"/>
  <c r="V225" i="18"/>
  <c r="G230" i="18"/>
  <c r="I230" i="18"/>
  <c r="K230" i="18"/>
  <c r="M230" i="18"/>
  <c r="O230" i="18"/>
  <c r="Q230" i="18"/>
  <c r="V230" i="18"/>
  <c r="G234" i="18"/>
  <c r="M234" i="18" s="1"/>
  <c r="I234" i="18"/>
  <c r="K234" i="18"/>
  <c r="O234" i="18"/>
  <c r="Q234" i="18"/>
  <c r="V234" i="18"/>
  <c r="G237" i="18"/>
  <c r="I237" i="18"/>
  <c r="K237" i="18"/>
  <c r="M237" i="18"/>
  <c r="O237" i="18"/>
  <c r="Q237" i="18"/>
  <c r="V237" i="18"/>
  <c r="G242" i="18"/>
  <c r="M242" i="18" s="1"/>
  <c r="I242" i="18"/>
  <c r="K242" i="18"/>
  <c r="O242" i="18"/>
  <c r="Q242" i="18"/>
  <c r="V242" i="18"/>
  <c r="G246" i="18"/>
  <c r="I246" i="18"/>
  <c r="K246" i="18"/>
  <c r="M246" i="18"/>
  <c r="O246" i="18"/>
  <c r="Q246" i="18"/>
  <c r="V246" i="18"/>
  <c r="G250" i="18"/>
  <c r="M250" i="18" s="1"/>
  <c r="I250" i="18"/>
  <c r="K250" i="18"/>
  <c r="O250" i="18"/>
  <c r="Q250" i="18"/>
  <c r="V250" i="18"/>
  <c r="G254" i="18"/>
  <c r="I254" i="18"/>
  <c r="K254" i="18"/>
  <c r="M254" i="18"/>
  <c r="O254" i="18"/>
  <c r="Q254" i="18"/>
  <c r="V254" i="18"/>
  <c r="G258" i="18"/>
  <c r="M258" i="18" s="1"/>
  <c r="I258" i="18"/>
  <c r="K258" i="18"/>
  <c r="O258" i="18"/>
  <c r="Q258" i="18"/>
  <c r="V258" i="18"/>
  <c r="G262" i="18"/>
  <c r="I262" i="18"/>
  <c r="K262" i="18"/>
  <c r="M262" i="18"/>
  <c r="O262" i="18"/>
  <c r="Q262" i="18"/>
  <c r="V262" i="18"/>
  <c r="G266" i="18"/>
  <c r="M266" i="18" s="1"/>
  <c r="I266" i="18"/>
  <c r="K266" i="18"/>
  <c r="O266" i="18"/>
  <c r="Q266" i="18"/>
  <c r="V266" i="18"/>
  <c r="G270" i="18"/>
  <c r="I270" i="18"/>
  <c r="K270" i="18"/>
  <c r="M270" i="18"/>
  <c r="O270" i="18"/>
  <c r="Q270" i="18"/>
  <c r="V270" i="18"/>
  <c r="G274" i="18"/>
  <c r="M274" i="18" s="1"/>
  <c r="I274" i="18"/>
  <c r="K274" i="18"/>
  <c r="O274" i="18"/>
  <c r="Q274" i="18"/>
  <c r="V274" i="18"/>
  <c r="G277" i="18"/>
  <c r="I277" i="18"/>
  <c r="K277" i="18"/>
  <c r="M277" i="18"/>
  <c r="O277" i="18"/>
  <c r="Q277" i="18"/>
  <c r="V277" i="18"/>
  <c r="G284" i="18"/>
  <c r="I284" i="18"/>
  <c r="I283" i="18" s="1"/>
  <c r="K284" i="18"/>
  <c r="M284" i="18"/>
  <c r="O284" i="18"/>
  <c r="Q284" i="18"/>
  <c r="Q283" i="18" s="1"/>
  <c r="V284" i="18"/>
  <c r="G289" i="18"/>
  <c r="M289" i="18" s="1"/>
  <c r="I289" i="18"/>
  <c r="K289" i="18"/>
  <c r="K283" i="18" s="1"/>
  <c r="O289" i="18"/>
  <c r="Q289" i="18"/>
  <c r="V289" i="18"/>
  <c r="V283" i="18" s="1"/>
  <c r="G294" i="18"/>
  <c r="I294" i="18"/>
  <c r="K294" i="18"/>
  <c r="M294" i="18"/>
  <c r="O294" i="18"/>
  <c r="Q294" i="18"/>
  <c r="V294" i="18"/>
  <c r="G299" i="18"/>
  <c r="M299" i="18" s="1"/>
  <c r="I299" i="18"/>
  <c r="K299" i="18"/>
  <c r="O299" i="18"/>
  <c r="O283" i="18" s="1"/>
  <c r="Q299" i="18"/>
  <c r="V299" i="18"/>
  <c r="G304" i="18"/>
  <c r="I304" i="18"/>
  <c r="K304" i="18"/>
  <c r="M304" i="18"/>
  <c r="O304" i="18"/>
  <c r="Q304" i="18"/>
  <c r="V304" i="18"/>
  <c r="AE310" i="18"/>
  <c r="G347" i="17"/>
  <c r="G9" i="17"/>
  <c r="I9" i="17"/>
  <c r="I8" i="17" s="1"/>
  <c r="K9" i="17"/>
  <c r="M9" i="17"/>
  <c r="O9" i="17"/>
  <c r="Q9" i="17"/>
  <c r="Q8" i="17" s="1"/>
  <c r="V9" i="17"/>
  <c r="G12" i="17"/>
  <c r="G8" i="17" s="1"/>
  <c r="I12" i="17"/>
  <c r="K12" i="17"/>
  <c r="K8" i="17" s="1"/>
  <c r="O12" i="17"/>
  <c r="O8" i="17" s="1"/>
  <c r="Q12" i="17"/>
  <c r="V12" i="17"/>
  <c r="V8" i="17" s="1"/>
  <c r="G17" i="17"/>
  <c r="I17" i="17"/>
  <c r="K17" i="17"/>
  <c r="M17" i="17"/>
  <c r="O17" i="17"/>
  <c r="Q17" i="17"/>
  <c r="V17" i="17"/>
  <c r="G21" i="17"/>
  <c r="M21" i="17" s="1"/>
  <c r="I21" i="17"/>
  <c r="K21" i="17"/>
  <c r="O21" i="17"/>
  <c r="Q21" i="17"/>
  <c r="V21" i="17"/>
  <c r="G25" i="17"/>
  <c r="I25" i="17"/>
  <c r="K25" i="17"/>
  <c r="M25" i="17"/>
  <c r="O25" i="17"/>
  <c r="Q25" i="17"/>
  <c r="V25" i="17"/>
  <c r="G29" i="17"/>
  <c r="M29" i="17" s="1"/>
  <c r="I29" i="17"/>
  <c r="K29" i="17"/>
  <c r="O29" i="17"/>
  <c r="Q29" i="17"/>
  <c r="V29" i="17"/>
  <c r="G33" i="17"/>
  <c r="M33" i="17" s="1"/>
  <c r="I33" i="17"/>
  <c r="I32" i="17" s="1"/>
  <c r="K33" i="17"/>
  <c r="K32" i="17" s="1"/>
  <c r="O33" i="17"/>
  <c r="Q33" i="17"/>
  <c r="Q32" i="17" s="1"/>
  <c r="V33" i="17"/>
  <c r="V32" i="17" s="1"/>
  <c r="G37" i="17"/>
  <c r="I37" i="17"/>
  <c r="K37" i="17"/>
  <c r="M37" i="17"/>
  <c r="O37" i="17"/>
  <c r="Q37" i="17"/>
  <c r="V37" i="17"/>
  <c r="G41" i="17"/>
  <c r="G32" i="17" s="1"/>
  <c r="I41" i="17"/>
  <c r="K41" i="17"/>
  <c r="M41" i="17"/>
  <c r="O41" i="17"/>
  <c r="Q41" i="17"/>
  <c r="V41" i="17"/>
  <c r="G45" i="17"/>
  <c r="M45" i="17" s="1"/>
  <c r="I45" i="17"/>
  <c r="K45" i="17"/>
  <c r="O45" i="17"/>
  <c r="O32" i="17" s="1"/>
  <c r="Q45" i="17"/>
  <c r="V45" i="17"/>
  <c r="G49" i="17"/>
  <c r="M49" i="17" s="1"/>
  <c r="I49" i="17"/>
  <c r="K49" i="17"/>
  <c r="O49" i="17"/>
  <c r="Q49" i="17"/>
  <c r="V49" i="17"/>
  <c r="G54" i="17"/>
  <c r="I54" i="17"/>
  <c r="K54" i="17"/>
  <c r="M54" i="17"/>
  <c r="O54" i="17"/>
  <c r="Q54" i="17"/>
  <c r="V54" i="17"/>
  <c r="G59" i="17"/>
  <c r="I59" i="17"/>
  <c r="K59" i="17"/>
  <c r="M59" i="17"/>
  <c r="O59" i="17"/>
  <c r="Q59" i="17"/>
  <c r="V59" i="17"/>
  <c r="G64" i="17"/>
  <c r="M64" i="17" s="1"/>
  <c r="I64" i="17"/>
  <c r="K64" i="17"/>
  <c r="O64" i="17"/>
  <c r="Q64" i="17"/>
  <c r="V64" i="17"/>
  <c r="G69" i="17"/>
  <c r="M69" i="17" s="1"/>
  <c r="I69" i="17"/>
  <c r="K69" i="17"/>
  <c r="O69" i="17"/>
  <c r="Q69" i="17"/>
  <c r="V69" i="17"/>
  <c r="G72" i="17"/>
  <c r="I72" i="17"/>
  <c r="K72" i="17"/>
  <c r="M72" i="17"/>
  <c r="O72" i="17"/>
  <c r="Q72" i="17"/>
  <c r="V72" i="17"/>
  <c r="G76" i="17"/>
  <c r="I76" i="17"/>
  <c r="K76" i="17"/>
  <c r="M76" i="17"/>
  <c r="O76" i="17"/>
  <c r="Q76" i="17"/>
  <c r="V76" i="17"/>
  <c r="G79" i="17"/>
  <c r="M79" i="17" s="1"/>
  <c r="I79" i="17"/>
  <c r="K79" i="17"/>
  <c r="O79" i="17"/>
  <c r="Q79" i="17"/>
  <c r="V79" i="17"/>
  <c r="G82" i="17"/>
  <c r="M82" i="17" s="1"/>
  <c r="I82" i="17"/>
  <c r="K82" i="17"/>
  <c r="O82" i="17"/>
  <c r="Q82" i="17"/>
  <c r="V82" i="17"/>
  <c r="G86" i="17"/>
  <c r="G85" i="17" s="1"/>
  <c r="I86" i="17"/>
  <c r="I85" i="17" s="1"/>
  <c r="K86" i="17"/>
  <c r="M86" i="17"/>
  <c r="O86" i="17"/>
  <c r="O85" i="17" s="1"/>
  <c r="Q86" i="17"/>
  <c r="Q85" i="17" s="1"/>
  <c r="V86" i="17"/>
  <c r="G89" i="17"/>
  <c r="M89" i="17" s="1"/>
  <c r="I89" i="17"/>
  <c r="K89" i="17"/>
  <c r="O89" i="17"/>
  <c r="Q89" i="17"/>
  <c r="V89" i="17"/>
  <c r="G92" i="17"/>
  <c r="I92" i="17"/>
  <c r="K92" i="17"/>
  <c r="M92" i="17"/>
  <c r="O92" i="17"/>
  <c r="Q92" i="17"/>
  <c r="V92" i="17"/>
  <c r="G95" i="17"/>
  <c r="I95" i="17"/>
  <c r="K95" i="17"/>
  <c r="K85" i="17" s="1"/>
  <c r="M95" i="17"/>
  <c r="O95" i="17"/>
  <c r="Q95" i="17"/>
  <c r="V95" i="17"/>
  <c r="V85" i="17" s="1"/>
  <c r="G98" i="17"/>
  <c r="I98" i="17"/>
  <c r="K98" i="17"/>
  <c r="M98" i="17"/>
  <c r="O98" i="17"/>
  <c r="Q98" i="17"/>
  <c r="V98" i="17"/>
  <c r="G103" i="17"/>
  <c r="M103" i="17" s="1"/>
  <c r="I103" i="17"/>
  <c r="K103" i="17"/>
  <c r="O103" i="17"/>
  <c r="Q103" i="17"/>
  <c r="V103" i="17"/>
  <c r="G106" i="17"/>
  <c r="I106" i="17"/>
  <c r="K106" i="17"/>
  <c r="M106" i="17"/>
  <c r="O106" i="17"/>
  <c r="Q106" i="17"/>
  <c r="V106" i="17"/>
  <c r="G109" i="17"/>
  <c r="I109" i="17"/>
  <c r="K109" i="17"/>
  <c r="M109" i="17"/>
  <c r="O109" i="17"/>
  <c r="Q109" i="17"/>
  <c r="V109" i="17"/>
  <c r="G113" i="17"/>
  <c r="I113" i="17"/>
  <c r="K113" i="17"/>
  <c r="M113" i="17"/>
  <c r="O113" i="17"/>
  <c r="Q113" i="17"/>
  <c r="V113" i="17"/>
  <c r="G117" i="17"/>
  <c r="M117" i="17" s="1"/>
  <c r="I117" i="17"/>
  <c r="K117" i="17"/>
  <c r="O117" i="17"/>
  <c r="Q117" i="17"/>
  <c r="V117" i="17"/>
  <c r="G123" i="17"/>
  <c r="I123" i="17"/>
  <c r="K123" i="17"/>
  <c r="M123" i="17"/>
  <c r="O123" i="17"/>
  <c r="Q123" i="17"/>
  <c r="V123" i="17"/>
  <c r="G129" i="17"/>
  <c r="I129" i="17"/>
  <c r="K129" i="17"/>
  <c r="M129" i="17"/>
  <c r="O129" i="17"/>
  <c r="Q129" i="17"/>
  <c r="V129" i="17"/>
  <c r="G135" i="17"/>
  <c r="I135" i="17"/>
  <c r="K135" i="17"/>
  <c r="M135" i="17"/>
  <c r="O135" i="17"/>
  <c r="Q135" i="17"/>
  <c r="V135" i="17"/>
  <c r="G138" i="17"/>
  <c r="M138" i="17" s="1"/>
  <c r="I138" i="17"/>
  <c r="K138" i="17"/>
  <c r="O138" i="17"/>
  <c r="Q138" i="17"/>
  <c r="V138" i="17"/>
  <c r="G141" i="17"/>
  <c r="I141" i="17"/>
  <c r="K141" i="17"/>
  <c r="M141" i="17"/>
  <c r="O141" i="17"/>
  <c r="Q141" i="17"/>
  <c r="V141" i="17"/>
  <c r="G144" i="17"/>
  <c r="I144" i="17"/>
  <c r="K144" i="17"/>
  <c r="M144" i="17"/>
  <c r="O144" i="17"/>
  <c r="Q144" i="17"/>
  <c r="V144" i="17"/>
  <c r="G148" i="17"/>
  <c r="I148" i="17"/>
  <c r="K148" i="17"/>
  <c r="M148" i="17"/>
  <c r="O148" i="17"/>
  <c r="Q148" i="17"/>
  <c r="V148" i="17"/>
  <c r="G152" i="17"/>
  <c r="M152" i="17" s="1"/>
  <c r="I152" i="17"/>
  <c r="K152" i="17"/>
  <c r="O152" i="17"/>
  <c r="Q152" i="17"/>
  <c r="V152" i="17"/>
  <c r="G156" i="17"/>
  <c r="I156" i="17"/>
  <c r="K156" i="17"/>
  <c r="M156" i="17"/>
  <c r="O156" i="17"/>
  <c r="Q156" i="17"/>
  <c r="V156" i="17"/>
  <c r="G160" i="17"/>
  <c r="I160" i="17"/>
  <c r="K160" i="17"/>
  <c r="M160" i="17"/>
  <c r="O160" i="17"/>
  <c r="Q160" i="17"/>
  <c r="V160" i="17"/>
  <c r="G164" i="17"/>
  <c r="I164" i="17"/>
  <c r="K164" i="17"/>
  <c r="M164" i="17"/>
  <c r="O164" i="17"/>
  <c r="Q164" i="17"/>
  <c r="V164" i="17"/>
  <c r="G168" i="17"/>
  <c r="M168" i="17" s="1"/>
  <c r="I168" i="17"/>
  <c r="K168" i="17"/>
  <c r="O168" i="17"/>
  <c r="Q168" i="17"/>
  <c r="V168" i="17"/>
  <c r="G171" i="17"/>
  <c r="I171" i="17"/>
  <c r="K171" i="17"/>
  <c r="M171" i="17"/>
  <c r="O171" i="17"/>
  <c r="Q171" i="17"/>
  <c r="V171" i="17"/>
  <c r="G174" i="17"/>
  <c r="I174" i="17"/>
  <c r="K174" i="17"/>
  <c r="M174" i="17"/>
  <c r="O174" i="17"/>
  <c r="Q174" i="17"/>
  <c r="V174" i="17"/>
  <c r="G178" i="17"/>
  <c r="I178" i="17"/>
  <c r="K178" i="17"/>
  <c r="M178" i="17"/>
  <c r="O178" i="17"/>
  <c r="Q178" i="17"/>
  <c r="V178" i="17"/>
  <c r="G182" i="17"/>
  <c r="M182" i="17" s="1"/>
  <c r="I182" i="17"/>
  <c r="K182" i="17"/>
  <c r="O182" i="17"/>
  <c r="Q182" i="17"/>
  <c r="V182" i="17"/>
  <c r="G186" i="17"/>
  <c r="I186" i="17"/>
  <c r="K186" i="17"/>
  <c r="M186" i="17"/>
  <c r="O186" i="17"/>
  <c r="Q186" i="17"/>
  <c r="V186" i="17"/>
  <c r="G190" i="17"/>
  <c r="I190" i="17"/>
  <c r="K190" i="17"/>
  <c r="M190" i="17"/>
  <c r="O190" i="17"/>
  <c r="Q190" i="17"/>
  <c r="V190" i="17"/>
  <c r="G194" i="17"/>
  <c r="I194" i="17"/>
  <c r="K194" i="17"/>
  <c r="M194" i="17"/>
  <c r="O194" i="17"/>
  <c r="Q194" i="17"/>
  <c r="V194" i="17"/>
  <c r="G198" i="17"/>
  <c r="M198" i="17" s="1"/>
  <c r="I198" i="17"/>
  <c r="K198" i="17"/>
  <c r="O198" i="17"/>
  <c r="Q198" i="17"/>
  <c r="V198" i="17"/>
  <c r="G202" i="17"/>
  <c r="I202" i="17"/>
  <c r="K202" i="17"/>
  <c r="M202" i="17"/>
  <c r="O202" i="17"/>
  <c r="Q202" i="17"/>
  <c r="V202" i="17"/>
  <c r="G206" i="17"/>
  <c r="I206" i="17"/>
  <c r="K206" i="17"/>
  <c r="M206" i="17"/>
  <c r="O206" i="17"/>
  <c r="Q206" i="17"/>
  <c r="V206" i="17"/>
  <c r="G209" i="17"/>
  <c r="M209" i="17" s="1"/>
  <c r="I209" i="17"/>
  <c r="K209" i="17"/>
  <c r="O209" i="17"/>
  <c r="Q209" i="17"/>
  <c r="V209" i="17"/>
  <c r="G216" i="17"/>
  <c r="M216" i="17" s="1"/>
  <c r="I216" i="17"/>
  <c r="I215" i="17" s="1"/>
  <c r="K216" i="17"/>
  <c r="K215" i="17" s="1"/>
  <c r="O216" i="17"/>
  <c r="Q216" i="17"/>
  <c r="Q215" i="17" s="1"/>
  <c r="V216" i="17"/>
  <c r="V215" i="17" s="1"/>
  <c r="G220" i="17"/>
  <c r="I220" i="17"/>
  <c r="K220" i="17"/>
  <c r="M220" i="17"/>
  <c r="O220" i="17"/>
  <c r="Q220" i="17"/>
  <c r="V220" i="17"/>
  <c r="G223" i="17"/>
  <c r="I223" i="17"/>
  <c r="K223" i="17"/>
  <c r="M223" i="17"/>
  <c r="O223" i="17"/>
  <c r="Q223" i="17"/>
  <c r="V223" i="17"/>
  <c r="G227" i="17"/>
  <c r="M227" i="17" s="1"/>
  <c r="I227" i="17"/>
  <c r="K227" i="17"/>
  <c r="O227" i="17"/>
  <c r="O215" i="17" s="1"/>
  <c r="Q227" i="17"/>
  <c r="V227" i="17"/>
  <c r="G231" i="17"/>
  <c r="I231" i="17"/>
  <c r="K231" i="17"/>
  <c r="M231" i="17"/>
  <c r="O231" i="17"/>
  <c r="Q231" i="17"/>
  <c r="V231" i="17"/>
  <c r="G235" i="17"/>
  <c r="I235" i="17"/>
  <c r="K235" i="17"/>
  <c r="M235" i="17"/>
  <c r="O235" i="17"/>
  <c r="Q235" i="17"/>
  <c r="V235" i="17"/>
  <c r="G239" i="17"/>
  <c r="I239" i="17"/>
  <c r="K239" i="17"/>
  <c r="M239" i="17"/>
  <c r="O239" i="17"/>
  <c r="Q239" i="17"/>
  <c r="V239" i="17"/>
  <c r="G243" i="17"/>
  <c r="M243" i="17" s="1"/>
  <c r="I243" i="17"/>
  <c r="K243" i="17"/>
  <c r="O243" i="17"/>
  <c r="Q243" i="17"/>
  <c r="V243" i="17"/>
  <c r="G246" i="17"/>
  <c r="I246" i="17"/>
  <c r="K246" i="17"/>
  <c r="M246" i="17"/>
  <c r="O246" i="17"/>
  <c r="Q246" i="17"/>
  <c r="V246" i="17"/>
  <c r="G251" i="17"/>
  <c r="I251" i="17"/>
  <c r="K251" i="17"/>
  <c r="M251" i="17"/>
  <c r="O251" i="17"/>
  <c r="Q251" i="17"/>
  <c r="V251" i="17"/>
  <c r="G256" i="17"/>
  <c r="I256" i="17"/>
  <c r="K256" i="17"/>
  <c r="M256" i="17"/>
  <c r="O256" i="17"/>
  <c r="Q256" i="17"/>
  <c r="V256" i="17"/>
  <c r="G261" i="17"/>
  <c r="M261" i="17" s="1"/>
  <c r="I261" i="17"/>
  <c r="K261" i="17"/>
  <c r="O261" i="17"/>
  <c r="Q261" i="17"/>
  <c r="V261" i="17"/>
  <c r="G265" i="17"/>
  <c r="I265" i="17"/>
  <c r="K265" i="17"/>
  <c r="M265" i="17"/>
  <c r="O265" i="17"/>
  <c r="Q265" i="17"/>
  <c r="V265" i="17"/>
  <c r="G269" i="17"/>
  <c r="I269" i="17"/>
  <c r="K269" i="17"/>
  <c r="M269" i="17"/>
  <c r="O269" i="17"/>
  <c r="Q269" i="17"/>
  <c r="V269" i="17"/>
  <c r="G273" i="17"/>
  <c r="I273" i="17"/>
  <c r="K273" i="17"/>
  <c r="M273" i="17"/>
  <c r="O273" i="17"/>
  <c r="Q273" i="17"/>
  <c r="V273" i="17"/>
  <c r="G277" i="17"/>
  <c r="M277" i="17" s="1"/>
  <c r="I277" i="17"/>
  <c r="K277" i="17"/>
  <c r="O277" i="17"/>
  <c r="Q277" i="17"/>
  <c r="V277" i="17"/>
  <c r="G280" i="17"/>
  <c r="I280" i="17"/>
  <c r="K280" i="17"/>
  <c r="M280" i="17"/>
  <c r="O280" i="17"/>
  <c r="Q280" i="17"/>
  <c r="V280" i="17"/>
  <c r="G284" i="17"/>
  <c r="I284" i="17"/>
  <c r="K284" i="17"/>
  <c r="M284" i="17"/>
  <c r="O284" i="17"/>
  <c r="Q284" i="17"/>
  <c r="V284" i="17"/>
  <c r="G288" i="17"/>
  <c r="I288" i="17"/>
  <c r="K288" i="17"/>
  <c r="M288" i="17"/>
  <c r="O288" i="17"/>
  <c r="Q288" i="17"/>
  <c r="V288" i="17"/>
  <c r="G292" i="17"/>
  <c r="M292" i="17" s="1"/>
  <c r="I292" i="17"/>
  <c r="K292" i="17"/>
  <c r="O292" i="17"/>
  <c r="Q292" i="17"/>
  <c r="V292" i="17"/>
  <c r="G296" i="17"/>
  <c r="I296" i="17"/>
  <c r="K296" i="17"/>
  <c r="M296" i="17"/>
  <c r="O296" i="17"/>
  <c r="Q296" i="17"/>
  <c r="V296" i="17"/>
  <c r="G306" i="17"/>
  <c r="I306" i="17"/>
  <c r="K306" i="17"/>
  <c r="M306" i="17"/>
  <c r="O306" i="17"/>
  <c r="Q306" i="17"/>
  <c r="V306" i="17"/>
  <c r="G317" i="17"/>
  <c r="I317" i="17"/>
  <c r="K317" i="17"/>
  <c r="M317" i="17"/>
  <c r="O317" i="17"/>
  <c r="Q317" i="17"/>
  <c r="V317" i="17"/>
  <c r="G327" i="17"/>
  <c r="M327" i="17" s="1"/>
  <c r="I327" i="17"/>
  <c r="K327" i="17"/>
  <c r="O327" i="17"/>
  <c r="Q327" i="17"/>
  <c r="V327" i="17"/>
  <c r="G336" i="17"/>
  <c r="I336" i="17"/>
  <c r="K336" i="17"/>
  <c r="M336" i="17"/>
  <c r="O336" i="17"/>
  <c r="Q336" i="17"/>
  <c r="V336" i="17"/>
  <c r="G343" i="17"/>
  <c r="M343" i="17" s="1"/>
  <c r="I343" i="17"/>
  <c r="K343" i="17"/>
  <c r="O343" i="17"/>
  <c r="Q343" i="17"/>
  <c r="V343" i="17"/>
  <c r="AE347" i="17"/>
  <c r="AF347" i="17"/>
  <c r="BA337" i="16"/>
  <c r="BA336" i="16"/>
  <c r="BA115" i="16"/>
  <c r="BA28" i="16"/>
  <c r="BA23" i="16"/>
  <c r="BA18" i="16"/>
  <c r="BA13" i="16"/>
  <c r="G9" i="16"/>
  <c r="M9" i="16" s="1"/>
  <c r="I9" i="16"/>
  <c r="I8" i="16" s="1"/>
  <c r="K9" i="16"/>
  <c r="K8" i="16" s="1"/>
  <c r="O9" i="16"/>
  <c r="O8" i="16" s="1"/>
  <c r="Q9" i="16"/>
  <c r="Q8" i="16" s="1"/>
  <c r="V9" i="16"/>
  <c r="V8" i="16" s="1"/>
  <c r="G12" i="16"/>
  <c r="I12" i="16"/>
  <c r="K12" i="16"/>
  <c r="M12" i="16"/>
  <c r="O12" i="16"/>
  <c r="Q12" i="16"/>
  <c r="V12" i="16"/>
  <c r="G17" i="16"/>
  <c r="I17" i="16"/>
  <c r="K17" i="16"/>
  <c r="M17" i="16"/>
  <c r="O17" i="16"/>
  <c r="Q17" i="16"/>
  <c r="V17" i="16"/>
  <c r="G22" i="16"/>
  <c r="I22" i="16"/>
  <c r="K22" i="16"/>
  <c r="M22" i="16"/>
  <c r="O22" i="16"/>
  <c r="Q22" i="16"/>
  <c r="V22" i="16"/>
  <c r="G27" i="16"/>
  <c r="M27" i="16" s="1"/>
  <c r="I27" i="16"/>
  <c r="K27" i="16"/>
  <c r="O27" i="16"/>
  <c r="Q27" i="16"/>
  <c r="V27" i="16"/>
  <c r="G32" i="16"/>
  <c r="I32" i="16"/>
  <c r="K32" i="16"/>
  <c r="M32" i="16"/>
  <c r="O32" i="16"/>
  <c r="Q32" i="16"/>
  <c r="V32" i="16"/>
  <c r="G36" i="16"/>
  <c r="I36" i="16"/>
  <c r="K36" i="16"/>
  <c r="M36" i="16"/>
  <c r="O36" i="16"/>
  <c r="Q36" i="16"/>
  <c r="V36" i="16"/>
  <c r="G40" i="16"/>
  <c r="M40" i="16" s="1"/>
  <c r="I40" i="16"/>
  <c r="I39" i="16" s="1"/>
  <c r="K40" i="16"/>
  <c r="K39" i="16" s="1"/>
  <c r="O40" i="16"/>
  <c r="Q40" i="16"/>
  <c r="Q39" i="16" s="1"/>
  <c r="V40" i="16"/>
  <c r="V39" i="16" s="1"/>
  <c r="G44" i="16"/>
  <c r="I44" i="16"/>
  <c r="K44" i="16"/>
  <c r="M44" i="16"/>
  <c r="O44" i="16"/>
  <c r="Q44" i="16"/>
  <c r="V44" i="16"/>
  <c r="G48" i="16"/>
  <c r="I48" i="16"/>
  <c r="K48" i="16"/>
  <c r="M48" i="16"/>
  <c r="O48" i="16"/>
  <c r="Q48" i="16"/>
  <c r="V48" i="16"/>
  <c r="G52" i="16"/>
  <c r="M52" i="16" s="1"/>
  <c r="I52" i="16"/>
  <c r="K52" i="16"/>
  <c r="O52" i="16"/>
  <c r="O39" i="16" s="1"/>
  <c r="Q52" i="16"/>
  <c r="V52" i="16"/>
  <c r="G56" i="16"/>
  <c r="M56" i="16" s="1"/>
  <c r="I56" i="16"/>
  <c r="K56" i="16"/>
  <c r="O56" i="16"/>
  <c r="Q56" i="16"/>
  <c r="V56" i="16"/>
  <c r="G63" i="16"/>
  <c r="I63" i="16"/>
  <c r="K63" i="16"/>
  <c r="M63" i="16"/>
  <c r="O63" i="16"/>
  <c r="Q63" i="16"/>
  <c r="V63" i="16"/>
  <c r="G70" i="16"/>
  <c r="I70" i="16"/>
  <c r="K70" i="16"/>
  <c r="M70" i="16"/>
  <c r="O70" i="16"/>
  <c r="Q70" i="16"/>
  <c r="V70" i="16"/>
  <c r="G75" i="16"/>
  <c r="M75" i="16" s="1"/>
  <c r="I75" i="16"/>
  <c r="K75" i="16"/>
  <c r="O75" i="16"/>
  <c r="Q75" i="16"/>
  <c r="V75" i="16"/>
  <c r="G80" i="16"/>
  <c r="M80" i="16" s="1"/>
  <c r="I80" i="16"/>
  <c r="K80" i="16"/>
  <c r="O80" i="16"/>
  <c r="Q80" i="16"/>
  <c r="V80" i="16"/>
  <c r="G85" i="16"/>
  <c r="I85" i="16"/>
  <c r="K85" i="16"/>
  <c r="M85" i="16"/>
  <c r="O85" i="16"/>
  <c r="Q85" i="16"/>
  <c r="V85" i="16"/>
  <c r="G88" i="16"/>
  <c r="I88" i="16"/>
  <c r="K88" i="16"/>
  <c r="M88" i="16"/>
  <c r="O88" i="16"/>
  <c r="Q88" i="16"/>
  <c r="V88" i="16"/>
  <c r="G91" i="16"/>
  <c r="M91" i="16" s="1"/>
  <c r="I91" i="16"/>
  <c r="K91" i="16"/>
  <c r="O91" i="16"/>
  <c r="Q91" i="16"/>
  <c r="V91" i="16"/>
  <c r="G95" i="16"/>
  <c r="M95" i="16" s="1"/>
  <c r="I95" i="16"/>
  <c r="K95" i="16"/>
  <c r="O95" i="16"/>
  <c r="Q95" i="16"/>
  <c r="V95" i="16"/>
  <c r="G100" i="16"/>
  <c r="I100" i="16"/>
  <c r="K100" i="16"/>
  <c r="M100" i="16"/>
  <c r="O100" i="16"/>
  <c r="Q100" i="16"/>
  <c r="V100" i="16"/>
  <c r="G103" i="16"/>
  <c r="I103" i="16"/>
  <c r="K103" i="16"/>
  <c r="M103" i="16"/>
  <c r="O103" i="16"/>
  <c r="Q103" i="16"/>
  <c r="V103" i="16"/>
  <c r="G106" i="16"/>
  <c r="M106" i="16" s="1"/>
  <c r="I106" i="16"/>
  <c r="K106" i="16"/>
  <c r="O106" i="16"/>
  <c r="Q106" i="16"/>
  <c r="V106" i="16"/>
  <c r="G110" i="16"/>
  <c r="M110" i="16" s="1"/>
  <c r="I110" i="16"/>
  <c r="K110" i="16"/>
  <c r="O110" i="16"/>
  <c r="Q110" i="16"/>
  <c r="V110" i="16"/>
  <c r="G114" i="16"/>
  <c r="I114" i="16"/>
  <c r="K114" i="16"/>
  <c r="M114" i="16"/>
  <c r="O114" i="16"/>
  <c r="Q114" i="16"/>
  <c r="V114" i="16"/>
  <c r="G119" i="16"/>
  <c r="I119" i="16"/>
  <c r="K119" i="16"/>
  <c r="M119" i="16"/>
  <c r="O119" i="16"/>
  <c r="Q119" i="16"/>
  <c r="V119" i="16"/>
  <c r="G123" i="16"/>
  <c r="M123" i="16" s="1"/>
  <c r="I123" i="16"/>
  <c r="K123" i="16"/>
  <c r="O123" i="16"/>
  <c r="Q123" i="16"/>
  <c r="V123" i="16"/>
  <c r="G127" i="16"/>
  <c r="I127" i="16"/>
  <c r="K127" i="16"/>
  <c r="M127" i="16"/>
  <c r="O127" i="16"/>
  <c r="Q127" i="16"/>
  <c r="V127" i="16"/>
  <c r="G131" i="16"/>
  <c r="I131" i="16"/>
  <c r="K131" i="16"/>
  <c r="M131" i="16"/>
  <c r="O131" i="16"/>
  <c r="Q131" i="16"/>
  <c r="V131" i="16"/>
  <c r="G135" i="16"/>
  <c r="I135" i="16"/>
  <c r="K135" i="16"/>
  <c r="M135" i="16"/>
  <c r="O135" i="16"/>
  <c r="Q135" i="16"/>
  <c r="V135" i="16"/>
  <c r="G139" i="16"/>
  <c r="M139" i="16" s="1"/>
  <c r="I139" i="16"/>
  <c r="K139" i="16"/>
  <c r="O139" i="16"/>
  <c r="Q139" i="16"/>
  <c r="V139" i="16"/>
  <c r="G143" i="16"/>
  <c r="I143" i="16"/>
  <c r="K143" i="16"/>
  <c r="M143" i="16"/>
  <c r="O143" i="16"/>
  <c r="Q143" i="16"/>
  <c r="V143" i="16"/>
  <c r="G147" i="16"/>
  <c r="I147" i="16"/>
  <c r="K147" i="16"/>
  <c r="M147" i="16"/>
  <c r="O147" i="16"/>
  <c r="Q147" i="16"/>
  <c r="V147" i="16"/>
  <c r="G151" i="16"/>
  <c r="I151" i="16"/>
  <c r="K151" i="16"/>
  <c r="M151" i="16"/>
  <c r="O151" i="16"/>
  <c r="Q151" i="16"/>
  <c r="V151" i="16"/>
  <c r="G154" i="16"/>
  <c r="M154" i="16" s="1"/>
  <c r="I154" i="16"/>
  <c r="K154" i="16"/>
  <c r="O154" i="16"/>
  <c r="Q154" i="16"/>
  <c r="V154" i="16"/>
  <c r="G157" i="16"/>
  <c r="I157" i="16"/>
  <c r="K157" i="16"/>
  <c r="M157" i="16"/>
  <c r="O157" i="16"/>
  <c r="Q157" i="16"/>
  <c r="V157" i="16"/>
  <c r="G160" i="16"/>
  <c r="I160" i="16"/>
  <c r="K160" i="16"/>
  <c r="M160" i="16"/>
  <c r="O160" i="16"/>
  <c r="Q160" i="16"/>
  <c r="V160" i="16"/>
  <c r="G163" i="16"/>
  <c r="I163" i="16"/>
  <c r="K163" i="16"/>
  <c r="M163" i="16"/>
  <c r="O163" i="16"/>
  <c r="Q163" i="16"/>
  <c r="V163" i="16"/>
  <c r="G166" i="16"/>
  <c r="M166" i="16" s="1"/>
  <c r="I166" i="16"/>
  <c r="K166" i="16"/>
  <c r="O166" i="16"/>
  <c r="Q166" i="16"/>
  <c r="V166" i="16"/>
  <c r="G169" i="16"/>
  <c r="I169" i="16"/>
  <c r="K169" i="16"/>
  <c r="M169" i="16"/>
  <c r="O169" i="16"/>
  <c r="Q169" i="16"/>
  <c r="V169" i="16"/>
  <c r="G172" i="16"/>
  <c r="I172" i="16"/>
  <c r="K172" i="16"/>
  <c r="M172" i="16"/>
  <c r="O172" i="16"/>
  <c r="Q172" i="16"/>
  <c r="V172" i="16"/>
  <c r="G176" i="16"/>
  <c r="I176" i="16"/>
  <c r="K176" i="16"/>
  <c r="M176" i="16"/>
  <c r="O176" i="16"/>
  <c r="Q176" i="16"/>
  <c r="V176" i="16"/>
  <c r="G180" i="16"/>
  <c r="M180" i="16" s="1"/>
  <c r="I180" i="16"/>
  <c r="K180" i="16"/>
  <c r="O180" i="16"/>
  <c r="Q180" i="16"/>
  <c r="V180" i="16"/>
  <c r="G184" i="16"/>
  <c r="I184" i="16"/>
  <c r="K184" i="16"/>
  <c r="M184" i="16"/>
  <c r="O184" i="16"/>
  <c r="Q184" i="16"/>
  <c r="V184" i="16"/>
  <c r="G188" i="16"/>
  <c r="I188" i="16"/>
  <c r="K188" i="16"/>
  <c r="M188" i="16"/>
  <c r="O188" i="16"/>
  <c r="Q188" i="16"/>
  <c r="V188" i="16"/>
  <c r="G192" i="16"/>
  <c r="I192" i="16"/>
  <c r="K192" i="16"/>
  <c r="M192" i="16"/>
  <c r="O192" i="16"/>
  <c r="Q192" i="16"/>
  <c r="V192" i="16"/>
  <c r="G195" i="16"/>
  <c r="M195" i="16" s="1"/>
  <c r="I195" i="16"/>
  <c r="K195" i="16"/>
  <c r="O195" i="16"/>
  <c r="Q195" i="16"/>
  <c r="V195" i="16"/>
  <c r="G199" i="16"/>
  <c r="I199" i="16"/>
  <c r="K199" i="16"/>
  <c r="M199" i="16"/>
  <c r="O199" i="16"/>
  <c r="Q199" i="16"/>
  <c r="V199" i="16"/>
  <c r="G203" i="16"/>
  <c r="I203" i="16"/>
  <c r="K203" i="16"/>
  <c r="M203" i="16"/>
  <c r="O203" i="16"/>
  <c r="Q203" i="16"/>
  <c r="V203" i="16"/>
  <c r="G207" i="16"/>
  <c r="I207" i="16"/>
  <c r="K207" i="16"/>
  <c r="M207" i="16"/>
  <c r="O207" i="16"/>
  <c r="Q207" i="16"/>
  <c r="V207" i="16"/>
  <c r="G211" i="16"/>
  <c r="M211" i="16" s="1"/>
  <c r="I211" i="16"/>
  <c r="K211" i="16"/>
  <c r="O211" i="16"/>
  <c r="Q211" i="16"/>
  <c r="V211" i="16"/>
  <c r="G215" i="16"/>
  <c r="I215" i="16"/>
  <c r="K215" i="16"/>
  <c r="M215" i="16"/>
  <c r="O215" i="16"/>
  <c r="Q215" i="16"/>
  <c r="V215" i="16"/>
  <c r="G219" i="16"/>
  <c r="M219" i="16" s="1"/>
  <c r="I219" i="16"/>
  <c r="K219" i="16"/>
  <c r="O219" i="16"/>
  <c r="Q219" i="16"/>
  <c r="V219" i="16"/>
  <c r="G223" i="16"/>
  <c r="I223" i="16"/>
  <c r="K223" i="16"/>
  <c r="M223" i="16"/>
  <c r="O223" i="16"/>
  <c r="Q223" i="16"/>
  <c r="V223" i="16"/>
  <c r="G226" i="16"/>
  <c r="M226" i="16" s="1"/>
  <c r="I226" i="16"/>
  <c r="K226" i="16"/>
  <c r="O226" i="16"/>
  <c r="Q226" i="16"/>
  <c r="V226" i="16"/>
  <c r="G229" i="16"/>
  <c r="I229" i="16"/>
  <c r="K229" i="16"/>
  <c r="M229" i="16"/>
  <c r="O229" i="16"/>
  <c r="Q229" i="16"/>
  <c r="V229" i="16"/>
  <c r="G233" i="16"/>
  <c r="I233" i="16"/>
  <c r="K233" i="16"/>
  <c r="M233" i="16"/>
  <c r="O233" i="16"/>
  <c r="Q233" i="16"/>
  <c r="V233" i="16"/>
  <c r="G237" i="16"/>
  <c r="I237" i="16"/>
  <c r="K237" i="16"/>
  <c r="M237" i="16"/>
  <c r="O237" i="16"/>
  <c r="Q237" i="16"/>
  <c r="V237" i="16"/>
  <c r="G240" i="16"/>
  <c r="M240" i="16" s="1"/>
  <c r="I240" i="16"/>
  <c r="K240" i="16"/>
  <c r="O240" i="16"/>
  <c r="Q240" i="16"/>
  <c r="V240" i="16"/>
  <c r="G244" i="16"/>
  <c r="M244" i="16" s="1"/>
  <c r="I244" i="16"/>
  <c r="K244" i="16"/>
  <c r="O244" i="16"/>
  <c r="Q244" i="16"/>
  <c r="V244" i="16"/>
  <c r="G248" i="16"/>
  <c r="I248" i="16"/>
  <c r="K248" i="16"/>
  <c r="M248" i="16"/>
  <c r="O248" i="16"/>
  <c r="Q248" i="16"/>
  <c r="V248" i="16"/>
  <c r="G252" i="16"/>
  <c r="I252" i="16"/>
  <c r="K252" i="16"/>
  <c r="M252" i="16"/>
  <c r="O252" i="16"/>
  <c r="Q252" i="16"/>
  <c r="V252" i="16"/>
  <c r="G256" i="16"/>
  <c r="M256" i="16" s="1"/>
  <c r="I256" i="16"/>
  <c r="K256" i="16"/>
  <c r="O256" i="16"/>
  <c r="Q256" i="16"/>
  <c r="V256" i="16"/>
  <c r="G260" i="16"/>
  <c r="I260" i="16"/>
  <c r="K260" i="16"/>
  <c r="M260" i="16"/>
  <c r="O260" i="16"/>
  <c r="Q260" i="16"/>
  <c r="V260" i="16"/>
  <c r="G264" i="16"/>
  <c r="I264" i="16"/>
  <c r="K264" i="16"/>
  <c r="M264" i="16"/>
  <c r="O264" i="16"/>
  <c r="Q264" i="16"/>
  <c r="V264" i="16"/>
  <c r="G268" i="16"/>
  <c r="I268" i="16"/>
  <c r="K268" i="16"/>
  <c r="M268" i="16"/>
  <c r="O268" i="16"/>
  <c r="Q268" i="16"/>
  <c r="V268" i="16"/>
  <c r="G272" i="16"/>
  <c r="M272" i="16" s="1"/>
  <c r="I272" i="16"/>
  <c r="K272" i="16"/>
  <c r="O272" i="16"/>
  <c r="Q272" i="16"/>
  <c r="V272" i="16"/>
  <c r="G275" i="16"/>
  <c r="I275" i="16"/>
  <c r="K275" i="16"/>
  <c r="M275" i="16"/>
  <c r="O275" i="16"/>
  <c r="Q275" i="16"/>
  <c r="V275" i="16"/>
  <c r="G282" i="16"/>
  <c r="I282" i="16"/>
  <c r="I281" i="16" s="1"/>
  <c r="K282" i="16"/>
  <c r="M282" i="16"/>
  <c r="O282" i="16"/>
  <c r="Q282" i="16"/>
  <c r="Q281" i="16" s="1"/>
  <c r="V282" i="16"/>
  <c r="G285" i="16"/>
  <c r="G281" i="16" s="1"/>
  <c r="I285" i="16"/>
  <c r="K285" i="16"/>
  <c r="O285" i="16"/>
  <c r="O281" i="16" s="1"/>
  <c r="Q285" i="16"/>
  <c r="V285" i="16"/>
  <c r="G288" i="16"/>
  <c r="I288" i="16"/>
  <c r="K288" i="16"/>
  <c r="M288" i="16"/>
  <c r="O288" i="16"/>
  <c r="Q288" i="16"/>
  <c r="V288" i="16"/>
  <c r="G292" i="16"/>
  <c r="M292" i="16" s="1"/>
  <c r="I292" i="16"/>
  <c r="K292" i="16"/>
  <c r="K281" i="16" s="1"/>
  <c r="O292" i="16"/>
  <c r="Q292" i="16"/>
  <c r="V292" i="16"/>
  <c r="V281" i="16" s="1"/>
  <c r="G295" i="16"/>
  <c r="I295" i="16"/>
  <c r="K295" i="16"/>
  <c r="M295" i="16"/>
  <c r="O295" i="16"/>
  <c r="Q295" i="16"/>
  <c r="V295" i="16"/>
  <c r="G298" i="16"/>
  <c r="M298" i="16" s="1"/>
  <c r="I298" i="16"/>
  <c r="K298" i="16"/>
  <c r="O298" i="16"/>
  <c r="Q298" i="16"/>
  <c r="V298" i="16"/>
  <c r="G301" i="16"/>
  <c r="I301" i="16"/>
  <c r="K301" i="16"/>
  <c r="M301" i="16"/>
  <c r="O301" i="16"/>
  <c r="Q301" i="16"/>
  <c r="V301" i="16"/>
  <c r="G312" i="16"/>
  <c r="M312" i="16" s="1"/>
  <c r="I312" i="16"/>
  <c r="K312" i="16"/>
  <c r="O312" i="16"/>
  <c r="Q312" i="16"/>
  <c r="V312" i="16"/>
  <c r="G315" i="16"/>
  <c r="I315" i="16"/>
  <c r="K315" i="16"/>
  <c r="M315" i="16"/>
  <c r="O315" i="16"/>
  <c r="Q315" i="16"/>
  <c r="V315" i="16"/>
  <c r="G321" i="16"/>
  <c r="M321" i="16" s="1"/>
  <c r="I321" i="16"/>
  <c r="K321" i="16"/>
  <c r="O321" i="16"/>
  <c r="Q321" i="16"/>
  <c r="V321" i="16"/>
  <c r="G324" i="16"/>
  <c r="I324" i="16"/>
  <c r="K324" i="16"/>
  <c r="M324" i="16"/>
  <c r="O324" i="16"/>
  <c r="Q324" i="16"/>
  <c r="V324" i="16"/>
  <c r="G328" i="16"/>
  <c r="I328" i="16"/>
  <c r="I327" i="16" s="1"/>
  <c r="K328" i="16"/>
  <c r="M328" i="16"/>
  <c r="O328" i="16"/>
  <c r="Q328" i="16"/>
  <c r="Q327" i="16" s="1"/>
  <c r="V328" i="16"/>
  <c r="G332" i="16"/>
  <c r="M332" i="16" s="1"/>
  <c r="I332" i="16"/>
  <c r="K332" i="16"/>
  <c r="K327" i="16" s="1"/>
  <c r="O332" i="16"/>
  <c r="Q332" i="16"/>
  <c r="V332" i="16"/>
  <c r="V327" i="16" s="1"/>
  <c r="G335" i="16"/>
  <c r="I335" i="16"/>
  <c r="K335" i="16"/>
  <c r="M335" i="16"/>
  <c r="O335" i="16"/>
  <c r="Q335" i="16"/>
  <c r="V335" i="16"/>
  <c r="G342" i="16"/>
  <c r="G327" i="16" s="1"/>
  <c r="I342" i="16"/>
  <c r="K342" i="16"/>
  <c r="O342" i="16"/>
  <c r="O327" i="16" s="1"/>
  <c r="Q342" i="16"/>
  <c r="V342" i="16"/>
  <c r="AE346" i="16"/>
  <c r="F48" i="1" s="1"/>
  <c r="AF346" i="16"/>
  <c r="G47" i="1" s="1"/>
  <c r="G141" i="15"/>
  <c r="BA135" i="15"/>
  <c r="BA129" i="15"/>
  <c r="BA128" i="15"/>
  <c r="BA27" i="15"/>
  <c r="BA23" i="15"/>
  <c r="BA19" i="15"/>
  <c r="G8" i="15"/>
  <c r="O8" i="15"/>
  <c r="G9" i="15"/>
  <c r="I9" i="15"/>
  <c r="I8" i="15" s="1"/>
  <c r="K9" i="15"/>
  <c r="K8" i="15" s="1"/>
  <c r="M9" i="15"/>
  <c r="O9" i="15"/>
  <c r="Q9" i="15"/>
  <c r="Q8" i="15" s="1"/>
  <c r="V9" i="15"/>
  <c r="V8" i="15" s="1"/>
  <c r="G13" i="15"/>
  <c r="M13" i="15" s="1"/>
  <c r="I13" i="15"/>
  <c r="K13" i="15"/>
  <c r="O13" i="15"/>
  <c r="Q13" i="15"/>
  <c r="V13" i="15"/>
  <c r="G18" i="15"/>
  <c r="M18" i="15" s="1"/>
  <c r="M17" i="15" s="1"/>
  <c r="I18" i="15"/>
  <c r="I17" i="15" s="1"/>
  <c r="K18" i="15"/>
  <c r="K17" i="15" s="1"/>
  <c r="O18" i="15"/>
  <c r="O17" i="15" s="1"/>
  <c r="Q18" i="15"/>
  <c r="Q17" i="15" s="1"/>
  <c r="V18" i="15"/>
  <c r="V17" i="15" s="1"/>
  <c r="G22" i="15"/>
  <c r="I22" i="15"/>
  <c r="K22" i="15"/>
  <c r="M22" i="15"/>
  <c r="O22" i="15"/>
  <c r="Q22" i="15"/>
  <c r="V22" i="15"/>
  <c r="G26" i="15"/>
  <c r="I26" i="15"/>
  <c r="K26" i="15"/>
  <c r="M26" i="15"/>
  <c r="O26" i="15"/>
  <c r="Q26" i="15"/>
  <c r="V26" i="15"/>
  <c r="G32" i="15"/>
  <c r="I32" i="15"/>
  <c r="K32" i="15"/>
  <c r="M32" i="15"/>
  <c r="O32" i="15"/>
  <c r="Q32" i="15"/>
  <c r="V32" i="15"/>
  <c r="G36" i="15"/>
  <c r="O36" i="15"/>
  <c r="G37" i="15"/>
  <c r="I37" i="15"/>
  <c r="I36" i="15" s="1"/>
  <c r="K37" i="15"/>
  <c r="K36" i="15" s="1"/>
  <c r="M37" i="15"/>
  <c r="M36" i="15" s="1"/>
  <c r="O37" i="15"/>
  <c r="Q37" i="15"/>
  <c r="Q36" i="15" s="1"/>
  <c r="V37" i="15"/>
  <c r="V36" i="15" s="1"/>
  <c r="G41" i="15"/>
  <c r="I41" i="15"/>
  <c r="K41" i="15"/>
  <c r="M41" i="15"/>
  <c r="O41" i="15"/>
  <c r="Q41" i="15"/>
  <c r="V41" i="15"/>
  <c r="G44" i="15"/>
  <c r="I44" i="15"/>
  <c r="K44" i="15"/>
  <c r="M44" i="15"/>
  <c r="O44" i="15"/>
  <c r="Q44" i="15"/>
  <c r="V44" i="15"/>
  <c r="G48" i="15"/>
  <c r="O48" i="15"/>
  <c r="G49" i="15"/>
  <c r="I49" i="15"/>
  <c r="I48" i="15" s="1"/>
  <c r="K49" i="15"/>
  <c r="K48" i="15" s="1"/>
  <c r="M49" i="15"/>
  <c r="M48" i="15" s="1"/>
  <c r="O49" i="15"/>
  <c r="Q49" i="15"/>
  <c r="Q48" i="15" s="1"/>
  <c r="V49" i="15"/>
  <c r="V48" i="15" s="1"/>
  <c r="K52" i="15"/>
  <c r="V52" i="15"/>
  <c r="G53" i="15"/>
  <c r="G52" i="15" s="1"/>
  <c r="I53" i="15"/>
  <c r="I52" i="15" s="1"/>
  <c r="K53" i="15"/>
  <c r="M53" i="15"/>
  <c r="O53" i="15"/>
  <c r="O52" i="15" s="1"/>
  <c r="Q53" i="15"/>
  <c r="Q52" i="15" s="1"/>
  <c r="V53" i="15"/>
  <c r="G58" i="15"/>
  <c r="M58" i="15" s="1"/>
  <c r="I58" i="15"/>
  <c r="K58" i="15"/>
  <c r="O58" i="15"/>
  <c r="Q58" i="15"/>
  <c r="V58" i="15"/>
  <c r="G61" i="15"/>
  <c r="G60" i="15" s="1"/>
  <c r="I61" i="15"/>
  <c r="K61" i="15"/>
  <c r="K60" i="15" s="1"/>
  <c r="M61" i="15"/>
  <c r="M60" i="15" s="1"/>
  <c r="O61" i="15"/>
  <c r="O60" i="15" s="1"/>
  <c r="Q61" i="15"/>
  <c r="V61" i="15"/>
  <c r="V60" i="15" s="1"/>
  <c r="G64" i="15"/>
  <c r="I64" i="15"/>
  <c r="K64" i="15"/>
  <c r="M64" i="15"/>
  <c r="O64" i="15"/>
  <c r="Q64" i="15"/>
  <c r="V64" i="15"/>
  <c r="G67" i="15"/>
  <c r="M67" i="15" s="1"/>
  <c r="I67" i="15"/>
  <c r="K67" i="15"/>
  <c r="O67" i="15"/>
  <c r="Q67" i="15"/>
  <c r="V67" i="15"/>
  <c r="G70" i="15"/>
  <c r="I70" i="15"/>
  <c r="I60" i="15" s="1"/>
  <c r="K70" i="15"/>
  <c r="M70" i="15"/>
  <c r="O70" i="15"/>
  <c r="Q70" i="15"/>
  <c r="Q60" i="15" s="1"/>
  <c r="V70" i="15"/>
  <c r="G72" i="15"/>
  <c r="I72" i="15"/>
  <c r="K72" i="15"/>
  <c r="M72" i="15"/>
  <c r="O72" i="15"/>
  <c r="Q72" i="15"/>
  <c r="V72" i="15"/>
  <c r="G76" i="15"/>
  <c r="I76" i="15"/>
  <c r="K76" i="15"/>
  <c r="M76" i="15"/>
  <c r="O76" i="15"/>
  <c r="Q76" i="15"/>
  <c r="V76" i="15"/>
  <c r="G80" i="15"/>
  <c r="M80" i="15" s="1"/>
  <c r="I80" i="15"/>
  <c r="K80" i="15"/>
  <c r="O80" i="15"/>
  <c r="Q80" i="15"/>
  <c r="V80" i="15"/>
  <c r="G84" i="15"/>
  <c r="I84" i="15"/>
  <c r="K84" i="15"/>
  <c r="M84" i="15"/>
  <c r="O84" i="15"/>
  <c r="Q84" i="15"/>
  <c r="V84" i="15"/>
  <c r="K88" i="15"/>
  <c r="V88" i="15"/>
  <c r="G89" i="15"/>
  <c r="I89" i="15"/>
  <c r="I88" i="15" s="1"/>
  <c r="K89" i="15"/>
  <c r="M89" i="15"/>
  <c r="O89" i="15"/>
  <c r="Q89" i="15"/>
  <c r="Q88" i="15" s="1"/>
  <c r="V89" i="15"/>
  <c r="G96" i="15"/>
  <c r="G88" i="15" s="1"/>
  <c r="I96" i="15"/>
  <c r="K96" i="15"/>
  <c r="O96" i="15"/>
  <c r="O88" i="15" s="1"/>
  <c r="Q96" i="15"/>
  <c r="V96" i="15"/>
  <c r="G99" i="15"/>
  <c r="I99" i="15"/>
  <c r="K99" i="15"/>
  <c r="M99" i="15"/>
  <c r="O99" i="15"/>
  <c r="Q99" i="15"/>
  <c r="V99" i="15"/>
  <c r="G106" i="15"/>
  <c r="I106" i="15"/>
  <c r="I105" i="15" s="1"/>
  <c r="K106" i="15"/>
  <c r="M106" i="15"/>
  <c r="O106" i="15"/>
  <c r="Q106" i="15"/>
  <c r="Q105" i="15" s="1"/>
  <c r="V106" i="15"/>
  <c r="G111" i="15"/>
  <c r="G105" i="15" s="1"/>
  <c r="I111" i="15"/>
  <c r="K111" i="15"/>
  <c r="O111" i="15"/>
  <c r="O105" i="15" s="1"/>
  <c r="Q111" i="15"/>
  <c r="V111" i="15"/>
  <c r="G117" i="15"/>
  <c r="I117" i="15"/>
  <c r="K117" i="15"/>
  <c r="M117" i="15"/>
  <c r="O117" i="15"/>
  <c r="Q117" i="15"/>
  <c r="V117" i="15"/>
  <c r="G122" i="15"/>
  <c r="M122" i="15" s="1"/>
  <c r="I122" i="15"/>
  <c r="K122" i="15"/>
  <c r="K105" i="15" s="1"/>
  <c r="O122" i="15"/>
  <c r="Q122" i="15"/>
  <c r="V122" i="15"/>
  <c r="V105" i="15" s="1"/>
  <c r="G127" i="15"/>
  <c r="I127" i="15"/>
  <c r="K127" i="15"/>
  <c r="M127" i="15"/>
  <c r="O127" i="15"/>
  <c r="Q127" i="15"/>
  <c r="V127" i="15"/>
  <c r="G134" i="15"/>
  <c r="M134" i="15" s="1"/>
  <c r="I134" i="15"/>
  <c r="K134" i="15"/>
  <c r="O134" i="15"/>
  <c r="Q134" i="15"/>
  <c r="V134" i="15"/>
  <c r="AE141" i="15"/>
  <c r="AF141" i="15"/>
  <c r="G162" i="14"/>
  <c r="BA151" i="14"/>
  <c r="BA145" i="14"/>
  <c r="BA134" i="14"/>
  <c r="BA126" i="14"/>
  <c r="BA90" i="14"/>
  <c r="BA64" i="14"/>
  <c r="BA42" i="14"/>
  <c r="BA25" i="14"/>
  <c r="BA21" i="14"/>
  <c r="G9" i="14"/>
  <c r="M9" i="14" s="1"/>
  <c r="I9" i="14"/>
  <c r="I8" i="14" s="1"/>
  <c r="K9" i="14"/>
  <c r="K8" i="14" s="1"/>
  <c r="O9" i="14"/>
  <c r="Q9" i="14"/>
  <c r="Q8" i="14" s="1"/>
  <c r="V9" i="14"/>
  <c r="V8" i="14" s="1"/>
  <c r="G14" i="14"/>
  <c r="I14" i="14"/>
  <c r="K14" i="14"/>
  <c r="M14" i="14"/>
  <c r="O14" i="14"/>
  <c r="Q14" i="14"/>
  <c r="V14" i="14"/>
  <c r="G17" i="14"/>
  <c r="G8" i="14" s="1"/>
  <c r="I17" i="14"/>
  <c r="K17" i="14"/>
  <c r="M17" i="14"/>
  <c r="O17" i="14"/>
  <c r="Q17" i="14"/>
  <c r="V17" i="14"/>
  <c r="G20" i="14"/>
  <c r="M20" i="14" s="1"/>
  <c r="I20" i="14"/>
  <c r="K20" i="14"/>
  <c r="O20" i="14"/>
  <c r="O8" i="14" s="1"/>
  <c r="Q20" i="14"/>
  <c r="V20" i="14"/>
  <c r="G24" i="14"/>
  <c r="M24" i="14" s="1"/>
  <c r="I24" i="14"/>
  <c r="K24" i="14"/>
  <c r="O24" i="14"/>
  <c r="Q24" i="14"/>
  <c r="V24" i="14"/>
  <c r="G28" i="14"/>
  <c r="I28" i="14"/>
  <c r="K28" i="14"/>
  <c r="M28" i="14"/>
  <c r="O28" i="14"/>
  <c r="Q28" i="14"/>
  <c r="V28" i="14"/>
  <c r="G34" i="14"/>
  <c r="I34" i="14"/>
  <c r="K34" i="14"/>
  <c r="M34" i="14"/>
  <c r="O34" i="14"/>
  <c r="Q34" i="14"/>
  <c r="V34" i="14"/>
  <c r="G38" i="14"/>
  <c r="M38" i="14" s="1"/>
  <c r="I38" i="14"/>
  <c r="K38" i="14"/>
  <c r="O38" i="14"/>
  <c r="Q38" i="14"/>
  <c r="V38" i="14"/>
  <c r="G41" i="14"/>
  <c r="M41" i="14" s="1"/>
  <c r="I41" i="14"/>
  <c r="K41" i="14"/>
  <c r="O41" i="14"/>
  <c r="Q41" i="14"/>
  <c r="V41" i="14"/>
  <c r="G45" i="14"/>
  <c r="I45" i="14"/>
  <c r="K45" i="14"/>
  <c r="M45" i="14"/>
  <c r="O45" i="14"/>
  <c r="Q45" i="14"/>
  <c r="V45" i="14"/>
  <c r="G49" i="14"/>
  <c r="I49" i="14"/>
  <c r="K49" i="14"/>
  <c r="M49" i="14"/>
  <c r="O49" i="14"/>
  <c r="Q49" i="14"/>
  <c r="V49" i="14"/>
  <c r="G53" i="14"/>
  <c r="M53" i="14" s="1"/>
  <c r="I53" i="14"/>
  <c r="K53" i="14"/>
  <c r="O53" i="14"/>
  <c r="Q53" i="14"/>
  <c r="V53" i="14"/>
  <c r="G55" i="14"/>
  <c r="M55" i="14" s="1"/>
  <c r="I55" i="14"/>
  <c r="K55" i="14"/>
  <c r="O55" i="14"/>
  <c r="Q55" i="14"/>
  <c r="V55" i="14"/>
  <c r="G59" i="14"/>
  <c r="I59" i="14"/>
  <c r="K59" i="14"/>
  <c r="M59" i="14"/>
  <c r="O59" i="14"/>
  <c r="Q59" i="14"/>
  <c r="V59" i="14"/>
  <c r="G63" i="14"/>
  <c r="I63" i="14"/>
  <c r="K63" i="14"/>
  <c r="M63" i="14"/>
  <c r="O63" i="14"/>
  <c r="Q63" i="14"/>
  <c r="V63" i="14"/>
  <c r="G67" i="14"/>
  <c r="M67" i="14" s="1"/>
  <c r="I67" i="14"/>
  <c r="K67" i="14"/>
  <c r="O67" i="14"/>
  <c r="Q67" i="14"/>
  <c r="V67" i="14"/>
  <c r="G70" i="14"/>
  <c r="I70" i="14"/>
  <c r="K70" i="14"/>
  <c r="M70" i="14"/>
  <c r="O70" i="14"/>
  <c r="Q70" i="14"/>
  <c r="V70" i="14"/>
  <c r="G73" i="14"/>
  <c r="I73" i="14"/>
  <c r="K73" i="14"/>
  <c r="M73" i="14"/>
  <c r="O73" i="14"/>
  <c r="Q73" i="14"/>
  <c r="V73" i="14"/>
  <c r="G77" i="14"/>
  <c r="I77" i="14"/>
  <c r="K77" i="14"/>
  <c r="M77" i="14"/>
  <c r="O77" i="14"/>
  <c r="Q77" i="14"/>
  <c r="V77" i="14"/>
  <c r="G81" i="14"/>
  <c r="I81" i="14"/>
  <c r="I80" i="14" s="1"/>
  <c r="K81" i="14"/>
  <c r="K80" i="14" s="1"/>
  <c r="M81" i="14"/>
  <c r="O81" i="14"/>
  <c r="Q81" i="14"/>
  <c r="Q80" i="14" s="1"/>
  <c r="V81" i="14"/>
  <c r="V80" i="14" s="1"/>
  <c r="G85" i="14"/>
  <c r="I85" i="14"/>
  <c r="K85" i="14"/>
  <c r="M85" i="14"/>
  <c r="O85" i="14"/>
  <c r="Q85" i="14"/>
  <c r="V85" i="14"/>
  <c r="G89" i="14"/>
  <c r="I89" i="14"/>
  <c r="K89" i="14"/>
  <c r="M89" i="14"/>
  <c r="O89" i="14"/>
  <c r="Q89" i="14"/>
  <c r="V89" i="14"/>
  <c r="G95" i="14"/>
  <c r="M95" i="14" s="1"/>
  <c r="I95" i="14"/>
  <c r="K95" i="14"/>
  <c r="O95" i="14"/>
  <c r="O80" i="14" s="1"/>
  <c r="Q95" i="14"/>
  <c r="V95" i="14"/>
  <c r="G98" i="14"/>
  <c r="I98" i="14"/>
  <c r="K98" i="14"/>
  <c r="M98" i="14"/>
  <c r="O98" i="14"/>
  <c r="Q98" i="14"/>
  <c r="V98" i="14"/>
  <c r="G101" i="14"/>
  <c r="K101" i="14"/>
  <c r="O101" i="14"/>
  <c r="V101" i="14"/>
  <c r="G102" i="14"/>
  <c r="I102" i="14"/>
  <c r="I101" i="14" s="1"/>
  <c r="K102" i="14"/>
  <c r="M102" i="14"/>
  <c r="M101" i="14" s="1"/>
  <c r="O102" i="14"/>
  <c r="Q102" i="14"/>
  <c r="Q101" i="14" s="1"/>
  <c r="V102" i="14"/>
  <c r="G105" i="14"/>
  <c r="K105" i="14"/>
  <c r="O105" i="14"/>
  <c r="V105" i="14"/>
  <c r="G106" i="14"/>
  <c r="I106" i="14"/>
  <c r="I105" i="14" s="1"/>
  <c r="K106" i="14"/>
  <c r="M106" i="14"/>
  <c r="M105" i="14" s="1"/>
  <c r="O106" i="14"/>
  <c r="Q106" i="14"/>
  <c r="Q105" i="14" s="1"/>
  <c r="V106" i="14"/>
  <c r="K109" i="14"/>
  <c r="V109" i="14"/>
  <c r="G110" i="14"/>
  <c r="I110" i="14"/>
  <c r="I109" i="14" s="1"/>
  <c r="K110" i="14"/>
  <c r="M110" i="14"/>
  <c r="O110" i="14"/>
  <c r="Q110" i="14"/>
  <c r="Q109" i="14" s="1"/>
  <c r="V110" i="14"/>
  <c r="G113" i="14"/>
  <c r="M113" i="14" s="1"/>
  <c r="I113" i="14"/>
  <c r="K113" i="14"/>
  <c r="O113" i="14"/>
  <c r="O109" i="14" s="1"/>
  <c r="Q113" i="14"/>
  <c r="V113" i="14"/>
  <c r="I117" i="14"/>
  <c r="Q117" i="14"/>
  <c r="G118" i="14"/>
  <c r="G117" i="14" s="1"/>
  <c r="I118" i="14"/>
  <c r="K118" i="14"/>
  <c r="K117" i="14" s="1"/>
  <c r="O118" i="14"/>
  <c r="O117" i="14" s="1"/>
  <c r="Q118" i="14"/>
  <c r="V118" i="14"/>
  <c r="V117" i="14" s="1"/>
  <c r="G121" i="14"/>
  <c r="I121" i="14"/>
  <c r="K121" i="14"/>
  <c r="M121" i="14"/>
  <c r="O121" i="14"/>
  <c r="Q121" i="14"/>
  <c r="V121" i="14"/>
  <c r="G124" i="14"/>
  <c r="K124" i="14"/>
  <c r="O124" i="14"/>
  <c r="V124" i="14"/>
  <c r="G125" i="14"/>
  <c r="I125" i="14"/>
  <c r="I124" i="14" s="1"/>
  <c r="K125" i="14"/>
  <c r="M125" i="14"/>
  <c r="M124" i="14" s="1"/>
  <c r="O125" i="14"/>
  <c r="Q125" i="14"/>
  <c r="Q124" i="14" s="1"/>
  <c r="V125" i="14"/>
  <c r="G133" i="14"/>
  <c r="I133" i="14"/>
  <c r="I132" i="14" s="1"/>
  <c r="K133" i="14"/>
  <c r="M133" i="14"/>
  <c r="O133" i="14"/>
  <c r="Q133" i="14"/>
  <c r="Q132" i="14" s="1"/>
  <c r="V133" i="14"/>
  <c r="G139" i="14"/>
  <c r="M139" i="14" s="1"/>
  <c r="I139" i="14"/>
  <c r="K139" i="14"/>
  <c r="O139" i="14"/>
  <c r="O132" i="14" s="1"/>
  <c r="Q139" i="14"/>
  <c r="V139" i="14"/>
  <c r="G144" i="14"/>
  <c r="I144" i="14"/>
  <c r="K144" i="14"/>
  <c r="M144" i="14"/>
  <c r="O144" i="14"/>
  <c r="Q144" i="14"/>
  <c r="V144" i="14"/>
  <c r="G150" i="14"/>
  <c r="M150" i="14" s="1"/>
  <c r="I150" i="14"/>
  <c r="K150" i="14"/>
  <c r="K132" i="14" s="1"/>
  <c r="O150" i="14"/>
  <c r="Q150" i="14"/>
  <c r="V150" i="14"/>
  <c r="V132" i="14" s="1"/>
  <c r="G156" i="14"/>
  <c r="I156" i="14"/>
  <c r="K156" i="14"/>
  <c r="M156" i="14"/>
  <c r="O156" i="14"/>
  <c r="Q156" i="14"/>
  <c r="V156" i="14"/>
  <c r="AE162" i="14"/>
  <c r="G477" i="13"/>
  <c r="BA439" i="13"/>
  <c r="BA433" i="13"/>
  <c r="BA261" i="13"/>
  <c r="BA180" i="13"/>
  <c r="BA97" i="13"/>
  <c r="BA76" i="13"/>
  <c r="BA53" i="13"/>
  <c r="BA10" i="13"/>
  <c r="G8" i="13"/>
  <c r="K8" i="13"/>
  <c r="O8" i="13"/>
  <c r="V8" i="13"/>
  <c r="G9" i="13"/>
  <c r="I9" i="13"/>
  <c r="I8" i="13" s="1"/>
  <c r="K9" i="13"/>
  <c r="M9" i="13"/>
  <c r="M8" i="13" s="1"/>
  <c r="O9" i="13"/>
  <c r="Q9" i="13"/>
  <c r="Q8" i="13" s="1"/>
  <c r="V9" i="13"/>
  <c r="G15" i="13"/>
  <c r="K15" i="13"/>
  <c r="O15" i="13"/>
  <c r="V15" i="13"/>
  <c r="G16" i="13"/>
  <c r="I16" i="13"/>
  <c r="I15" i="13" s="1"/>
  <c r="K16" i="13"/>
  <c r="M16" i="13"/>
  <c r="M15" i="13" s="1"/>
  <c r="O16" i="13"/>
  <c r="Q16" i="13"/>
  <c r="Q15" i="13" s="1"/>
  <c r="V16" i="13"/>
  <c r="G24" i="13"/>
  <c r="I24" i="13"/>
  <c r="I23" i="13" s="1"/>
  <c r="K24" i="13"/>
  <c r="M24" i="13"/>
  <c r="O24" i="13"/>
  <c r="Q24" i="13"/>
  <c r="Q23" i="13" s="1"/>
  <c r="V24" i="13"/>
  <c r="G27" i="13"/>
  <c r="G23" i="13" s="1"/>
  <c r="I27" i="13"/>
  <c r="K27" i="13"/>
  <c r="K23" i="13" s="1"/>
  <c r="O27" i="13"/>
  <c r="O23" i="13" s="1"/>
  <c r="Q27" i="13"/>
  <c r="V27" i="13"/>
  <c r="V23" i="13" s="1"/>
  <c r="G30" i="13"/>
  <c r="I30" i="13"/>
  <c r="K30" i="13"/>
  <c r="M30" i="13"/>
  <c r="O30" i="13"/>
  <c r="Q30" i="13"/>
  <c r="V30" i="13"/>
  <c r="G38" i="13"/>
  <c r="M38" i="13" s="1"/>
  <c r="I38" i="13"/>
  <c r="K38" i="13"/>
  <c r="O38" i="13"/>
  <c r="Q38" i="13"/>
  <c r="V38" i="13"/>
  <c r="G43" i="13"/>
  <c r="I43" i="13"/>
  <c r="K43" i="13"/>
  <c r="M43" i="13"/>
  <c r="O43" i="13"/>
  <c r="Q43" i="13"/>
  <c r="V43" i="13"/>
  <c r="G47" i="13"/>
  <c r="M47" i="13" s="1"/>
  <c r="I47" i="13"/>
  <c r="K47" i="13"/>
  <c r="O47" i="13"/>
  <c r="Q47" i="13"/>
  <c r="V47" i="13"/>
  <c r="G52" i="13"/>
  <c r="G51" i="13" s="1"/>
  <c r="I52" i="13"/>
  <c r="K52" i="13"/>
  <c r="K51" i="13" s="1"/>
  <c r="O52" i="13"/>
  <c r="O51" i="13" s="1"/>
  <c r="Q52" i="13"/>
  <c r="V52" i="13"/>
  <c r="V51" i="13" s="1"/>
  <c r="G58" i="13"/>
  <c r="I58" i="13"/>
  <c r="K58" i="13"/>
  <c r="M58" i="13"/>
  <c r="O58" i="13"/>
  <c r="Q58" i="13"/>
  <c r="V58" i="13"/>
  <c r="G61" i="13"/>
  <c r="M61" i="13" s="1"/>
  <c r="I61" i="13"/>
  <c r="K61" i="13"/>
  <c r="O61" i="13"/>
  <c r="Q61" i="13"/>
  <c r="V61" i="13"/>
  <c r="G65" i="13"/>
  <c r="I65" i="13"/>
  <c r="I51" i="13" s="1"/>
  <c r="K65" i="13"/>
  <c r="M65" i="13"/>
  <c r="O65" i="13"/>
  <c r="Q65" i="13"/>
  <c r="Q51" i="13" s="1"/>
  <c r="V65" i="13"/>
  <c r="G69" i="13"/>
  <c r="M69" i="13" s="1"/>
  <c r="I69" i="13"/>
  <c r="K69" i="13"/>
  <c r="O69" i="13"/>
  <c r="Q69" i="13"/>
  <c r="V69" i="13"/>
  <c r="G75" i="13"/>
  <c r="M75" i="13" s="1"/>
  <c r="M74" i="13" s="1"/>
  <c r="I75" i="13"/>
  <c r="K75" i="13"/>
  <c r="K74" i="13" s="1"/>
  <c r="O75" i="13"/>
  <c r="O74" i="13" s="1"/>
  <c r="Q75" i="13"/>
  <c r="V75" i="13"/>
  <c r="V74" i="13" s="1"/>
  <c r="G79" i="13"/>
  <c r="I79" i="13"/>
  <c r="I74" i="13" s="1"/>
  <c r="K79" i="13"/>
  <c r="M79" i="13"/>
  <c r="O79" i="13"/>
  <c r="Q79" i="13"/>
  <c r="Q74" i="13" s="1"/>
  <c r="V79" i="13"/>
  <c r="G88" i="13"/>
  <c r="M88" i="13" s="1"/>
  <c r="I88" i="13"/>
  <c r="K88" i="13"/>
  <c r="O88" i="13"/>
  <c r="Q88" i="13"/>
  <c r="V88" i="13"/>
  <c r="G91" i="13"/>
  <c r="I91" i="13"/>
  <c r="K91" i="13"/>
  <c r="M91" i="13"/>
  <c r="O91" i="13"/>
  <c r="Q91" i="13"/>
  <c r="V91" i="13"/>
  <c r="G96" i="13"/>
  <c r="M96" i="13" s="1"/>
  <c r="I96" i="13"/>
  <c r="K96" i="13"/>
  <c r="O96" i="13"/>
  <c r="Q96" i="13"/>
  <c r="V96" i="13"/>
  <c r="G102" i="13"/>
  <c r="G101" i="13" s="1"/>
  <c r="I102" i="13"/>
  <c r="K102" i="13"/>
  <c r="K101" i="13" s="1"/>
  <c r="O102" i="13"/>
  <c r="O101" i="13" s="1"/>
  <c r="Q102" i="13"/>
  <c r="V102" i="13"/>
  <c r="V101" i="13" s="1"/>
  <c r="G106" i="13"/>
  <c r="I106" i="13"/>
  <c r="K106" i="13"/>
  <c r="M106" i="13"/>
  <c r="O106" i="13"/>
  <c r="Q106" i="13"/>
  <c r="V106" i="13"/>
  <c r="G110" i="13"/>
  <c r="M110" i="13" s="1"/>
  <c r="I110" i="13"/>
  <c r="K110" i="13"/>
  <c r="O110" i="13"/>
  <c r="Q110" i="13"/>
  <c r="V110" i="13"/>
  <c r="G113" i="13"/>
  <c r="I113" i="13"/>
  <c r="I101" i="13" s="1"/>
  <c r="K113" i="13"/>
  <c r="M113" i="13"/>
  <c r="O113" i="13"/>
  <c r="Q113" i="13"/>
  <c r="Q101" i="13" s="1"/>
  <c r="V113" i="13"/>
  <c r="G119" i="13"/>
  <c r="I119" i="13"/>
  <c r="I118" i="13" s="1"/>
  <c r="K119" i="13"/>
  <c r="M119" i="13"/>
  <c r="O119" i="13"/>
  <c r="Q119" i="13"/>
  <c r="Q118" i="13" s="1"/>
  <c r="V119" i="13"/>
  <c r="G123" i="13"/>
  <c r="G118" i="13" s="1"/>
  <c r="I123" i="13"/>
  <c r="K123" i="13"/>
  <c r="K118" i="13" s="1"/>
  <c r="O123" i="13"/>
  <c r="O118" i="13" s="1"/>
  <c r="Q123" i="13"/>
  <c r="V123" i="13"/>
  <c r="V118" i="13" s="1"/>
  <c r="G126" i="13"/>
  <c r="I126" i="13"/>
  <c r="K126" i="13"/>
  <c r="M126" i="13"/>
  <c r="O126" i="13"/>
  <c r="Q126" i="13"/>
  <c r="V126" i="13"/>
  <c r="G129" i="13"/>
  <c r="M129" i="13" s="1"/>
  <c r="I129" i="13"/>
  <c r="K129" i="13"/>
  <c r="O129" i="13"/>
  <c r="Q129" i="13"/>
  <c r="V129" i="13"/>
  <c r="G132" i="13"/>
  <c r="I132" i="13"/>
  <c r="K132" i="13"/>
  <c r="M132" i="13"/>
  <c r="O132" i="13"/>
  <c r="Q132" i="13"/>
  <c r="V132" i="13"/>
  <c r="G135" i="13"/>
  <c r="M135" i="13" s="1"/>
  <c r="I135" i="13"/>
  <c r="K135" i="13"/>
  <c r="O135" i="13"/>
  <c r="Q135" i="13"/>
  <c r="V135" i="13"/>
  <c r="G138" i="13"/>
  <c r="I138" i="13"/>
  <c r="K138" i="13"/>
  <c r="M138" i="13"/>
  <c r="O138" i="13"/>
  <c r="Q138" i="13"/>
  <c r="V138" i="13"/>
  <c r="G142" i="13"/>
  <c r="M142" i="13" s="1"/>
  <c r="I142" i="13"/>
  <c r="K142" i="13"/>
  <c r="O142" i="13"/>
  <c r="Q142" i="13"/>
  <c r="V142" i="13"/>
  <c r="G146" i="13"/>
  <c r="I146" i="13"/>
  <c r="K146" i="13"/>
  <c r="M146" i="13"/>
  <c r="O146" i="13"/>
  <c r="Q146" i="13"/>
  <c r="V146" i="13"/>
  <c r="G148" i="13"/>
  <c r="M148" i="13" s="1"/>
  <c r="I148" i="13"/>
  <c r="K148" i="13"/>
  <c r="O148" i="13"/>
  <c r="Q148" i="13"/>
  <c r="V148" i="13"/>
  <c r="G150" i="13"/>
  <c r="I150" i="13"/>
  <c r="K150" i="13"/>
  <c r="M150" i="13"/>
  <c r="O150" i="13"/>
  <c r="Q150" i="13"/>
  <c r="V150" i="13"/>
  <c r="G154" i="13"/>
  <c r="I154" i="13"/>
  <c r="I153" i="13" s="1"/>
  <c r="K154" i="13"/>
  <c r="M154" i="13"/>
  <c r="O154" i="13"/>
  <c r="Q154" i="13"/>
  <c r="Q153" i="13" s="1"/>
  <c r="V154" i="13"/>
  <c r="G157" i="13"/>
  <c r="M157" i="13" s="1"/>
  <c r="I157" i="13"/>
  <c r="K157" i="13"/>
  <c r="K153" i="13" s="1"/>
  <c r="O157" i="13"/>
  <c r="Q157" i="13"/>
  <c r="V157" i="13"/>
  <c r="V153" i="13" s="1"/>
  <c r="G160" i="13"/>
  <c r="I160" i="13"/>
  <c r="K160" i="13"/>
  <c r="M160" i="13"/>
  <c r="O160" i="13"/>
  <c r="Q160" i="13"/>
  <c r="V160" i="13"/>
  <c r="G162" i="13"/>
  <c r="G153" i="13" s="1"/>
  <c r="I162" i="13"/>
  <c r="K162" i="13"/>
  <c r="O162" i="13"/>
  <c r="O153" i="13" s="1"/>
  <c r="Q162" i="13"/>
  <c r="V162" i="13"/>
  <c r="G164" i="13"/>
  <c r="I164" i="13"/>
  <c r="K164" i="13"/>
  <c r="M164" i="13"/>
  <c r="O164" i="13"/>
  <c r="Q164" i="13"/>
  <c r="V164" i="13"/>
  <c r="G166" i="13"/>
  <c r="M166" i="13" s="1"/>
  <c r="I166" i="13"/>
  <c r="K166" i="13"/>
  <c r="O166" i="13"/>
  <c r="Q166" i="13"/>
  <c r="V166" i="13"/>
  <c r="G168" i="13"/>
  <c r="I168" i="13"/>
  <c r="K168" i="13"/>
  <c r="M168" i="13"/>
  <c r="O168" i="13"/>
  <c r="Q168" i="13"/>
  <c r="V168" i="13"/>
  <c r="G170" i="13"/>
  <c r="M170" i="13" s="1"/>
  <c r="I170" i="13"/>
  <c r="K170" i="13"/>
  <c r="O170" i="13"/>
  <c r="Q170" i="13"/>
  <c r="V170" i="13"/>
  <c r="I172" i="13"/>
  <c r="Q172" i="13"/>
  <c r="G173" i="13"/>
  <c r="M173" i="13" s="1"/>
  <c r="I173" i="13"/>
  <c r="K173" i="13"/>
  <c r="K172" i="13" s="1"/>
  <c r="O173" i="13"/>
  <c r="O172" i="13" s="1"/>
  <c r="Q173" i="13"/>
  <c r="V173" i="13"/>
  <c r="V172" i="13" s="1"/>
  <c r="G179" i="13"/>
  <c r="I179" i="13"/>
  <c r="K179" i="13"/>
  <c r="M179" i="13"/>
  <c r="O179" i="13"/>
  <c r="Q179" i="13"/>
  <c r="V179" i="13"/>
  <c r="G183" i="13"/>
  <c r="M183" i="13" s="1"/>
  <c r="I183" i="13"/>
  <c r="K183" i="13"/>
  <c r="O183" i="13"/>
  <c r="Q183" i="13"/>
  <c r="V183" i="13"/>
  <c r="G187" i="13"/>
  <c r="M187" i="13" s="1"/>
  <c r="I187" i="13"/>
  <c r="K187" i="13"/>
  <c r="K186" i="13" s="1"/>
  <c r="O187" i="13"/>
  <c r="O186" i="13" s="1"/>
  <c r="Q187" i="13"/>
  <c r="V187" i="13"/>
  <c r="V186" i="13" s="1"/>
  <c r="G190" i="13"/>
  <c r="I190" i="13"/>
  <c r="K190" i="13"/>
  <c r="M190" i="13"/>
  <c r="O190" i="13"/>
  <c r="Q190" i="13"/>
  <c r="V190" i="13"/>
  <c r="G193" i="13"/>
  <c r="M193" i="13" s="1"/>
  <c r="I193" i="13"/>
  <c r="K193" i="13"/>
  <c r="O193" i="13"/>
  <c r="Q193" i="13"/>
  <c r="V193" i="13"/>
  <c r="G196" i="13"/>
  <c r="I196" i="13"/>
  <c r="I186" i="13" s="1"/>
  <c r="K196" i="13"/>
  <c r="M196" i="13"/>
  <c r="O196" i="13"/>
  <c r="Q196" i="13"/>
  <c r="Q186" i="13" s="1"/>
  <c r="V196" i="13"/>
  <c r="G200" i="13"/>
  <c r="M200" i="13" s="1"/>
  <c r="I200" i="13"/>
  <c r="K200" i="13"/>
  <c r="O200" i="13"/>
  <c r="Q200" i="13"/>
  <c r="V200" i="13"/>
  <c r="G205" i="13"/>
  <c r="I205" i="13"/>
  <c r="K205" i="13"/>
  <c r="M205" i="13"/>
  <c r="O205" i="13"/>
  <c r="Q205" i="13"/>
  <c r="V205" i="13"/>
  <c r="G208" i="13"/>
  <c r="M208" i="13" s="1"/>
  <c r="I208" i="13"/>
  <c r="K208" i="13"/>
  <c r="O208" i="13"/>
  <c r="Q208" i="13"/>
  <c r="V208" i="13"/>
  <c r="G211" i="13"/>
  <c r="I211" i="13"/>
  <c r="K211" i="13"/>
  <c r="M211" i="13"/>
  <c r="O211" i="13"/>
  <c r="Q211" i="13"/>
  <c r="V211" i="13"/>
  <c r="G213" i="13"/>
  <c r="M213" i="13" s="1"/>
  <c r="I213" i="13"/>
  <c r="K213" i="13"/>
  <c r="O213" i="13"/>
  <c r="Q213" i="13"/>
  <c r="V213" i="13"/>
  <c r="G215" i="13"/>
  <c r="I215" i="13"/>
  <c r="K215" i="13"/>
  <c r="M215" i="13"/>
  <c r="O215" i="13"/>
  <c r="Q215" i="13"/>
  <c r="V215" i="13"/>
  <c r="G217" i="13"/>
  <c r="M217" i="13" s="1"/>
  <c r="I217" i="13"/>
  <c r="K217" i="13"/>
  <c r="O217" i="13"/>
  <c r="Q217" i="13"/>
  <c r="V217" i="13"/>
  <c r="G219" i="13"/>
  <c r="I219" i="13"/>
  <c r="K219" i="13"/>
  <c r="M219" i="13"/>
  <c r="O219" i="13"/>
  <c r="Q219" i="13"/>
  <c r="V219" i="13"/>
  <c r="G221" i="13"/>
  <c r="M221" i="13" s="1"/>
  <c r="I221" i="13"/>
  <c r="K221" i="13"/>
  <c r="O221" i="13"/>
  <c r="Q221" i="13"/>
  <c r="V221" i="13"/>
  <c r="G223" i="13"/>
  <c r="I223" i="13"/>
  <c r="K223" i="13"/>
  <c r="M223" i="13"/>
  <c r="O223" i="13"/>
  <c r="Q223" i="13"/>
  <c r="V223" i="13"/>
  <c r="G226" i="13"/>
  <c r="M226" i="13" s="1"/>
  <c r="I226" i="13"/>
  <c r="K226" i="13"/>
  <c r="O226" i="13"/>
  <c r="Q226" i="13"/>
  <c r="V226" i="13"/>
  <c r="G229" i="13"/>
  <c r="I229" i="13"/>
  <c r="K229" i="13"/>
  <c r="M229" i="13"/>
  <c r="O229" i="13"/>
  <c r="Q229" i="13"/>
  <c r="V229" i="13"/>
  <c r="G233" i="13"/>
  <c r="M233" i="13" s="1"/>
  <c r="I233" i="13"/>
  <c r="K233" i="13"/>
  <c r="O233" i="13"/>
  <c r="Q233" i="13"/>
  <c r="V233" i="13"/>
  <c r="G237" i="13"/>
  <c r="I237" i="13"/>
  <c r="K237" i="13"/>
  <c r="M237" i="13"/>
  <c r="O237" i="13"/>
  <c r="Q237" i="13"/>
  <c r="V237" i="13"/>
  <c r="G241" i="13"/>
  <c r="M241" i="13" s="1"/>
  <c r="I241" i="13"/>
  <c r="K241" i="13"/>
  <c r="O241" i="13"/>
  <c r="Q241" i="13"/>
  <c r="V241" i="13"/>
  <c r="G245" i="13"/>
  <c r="I245" i="13"/>
  <c r="K245" i="13"/>
  <c r="M245" i="13"/>
  <c r="O245" i="13"/>
  <c r="Q245" i="13"/>
  <c r="V245" i="13"/>
  <c r="G248" i="13"/>
  <c r="M248" i="13" s="1"/>
  <c r="I248" i="13"/>
  <c r="K248" i="13"/>
  <c r="O248" i="13"/>
  <c r="Q248" i="13"/>
  <c r="V248" i="13"/>
  <c r="G252" i="13"/>
  <c r="I252" i="13"/>
  <c r="K252" i="13"/>
  <c r="M252" i="13"/>
  <c r="O252" i="13"/>
  <c r="Q252" i="13"/>
  <c r="V252" i="13"/>
  <c r="G259" i="13"/>
  <c r="O259" i="13"/>
  <c r="G260" i="13"/>
  <c r="I260" i="13"/>
  <c r="I259" i="13" s="1"/>
  <c r="K260" i="13"/>
  <c r="M260" i="13"/>
  <c r="O260" i="13"/>
  <c r="Q260" i="13"/>
  <c r="Q259" i="13" s="1"/>
  <c r="V260" i="13"/>
  <c r="G263" i="13"/>
  <c r="M263" i="13" s="1"/>
  <c r="I263" i="13"/>
  <c r="K263" i="13"/>
  <c r="K259" i="13" s="1"/>
  <c r="O263" i="13"/>
  <c r="Q263" i="13"/>
  <c r="V263" i="13"/>
  <c r="V259" i="13" s="1"/>
  <c r="G267" i="13"/>
  <c r="G266" i="13" s="1"/>
  <c r="I267" i="13"/>
  <c r="K267" i="13"/>
  <c r="K266" i="13" s="1"/>
  <c r="O267" i="13"/>
  <c r="O266" i="13" s="1"/>
  <c r="Q267" i="13"/>
  <c r="V267" i="13"/>
  <c r="V266" i="13" s="1"/>
  <c r="G271" i="13"/>
  <c r="I271" i="13"/>
  <c r="I266" i="13" s="1"/>
  <c r="K271" i="13"/>
  <c r="M271" i="13"/>
  <c r="O271" i="13"/>
  <c r="Q271" i="13"/>
  <c r="Q266" i="13" s="1"/>
  <c r="V271" i="13"/>
  <c r="G275" i="13"/>
  <c r="I275" i="13"/>
  <c r="I274" i="13" s="1"/>
  <c r="K275" i="13"/>
  <c r="M275" i="13"/>
  <c r="O275" i="13"/>
  <c r="Q275" i="13"/>
  <c r="Q274" i="13" s="1"/>
  <c r="V275" i="13"/>
  <c r="G279" i="13"/>
  <c r="G274" i="13" s="1"/>
  <c r="I279" i="13"/>
  <c r="K279" i="13"/>
  <c r="O279" i="13"/>
  <c r="O274" i="13" s="1"/>
  <c r="Q279" i="13"/>
  <c r="V279" i="13"/>
  <c r="G282" i="13"/>
  <c r="I282" i="13"/>
  <c r="K282" i="13"/>
  <c r="M282" i="13"/>
  <c r="O282" i="13"/>
  <c r="Q282" i="13"/>
  <c r="V282" i="13"/>
  <c r="G285" i="13"/>
  <c r="M285" i="13" s="1"/>
  <c r="I285" i="13"/>
  <c r="K285" i="13"/>
  <c r="K274" i="13" s="1"/>
  <c r="O285" i="13"/>
  <c r="Q285" i="13"/>
  <c r="V285" i="13"/>
  <c r="V274" i="13" s="1"/>
  <c r="G289" i="13"/>
  <c r="I289" i="13"/>
  <c r="K289" i="13"/>
  <c r="M289" i="13"/>
  <c r="O289" i="13"/>
  <c r="Q289" i="13"/>
  <c r="V289" i="13"/>
  <c r="G292" i="13"/>
  <c r="M292" i="13" s="1"/>
  <c r="I292" i="13"/>
  <c r="K292" i="13"/>
  <c r="O292" i="13"/>
  <c r="Q292" i="13"/>
  <c r="V292" i="13"/>
  <c r="G297" i="13"/>
  <c r="I297" i="13"/>
  <c r="K297" i="13"/>
  <c r="M297" i="13"/>
  <c r="O297" i="13"/>
  <c r="Q297" i="13"/>
  <c r="V297" i="13"/>
  <c r="G300" i="13"/>
  <c r="M300" i="13" s="1"/>
  <c r="I300" i="13"/>
  <c r="K300" i="13"/>
  <c r="O300" i="13"/>
  <c r="Q300" i="13"/>
  <c r="V300" i="13"/>
  <c r="G303" i="13"/>
  <c r="I303" i="13"/>
  <c r="K303" i="13"/>
  <c r="M303" i="13"/>
  <c r="O303" i="13"/>
  <c r="Q303" i="13"/>
  <c r="V303" i="13"/>
  <c r="G306" i="13"/>
  <c r="M306" i="13" s="1"/>
  <c r="I306" i="13"/>
  <c r="K306" i="13"/>
  <c r="O306" i="13"/>
  <c r="Q306" i="13"/>
  <c r="V306" i="13"/>
  <c r="G309" i="13"/>
  <c r="I309" i="13"/>
  <c r="K309" i="13"/>
  <c r="M309" i="13"/>
  <c r="O309" i="13"/>
  <c r="Q309" i="13"/>
  <c r="V309" i="13"/>
  <c r="G312" i="13"/>
  <c r="M312" i="13" s="1"/>
  <c r="I312" i="13"/>
  <c r="K312" i="13"/>
  <c r="O312" i="13"/>
  <c r="Q312" i="13"/>
  <c r="V312" i="13"/>
  <c r="G315" i="13"/>
  <c r="I315" i="13"/>
  <c r="K315" i="13"/>
  <c r="M315" i="13"/>
  <c r="O315" i="13"/>
  <c r="Q315" i="13"/>
  <c r="V315" i="13"/>
  <c r="G318" i="13"/>
  <c r="M318" i="13" s="1"/>
  <c r="I318" i="13"/>
  <c r="K318" i="13"/>
  <c r="O318" i="13"/>
  <c r="Q318" i="13"/>
  <c r="V318" i="13"/>
  <c r="G321" i="13"/>
  <c r="I321" i="13"/>
  <c r="K321" i="13"/>
  <c r="M321" i="13"/>
  <c r="O321" i="13"/>
  <c r="Q321" i="13"/>
  <c r="V321" i="13"/>
  <c r="G324" i="13"/>
  <c r="M324" i="13" s="1"/>
  <c r="I324" i="13"/>
  <c r="K324" i="13"/>
  <c r="O324" i="13"/>
  <c r="Q324" i="13"/>
  <c r="V324" i="13"/>
  <c r="G328" i="13"/>
  <c r="G327" i="13" s="1"/>
  <c r="I328" i="13"/>
  <c r="K328" i="13"/>
  <c r="K327" i="13" s="1"/>
  <c r="O328" i="13"/>
  <c r="O327" i="13" s="1"/>
  <c r="Q328" i="13"/>
  <c r="V328" i="13"/>
  <c r="V327" i="13" s="1"/>
  <c r="G334" i="13"/>
  <c r="I334" i="13"/>
  <c r="I327" i="13" s="1"/>
  <c r="K334" i="13"/>
  <c r="M334" i="13"/>
  <c r="O334" i="13"/>
  <c r="Q334" i="13"/>
  <c r="Q327" i="13" s="1"/>
  <c r="V334" i="13"/>
  <c r="G338" i="13"/>
  <c r="M338" i="13" s="1"/>
  <c r="I338" i="13"/>
  <c r="K338" i="13"/>
  <c r="O338" i="13"/>
  <c r="Q338" i="13"/>
  <c r="V338" i="13"/>
  <c r="G342" i="13"/>
  <c r="G341" i="13" s="1"/>
  <c r="I342" i="13"/>
  <c r="K342" i="13"/>
  <c r="K341" i="13" s="1"/>
  <c r="O342" i="13"/>
  <c r="O341" i="13" s="1"/>
  <c r="Q342" i="13"/>
  <c r="V342" i="13"/>
  <c r="V341" i="13" s="1"/>
  <c r="G345" i="13"/>
  <c r="I345" i="13"/>
  <c r="I341" i="13" s="1"/>
  <c r="K345" i="13"/>
  <c r="M345" i="13"/>
  <c r="O345" i="13"/>
  <c r="Q345" i="13"/>
  <c r="Q341" i="13" s="1"/>
  <c r="V345" i="13"/>
  <c r="G348" i="13"/>
  <c r="M348" i="13" s="1"/>
  <c r="I348" i="13"/>
  <c r="K348" i="13"/>
  <c r="O348" i="13"/>
  <c r="Q348" i="13"/>
  <c r="V348" i="13"/>
  <c r="G351" i="13"/>
  <c r="G350" i="13" s="1"/>
  <c r="I351" i="13"/>
  <c r="K351" i="13"/>
  <c r="K350" i="13" s="1"/>
  <c r="O351" i="13"/>
  <c r="O350" i="13" s="1"/>
  <c r="Q351" i="13"/>
  <c r="V351" i="13"/>
  <c r="V350" i="13" s="1"/>
  <c r="G354" i="13"/>
  <c r="I354" i="13"/>
  <c r="I350" i="13" s="1"/>
  <c r="K354" i="13"/>
  <c r="M354" i="13"/>
  <c r="O354" i="13"/>
  <c r="Q354" i="13"/>
  <c r="Q350" i="13" s="1"/>
  <c r="V354" i="13"/>
  <c r="G358" i="13"/>
  <c r="M358" i="13" s="1"/>
  <c r="I358" i="13"/>
  <c r="K358" i="13"/>
  <c r="O358" i="13"/>
  <c r="Q358" i="13"/>
  <c r="V358" i="13"/>
  <c r="G366" i="13"/>
  <c r="I366" i="13"/>
  <c r="K366" i="13"/>
  <c r="M366" i="13"/>
  <c r="O366" i="13"/>
  <c r="Q366" i="13"/>
  <c r="V366" i="13"/>
  <c r="G369" i="13"/>
  <c r="M369" i="13" s="1"/>
  <c r="I369" i="13"/>
  <c r="K369" i="13"/>
  <c r="O369" i="13"/>
  <c r="Q369" i="13"/>
  <c r="V369" i="13"/>
  <c r="G372" i="13"/>
  <c r="I372" i="13"/>
  <c r="K372" i="13"/>
  <c r="M372" i="13"/>
  <c r="O372" i="13"/>
  <c r="Q372" i="13"/>
  <c r="V372" i="13"/>
  <c r="G375" i="13"/>
  <c r="M375" i="13" s="1"/>
  <c r="I375" i="13"/>
  <c r="K375" i="13"/>
  <c r="O375" i="13"/>
  <c r="Q375" i="13"/>
  <c r="V375" i="13"/>
  <c r="G378" i="13"/>
  <c r="I378" i="13"/>
  <c r="K378" i="13"/>
  <c r="M378" i="13"/>
  <c r="O378" i="13"/>
  <c r="Q378" i="13"/>
  <c r="V378" i="13"/>
  <c r="G381" i="13"/>
  <c r="M381" i="13" s="1"/>
  <c r="I381" i="13"/>
  <c r="K381" i="13"/>
  <c r="O381" i="13"/>
  <c r="Q381" i="13"/>
  <c r="V381" i="13"/>
  <c r="G387" i="13"/>
  <c r="I387" i="13"/>
  <c r="K387" i="13"/>
  <c r="M387" i="13"/>
  <c r="O387" i="13"/>
  <c r="Q387" i="13"/>
  <c r="V387" i="13"/>
  <c r="G391" i="13"/>
  <c r="M391" i="13" s="1"/>
  <c r="I391" i="13"/>
  <c r="K391" i="13"/>
  <c r="O391" i="13"/>
  <c r="Q391" i="13"/>
  <c r="V391" i="13"/>
  <c r="G399" i="13"/>
  <c r="G398" i="13" s="1"/>
  <c r="I399" i="13"/>
  <c r="I398" i="13" s="1"/>
  <c r="K399" i="13"/>
  <c r="K398" i="13" s="1"/>
  <c r="O399" i="13"/>
  <c r="O398" i="13" s="1"/>
  <c r="Q399" i="13"/>
  <c r="Q398" i="13" s="1"/>
  <c r="V399" i="13"/>
  <c r="V398" i="13" s="1"/>
  <c r="G405" i="13"/>
  <c r="I405" i="13"/>
  <c r="K405" i="13"/>
  <c r="M405" i="13"/>
  <c r="O405" i="13"/>
  <c r="Q405" i="13"/>
  <c r="V405" i="13"/>
  <c r="G413" i="13"/>
  <c r="I413" i="13"/>
  <c r="I412" i="13" s="1"/>
  <c r="K413" i="13"/>
  <c r="M413" i="13"/>
  <c r="O413" i="13"/>
  <c r="Q413" i="13"/>
  <c r="Q412" i="13" s="1"/>
  <c r="V413" i="13"/>
  <c r="G417" i="13"/>
  <c r="G412" i="13" s="1"/>
  <c r="I417" i="13"/>
  <c r="K417" i="13"/>
  <c r="K412" i="13" s="1"/>
  <c r="O417" i="13"/>
  <c r="O412" i="13" s="1"/>
  <c r="Q417" i="13"/>
  <c r="V417" i="13"/>
  <c r="V412" i="13" s="1"/>
  <c r="G424" i="13"/>
  <c r="I424" i="13"/>
  <c r="K424" i="13"/>
  <c r="M424" i="13"/>
  <c r="O424" i="13"/>
  <c r="Q424" i="13"/>
  <c r="V424" i="13"/>
  <c r="G432" i="13"/>
  <c r="I432" i="13"/>
  <c r="I431" i="13" s="1"/>
  <c r="K432" i="13"/>
  <c r="M432" i="13"/>
  <c r="O432" i="13"/>
  <c r="Q432" i="13"/>
  <c r="Q431" i="13" s="1"/>
  <c r="V432" i="13"/>
  <c r="G438" i="13"/>
  <c r="M438" i="13" s="1"/>
  <c r="I438" i="13"/>
  <c r="K438" i="13"/>
  <c r="K431" i="13" s="1"/>
  <c r="O438" i="13"/>
  <c r="Q438" i="13"/>
  <c r="V438" i="13"/>
  <c r="V431" i="13" s="1"/>
  <c r="G444" i="13"/>
  <c r="I444" i="13"/>
  <c r="K444" i="13"/>
  <c r="M444" i="13"/>
  <c r="O444" i="13"/>
  <c r="Q444" i="13"/>
  <c r="V444" i="13"/>
  <c r="G450" i="13"/>
  <c r="M450" i="13" s="1"/>
  <c r="I450" i="13"/>
  <c r="K450" i="13"/>
  <c r="O450" i="13"/>
  <c r="O431" i="13" s="1"/>
  <c r="Q450" i="13"/>
  <c r="V450" i="13"/>
  <c r="G455" i="13"/>
  <c r="I455" i="13"/>
  <c r="K455" i="13"/>
  <c r="M455" i="13"/>
  <c r="O455" i="13"/>
  <c r="Q455" i="13"/>
  <c r="V455" i="13"/>
  <c r="G460" i="13"/>
  <c r="M460" i="13" s="1"/>
  <c r="I460" i="13"/>
  <c r="K460" i="13"/>
  <c r="O460" i="13"/>
  <c r="Q460" i="13"/>
  <c r="V460" i="13"/>
  <c r="G465" i="13"/>
  <c r="I465" i="13"/>
  <c r="K465" i="13"/>
  <c r="M465" i="13"/>
  <c r="O465" i="13"/>
  <c r="Q465" i="13"/>
  <c r="V465" i="13"/>
  <c r="G470" i="13"/>
  <c r="M470" i="13" s="1"/>
  <c r="I470" i="13"/>
  <c r="K470" i="13"/>
  <c r="O470" i="13"/>
  <c r="Q470" i="13"/>
  <c r="V470" i="13"/>
  <c r="AE477" i="13"/>
  <c r="AF477" i="13"/>
  <c r="G43" i="12"/>
  <c r="BA40" i="12"/>
  <c r="BA36" i="12"/>
  <c r="BA33" i="12"/>
  <c r="BA30" i="12"/>
  <c r="BA26" i="12"/>
  <c r="BA22" i="12"/>
  <c r="BA13" i="12"/>
  <c r="G8" i="12"/>
  <c r="O8" i="12"/>
  <c r="G9" i="12"/>
  <c r="M9" i="12" s="1"/>
  <c r="M8" i="12" s="1"/>
  <c r="I9" i="12"/>
  <c r="I8" i="12" s="1"/>
  <c r="K9" i="12"/>
  <c r="K8" i="12" s="1"/>
  <c r="O9" i="12"/>
  <c r="Q9" i="12"/>
  <c r="Q8" i="12" s="1"/>
  <c r="V9" i="12"/>
  <c r="V8" i="12" s="1"/>
  <c r="G12" i="12"/>
  <c r="I12" i="12"/>
  <c r="K12" i="12"/>
  <c r="M12" i="12"/>
  <c r="O12" i="12"/>
  <c r="Q12" i="12"/>
  <c r="V12" i="12"/>
  <c r="G16" i="12"/>
  <c r="I16" i="12"/>
  <c r="K16" i="12"/>
  <c r="M16" i="12"/>
  <c r="O16" i="12"/>
  <c r="Q16" i="12"/>
  <c r="V16" i="12"/>
  <c r="G20" i="12"/>
  <c r="G21" i="12"/>
  <c r="M21" i="12" s="1"/>
  <c r="I21" i="12"/>
  <c r="I20" i="12" s="1"/>
  <c r="K21" i="12"/>
  <c r="K20" i="12" s="1"/>
  <c r="O21" i="12"/>
  <c r="Q21" i="12"/>
  <c r="Q20" i="12" s="1"/>
  <c r="V21" i="12"/>
  <c r="V20" i="12" s="1"/>
  <c r="G25" i="12"/>
  <c r="I25" i="12"/>
  <c r="K25" i="12"/>
  <c r="M25" i="12"/>
  <c r="O25" i="12"/>
  <c r="Q25" i="12"/>
  <c r="V25" i="12"/>
  <c r="G29" i="12"/>
  <c r="I29" i="12"/>
  <c r="K29" i="12"/>
  <c r="M29" i="12"/>
  <c r="O29" i="12"/>
  <c r="Q29" i="12"/>
  <c r="V29" i="12"/>
  <c r="G32" i="12"/>
  <c r="AF43" i="12" s="1"/>
  <c r="I32" i="12"/>
  <c r="K32" i="12"/>
  <c r="O32" i="12"/>
  <c r="O20" i="12" s="1"/>
  <c r="Q32" i="12"/>
  <c r="V32" i="12"/>
  <c r="G35" i="12"/>
  <c r="M35" i="12" s="1"/>
  <c r="I35" i="12"/>
  <c r="K35" i="12"/>
  <c r="O35" i="12"/>
  <c r="Q35" i="12"/>
  <c r="V35" i="12"/>
  <c r="G39" i="12"/>
  <c r="I39" i="12"/>
  <c r="K39" i="12"/>
  <c r="M39" i="12"/>
  <c r="O39" i="12"/>
  <c r="Q39" i="12"/>
  <c r="V39" i="12"/>
  <c r="AE43" i="12"/>
  <c r="I20" i="1"/>
  <c r="I19" i="1"/>
  <c r="I18" i="1"/>
  <c r="I16" i="1"/>
  <c r="AZ127" i="1"/>
  <c r="AZ126" i="1"/>
  <c r="AZ124" i="1"/>
  <c r="AZ123" i="1"/>
  <c r="AZ121" i="1"/>
  <c r="AZ120" i="1"/>
  <c r="AZ118" i="1"/>
  <c r="AZ116" i="1"/>
  <c r="AZ115" i="1"/>
  <c r="AZ114" i="1"/>
  <c r="AZ112" i="1"/>
  <c r="AZ109" i="1"/>
  <c r="AZ107" i="1"/>
  <c r="AZ103" i="1"/>
  <c r="AZ102" i="1"/>
  <c r="AZ100" i="1"/>
  <c r="AZ99" i="1"/>
  <c r="AZ97" i="1"/>
  <c r="AZ96" i="1"/>
  <c r="AZ95" i="1"/>
  <c r="AZ93" i="1"/>
  <c r="AZ92" i="1"/>
  <c r="AZ90" i="1"/>
  <c r="AZ88" i="1"/>
  <c r="AZ87" i="1"/>
  <c r="AZ85" i="1"/>
  <c r="AZ83" i="1"/>
  <c r="AZ82" i="1"/>
  <c r="AZ80" i="1"/>
  <c r="AZ79" i="1"/>
  <c r="AZ77" i="1"/>
  <c r="AZ76" i="1"/>
  <c r="AZ74" i="1"/>
  <c r="AZ72" i="1"/>
  <c r="AZ71" i="1"/>
  <c r="AZ70" i="1"/>
  <c r="AZ69" i="1"/>
  <c r="AZ68" i="1"/>
  <c r="AZ67" i="1"/>
  <c r="AZ64" i="1"/>
  <c r="AZ62" i="1"/>
  <c r="AZ61" i="1"/>
  <c r="AZ59" i="1"/>
  <c r="AZ57" i="1"/>
  <c r="H53" i="1"/>
  <c r="I53" i="1" s="1"/>
  <c r="H52" i="1"/>
  <c r="I52" i="1" s="1"/>
  <c r="H51" i="1"/>
  <c r="I51" i="1" s="1"/>
  <c r="H50" i="1"/>
  <c r="I50" i="1" s="1"/>
  <c r="H49" i="1"/>
  <c r="I49" i="1" s="1"/>
  <c r="H46" i="1"/>
  <c r="I46" i="1" s="1"/>
  <c r="H45" i="1"/>
  <c r="I45" i="1" s="1"/>
  <c r="H44" i="1"/>
  <c r="I44" i="1" s="1"/>
  <c r="H43" i="1"/>
  <c r="I43" i="1" s="1"/>
  <c r="H42" i="1"/>
  <c r="H41" i="1"/>
  <c r="I41" i="1" s="1"/>
  <c r="H40" i="1"/>
  <c r="I40" i="1" s="1"/>
  <c r="J28" i="1"/>
  <c r="J26" i="1"/>
  <c r="G38" i="1"/>
  <c r="F38" i="1"/>
  <c r="J23" i="1"/>
  <c r="J24" i="1"/>
  <c r="J25" i="1"/>
  <c r="J27" i="1"/>
  <c r="E24" i="1"/>
  <c r="E26" i="1"/>
  <c r="H48" i="1" l="1"/>
  <c r="I48" i="1" s="1"/>
  <c r="O126" i="16"/>
  <c r="G39" i="1"/>
  <c r="G54" i="1" s="1"/>
  <c r="G25" i="1" s="1"/>
  <c r="A25" i="1" s="1"/>
  <c r="A26" i="1" s="1"/>
  <c r="G48" i="1"/>
  <c r="F47" i="1"/>
  <c r="H47" i="1" s="1"/>
  <c r="I47" i="1" s="1"/>
  <c r="V126" i="16"/>
  <c r="K126" i="16"/>
  <c r="Q126" i="16"/>
  <c r="I126" i="16"/>
  <c r="F39" i="1"/>
  <c r="G26" i="1"/>
  <c r="AF27" i="21"/>
  <c r="M13" i="21"/>
  <c r="M8" i="21" s="1"/>
  <c r="M100" i="20"/>
  <c r="M26" i="20"/>
  <c r="M92" i="20"/>
  <c r="M70" i="20"/>
  <c r="G92" i="20"/>
  <c r="G17" i="20"/>
  <c r="G70" i="20"/>
  <c r="AF112" i="20"/>
  <c r="M875" i="19"/>
  <c r="M910" i="19"/>
  <c r="M232" i="19"/>
  <c r="M16" i="19"/>
  <c r="M839" i="19"/>
  <c r="M393" i="19"/>
  <c r="M865" i="19"/>
  <c r="G875" i="19"/>
  <c r="G865" i="19"/>
  <c r="M511" i="19"/>
  <c r="M510" i="19" s="1"/>
  <c r="M116" i="19"/>
  <c r="M112" i="19" s="1"/>
  <c r="G8" i="19"/>
  <c r="M283" i="18"/>
  <c r="M51" i="18"/>
  <c r="G283" i="18"/>
  <c r="G51" i="18"/>
  <c r="AF310" i="18"/>
  <c r="M12" i="18"/>
  <c r="M8" i="18" s="1"/>
  <c r="M32" i="17"/>
  <c r="M85" i="17"/>
  <c r="M215" i="17"/>
  <c r="G215" i="17"/>
  <c r="M12" i="17"/>
  <c r="M8" i="17" s="1"/>
  <c r="M327" i="16"/>
  <c r="M126" i="16"/>
  <c r="M8" i="16"/>
  <c r="M39" i="16"/>
  <c r="M342" i="16"/>
  <c r="G39" i="16"/>
  <c r="G8" i="16"/>
  <c r="G126" i="16"/>
  <c r="M285" i="16"/>
  <c r="M281" i="16" s="1"/>
  <c r="M8" i="15"/>
  <c r="M52" i="15"/>
  <c r="G17" i="15"/>
  <c r="M111" i="15"/>
  <c r="M105" i="15" s="1"/>
  <c r="M96" i="15"/>
  <c r="M88" i="15" s="1"/>
  <c r="M109" i="14"/>
  <c r="M132" i="14"/>
  <c r="M80" i="14"/>
  <c r="M8" i="14"/>
  <c r="G132" i="14"/>
  <c r="G109" i="14"/>
  <c r="AF162" i="14"/>
  <c r="M118" i="14"/>
  <c r="M117" i="14" s="1"/>
  <c r="G80" i="14"/>
  <c r="M412" i="13"/>
  <c r="M172" i="13"/>
  <c r="M431" i="13"/>
  <c r="M259" i="13"/>
  <c r="M186" i="13"/>
  <c r="M417" i="13"/>
  <c r="M399" i="13"/>
  <c r="M398" i="13" s="1"/>
  <c r="M351" i="13"/>
  <c r="M350" i="13" s="1"/>
  <c r="M342" i="13"/>
  <c r="M341" i="13" s="1"/>
  <c r="M328" i="13"/>
  <c r="M327" i="13" s="1"/>
  <c r="M279" i="13"/>
  <c r="M274" i="13" s="1"/>
  <c r="M267" i="13"/>
  <c r="M266" i="13" s="1"/>
  <c r="G186" i="13"/>
  <c r="G172" i="13"/>
  <c r="M162" i="13"/>
  <c r="M153" i="13" s="1"/>
  <c r="M102" i="13"/>
  <c r="M101" i="13" s="1"/>
  <c r="G74" i="13"/>
  <c r="M52" i="13"/>
  <c r="M51" i="13" s="1"/>
  <c r="G431" i="13"/>
  <c r="M123" i="13"/>
  <c r="M118" i="13" s="1"/>
  <c r="M27" i="13"/>
  <c r="M23" i="13" s="1"/>
  <c r="M32" i="12"/>
  <c r="M20" i="12" s="1"/>
  <c r="I165" i="1" l="1"/>
  <c r="G346" i="16"/>
  <c r="F54" i="1"/>
  <c r="H39" i="1"/>
  <c r="G23" i="1" l="1"/>
  <c r="A23" i="1" s="1"/>
  <c r="G28" i="1"/>
  <c r="I39" i="1"/>
  <c r="I54" i="1" s="1"/>
  <c r="H54" i="1"/>
  <c r="I17" i="1"/>
  <c r="I21" i="1" s="1"/>
  <c r="I195" i="1"/>
  <c r="J52" i="1" l="1"/>
  <c r="J46" i="1"/>
  <c r="J53" i="1"/>
  <c r="J47" i="1"/>
  <c r="J48" i="1"/>
  <c r="J40" i="1"/>
  <c r="J49" i="1"/>
  <c r="J41" i="1"/>
  <c r="J43" i="1"/>
  <c r="J44" i="1"/>
  <c r="J51" i="1"/>
  <c r="J45" i="1"/>
  <c r="J50" i="1"/>
  <c r="J39" i="1"/>
  <c r="J54" i="1" s="1"/>
  <c r="J194" i="1"/>
  <c r="J160" i="1"/>
  <c r="J155" i="1"/>
  <c r="J179" i="1"/>
  <c r="J162" i="1"/>
  <c r="J152" i="1"/>
  <c r="J164" i="1"/>
  <c r="J178" i="1"/>
  <c r="J188" i="1"/>
  <c r="J149" i="1"/>
  <c r="J157" i="1"/>
  <c r="J165" i="1"/>
  <c r="J173" i="1"/>
  <c r="J181" i="1"/>
  <c r="J189" i="1"/>
  <c r="J166" i="1"/>
  <c r="J190" i="1"/>
  <c r="J154" i="1"/>
  <c r="J180" i="1"/>
  <c r="J192" i="1"/>
  <c r="J159" i="1"/>
  <c r="J175" i="1"/>
  <c r="J191" i="1"/>
  <c r="J170" i="1"/>
  <c r="J150" i="1"/>
  <c r="J168" i="1"/>
  <c r="J151" i="1"/>
  <c r="J167" i="1"/>
  <c r="J183" i="1"/>
  <c r="J147" i="1"/>
  <c r="J156" i="1"/>
  <c r="J172" i="1"/>
  <c r="J184" i="1"/>
  <c r="J193" i="1"/>
  <c r="J153" i="1"/>
  <c r="J161" i="1"/>
  <c r="J169" i="1"/>
  <c r="J177" i="1"/>
  <c r="J185" i="1"/>
  <c r="J146" i="1"/>
  <c r="J174" i="1"/>
  <c r="J158" i="1"/>
  <c r="J176" i="1"/>
  <c r="J186" i="1"/>
  <c r="J148" i="1"/>
  <c r="J163" i="1"/>
  <c r="J171" i="1"/>
  <c r="J187" i="1"/>
  <c r="J182" i="1"/>
  <c r="G24" i="1"/>
  <c r="A27" i="1" s="1"/>
  <c r="A24" i="1"/>
  <c r="G29" i="1" l="1"/>
  <c r="G27" i="1" s="1"/>
  <c r="A29" i="1"/>
  <c r="J19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FE65D55A-3318-4668-AE77-1EE5968031C0}">
      <text>
        <r>
          <rPr>
            <sz val="9"/>
            <color indexed="81"/>
            <rFont val="Tahoma"/>
            <family val="2"/>
            <charset val="238"/>
          </rPr>
          <t>Jedná se o informaci, zda se jedná o položku, která je do rozpočtu zadána z cenové soustavy RTS, nebo vlastní.</t>
        </r>
      </text>
    </comment>
    <comment ref="T6" authorId="0" shapeId="0" xr:uid="{1E293C13-222B-4417-B821-57ACBA3283A6}">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5377AB51-F3C2-4573-9389-51A95DA9BFC3}">
      <text>
        <r>
          <rPr>
            <sz val="9"/>
            <color indexed="81"/>
            <rFont val="Tahoma"/>
            <family val="2"/>
            <charset val="238"/>
          </rPr>
          <t>Jedná se o informaci, zda se jedná o položku, která je do rozpočtu zadána z cenové soustavy RTS, nebo vlastní.</t>
        </r>
      </text>
    </comment>
    <comment ref="T6" authorId="0" shapeId="0" xr:uid="{B72CFD98-5385-4D9D-9582-19A3FADC28C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DE5D6A2B-DFF9-4638-A8E3-F331C45224C2}">
      <text>
        <r>
          <rPr>
            <sz val="9"/>
            <color indexed="81"/>
            <rFont val="Tahoma"/>
            <family val="2"/>
            <charset val="238"/>
          </rPr>
          <t>Jedná se o informaci, zda se jedná o položku, která je do rozpočtu zadána z cenové soustavy RTS, nebo vlastní.</t>
        </r>
      </text>
    </comment>
    <comment ref="T6" authorId="0" shapeId="0" xr:uid="{B9A3D319-AFA6-4DBC-A25D-65E21F17751B}">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214B5B25-2634-4EA4-8079-C56AAFBE854E}">
      <text>
        <r>
          <rPr>
            <sz val="9"/>
            <color indexed="81"/>
            <rFont val="Tahoma"/>
            <family val="2"/>
            <charset val="238"/>
          </rPr>
          <t>Jedná se o informaci, zda se jedná o položku, která je do rozpočtu zadána z cenové soustavy RTS, nebo vlastní.</t>
        </r>
      </text>
    </comment>
    <comment ref="T6" authorId="0" shapeId="0" xr:uid="{7DAD779C-102A-48DF-8C49-4C94F3804F0A}">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444459A7-D626-48F9-A1D9-B69EA1F0A1AD}">
      <text>
        <r>
          <rPr>
            <sz val="9"/>
            <color indexed="81"/>
            <rFont val="Tahoma"/>
            <family val="2"/>
            <charset val="238"/>
          </rPr>
          <t>Jedná se o informaci, zda se jedná o položku, která je do rozpočtu zadána z cenové soustavy RTS, nebo vlastní.</t>
        </r>
      </text>
    </comment>
    <comment ref="T6" authorId="0" shapeId="0" xr:uid="{764758FF-7329-4B09-AC38-34C428F0DF33}">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5F9D7B24-F741-43DF-ABD9-A2F05B386232}">
      <text>
        <r>
          <rPr>
            <sz val="9"/>
            <color indexed="81"/>
            <rFont val="Tahoma"/>
            <family val="2"/>
            <charset val="238"/>
          </rPr>
          <t>Jedná se o informaci, zda se jedná o položku, která je do rozpočtu zadána z cenové soustavy RTS, nebo vlastní.</t>
        </r>
      </text>
    </comment>
    <comment ref="T6" authorId="0" shapeId="0" xr:uid="{121D0525-7C2A-42F7-A51C-47AEDE9BB18B}">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7CAC29EE-95A5-476E-96C0-5B4B2D90F3C5}">
      <text>
        <r>
          <rPr>
            <sz val="9"/>
            <color indexed="81"/>
            <rFont val="Tahoma"/>
            <family val="2"/>
            <charset val="238"/>
          </rPr>
          <t>Jedná se o informaci, zda se jedná o položku, která je do rozpočtu zadána z cenové soustavy RTS, nebo vlastní.</t>
        </r>
      </text>
    </comment>
    <comment ref="T6" authorId="0" shapeId="0" xr:uid="{0AF45B54-0636-4E9E-9ADF-DD5B740153A9}">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F3B50206-5F51-4BB7-A9F7-7000417CACB4}">
      <text>
        <r>
          <rPr>
            <sz val="9"/>
            <color indexed="81"/>
            <rFont val="Tahoma"/>
            <family val="2"/>
            <charset val="238"/>
          </rPr>
          <t>Jedná se o informaci, zda se jedná o položku, která je do rozpočtu zadána z cenové soustavy RTS, nebo vlastní.</t>
        </r>
      </text>
    </comment>
    <comment ref="T6" authorId="0" shapeId="0" xr:uid="{E3AD2EDC-479D-493A-9EF2-607C85BF1A22}">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45711533-0E7D-4E8E-9A14-483593E02BF7}">
      <text>
        <r>
          <rPr>
            <sz val="9"/>
            <color indexed="81"/>
            <rFont val="Tahoma"/>
            <family val="2"/>
            <charset val="238"/>
          </rPr>
          <t>Jedná se o informaci, zda se jedná o položku, která je do rozpočtu zadána z cenové soustavy RTS, nebo vlastní.</t>
        </r>
      </text>
    </comment>
    <comment ref="T6" authorId="0" shapeId="0" xr:uid="{D5FAF849-8CF2-4A04-BED0-A960AD54391C}">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Eduard Šober</author>
  </authors>
  <commentList>
    <comment ref="S6" authorId="0" shapeId="0" xr:uid="{A19BC06D-9BC4-4050-9560-52E296BA699C}">
      <text>
        <r>
          <rPr>
            <sz val="9"/>
            <color indexed="81"/>
            <rFont val="Tahoma"/>
            <family val="2"/>
            <charset val="238"/>
          </rPr>
          <t>Jedná se o informaci, zda se jedná o položku, která je do rozpočtu zadána z cenové soustavy RTS, nebo vlastní.</t>
        </r>
      </text>
    </comment>
    <comment ref="T6" authorId="0" shapeId="0" xr:uid="{603FBAC8-1778-4E61-96E5-CD8CBC9CD9F1}">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<sst xmlns="http://schemas.openxmlformats.org/spreadsheetml/2006/main" count="10310" uniqueCount="2256">
  <si>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</si>
  <si>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</si>
  <si>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</si>
  <si>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</si>
  <si>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</si>
  <si>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</si>
  <si>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</si>
  <si>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</si>
  <si>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</si>
  <si>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</si>
  <si>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</si>
  <si>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</si>
  <si>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</si>
  <si>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</si>
  <si>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</si>
  <si>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</si>
  <si>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</si>
  <si>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</si>
  <si>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</si>
  <si>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</si>
  <si>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</si>
  <si>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</si>
  <si>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</si>
  <si>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</si>
  <si>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</si>
  <si>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</si>
  <si>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</si>
  <si>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</si>
  <si>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</si>
  <si>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</si>
  <si>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</si>
  <si>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</si>
  <si>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</si>
  <si>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</si>
  <si>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</si>
  <si>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</si>
  <si>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</si>
  <si>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</si>
  <si>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</si>
  <si>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</si>
  <si>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</si>
  <si>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</si>
  <si>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</si>
  <si>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22_Z_041</t>
  </si>
  <si>
    <t>Rekonstrukce plynové kotelny, Dům kultury v Kroměříži</t>
  </si>
  <si>
    <t>Ing. Eduard Šober</t>
  </si>
  <si>
    <t>Pilařova 8/2</t>
  </si>
  <si>
    <t>Kroměříž</t>
  </si>
  <si>
    <t>76701</t>
  </si>
  <si>
    <t>12303518</t>
  </si>
  <si>
    <t>CZ5805261682</t>
  </si>
  <si>
    <t>Stavba</t>
  </si>
  <si>
    <t>Ostatní a vedlejší náklady</t>
  </si>
  <si>
    <t>001</t>
  </si>
  <si>
    <t>Vedlejší a ostatní náklady</t>
  </si>
  <si>
    <t>Stavební objekt</t>
  </si>
  <si>
    <t>D1.1</t>
  </si>
  <si>
    <t>Architektonicko - stavební řešení</t>
  </si>
  <si>
    <t>D1.1-01</t>
  </si>
  <si>
    <t>Architektonicko - stavební řešení - kotelna</t>
  </si>
  <si>
    <t>D1.1-02</t>
  </si>
  <si>
    <t>Architektonicko - stavební řešení - přípojka plynu</t>
  </si>
  <si>
    <t>D1.1-03</t>
  </si>
  <si>
    <t>Architektonicko - stavební řešení - instalace el. ohřívačů</t>
  </si>
  <si>
    <t>D1.4</t>
  </si>
  <si>
    <t>Technika prostředí staveb</t>
  </si>
  <si>
    <t>D1.4-01.1</t>
  </si>
  <si>
    <t>Zdravotně technické instalace - kotelna</t>
  </si>
  <si>
    <t>D1.4-01.2</t>
  </si>
  <si>
    <t>Zdravotně technické instalace - instalace el. ohřívačů</t>
  </si>
  <si>
    <t>D1.4-02</t>
  </si>
  <si>
    <t>Plynová odběrná zařízení</t>
  </si>
  <si>
    <t>D1.4-04</t>
  </si>
  <si>
    <t>Vytápění</t>
  </si>
  <si>
    <t>D1.4-06</t>
  </si>
  <si>
    <t>Elektroinstalace, Měření a Regulace</t>
  </si>
  <si>
    <t>D1.4-07</t>
  </si>
  <si>
    <t>Elektroinstalace - instalace el. ohřívačů</t>
  </si>
  <si>
    <t>Celkem za stavbu</t>
  </si>
  <si>
    <t>CZK</t>
  </si>
  <si>
    <t>#POPS</t>
  </si>
  <si>
    <t>Popis stavby: 22_Z_041 - Rekonstrukce plynové kotelny, Dům kultury v Kroměříži</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</si>
  <si>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</si>
  <si>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</si>
  <si>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</si>
  <si>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</si>
  <si>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</si>
  <si>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</si>
  <si>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</si>
  <si>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</si>
  <si>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</si>
  <si>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</si>
  <si>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</si>
  <si>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</si>
  <si>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</si>
  <si>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</si>
  <si>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</si>
  <si>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</si>
  <si>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</si>
  <si>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</si>
  <si>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</si>
  <si>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</si>
  <si>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</si>
  <si>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</si>
  <si>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</si>
  <si>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</si>
  <si>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</si>
  <si>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</si>
  <si>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</si>
  <si>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</si>
  <si>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</si>
  <si>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</si>
  <si>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</si>
  <si>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</si>
  <si>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</si>
  <si>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</si>
  <si>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</si>
  <si>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</si>
  <si>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</si>
  <si>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</si>
  <si>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</si>
  <si>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</si>
  <si>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</si>
  <si>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</si>
  <si>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</si>
  <si>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</si>
  <si>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</si>
  <si>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001 - Vedlejší a ostatní náklady</t>
  </si>
  <si>
    <t>#POPR</t>
  </si>
  <si>
    <t>Popis rozpočtu: 001 - Vedlejší a ostatní náklady</t>
  </si>
  <si>
    <t>Popis objektu: D1.1 - Architektonicko - stavební řešení</t>
  </si>
  <si>
    <t>Popis rozpočtu: D1.1-01 - Architektonicko - stavební řešení - kotelna</t>
  </si>
  <si>
    <t>Popis rozpočtu: D1.1-02 - Architektonicko - stavební řešení - přípojka plynu</t>
  </si>
  <si>
    <t>Popis rozpočtu: D1.1-03 - Architektonicko - stavební řešení - instalace el. ohřívačů</t>
  </si>
  <si>
    <t>Popis objektu: D1.4 - Technika prostředí staveb</t>
  </si>
  <si>
    <t>Popis rozpočtu: D1.4-01.1 - Zdravotně technické instalace - kotelna</t>
  </si>
  <si>
    <t>Popis rozpočtu: D1.4-01.2 - Zdravotně technické instalace - instalace el. ohřívačů</t>
  </si>
  <si>
    <t>Popis rozpočtu: D1.4-02 - Plynová odběrná zařízení</t>
  </si>
  <si>
    <t>Popis rozpočtu: D1.4-04 - Vytápění</t>
  </si>
  <si>
    <t>Popis rozpočtu: D1.4-06 - Elektroinstalace, Měření a Regulace</t>
  </si>
  <si>
    <t>Popis rozpočtu: D1.4-07 - Elektroinstalace - instalace el. ohřívačů</t>
  </si>
  <si>
    <t>Rekapitulace dílů</t>
  </si>
  <si>
    <t>Typ dílu</t>
  </si>
  <si>
    <t>1</t>
  </si>
  <si>
    <t>Zemní práce</t>
  </si>
  <si>
    <t>2</t>
  </si>
  <si>
    <t>Základy a zvláštní zakládání</t>
  </si>
  <si>
    <t>3</t>
  </si>
  <si>
    <t>Svislé a kompletní konstrukce</t>
  </si>
  <si>
    <t>34</t>
  </si>
  <si>
    <t>Stěny a příčky</t>
  </si>
  <si>
    <t>4</t>
  </si>
  <si>
    <t>Vodorovné konstrukce</t>
  </si>
  <si>
    <t>5</t>
  </si>
  <si>
    <t>Komunikace</t>
  </si>
  <si>
    <t>61</t>
  </si>
  <si>
    <t>Upravy povrchů vnitřní</t>
  </si>
  <si>
    <t>8</t>
  </si>
  <si>
    <t>Trubní vedení</t>
  </si>
  <si>
    <t>900</t>
  </si>
  <si>
    <t>HZS</t>
  </si>
  <si>
    <t>91</t>
  </si>
  <si>
    <t>Doplňující práce na komunikaci</t>
  </si>
  <si>
    <t>94</t>
  </si>
  <si>
    <t>Lešení a stavební výtahy</t>
  </si>
  <si>
    <t>95</t>
  </si>
  <si>
    <t>Dokončovací konstrukce na pozemních stavbách</t>
  </si>
  <si>
    <t>953</t>
  </si>
  <si>
    <t>96</t>
  </si>
  <si>
    <t>Bourání konstrukcí</t>
  </si>
  <si>
    <t>97</t>
  </si>
  <si>
    <t>Prorážení otvorů</t>
  </si>
  <si>
    <t>99</t>
  </si>
  <si>
    <t>Staveništní přesun hmot</t>
  </si>
  <si>
    <t>711</t>
  </si>
  <si>
    <t>Izolace proti vodě</t>
  </si>
  <si>
    <t>713</t>
  </si>
  <si>
    <t>Izolace tepelné</t>
  </si>
  <si>
    <t>721</t>
  </si>
  <si>
    <t>Vnitřní kanalizace</t>
  </si>
  <si>
    <t>722</t>
  </si>
  <si>
    <t>Vnitřní vodovod</t>
  </si>
  <si>
    <t>723</t>
  </si>
  <si>
    <t>Vnitřní plynovod</t>
  </si>
  <si>
    <t>724</t>
  </si>
  <si>
    <t>Strojní vybavení</t>
  </si>
  <si>
    <t>725</t>
  </si>
  <si>
    <t>Zařizovací předměty</t>
  </si>
  <si>
    <t>728</t>
  </si>
  <si>
    <t>Vzduchotechnika</t>
  </si>
  <si>
    <t>731</t>
  </si>
  <si>
    <t>Kotelny</t>
  </si>
  <si>
    <t>732</t>
  </si>
  <si>
    <t>Strojovny</t>
  </si>
  <si>
    <t>733</t>
  </si>
  <si>
    <t>Rozvod potrubí</t>
  </si>
  <si>
    <t>734</t>
  </si>
  <si>
    <t>Armatury</t>
  </si>
  <si>
    <t>735</t>
  </si>
  <si>
    <t>Otopná tělesa</t>
  </si>
  <si>
    <t>766</t>
  </si>
  <si>
    <t>Konstrukce truhlářské</t>
  </si>
  <si>
    <t>767</t>
  </si>
  <si>
    <t>Konstrukce zámečnické</t>
  </si>
  <si>
    <t>769</t>
  </si>
  <si>
    <t>Otvorové prvky z plastu</t>
  </si>
  <si>
    <t>771</t>
  </si>
  <si>
    <t>Podlahy z dlaždic a obklady</t>
  </si>
  <si>
    <t>781</t>
  </si>
  <si>
    <t>Obklady keramické</t>
  </si>
  <si>
    <t>783</t>
  </si>
  <si>
    <t>Nátěry</t>
  </si>
  <si>
    <t>784</t>
  </si>
  <si>
    <t>Malby</t>
  </si>
  <si>
    <t>M21.1</t>
  </si>
  <si>
    <t>Rozvaděč RM - kotelna</t>
  </si>
  <si>
    <t>M21.2</t>
  </si>
  <si>
    <t>Elektromontáže - kotelna</t>
  </si>
  <si>
    <t>M21.3</t>
  </si>
  <si>
    <t>Rozvaděč RMK - UT konvektory</t>
  </si>
  <si>
    <t>M21.4</t>
  </si>
  <si>
    <t>Elektromontáže - UT konvektory</t>
  </si>
  <si>
    <t>M36.1</t>
  </si>
  <si>
    <t>Komponenty - kotelna</t>
  </si>
  <si>
    <t>M36.2</t>
  </si>
  <si>
    <t>Komponenty - UT konvektory</t>
  </si>
  <si>
    <t>M55.1</t>
  </si>
  <si>
    <t>Vizualizace technologie, hardware - kotelna</t>
  </si>
  <si>
    <t>M55.2</t>
  </si>
  <si>
    <t>Vizualizace technologie - UT konvektory</t>
  </si>
  <si>
    <t>M21</t>
  </si>
  <si>
    <t>Elektromontáže</t>
  </si>
  <si>
    <t>M46</t>
  </si>
  <si>
    <t>Zemní práce při montážích</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</si>
  <si>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</si>
  <si>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</si>
  <si>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</si>
  <si>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</si>
  <si>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</si>
  <si>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</si>
  <si>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</si>
  <si>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</si>
  <si>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</si>
  <si>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</si>
  <si>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</si>
  <si>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</si>
  <si>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</si>
  <si>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</si>
  <si>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</si>
  <si>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</si>
  <si>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</si>
  <si>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</si>
  <si>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</si>
  <si>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</si>
  <si>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</si>
  <si>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</si>
  <si>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</si>
  <si>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</si>
  <si>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</si>
  <si>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</si>
  <si>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</si>
  <si>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</si>
  <si>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</si>
  <si>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</si>
  <si>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</si>
  <si>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</si>
  <si>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</si>
  <si>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</si>
  <si>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</si>
  <si>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005121 R</t>
  </si>
  <si>
    <t>Zařízení staveniště</t>
  </si>
  <si>
    <t>Soubor</t>
  </si>
  <si>
    <t>RTS 23/ I</t>
  </si>
  <si>
    <t>Indiv</t>
  </si>
  <si>
    <t>VRN</t>
  </si>
  <si>
    <t>Běžná</t>
  </si>
  <si>
    <t>POL99_2</t>
  </si>
  <si>
    <t>Veškeré náklady spojené s vybudováním, provozem a odstraněním zařízení staveniště.</t>
  </si>
  <si>
    <t>POP</t>
  </si>
  <si>
    <t>SPU</t>
  </si>
  <si>
    <t>005122010R</t>
  </si>
  <si>
    <t xml:space="preserve">Provoz objednatele </t>
  </si>
  <si>
    <t>POL99_1</t>
  </si>
  <si>
    <t>Náklady na ztížené provádění stavebních prací v důsledku nepřerušeného provozu na staveništi nebo v případech nepřerušeného provozu v objektech v nichž se stavební práce provádí.</t>
  </si>
  <si>
    <t>VV</t>
  </si>
  <si>
    <t>005124010R</t>
  </si>
  <si>
    <t>Koordinační činnost</t>
  </si>
  <si>
    <t>Koordinace stavebních a technologických dodávek stavby.</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</si>
  <si>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</si>
  <si>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</si>
  <si>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</si>
  <si>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005231020R</t>
  </si>
  <si>
    <t>Individuální a komplexní vyzkoušení</t>
  </si>
  <si>
    <t>Náklady na individuální zkoušky dodaných a smontovaných technologických zařízení včetně komplexního vyzkoušení.</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</si>
  <si>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</si>
  <si>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</si>
  <si>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t>
  </si>
  <si>
    <t>00524 R</t>
  </si>
  <si>
    <t>Předání a převzetí díla</t>
  </si>
  <si>
    <t>Náklady zhotovitele, které vzniknou v souvislosti s povinnostmi zhotovitele při předání a převzetí díla.</t>
  </si>
  <si>
    <t>005241010R</t>
  </si>
  <si>
    <t xml:space="preserve">Dokumentace skutečného provedení </t>
  </si>
  <si>
    <t>Náklady na vyhotovení dokumentace skutečného provedení stavby a její předání objednateli v požadované formě a požadovaném počtu.</t>
  </si>
  <si>
    <t>005261010R</t>
  </si>
  <si>
    <t>Pojištění dodavatele a pojištění díla</t>
  </si>
  <si>
    <t>Náklady spojené s povinným pojištěním dodavatele nebo stavebního díla či jeho části, v rozsahu obchodních podmínek.</t>
  </si>
  <si>
    <t>SUM</t>
  </si>
  <si>
    <t>END</t>
  </si>
  <si>
    <t>Položkový soupis prací a dodávek</t>
  </si>
  <si>
    <t>278381164R00</t>
  </si>
  <si>
    <t>Základy z betonu pod zařízení půdorysná plocha základu přes 1,00 do 2,00 m2, z betonu C 16/20</t>
  </si>
  <si>
    <t>m3</t>
  </si>
  <si>
    <t>801-1</t>
  </si>
  <si>
    <t>Práce</t>
  </si>
  <si>
    <t>POL1_1</t>
  </si>
  <si>
    <t>(ventilátory, čerpadla, ohřívače, motorová zařízení, odstředivky, ždímačky, pračky apod.) z betonu prostého včetně potřebného bednění, s hladkou cementovou omítkou stěn, s potěrem, s vynecháním otvorů pro kotvení železa, bez zemních prací a izolace,</t>
  </si>
  <si>
    <t>SPI</t>
  </si>
  <si>
    <t>pod kotle, v= 10cm : 2,70*1,55*0,10</t>
  </si>
  <si>
    <t>pod technologii : 3,00*0,90*0,10</t>
  </si>
  <si>
    <t>0,90*0,90*0,10</t>
  </si>
  <si>
    <t>310238211RT1</t>
  </si>
  <si>
    <t>Zazdívka otvorů o ploše přes 0,25 m2 do 1 m2 ve zdivu nadzákladovém cihlami pálenými pro jakoukoliv maltu vápenocementovou</t>
  </si>
  <si>
    <t>801-4</t>
  </si>
  <si>
    <t>včetně pomocného pracovního lešení</t>
  </si>
  <si>
    <t>nika s potrubím : 1,45*0,77*0,15</t>
  </si>
  <si>
    <t>2x prostup zrušené VZT ve stěně 2.PP : 0,50*0,30*0,50*2</t>
  </si>
  <si>
    <t xml:space="preserve"> ve stěně 1.PP : 0,50*0,30*0,50</t>
  </si>
  <si>
    <t>nika  pro HUP : 1,25*0,65*0,30</t>
  </si>
  <si>
    <t>954111104R00</t>
  </si>
  <si>
    <t>Obklady konstrukcí sádrokartonovými deskami obklady ocelových konstrukcí  obklady ocelových sloupů do 500 x 500 mm.   1 x opláštění, čtyřstranný, deska protipožární impregnovaná tloušťky 12,5 mm</t>
  </si>
  <si>
    <t>m</t>
  </si>
  <si>
    <t>sloupek 2x U č.18 : 1,50</t>
  </si>
  <si>
    <t>954312302R00</t>
  </si>
  <si>
    <t>Obklady konstrukcí sádrokartonovými deskami opláštění vodorovných konstrukcí dvoustranné od 500x500 mm do 800x800 mm, deskami protipožárními tl. 12,5 mm</t>
  </si>
  <si>
    <t>4 strany opláštění kouřovodu přes chodbu, mč. 0.42 : 1,30*2</t>
  </si>
  <si>
    <t>954313204R00</t>
  </si>
  <si>
    <t>Obklady konstrukcí sádrokartonovými deskami opláštění vodorovných konstrukcí třístranné od 200x200 mm do 500x500 mm, deskami protipožárními impregnovanými proti vlhkosti tl. 12,5 mm</t>
  </si>
  <si>
    <t xml:space="preserve">3 strany opláštění ocel. konstr .v podkotlí : </t>
  </si>
  <si>
    <t>I č.18 : (2,3+4,3+4,6+3,65*11)</t>
  </si>
  <si>
    <t>I č.14 : 1,75*3</t>
  </si>
  <si>
    <t>I č.12 : 1,30*3+2,50*3</t>
  </si>
  <si>
    <t>2U č.18 průvlak : 8,35</t>
  </si>
  <si>
    <t>doplněné nové 2x I č.16 : 3,75*2</t>
  </si>
  <si>
    <t>713541201R00</t>
  </si>
  <si>
    <t>Tmelení protipožárním tmelem spár 2 x 15 mm</t>
  </si>
  <si>
    <t>800-713</t>
  </si>
  <si>
    <t>POL1_0</t>
  </si>
  <si>
    <t>mč 0.42- opláštění kouřovodu : 1,30*4</t>
  </si>
  <si>
    <t>0,65*4*2</t>
  </si>
  <si>
    <t>podkotlí, 2 hrany obkladů : (83,85+1,5)*2</t>
  </si>
  <si>
    <t>POL1_7</t>
  </si>
  <si>
    <t>mč 0.42 : 1,30*4</t>
  </si>
  <si>
    <t>34R01</t>
  </si>
  <si>
    <t>Tmelení a utěsnění spojů PO 45min</t>
  </si>
  <si>
    <t>Vlastní</t>
  </si>
  <si>
    <t>411236211R00</t>
  </si>
  <si>
    <t>Zazdívka otvorů do 0,09 m2 v klenbách cihlami tloušťky do 150 mm</t>
  </si>
  <si>
    <t>kus</t>
  </si>
  <si>
    <t>včetně bednění a odbednění, z pomocného pracovního lešení o výšce podlahy do 1900 mm a pro zatížení do 1,5 kPa,</t>
  </si>
  <si>
    <t xml:space="preserve">náhradní položka! : </t>
  </si>
  <si>
    <t xml:space="preserve">zrušené prostupy po potrubí VZT : </t>
  </si>
  <si>
    <t>přívod ke kotlům : 2</t>
  </si>
  <si>
    <t>413232221RT2</t>
  </si>
  <si>
    <t>Zazdívka zhlaví jakýmikoliv cihlami pálenými válcovaných nosníků výšky přes 150 do 300 mm</t>
  </si>
  <si>
    <t>doplněné nosné konstr stropu, osazení do kapes : 2</t>
  </si>
  <si>
    <t>413941123R00</t>
  </si>
  <si>
    <t>Osazení ocelových válcovaných nosníků ve stropech bez materiálu, výšky přes 120 do 220 mm</t>
  </si>
  <si>
    <t>t</t>
  </si>
  <si>
    <t>I , IE, U , UE nebo L</t>
  </si>
  <si>
    <t>doplněné nosné konstr stropu : 3,75*17,9*2/1000</t>
  </si>
  <si>
    <t>430231001R00</t>
  </si>
  <si>
    <t>Styky bezstykových kolejnic 45 x 45 mm, čtverec</t>
  </si>
  <si>
    <t>RTS 20/ I</t>
  </si>
  <si>
    <t>POL1_9</t>
  </si>
  <si>
    <t xml:space="preserve">náhradní položka : </t>
  </si>
  <si>
    <t>vyklínování a přivaření I č.16 na stáv průvlak : 1+1</t>
  </si>
  <si>
    <t>13380630</t>
  </si>
  <si>
    <t>Tyč ocelová válcovaná za tepla průřez: I; značka: S235JR (1.0038); h = 160 mm; b = 74 mm; s = 6,3 mm; t = 9,5 mm</t>
  </si>
  <si>
    <t>SPCM</t>
  </si>
  <si>
    <t>Specifikace</t>
  </si>
  <si>
    <t>POL3_1</t>
  </si>
  <si>
    <t xml:space="preserve">dle montáže : </t>
  </si>
  <si>
    <t>prořez 10% : 0,1342*0,10</t>
  </si>
  <si>
    <t>612401291R00</t>
  </si>
  <si>
    <t>Omítky malých ploch vnitřních stěn přes 0,09 do 0,25 m2, vápennou štukovou omítkou</t>
  </si>
  <si>
    <t>jakoukoliv maltou, z pomocného pracovního lešení o výšce podlahy do 1900 mm a pro zatížení do 1,5 kPa,</t>
  </si>
  <si>
    <t>zapravení nových prostupů : 30</t>
  </si>
  <si>
    <t>612421626R00</t>
  </si>
  <si>
    <t>Omítky vnitřní stěn vápenné nebo vápenocementové v podlaží i ve schodišti hladké</t>
  </si>
  <si>
    <t>m2</t>
  </si>
  <si>
    <t>v kotelně 1.PP /CAD,  v= 0,50m nad podlahou : 27,36*0,50</t>
  </si>
  <si>
    <t>- hl .dveře : -1,18*0,50</t>
  </si>
  <si>
    <t>- dveře : -0,90*0,50</t>
  </si>
  <si>
    <t>2.PP  na vlez do tepel kanálu : 2,40*1,85</t>
  </si>
  <si>
    <t>-0,5*0,7</t>
  </si>
  <si>
    <t>pata komína : (1,04+0,87+1,70)*1,85</t>
  </si>
  <si>
    <t>-dvířka 2x : -0,30*0,45*2</t>
  </si>
  <si>
    <t>612421321R00</t>
  </si>
  <si>
    <t>Oprava vnitřních vápenných omítek stěn v množství opravované plochy přes 10 do 30 %, hladkých</t>
  </si>
  <si>
    <t>část podkotlí 2.PP /CAD, v= 1,85m : 25,7*1,85</t>
  </si>
  <si>
    <t>612421331R00</t>
  </si>
  <si>
    <t>Oprava vnitřních vápenných omítek stěn v množství opravované plochy přes 10 do 30 %,  štukových</t>
  </si>
  <si>
    <t>v kotelně 1.PP /CAD,  v= 3,0m : 27,36*3,00</t>
  </si>
  <si>
    <t>- hl .dveře : -1,18*(2,06-0,50)</t>
  </si>
  <si>
    <t>- dveře : -0,90*(2,00-0,50)</t>
  </si>
  <si>
    <t>612425921R00</t>
  </si>
  <si>
    <t xml:space="preserve">Omítka vápenná vnitřního ostění omítkou hladkou </t>
  </si>
  <si>
    <t>okenního nebo dveřního, z pomocného pracovního lešení o výšce podlahy do 1900 mm a pro zatížení do 1,5 kPa,</t>
  </si>
  <si>
    <t>niky v kotelně- s potrubím : (1,45+0,77)*2*0,35</t>
  </si>
  <si>
    <t>nad hl. dveřmi : (1,45+0,77)*2*0,20</t>
  </si>
  <si>
    <t>941941032RT4</t>
  </si>
  <si>
    <t>Montáž lešení lehkého pracovního řadového s podlahami šířky od 0,80 do 1,00 m, výšky přes 10 do 30 m</t>
  </si>
  <si>
    <t>800-3</t>
  </si>
  <si>
    <t>včetně kotvení</t>
  </si>
  <si>
    <t>pro přístup na střechu ke komínu : 3,5*15,0</t>
  </si>
  <si>
    <t>941941192RT4</t>
  </si>
  <si>
    <t>Montáž lešení lehkého pracovního řadového s podlahami příplatek za každý další i započatý měsíc použití lešení  šířky šířky od 0,80 do 1,00 m a výšky přes 10 do 30 m</t>
  </si>
  <si>
    <t>941941832RT4</t>
  </si>
  <si>
    <t>Demontáž lešení lehkého řadového s podlahami šířky od 0,8 do 1 m, výšky přes 10 do 30 m</t>
  </si>
  <si>
    <t>941955002R00</t>
  </si>
  <si>
    <t>Lešení lehké pracovní pomocné pomocné, o výšce lešeňové podlahy přes 1,2 do 1,9 m</t>
  </si>
  <si>
    <t>pro malbu stropu 1.PP : 46,7</t>
  </si>
  <si>
    <t>pro montáž odkouření mč. 042 : 4,0</t>
  </si>
  <si>
    <t>pro demontáž  vodoinst  mč. 049 : 5,0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</si>
  <si>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</si>
  <si>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</si>
  <si>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1.PP kotelna : 46,7</t>
  </si>
  <si>
    <t>2.PP podkotlí : 82,4</t>
  </si>
  <si>
    <t>952901411R00</t>
  </si>
  <si>
    <t>Vyčištění budov a ostatních objektů ostatních objektů (např. kanálů, zásobníků, kůlen apod.) - vynesení zbytků stavebního rumu, kropení a 2 x zametení podlah, oprášení stěn a výplní otvorů jakékoliv výšky podlaží</t>
  </si>
  <si>
    <t>953171021R00</t>
  </si>
  <si>
    <t>Osazování kovových předmětů poklopů litinových nebo ocelových včetně rámů  hmotnosti do 50 kg</t>
  </si>
  <si>
    <t>801-5</t>
  </si>
  <si>
    <t>nový poklop do 2.PP : 1</t>
  </si>
  <si>
    <t>953941119R00</t>
  </si>
  <si>
    <t>Doplňující konstrukce Drobné kovové předměty se zalitím maltou cementovou osazování drobných kovových předmětů, bez dodání kovových předmětů  komínových dvířek</t>
  </si>
  <si>
    <t>pata komína ve 2.PP, do stáv průduchu : 1</t>
  </si>
  <si>
    <t>953942421R00</t>
  </si>
  <si>
    <t>Doplňující konstrukce Drobné kovové předměty se zalitím maltou cementovou osazování drobných kovových předmětů, bez dodání kovových předmětů  ocelového čtvercového rámu velikosti do 1000 x 1000 mm pod pružinový ocelový základ domovních praček, odstředivek, domovních motorových zařízení, apod</t>
  </si>
  <si>
    <t>953946111R00</t>
  </si>
  <si>
    <t>Doplňující konstrukce Osazení ventilačních mřížek bez dodávky ventilač. mřížky</t>
  </si>
  <si>
    <t>pata komína ve 2.PP - obnovit větrací průduch : 1</t>
  </si>
  <si>
    <t>95 R01</t>
  </si>
  <si>
    <t>Poklop s rámem pl.2,5 m2, pozink</t>
  </si>
  <si>
    <t xml:space="preserve">protipožární kovový poklop 80/80cm : </t>
  </si>
  <si>
    <t>odolnost 15´ : 1</t>
  </si>
  <si>
    <t>95 R02</t>
  </si>
  <si>
    <t>Větrací mřížka s rámem pozink, 450/450mm</t>
  </si>
  <si>
    <t xml:space="preserve">osadit na patu komína-větrací průduch : </t>
  </si>
  <si>
    <t>pozink mřížka výplň z tahokovu, oka 10/10mm : 1</t>
  </si>
  <si>
    <t>95 R03</t>
  </si>
  <si>
    <t>Vyklizení suti z komínových vybíracích otvorů, ve 2.PP vč. likvidace</t>
  </si>
  <si>
    <t>95 R04</t>
  </si>
  <si>
    <t>D+M RHP CO2 55B</t>
  </si>
  <si>
    <t>55347559R</t>
  </si>
  <si>
    <t>dvířka komínová materiál kov; š = 220,0 mm; h = 380,0 mm; tl = 23,0 mm</t>
  </si>
  <si>
    <t>RTS 22/ I</t>
  </si>
  <si>
    <t>dle montáže - pata komína 2.PP : 1</t>
  </si>
  <si>
    <t>953 R01</t>
  </si>
  <si>
    <t>Demontáž stávajících komínových vložek</t>
  </si>
  <si>
    <t>ze 2 stáv průduchů : 14,0*2</t>
  </si>
  <si>
    <t>953 R02</t>
  </si>
  <si>
    <t>do stáv průduchu : 14,0</t>
  </si>
  <si>
    <t>953 R03</t>
  </si>
  <si>
    <t>953 R04</t>
  </si>
  <si>
    <t>953 R06</t>
  </si>
  <si>
    <t>soub</t>
  </si>
  <si>
    <t>953 R07</t>
  </si>
  <si>
    <t>953R05</t>
  </si>
  <si>
    <t>Zapravení ústí komína s odvětráním</t>
  </si>
  <si>
    <t>900      RT3</t>
  </si>
  <si>
    <t>HZS, Práce v tarifní třídě 6 (např. tesař)</t>
  </si>
  <si>
    <t>h</t>
  </si>
  <si>
    <t>Prav.M</t>
  </si>
  <si>
    <t>POL10_0</t>
  </si>
  <si>
    <t>961044111R00</t>
  </si>
  <si>
    <t>Bourání základů z betonu prostého</t>
  </si>
  <si>
    <t>801-3</t>
  </si>
  <si>
    <t>nebo vybourání otvorů průřezové plochy přes 4 m2 v základech,</t>
  </si>
  <si>
    <t>zrušené základy pod kotle a technologii : 0,75*0,75*0,10*2</t>
  </si>
  <si>
    <t>0,95*1,50*0,10</t>
  </si>
  <si>
    <t>0,60*1,30*0,10</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</si>
  <si>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</si>
  <si>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</si>
  <si>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</si>
  <si>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pro nové hl. dveře plastové plné zateplené : (1,18+2*2,06)*0,50</t>
  </si>
  <si>
    <t>968083022R00</t>
  </si>
  <si>
    <t>Vybourání plastových výplní otvorů plných dveří, nad 2 m2</t>
  </si>
  <si>
    <t>hl. vchod dveře : 1,18*2,06</t>
  </si>
  <si>
    <t>970031025R00</t>
  </si>
  <si>
    <t>Jádrové vrtání, kruhové prostupy v cihelném zdivu jádrové vrtání, d 25 mm</t>
  </si>
  <si>
    <t>pro ZTI : 0,30*2</t>
  </si>
  <si>
    <t>970031030R00</t>
  </si>
  <si>
    <t>Jádrové vrtání, kruhové prostupy v cihelném zdivu jádrové vrtání, d 30 mm</t>
  </si>
  <si>
    <t>970031035R00</t>
  </si>
  <si>
    <t>Jádrové vrtání, kruhové prostupy v cihelném zdivu jádrové vrtání, d 35-39 mm</t>
  </si>
  <si>
    <t>pro ÚT : 0,30*2</t>
  </si>
  <si>
    <t>970031060R00</t>
  </si>
  <si>
    <t>Jádrové vrtání, kruhové prostupy v cihelném zdivu jádrové vrtání, do D 60 mm</t>
  </si>
  <si>
    <t>pro ÚT : 0,30*8</t>
  </si>
  <si>
    <t>970031080R00</t>
  </si>
  <si>
    <t>Jádrové vrtání, kruhové prostupy v cihelném zdivu jádrové vrtání, do D 80 mm</t>
  </si>
  <si>
    <t>pro ZTI : 0,30*(4+4)</t>
  </si>
  <si>
    <t>pro ÚT : 0,15*2</t>
  </si>
  <si>
    <t>0,30*2</t>
  </si>
  <si>
    <t>970031100R00</t>
  </si>
  <si>
    <t>Jádrové vrtání, kruhové prostupy v cihelném zdivu jádrové vrtání, do D 100 mm</t>
  </si>
  <si>
    <t>970031160R00</t>
  </si>
  <si>
    <t>Jádrové vrtání, kruhové prostupy v cihelném zdivu jádrové vrtání, do D 160 mm</t>
  </si>
  <si>
    <t>plynoinstalace : 2*0,30</t>
  </si>
  <si>
    <t>970033025R00</t>
  </si>
  <si>
    <t>Jádrové vrtání, kruhové prostupy v cihelném zdivu příplatek za jádrové vrtání ve H nad 1,5 m , d 25 mm</t>
  </si>
  <si>
    <t>970033030R00</t>
  </si>
  <si>
    <t>Jádrové vrtání, kruhové prostupy v cihelném zdivu příplatek za jádrové vrtání ve H nad 1,5 m , d 30 mm</t>
  </si>
  <si>
    <t>970033039R00</t>
  </si>
  <si>
    <t>Jádrové vrtání, kruhové prostupy v cihelném zdivu příplatek za jádrové vrtání ve H nad 1,5 m , d 35-39 mm</t>
  </si>
  <si>
    <t>970033060R00</t>
  </si>
  <si>
    <t>Jádrové vrtání, kruhové prostupy v cihelném zdivu příplatek za jádrové vrtání ve H nad 1,5 m , do D 60 mm</t>
  </si>
  <si>
    <t>970033080R00</t>
  </si>
  <si>
    <t>Jádrové vrtání, kruhové prostupy v cihelném zdivu příplatek za jádrové vrtání ve H nad 1,5 m , do D 80 mm</t>
  </si>
  <si>
    <t>970033100R00</t>
  </si>
  <si>
    <t>Jádrové vrtání, kruhové prostupy v cihelném zdivu příplatek za jádrové vrtání ve H nad 1,5 m , do D 100 mm</t>
  </si>
  <si>
    <t>970051060R00</t>
  </si>
  <si>
    <t>Jádrové vrtání, kruhové prostupy v železobetonu jádrové vrtání , do D 60 mm</t>
  </si>
  <si>
    <t>přes strop do 2.PP /odpad : 1*0,20</t>
  </si>
  <si>
    <t>970051080R00</t>
  </si>
  <si>
    <t>Jádrové vrtání, kruhové prostupy v železobetonu jádrové vrtání , do D 80 mm</t>
  </si>
  <si>
    <t>přes strop do 2.PP /odpad : 2*0,20</t>
  </si>
  <si>
    <t>971033341R00</t>
  </si>
  <si>
    <t>Vybourání otvorů ve zdivu cihelném z jakýchkoliv cihel pálených  na jakoukoliv maltu vápenou nebo vápenocementovou, plochy do 0,09 m2, tloušťky do 300 mm</t>
  </si>
  <si>
    <t>základovém nebo nadzákladovém,</t>
  </si>
  <si>
    <t>prostup pro nové potrubí VZT nad hl. dveřmi 2x : 1+1</t>
  </si>
  <si>
    <t>971033431R00</t>
  </si>
  <si>
    <t>Vybourání otvorů ve zdivu cihelném z jakýchkoliv cihel pálených  na jakoukoliv maltu vápenou nebo vápenocementovou, plochy do 0,25 m2, tloušťky do 150 mm</t>
  </si>
  <si>
    <t>prostup pro nové odkouření : 1</t>
  </si>
  <si>
    <t>971033481R00</t>
  </si>
  <si>
    <t>Vybourání otvorů ve zdivu cihelném z jakýchkoliv cihel pálených  na jakoukoliv maltu vápenou nebo vápenocementovou, plochy do 0,25 m2, tloušťky do 900 mm</t>
  </si>
  <si>
    <t>otvor do stáv. komína, napojení kouřovodu : 1</t>
  </si>
  <si>
    <t>972054141R00</t>
  </si>
  <si>
    <t>Vybourání otvorů ve stropech nebo klenbách železobetonových plochy do 0,0225 m2, tloušťky do 150 mm</t>
  </si>
  <si>
    <t>bez odstranění podlahy a násypu,</t>
  </si>
  <si>
    <t>prostup pro novo vpusť : 1</t>
  </si>
  <si>
    <t>973031325R00</t>
  </si>
  <si>
    <t>Vysekání v cihelném zdivu výklenků a kapes kapes na jakoukoliv maltu vápennou nebo vápenocementovou, plochy do 0,1 m2, hloubky do 300 mm</t>
  </si>
  <si>
    <t>pro 2 nové I č.16 : 2</t>
  </si>
  <si>
    <t>978013141R00</t>
  </si>
  <si>
    <t>Otlučení omítek vápenných nebo vápenocementových vnitřních s vyškrabáním spár, s očištěním zdiva stěn, v rozsahu do 30 %</t>
  </si>
  <si>
    <t>část podkotlí 2.PP /CAD, v= 1,85m : 47,545</t>
  </si>
  <si>
    <t>v kotelně 1.PP, v= 3,0m : 78,8892</t>
  </si>
  <si>
    <t>978013191R00</t>
  </si>
  <si>
    <t>Otlučení omítek vápenných nebo vápenocementových vnitřních s vyškrabáním spár, s očištěním zdiva stěn, v rozsahu do 100 %</t>
  </si>
  <si>
    <t>998272201R00</t>
  </si>
  <si>
    <t>Přesun hmot pro trubní vedení z ocelových trub v otevřeném výkopu</t>
  </si>
  <si>
    <t>827-1</t>
  </si>
  <si>
    <t>POL1_</t>
  </si>
  <si>
    <t>svařovaných (vodovody, plynovody, teplovody, shybky, produktovody - 827 1.2, 827 2.2, 827 4.2, 827 5.2, 827 6.2) včetně drobných objektů,</t>
  </si>
  <si>
    <t>999281105R00</t>
  </si>
  <si>
    <t xml:space="preserve">Přesun hmot pro opravy a údržbu objektů pro opravy a údržbu dosavadních objektů včetně vnějších plášťů  výšky do 6 m,  </t>
  </si>
  <si>
    <t>oborů 801, 803, 811 a 812</t>
  </si>
  <si>
    <t>711212012R00</t>
  </si>
  <si>
    <t>Izolace proti vodě stěrka hydroizolační vyztužená tkaninou pružná</t>
  </si>
  <si>
    <t>800-711</t>
  </si>
  <si>
    <t>vytáhnout na stěny 10cm : 27,36*0,10</t>
  </si>
  <si>
    <t>998711101R00</t>
  </si>
  <si>
    <t>Přesun hmot pro izolace proti vodě svisle do 6 m</t>
  </si>
  <si>
    <t>50 m vodorovně měřeno od těžiště půdorysné plochy skládky do těžiště půdorysné plochy objektu</t>
  </si>
  <si>
    <t>728111115R00</t>
  </si>
  <si>
    <t>Montáž čtyřhranného plechového potrubí  do průřezu 0,22 m2</t>
  </si>
  <si>
    <t>800-728</t>
  </si>
  <si>
    <t>Přívod vzduchu přes šachtu (400x500) : 0,5</t>
  </si>
  <si>
    <t>Odvod vzduchu pod stropem (400x355) : 6,5</t>
  </si>
  <si>
    <t>728111814R00</t>
  </si>
  <si>
    <t>Demontáž potrubí plechového čtyřhranného do průřezu 0,13 m2</t>
  </si>
  <si>
    <t>Stávající potrubí v podkotlí (400x250) : 6,1+6,6</t>
  </si>
  <si>
    <t>728112113R00</t>
  </si>
  <si>
    <t>Montáž kruhového plechového potrubí do průměru d 300 mm</t>
  </si>
  <si>
    <t>Havarijní větrání (d250) : 4,5</t>
  </si>
  <si>
    <t>728314811R00</t>
  </si>
  <si>
    <t>Demontáž protidešťové žaluzie čtyřhranné, do průřezu 0,15 m2</t>
  </si>
  <si>
    <t>Stávající havarijní ventilátor (300x300) : 1</t>
  </si>
  <si>
    <t>Stávající přívod vzduchu přes šachtu (700x200) : 1</t>
  </si>
  <si>
    <t>728415113R00</t>
  </si>
  <si>
    <t xml:space="preserve">Mřížky, regulátory montáž čtyřhranné větrací nebo ventilační mřížky, do průřezu 0,15 m2,  </t>
  </si>
  <si>
    <t>Havarijní větrání : 1</t>
  </si>
  <si>
    <t>728415114R00</t>
  </si>
  <si>
    <t xml:space="preserve">Mřížky, regulátory montáž čtyřhranné větrací nebo ventilační mřížky, do průřezu 0,20 m2,  </t>
  </si>
  <si>
    <t>Přívod vzduchu přes šachtu (800x200) : 1</t>
  </si>
  <si>
    <t>Přívod vzduchu přes šachtu (400x500) : 1</t>
  </si>
  <si>
    <t>Odvod vzduchu pod stropem (400x355) : 1</t>
  </si>
  <si>
    <t>728415812R00</t>
  </si>
  <si>
    <t>Demontáž větrací nebo ventilační mřížky do průřezu 0,1 m2</t>
  </si>
  <si>
    <t>Stávající přívod vzduchu v podlaze (400x250) : 2</t>
  </si>
  <si>
    <t>728614861R00</t>
  </si>
  <si>
    <t>Demontáž ventilátorů axiálních nízkotlakých střešního, do průměru d 300 mm</t>
  </si>
  <si>
    <t>Stávající havarijní ventilátor : 1</t>
  </si>
  <si>
    <t>42981188R</t>
  </si>
  <si>
    <t>potrubí hladká roura; pozinkovaný plech; pr. 250,0 mm; l = 1 000 mm; použití pro rozvody vzduchu</t>
  </si>
  <si>
    <t>POL3_</t>
  </si>
  <si>
    <t>4298201030R</t>
  </si>
  <si>
    <t>trouba do potrubí vzduchotechniky; 4hranná, rovná; ocelová; povrch pozink; rozměr tl. plechu 0,8, 400 x 400, délka 1000 mm</t>
  </si>
  <si>
    <t>bm</t>
  </si>
  <si>
    <t>Odvod vzduchu pod stropem (400x355) : 6</t>
  </si>
  <si>
    <t>4298201031R</t>
  </si>
  <si>
    <t>trouba do potrubí vzduchotechniky; 4hranná, rovná; ocelová; povrch pozink; rozměr tl. plechu 0,8, 400 x 500, délka 1000 mm</t>
  </si>
  <si>
    <t>Přívod vzduchu přes šachtu (400x500) : 1*0,5</t>
  </si>
  <si>
    <t>429825131R</t>
  </si>
  <si>
    <t>tvarovka do potrubí čtyřhranná; oblouk 90°; 400 x 400 mm, s přírubovou lištou; materiál ocel; povrch pozink</t>
  </si>
  <si>
    <t>Odvod vzduchu pod stropem (400x355) : 2</t>
  </si>
  <si>
    <t>429R01</t>
  </si>
  <si>
    <t>Potrubní diagonální ventilátor, velikost 1300/250, Q1=950 m3/h, Q2=1300 m3/h, P=180W, 230V, 0,72A</t>
  </si>
  <si>
    <t>Havarijní větrání (d250) : 1</t>
  </si>
  <si>
    <t>429R02</t>
  </si>
  <si>
    <t>Mřížka kruhová  průměr 250 mm, na konec potrubí, oka 10x10 mm, pozink</t>
  </si>
  <si>
    <t>429R03</t>
  </si>
  <si>
    <t>Mřížka čtyřhranná 800 x 200 mm, do zdi, pozink</t>
  </si>
  <si>
    <t>429R04</t>
  </si>
  <si>
    <t>Mřížka čtyřhranná 500 x 400 mm, oka 10x10 mm, pozink</t>
  </si>
  <si>
    <t>767587001R00</t>
  </si>
  <si>
    <t>Podhledy kazetové minerální včetně roštu 600 mm x 600 mm, hrana kazety v úrovni roštu</t>
  </si>
  <si>
    <t>800-767</t>
  </si>
  <si>
    <t>z hlavního profilu, příčného profilu, kazet, obvodové lišty včetně spojovacích prostředků,</t>
  </si>
  <si>
    <t xml:space="preserve">zpětná montáž : </t>
  </si>
  <si>
    <t>pro montáž odkouření : 4,0</t>
  </si>
  <si>
    <t>pro demontáž  vodoinst : 5,0</t>
  </si>
  <si>
    <t>767581801R00</t>
  </si>
  <si>
    <t>Demontáž podhledů kazet</t>
  </si>
  <si>
    <t>998767101R00</t>
  </si>
  <si>
    <t>Přesun hmot pro kovové stavební doplňk. konstrukce v objektech výšky do 6 m</t>
  </si>
  <si>
    <t>50 m vodorovně</t>
  </si>
  <si>
    <t>766711021R00</t>
  </si>
  <si>
    <t xml:space="preserve">Montáž otvorových prvků plastových nebo z dřevěných europrofilů vstupních dveří,  </t>
  </si>
  <si>
    <t>800-766</t>
  </si>
  <si>
    <t>hl. dveře plastové plné zateplené : (1,18+2,06)*2</t>
  </si>
  <si>
    <t>998766101R00</t>
  </si>
  <si>
    <t>Přesun hmot pro konstrukce truhlářské v objektech výšky do 6 m</t>
  </si>
  <si>
    <t>61143258AR</t>
  </si>
  <si>
    <t>Dveře vchodové plastové 1křídlové 118x206 cm, profil šedý, klika-koule</t>
  </si>
  <si>
    <t>POL3_7</t>
  </si>
  <si>
    <t>771101115R00</t>
  </si>
  <si>
    <t>Příprava podkladu před kladením dlažeb vyrovnání podkladů samonivelační hmotou tl. do 10 mm</t>
  </si>
  <si>
    <t>800-771</t>
  </si>
  <si>
    <t>771101210R00</t>
  </si>
  <si>
    <t>Příprava podkladu pod dlažby penetrace podkladu pod dlažby</t>
  </si>
  <si>
    <t>soklík, v= 10cm : 39,25*0,10</t>
  </si>
  <si>
    <t>771475014R00</t>
  </si>
  <si>
    <t>Montáž soklíků z dlaždic keramických výšky 100 mm, soklíků vodorovných, kladených do flexibilního tmele</t>
  </si>
  <si>
    <t>1.PP kotelna : 27,36</t>
  </si>
  <si>
    <t>základ : 4,80</t>
  </si>
  <si>
    <t>základ pod kotle : (2,70+1,55)*2</t>
  </si>
  <si>
    <t>- dveře : -0,99</t>
  </si>
  <si>
    <t>- hl. dveře : -1,18</t>
  </si>
  <si>
    <t>ostění dveří : (0,23+0,15)*2</t>
  </si>
  <si>
    <t>771575109R00</t>
  </si>
  <si>
    <t>Montáž podlah z dlaždic keramických 300 x 300 mm, režných nebo glazovaných, hladkých, kladených do flexibilního tmele</t>
  </si>
  <si>
    <t>771578011R00</t>
  </si>
  <si>
    <t>Zvláštní úpravy spár spára podlaha-stěna silikonem</t>
  </si>
  <si>
    <t>kolem soklíku : 34,45</t>
  </si>
  <si>
    <t>998771101R00</t>
  </si>
  <si>
    <t>Přesun hmot pro podlahy z dlaždic v objektech výšky do 6 m</t>
  </si>
  <si>
    <t>585832181</t>
  </si>
  <si>
    <t>malta pro dlažby/obklady lepicí; C2 FTE S2; pro interiér i exteriér, pod vodou, vysoce zatěžované prostředí; stěny, podlahy; dvousložková; báze cementová; teplotní odolnost -30 až 90 °C; barva šedá</t>
  </si>
  <si>
    <t>kg</t>
  </si>
  <si>
    <t>POL3_0</t>
  </si>
  <si>
    <t>dle montáže, asi 3,5 kg/m2 : (46,7+34,45*0,10)*3,50</t>
  </si>
  <si>
    <t>58583220.AR</t>
  </si>
  <si>
    <t>tmel CG2WA; spárovací; š. spáry 2 až 20 mm; pro interiér i exteriér, bazény; sanitární</t>
  </si>
  <si>
    <t>dle montáže, asi 0,5 kg/m2 : (46,7+34,45*0,10)*0,50</t>
  </si>
  <si>
    <t>597642030</t>
  </si>
  <si>
    <t>Dlažba keramická bez glazury (UGL); tl. = 9,0 mm; a = 298 mm; b = 298 mm; povrch: hladký, matný; mrazuvzdorný; protiskluznost: R9; µ = 0,5; barva: černá</t>
  </si>
  <si>
    <t xml:space="preserve">dle montáže na soklíky,) v= 10cm : </t>
  </si>
  <si>
    <t>základ : 4,80*0,10</t>
  </si>
  <si>
    <t>základ pod kotle : (2,70+1,55)*2*0,10</t>
  </si>
  <si>
    <t>prořez 30% : 1,33*0,30</t>
  </si>
  <si>
    <t>dle montáže : 46,7</t>
  </si>
  <si>
    <t>prořez 10% : 46,7*0,10</t>
  </si>
  <si>
    <t>597642410</t>
  </si>
  <si>
    <t>Obklad keramický typ: sokl; bez glazury (UGL); tl. = 9,0 mm; a = 80 mm; b = 298 mm; povrch: hladký, matný; mrazuvzdorný; barva: černá</t>
  </si>
  <si>
    <t>1.PP kotelna : 27,36/0,30</t>
  </si>
  <si>
    <t>- dveře : -0,99/0,30</t>
  </si>
  <si>
    <t>- hl. dveře : -1,18/0,30</t>
  </si>
  <si>
    <t>ostění 2 dveří : (0,26+0,15)*2/0,30</t>
  </si>
  <si>
    <t>prořez 10% : 86,70*0,10</t>
  </si>
  <si>
    <t>783201811R00</t>
  </si>
  <si>
    <t>Odstranění nátěrů z kovových doplňk.konstrukcí oškrabáním</t>
  </si>
  <si>
    <t>800-783</t>
  </si>
  <si>
    <t>I č.18 : (0,082*2+0,075*2+0,165*2)*(2,3+4,3+4,6+3,65*11)</t>
  </si>
  <si>
    <t>I č.14 : (0,066*2+0,060*2+0,125*2)*1,75*3</t>
  </si>
  <si>
    <t>I č.12 : (0,058*2+0,050*2+0,110*2)*(1,30*3+2,50*3)</t>
  </si>
  <si>
    <t>2U č.18 : (0,180+0,140)*2*(8,35+1,50)</t>
  </si>
  <si>
    <t>783225100R00</t>
  </si>
  <si>
    <t xml:space="preserve">Nátěry kov.stavebních doplňk.konstrukcí syntetické dvojnásobné + 1x email,  </t>
  </si>
  <si>
    <t>nové I č.16 : (0,074*2+0,068*2+0,150*2)*3,75*2</t>
  </si>
  <si>
    <t>784402801R00</t>
  </si>
  <si>
    <t>Odstranění maleb oškrabáním, v místnostech do 3,8 m</t>
  </si>
  <si>
    <t>800-784</t>
  </si>
  <si>
    <t>214,5787</t>
  </si>
  <si>
    <t>nová omítka ve 2.PP : -2,36*1,85</t>
  </si>
  <si>
    <t>784191201R00</t>
  </si>
  <si>
    <t>Příprava povrchu Penetrace (napouštění) podkladu disperzní, jednonásobná</t>
  </si>
  <si>
    <t>v kotelně 1.PP /CAD,  v= 3,5m : 27,36*3,50</t>
  </si>
  <si>
    <t>- hl .dveře : -1,18*2,06</t>
  </si>
  <si>
    <t>- dveře : -0,90*2,00</t>
  </si>
  <si>
    <t>strop 1.PP : 46,7</t>
  </si>
  <si>
    <t>stěny 2.PP /CAD, v= 1,85m : 41,27*1,85</t>
  </si>
  <si>
    <t>784195112R00</t>
  </si>
  <si>
    <t>Malby z malířských směsí hlinkových,  , bělost 77 %, dvojnásobné</t>
  </si>
  <si>
    <t>979012112R00</t>
  </si>
  <si>
    <t xml:space="preserve">Svislá doprava suti a vybouraných hmot svislá doprava suti na výšku do 3,5 m,  </t>
  </si>
  <si>
    <t>821-1</t>
  </si>
  <si>
    <t>Přesun suti</t>
  </si>
  <si>
    <t>POL8_</t>
  </si>
  <si>
    <t>s popřípadným nutným naložením do dopravního zařízení, s vyprázdněním dopravního zařízení na hromadu nebo do dopravního prostředku, vč. příplatku za každých dalších i započatých 3,5 m výšky nad 3,5 m,</t>
  </si>
  <si>
    <t xml:space="preserve">Demontážní hmotnosti z položek s pořadovými čísly: : </t>
  </si>
  <si>
    <t xml:space="preserve">8,34,35,36,37,38,39,40,42,43,44,45,46,47,48,49,50,51,58,59,60,61,62,63,64,65,66,72,74,77,78,88, : </t>
  </si>
  <si>
    <t>Součet: : 4,50714</t>
  </si>
  <si>
    <t>979086213R00</t>
  </si>
  <si>
    <t xml:space="preserve">Vodorovná doprava po suchu nebo naložení nakládání vybouraných hmot na dopravní prostředky pro vodorovnou dopravu,  </t>
  </si>
  <si>
    <t>831-2</t>
  </si>
  <si>
    <t>vybouraných hmot se složením a hrubým urovnáním nebo přeložením na jiný dopravní prostředek, nebo nakládání na dopravní prostředek pro vodorovnou dopravu,</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</si>
  <si>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</si>
  <si>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</si>
  <si>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</si>
  <si>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</si>
  <si>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</si>
  <si>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</si>
  <si>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</si>
  <si>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</si>
  <si>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</si>
  <si>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979990101R00</t>
  </si>
  <si>
    <t>Poplatek za skládku za uložení, směsi betonu a cihel,  , skupina 17 01 01 a 17 01 02 z Katalogu odpadů</t>
  </si>
  <si>
    <t>979093111R00</t>
  </si>
  <si>
    <t>Uložení suti na skládku bez zhutnění</t>
  </si>
  <si>
    <t>800-6</t>
  </si>
  <si>
    <t>s hrubým urovnáním,</t>
  </si>
  <si>
    <t>113106231R00</t>
  </si>
  <si>
    <t>Rozebrání vozovek a ploch s jakoukoliv výplní spár   v jakékoliv ploše, ze zámkové dlažky, kladených do lože z kameniva</t>
  </si>
  <si>
    <t>822-1</t>
  </si>
  <si>
    <t>s přemístěním hmot na skládku na vzdálenost do 3 m nebo s naložením na dopravní prostředek</t>
  </si>
  <si>
    <t>před výkopem pro nový přívod plynu, š= 120cm : 13,00*1,20</t>
  </si>
  <si>
    <t>kolem základ pasu  mč. 0.103 /ze 2 stran : 0,7*1,2*2</t>
  </si>
  <si>
    <t>113107510R00</t>
  </si>
  <si>
    <t>Odstranění podkladů nebo krytů z kameniva hrubého drceného, v ploše jednotlivě do 50 m2, tloušťka vrstvy 100 mm</t>
  </si>
  <si>
    <t>113109308R00</t>
  </si>
  <si>
    <t>Odstranění podkladů nebo krytů z betonu prostého, v ploše jednotlivě do 50 m2, tloušťka vrstvy 80 mm</t>
  </si>
  <si>
    <t>113201111R00</t>
  </si>
  <si>
    <t>Vytrhání obrub chodníkových ležatých</t>
  </si>
  <si>
    <t>s vybouráním lože, s přemístěním hmot na skládku na vzdálenost do 3 m nebo naložením na dopravní prostředek</t>
  </si>
  <si>
    <t>před HUP : 1,50</t>
  </si>
  <si>
    <t>132201210R00</t>
  </si>
  <si>
    <t xml:space="preserve">Hloubení rýh šířky přes 60 do 200 cm do 50 m3, v hornině 3, hloubení strojně </t>
  </si>
  <si>
    <t>800-1</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</si>
  <si>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</si>
  <si>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výkop pro nový přívod plynu, hl. 80cm : 13,0*0,8*0,80</t>
  </si>
  <si>
    <t>139601103R00</t>
  </si>
  <si>
    <t>Ruční výkop jam, rýh a šachet v hornině 4</t>
  </si>
  <si>
    <t>s přehozením na vzdálenost do 5 m nebo s naložením na ruční dopravní prostředek</t>
  </si>
  <si>
    <t xml:space="preserve">výkop pro nový přívod plynu, hl. 10cm : </t>
  </si>
  <si>
    <t>začištění dna : 13,0*0,8*0,10</t>
  </si>
  <si>
    <t>výkop jámy kolem základ pasu /ze 2 stran : 0,7*1,2*1,1*2</t>
  </si>
  <si>
    <t>151101101R00</t>
  </si>
  <si>
    <t>Zřízení pažení a rozepření stěn rýh příložné  pro jakoukoliv mezerovitost, hloubky do 2 m</t>
  </si>
  <si>
    <t>pro podzemní vedení pro všechny šířky rýhy,</t>
  </si>
  <si>
    <t>výkop pro nový přívod plynu : 13,0*1,2*2</t>
  </si>
  <si>
    <t>151101111R00</t>
  </si>
  <si>
    <t>Odstranění pažení a rozepření rýh příložné , hloubky do 2 m</t>
  </si>
  <si>
    <t>pro podzemní vedení s uložením materiálu na vzdálenost do 3 m od kraje výkopu,</t>
  </si>
  <si>
    <t>161101101R00</t>
  </si>
  <si>
    <t>Svislé přemístění výkopku z horniny 1 až 4, při hloubce výkopu přes 1 do 2,5 m</t>
  </si>
  <si>
    <t>bez naložení do dopravní nádoby, ale s vyprázdněním dopravní nádoby na hromadu nebo na dopravní prostředek,</t>
  </si>
  <si>
    <t>8,32+2,888</t>
  </si>
  <si>
    <t>162301102R00</t>
  </si>
  <si>
    <t>Vodorovné přemístění výkopku z horniny 1 až 4, na vzdálenost přes 500  do 1 000 m</t>
  </si>
  <si>
    <t>po suchu, bez naložení výkopku, avšak se složením bez rozhrnutí, zpáteční cesta vozidla.</t>
  </si>
  <si>
    <t>zásyp pro nový přívod plynu, tl. celkem 40cm : 13,0*0,8*(0,30+0,10)</t>
  </si>
  <si>
    <t>162701104RT6</t>
  </si>
  <si>
    <t>Vodorovné přemístění výkopku z horniny 1 až 4, na vzdálenost přes 8 000  do 9 000 m</t>
  </si>
  <si>
    <t>171201101R00</t>
  </si>
  <si>
    <t>Uložení sypaniny do násypů nezhutněných</t>
  </si>
  <si>
    <t>174101101R00</t>
  </si>
  <si>
    <t>Zásyp sypaninou se zhutněním jam, šachet, rýh nebo kolem objektů v těchto vykopávkách</t>
  </si>
  <si>
    <t>z jakékoliv horniny s uložením výkopku po vrstvách,</t>
  </si>
  <si>
    <t>zásyp vykopanou zeminou pro nový přívod plynu, v= 80cm : 13,0*0,8*0,50</t>
  </si>
  <si>
    <t>174101102R00</t>
  </si>
  <si>
    <t>Zásyp sypaninou se zhutněním v uzavřených prostorách s urovnáním povrchu zásypu s ručním zhutněním</t>
  </si>
  <si>
    <t>zásyp jámy kolem stáv. základ pasu /ze 2 stran : 0,7*1,2*0,60*2</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</si>
  <si>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</si>
  <si>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</si>
  <si>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</si>
  <si>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obsyp pro nový přívod plynu, tl. 30cm : 13,0*0,8*0,30</t>
  </si>
  <si>
    <t>175203101R00</t>
  </si>
  <si>
    <t>Přisypání těsnicí fólie v rovině nebo ve svahu sklonu do 1 : 5</t>
  </si>
  <si>
    <t>zásyp pro nový přívod plynu, tl. 10cm : 13,0*0,8*0,10</t>
  </si>
  <si>
    <t>199000002R00</t>
  </si>
  <si>
    <t>Poplatky za skládku horniny 1- 4, skupina 17 05 04 z Katalogu odpadů</t>
  </si>
  <si>
    <t>zásyp pro nový přívod plynu, tl. celkem 40cm : 13,0*0,8*0,40</t>
  </si>
  <si>
    <t>451541111R00</t>
  </si>
  <si>
    <t>Lože pod potrubí, stoky a drobné objekty ze štěrkodrtě 0÷63 mm</t>
  </si>
  <si>
    <t>v otevřeném výkopu,</t>
  </si>
  <si>
    <t>podsyp/lože pro nový přívod plynu, tl. 10cm : 13,0*0,8*0,10</t>
  </si>
  <si>
    <t>583324481R</t>
  </si>
  <si>
    <t>Kamenivo nestanovené těžené; frakce 2,0 až 4,0 mm</t>
  </si>
  <si>
    <t>obsyp pro nový přívod plynu, tl. 30cm : 13,0*0,8*0,30*1,85</t>
  </si>
  <si>
    <t>566901111R00</t>
  </si>
  <si>
    <t>Vyspravení podkladu po překopech kamenivem těženým nebo štěrkopískem</t>
  </si>
  <si>
    <t>pro inženýrské sítě, se zhutněním</t>
  </si>
  <si>
    <t xml:space="preserve"> pro nový přívod plynu, š= 120cm, tl. 10cm : 13,00*1,20*0,10</t>
  </si>
  <si>
    <t>566905111R00</t>
  </si>
  <si>
    <t>Vyspravení podkladu po překopech podkladním betonem</t>
  </si>
  <si>
    <t xml:space="preserve"> pro nový přívod plynu, š= 120cm, tl. 8cm : 13,00*1,20*0,08</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</si>
  <si>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</si>
  <si>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</si>
  <si>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</si>
  <si>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 xml:space="preserve">zpětné položení : </t>
  </si>
  <si>
    <t>596291113R00</t>
  </si>
  <si>
    <t>Řezání zámkové dlažby tloušťky 80 mm</t>
  </si>
  <si>
    <t>při zapravení u konců výkopu rýhy : 5,0</t>
  </si>
  <si>
    <t>592451170</t>
  </si>
  <si>
    <t>dlažba betonová dvouvrstvá; obdélník; šedá; l = 200 mm; š = 100 mm; tl. 80,0 mm</t>
  </si>
  <si>
    <t>doplnění poškozené dlažby 30% : 6,0</t>
  </si>
  <si>
    <t>899721112R01</t>
  </si>
  <si>
    <t>Fólie výstražná z PVC žlutá, šířka 30 cm, pro plyn</t>
  </si>
  <si>
    <t>Přívod plynu do kotelny : 13</t>
  </si>
  <si>
    <t>909      R00</t>
  </si>
  <si>
    <t>Hzs-nezmeritelne stavebni prace</t>
  </si>
  <si>
    <t>POL10_8</t>
  </si>
  <si>
    <t>Hzs-nezmeritelne stavebni prace přípravné práce, zaměření, doprava, ostatní : 8</t>
  </si>
  <si>
    <t>916561111RT4</t>
  </si>
  <si>
    <t>Osazení záhonového obrubníku betonového včetně dodávky obrubníků  rozměrů 500/50/250 mm, do lože z betonu prostého C 12/15, s boční opěrou z betonu prostého</t>
  </si>
  <si>
    <t>se zřízením lože z betonu prostého C 12/15 tl. 80-100 mm</t>
  </si>
  <si>
    <t>919735122R00</t>
  </si>
  <si>
    <t>Řezání stávajících krytů nebo podkladů betonových, hloubky přes 50 do 100 mm</t>
  </si>
  <si>
    <t>včetně spotřeby vody</t>
  </si>
  <si>
    <t>před výkopem pro nový přívod plynu : 13,00*2</t>
  </si>
  <si>
    <t>Přesun hmot</t>
  </si>
  <si>
    <t>POL7_</t>
  </si>
  <si>
    <t>na vzdálenost 100 m</t>
  </si>
  <si>
    <t xml:space="preserve">Hmotnosti z položek s pořadovými čísly: : </t>
  </si>
  <si>
    <t xml:space="preserve">7,18,19,20,21,22,23,24,27, : </t>
  </si>
  <si>
    <t>Součet: : 15,86753</t>
  </si>
  <si>
    <t xml:space="preserve">1,2,3,4,29,30, : </t>
  </si>
  <si>
    <t>Součet: : 10,66826</t>
  </si>
  <si>
    <t>979095312R00</t>
  </si>
  <si>
    <t>Naložení a složení suti</t>
  </si>
  <si>
    <t>979084413R00</t>
  </si>
  <si>
    <t xml:space="preserve">Vodorovná doprava po suchu nebo naložení vodorovná doprava vybouraných hmot se složením a hrubým urovnáním nebo přeložením na jiný dopravní prostředek do 1 km,  </t>
  </si>
  <si>
    <t>979084419R00</t>
  </si>
  <si>
    <t>Vodorovná doprava po suchu nebo naložení vodorovná doprava vybouraných hmot se složením a hrubým urovnáním nebo přeložením na jiný dopravní prostředek do 1 km, příplatek za každý další i započatý 1 km</t>
  </si>
  <si>
    <t>979990103R00</t>
  </si>
  <si>
    <t>Poplatek za skládku za uložení, betonu,  , skupina 17 01 01 z Katalogu odpadů</t>
  </si>
  <si>
    <t>342264051R00</t>
  </si>
  <si>
    <t>Podhledy na kovové konstrukci opláštěné deskami sádrokartonovými nosná konstrukce z profilů CD s přímým uchycením 1x deska, tloušťky 12,5 mm, standard, bez izolace</t>
  </si>
  <si>
    <t xml:space="preserve">zpětná montáž po demontáži potrubí : </t>
  </si>
  <si>
    <t>2.NP m.č. 255, 257, 258 : (1,00*1,80)+(1,35*1,00)+(0,60*0,40)</t>
  </si>
  <si>
    <t>342264098RT1</t>
  </si>
  <si>
    <t>Příplatky k podhledům sádrokartonovým příplatek k podhledu sádrokartonovému za plochu do 2 m2</t>
  </si>
  <si>
    <t>612401191R00</t>
  </si>
  <si>
    <t>Omítky malých ploch vnitřních stěn do 0,09 m2, vápennou štukovou omítkou</t>
  </si>
  <si>
    <t>1.PP - 6x lokálně zapravit : 6</t>
  </si>
  <si>
    <t>1.PP zrušení páteřních trubek TUV+CTV : 20</t>
  </si>
  <si>
    <t>612401391R00</t>
  </si>
  <si>
    <t>Omítky malých ploch vnitřních stěn přes 0,25 do 1 m2, vápennou štukovou omítkou</t>
  </si>
  <si>
    <t>mč. 143 : 1</t>
  </si>
  <si>
    <t>mč. 233 : 1</t>
  </si>
  <si>
    <t>mč. 239 : 1</t>
  </si>
  <si>
    <t>612403382RV1</t>
  </si>
  <si>
    <t>Hrubá výplň rýh ve stěnách, jakoukoliv maltou maltou ze suchých směsí  50 x 50 mm</t>
  </si>
  <si>
    <t>jakékoliv šířky rýhy,</t>
  </si>
  <si>
    <t>odhadem, přeměřit při realizaci : 150,0</t>
  </si>
  <si>
    <t>963016111R00</t>
  </si>
  <si>
    <t>Demontáž sádrokartonových a sádrovláknitých podhledů z desek bez minerální izolace, na jednoduché ocelové konstrukci, 1x opláštěné tl. 12,5 mm</t>
  </si>
  <si>
    <t xml:space="preserve">2.NP : </t>
  </si>
  <si>
    <t>m.č. 255, 257, 258 : (1,00*1,80)+(1,35*1,00)+(0,60*0,40)</t>
  </si>
  <si>
    <t>978059511R00</t>
  </si>
  <si>
    <t>Odsekání a odebrání obkladů stěn z obkládaček vnitřních z jakýchkoliv materiálů, plochy do 1 m2</t>
  </si>
  <si>
    <t>včetně otlučení podkladní omítky až na zdivo,</t>
  </si>
  <si>
    <t>978059521R00</t>
  </si>
  <si>
    <t>Odsekání a odebrání obkladů stěn z obkládaček vnitřních z jakýchkoliv materiálů, plochy do 2 m2</t>
  </si>
  <si>
    <t>66,61-15,00</t>
  </si>
  <si>
    <t>999281108R00</t>
  </si>
  <si>
    <t xml:space="preserve">Přesun hmot pro opravy a údržbu objektů pro opravy a údržbu dosavadních objektů včetně vnějších plášťů  výšky do 12 m,  </t>
  </si>
  <si>
    <t>766812113R00</t>
  </si>
  <si>
    <t>Montáž kuchyňských linek dřevěných,  , šířky přes 1500 do 1800 mm mm</t>
  </si>
  <si>
    <t>m.č. 161 : 1</t>
  </si>
  <si>
    <t>m.č. 239 : 1</t>
  </si>
  <si>
    <t>m.č. 252 : 1</t>
  </si>
  <si>
    <t>766812830R00</t>
  </si>
  <si>
    <t>Demontáž kuchyňských linek délky přes 1500 do 1800 mnm</t>
  </si>
  <si>
    <t>781419706R00</t>
  </si>
  <si>
    <t>Montáž obkladů vnitřních z obkládaček pórovinových příplatky k položkám montáže obkladů vnitřních z obkladaček pórovinových příplatek za spárovací vodotěsnou hmotu - plošně</t>
  </si>
  <si>
    <t>jen práce : 66,61</t>
  </si>
  <si>
    <t>781419711R00</t>
  </si>
  <si>
    <t>Montáž obkladů vnitřních z obkládaček pórovinových příplatky k položkám montáže obkladů vnitřních z obkladaček pórovinových příplatek k obkladu stěn za plochu do 10 m2 jedntl</t>
  </si>
  <si>
    <t>zvýšená pracnost na malém prostoru : 66,61</t>
  </si>
  <si>
    <t>781475115R00</t>
  </si>
  <si>
    <t>Montáž obkladů vnitřních z dlaždic keramických kladených do tmele 250 x 250 mm,  , kladených do flexibilního tmele</t>
  </si>
  <si>
    <t>dle tabulky  66,61m2 : 66,61</t>
  </si>
  <si>
    <t>998781102R00</t>
  </si>
  <si>
    <t>Přesun hmot pro obklady keramické v objektech výšky do 12 m</t>
  </si>
  <si>
    <t>58582152.AR</t>
  </si>
  <si>
    <t>malta pro dlažby/obklady lepicí; C2FT S1; tl. vrstvy 4,0 až 20,0 mm; pro interiér i exteriér; stěny, podlahy; báze cementová; odolná proti vodě, mrazu; barva bílá</t>
  </si>
  <si>
    <t>spotřeba  3,5  kg/m2 : 66,61*3,50</t>
  </si>
  <si>
    <t>58583205.AR</t>
  </si>
  <si>
    <t>malta pro dlažby/obklady spárovací; CG2; š. spáry do 6 mm; pro interiér i exteriér; stěny, podlahy; báze cementová; odolná proti rozpouštědlům, olejům, alkáliím, vlhkosti, stárnutí; teplotní odolnost -30 až 80 °C</t>
  </si>
  <si>
    <t>spotřeba  0,5  kg/m2 : 66,61*0,50</t>
  </si>
  <si>
    <t>597813602</t>
  </si>
  <si>
    <t>Obklad keramický typ: běžný; s glazurou (GL); tl. = 6,5 mm; a = 198 mm; b = 198 mm; povrch: hladký, matný; barva: světle šedá</t>
  </si>
  <si>
    <t>dle montáže, předpoklad 30% : 66,61*0,30</t>
  </si>
  <si>
    <t>prořez 15% : 19,983*0,15</t>
  </si>
  <si>
    <t>597813746</t>
  </si>
  <si>
    <t>Obklad keramický typ: běžný; s glazurou (GL); tl. = 10,0 mm; a = 298 mm; b = 598 mm; povrch: hladký, matný; barva: šedá</t>
  </si>
  <si>
    <t>dle montáže, předpolad 70% : 66,61*0,70</t>
  </si>
  <si>
    <t>prořez 15% : 46,627*0,15</t>
  </si>
  <si>
    <t>Zhotovení styku dvou barev se oceňuje položkou 78443-9001.</t>
  </si>
  <si>
    <t xml:space="preserve">po zpětné montáži SDK : </t>
  </si>
  <si>
    <t>2.NP m.č. 255 : (1,00*1,80)</t>
  </si>
  <si>
    <t xml:space="preserve"> m.č. 257 : (1,35*1,65)</t>
  </si>
  <si>
    <t xml:space="preserve"> m.č. 258 : 1,60</t>
  </si>
  <si>
    <t>784195212R00</t>
  </si>
  <si>
    <t>Malby z malířských směsí otěruvzdorných,  , bělost 82 %, dvojnásobné</t>
  </si>
  <si>
    <t>784474111R00</t>
  </si>
  <si>
    <t>Bandážování stěn, bandážemi šířky do 0,15 m, v místnosti výšky do 3,8 m</t>
  </si>
  <si>
    <t xml:space="preserve">úprava spoje po zpětné montáži SDK : </t>
  </si>
  <si>
    <t>2.NP m.č. 255 : 1,80</t>
  </si>
  <si>
    <t xml:space="preserve"> m.č. 257 : 1,35</t>
  </si>
  <si>
    <t xml:space="preserve"> m.č. 258 : 0,60</t>
  </si>
  <si>
    <t>979011111R00</t>
  </si>
  <si>
    <t>Svislá doprava suti a vybouraných hmot za prvé podlaží nad nebo pod základním podlažím</t>
  </si>
  <si>
    <t xml:space="preserve">7,8,9,12, : </t>
  </si>
  <si>
    <t>Součet: : 5,06758</t>
  </si>
  <si>
    <t>979990111R00</t>
  </si>
  <si>
    <t>Poplatek za skládku za uložení, tašky, stavební keramika,  , skupina 17 01 03 z Katalogu odpadů</t>
  </si>
  <si>
    <t>979087312R00</t>
  </si>
  <si>
    <t>Vodorovné přemístění suti nošením k místu nakládky vodorovné přemístění vybouraných hmot nošením nebo přehozením, na vzdálenost 10 m</t>
  </si>
  <si>
    <t>800-2</t>
  </si>
  <si>
    <t>nebo vybouraných hmot nošením nebo přehazováním k místu nakládky přístupnému normálním dopravním prostředkům do 10 m,</t>
  </si>
  <si>
    <t>S naložením suti nebo vybouraných hmot do dopravního prostředku a na jejich vyložením, popřípadě přeložením na normální dopravní prostředek.</t>
  </si>
  <si>
    <t>979087391R00</t>
  </si>
  <si>
    <t xml:space="preserve">Vodorovné přemístění suti nošením k místu nakládky příplatek za každých dalších i započatých 10 m vzdálenosti suti,  </t>
  </si>
  <si>
    <t>713400841R00</t>
  </si>
  <si>
    <t>Odstranění tepelné izolace potrubí z vláknitých materiálů  s konstrukcí bez povrchové úpravy</t>
  </si>
  <si>
    <t>Odstranení izolace z potrubí SV,PV,TV,CITV,Upr.vody : (2*pi*0,038*20)+(2*pi*0,030*10)+(2*pi*0,024*5)+(2*pi*0,017*10)</t>
  </si>
  <si>
    <t>713571111R00</t>
  </si>
  <si>
    <t>Požárně ochranná manžeta EI 90, D 50 mm</t>
  </si>
  <si>
    <t>Montáž manžety ke stěně nebo stropu pomocí rozpěrné hmoždinky se šroubem. Cena obsahuje i dodávku manžety a spojovacích prostředků.</t>
  </si>
  <si>
    <t>viz D1.4-01-01 až D1.4-01-09</t>
  </si>
  <si>
    <t>prostupy odpadního potrubí  z kotelny : 5</t>
  </si>
  <si>
    <t>713571112R00</t>
  </si>
  <si>
    <t>Požárně ochranná manžeta EI 90, D 63 mm</t>
  </si>
  <si>
    <t>potrubí vody procházející kotelnou : 3</t>
  </si>
  <si>
    <t>713571113R00</t>
  </si>
  <si>
    <t>Požárně ochranná manžeta EI 90, D 75 mm</t>
  </si>
  <si>
    <t>potrubí vody procházející kotelnou : 2</t>
  </si>
  <si>
    <t>713571115R00</t>
  </si>
  <si>
    <t>Požárně ochranná manžeta EI 90, D 110 mm</t>
  </si>
  <si>
    <t>Prostup kanalizace v kotelně : 2</t>
  </si>
  <si>
    <t>71357001</t>
  </si>
  <si>
    <t>Požární požární tmel - prostupy potrubí D 25 - D 40</t>
  </si>
  <si>
    <t>Prostupy potrubí vody procházející kotelnou : 5</t>
  </si>
  <si>
    <t>998713202R00</t>
  </si>
  <si>
    <t>Přesun hmot pro izolace tepelné v objektech výšky do 12 m</t>
  </si>
  <si>
    <t>721170909R00</t>
  </si>
  <si>
    <t>Opravy odpadního potrubí novodurového vsazení odbočky, D 110, D 114</t>
  </si>
  <si>
    <t>800-721</t>
  </si>
  <si>
    <t>viz  D1.4-01-01 a D1.4-04-09</t>
  </si>
  <si>
    <t>pod kotelnou, v kotelně : 5</t>
  </si>
  <si>
    <t>721176101R00</t>
  </si>
  <si>
    <t>Potrubí z plastových trub polypropylenové potrubí PP, připojovací, D 32 mm, s 1,8 mm, DN 30</t>
  </si>
  <si>
    <t>viz D1.4-01-01- až D1.4-01-09</t>
  </si>
  <si>
    <t>721176102R00</t>
  </si>
  <si>
    <t>Potrubí z plastových trub polypropylenové potrubí PP, připojovací, D 40 mm, s 1,8 mm, DN 40</t>
  </si>
  <si>
    <t>721176103R00</t>
  </si>
  <si>
    <t>Potrubí z plastových trub polypropylenové potrubí PP, připojovací, D 50 mm, s 1,8 mm, DN 50</t>
  </si>
  <si>
    <t>viz D1.4-01-01 a D1.4-04-09</t>
  </si>
  <si>
    <t>721176134R00</t>
  </si>
  <si>
    <t>Potrubí svodné (ležaté) zavěšené vnější průměr D 75 mm, tloušťka stěny 1,9 mm, DN 70</t>
  </si>
  <si>
    <t>včetně tvarovek, objímek. Bez zednických výpomocí.</t>
  </si>
  <si>
    <t>Potrubí včetně tvarovek, objímek a vložek pro tlumení hluku. Bez zednických výpomocí.</t>
  </si>
  <si>
    <t>Včetně zřízení a demontáže pomocného lešení.</t>
  </si>
  <si>
    <t>pod stropem kotelny : 4</t>
  </si>
  <si>
    <t>721176135R00</t>
  </si>
  <si>
    <t>Potrubí svodné (ležaté) zavěšené vnější průměr D 110 mm, tloušťka stěny 2,7 mm, DN 100</t>
  </si>
  <si>
    <t>viz i D1.4-01-01 a D1.4-04-09</t>
  </si>
  <si>
    <t>pod stropem kotelny : 6</t>
  </si>
  <si>
    <t>721194103R00</t>
  </si>
  <si>
    <t>Zřízení přípojek na potrubí D 32 mm, materiál ve specifikaci</t>
  </si>
  <si>
    <t>vyvedení a upevnění odpadních výpustek,</t>
  </si>
  <si>
    <t>nálevky kotelna : 4</t>
  </si>
  <si>
    <t>721194104R00</t>
  </si>
  <si>
    <t>Zřízení přípojek na potrubí D 40 mm, materiál ve specifikaci</t>
  </si>
  <si>
    <t>kotelna : 2</t>
  </si>
  <si>
    <t>721194105R00</t>
  </si>
  <si>
    <t>Zřízení přípojek na potrubí D 50 mm, materiál ve specifikaci</t>
  </si>
  <si>
    <t>kotelna : 4</t>
  </si>
  <si>
    <t>721290123R00</t>
  </si>
  <si>
    <t>Zkouška těsnosti kanalizace v objektech Provedení zkoušky plynotěsnosti vnitřní kanalizace</t>
  </si>
  <si>
    <t>30</t>
  </si>
  <si>
    <t>724125810R00</t>
  </si>
  <si>
    <t>Demontáž čerpadel vodovodních vodovodních ponorných</t>
  </si>
  <si>
    <t>soubor</t>
  </si>
  <si>
    <t>721001</t>
  </si>
  <si>
    <t>Demontáž stávajících rozvodů a zařízení kanalizace, včetně likvidace odpadu</t>
  </si>
  <si>
    <t>721176134R001</t>
  </si>
  <si>
    <t>Potrubí HT svodné (ležaté) zavěšené, D 50 x 1,8 mm</t>
  </si>
  <si>
    <t>pod stropem kotelny : 5</t>
  </si>
  <si>
    <t>904      R01</t>
  </si>
  <si>
    <t>Hzs-zkousky v ramci montaz.praci, provedení technické prohlídky kanalizace</t>
  </si>
  <si>
    <t>POL10_</t>
  </si>
  <si>
    <t>900      R721</t>
  </si>
  <si>
    <t>Zednické výpomoci hsv  čl. 13-2, Práce v tarifní třídě 4</t>
  </si>
  <si>
    <t>426111717R1</t>
  </si>
  <si>
    <t>Čerpadlo ponorné kalové jednostupńové 2900 ot/min, PN10, DN32, IP68, P=0,96kW,I=4,1a, 230V, s plovákovým spínačem</t>
  </si>
  <si>
    <t>55162400R</t>
  </si>
  <si>
    <t>vpust podlahová plast; třída zatížení 300 kg; sifonová vložka; D odtok 50 mm; / 75 mm; / 110 mm; odtok svislý; rámeček 123 x 123 mm; mřížka nerez</t>
  </si>
  <si>
    <t>nové podlahové vpusti v kotelně : 3</t>
  </si>
  <si>
    <t>Nálevka PP, DN 32 se zápachovou uzávěrkou a přídavnou mechanickou uzávěrkou, kuličkou pro suchý stav</t>
  </si>
  <si>
    <t>neutralizační zařízeni a čerpadlový automat a úpravnu vody v kotelně zaústit přes nálevku se zápachovou uzávěrkou</t>
  </si>
  <si>
    <t>v kotelně : 4</t>
  </si>
  <si>
    <t>721002</t>
  </si>
  <si>
    <t>Neutralizační box pro kotel 500-800kW (plastový kontejner s neutraliz. granulátem 12 kg), pro každý kotel samostatně</t>
  </si>
  <si>
    <t>998721202R00</t>
  </si>
  <si>
    <t>Přesun hmot pro vnitřní kanalizaci v objektech výšky do 12 m</t>
  </si>
  <si>
    <t>50 m vodorovně, měřeno od těžiště půdorysné plochy skládky do těžiště půdorysné plochy objektu</t>
  </si>
  <si>
    <t>722130231R00</t>
  </si>
  <si>
    <t>Potrubí z ocelových trubek závitových pozinkovaných DN 15, svařovaných 11 343,  , včetně dodávky materiálu</t>
  </si>
  <si>
    <t>Potrubí včetně tvarovek a zednických výpomocí.</t>
  </si>
  <si>
    <t>potrubí SV přes kotelnu : 4</t>
  </si>
  <si>
    <t>722130232R00</t>
  </si>
  <si>
    <t>Potrubí z ocelových trubek závitových pozinkovaných DN 20, svařovaných 11 343,  , včetně dodávky materiálu</t>
  </si>
  <si>
    <t>potrubí vody upravené přes kotelnu : 11</t>
  </si>
  <si>
    <t>722130233R00</t>
  </si>
  <si>
    <t>Potrubí z ocelových trubek závitových pozinkovaných DN 25, svařovaných 11 343,  , včetně dodávky materiálu</t>
  </si>
  <si>
    <t>potrubí SV+Upr. vody přes kotelnu : 4+4</t>
  </si>
  <si>
    <t>722130234R00</t>
  </si>
  <si>
    <t>Potrubí z ocelových trubek závitových pozinkovaných DN 32, svařovaných 11 343,  , včetně dodávky materiálu</t>
  </si>
  <si>
    <t>potrubí PV přes kotelnu : 5</t>
  </si>
  <si>
    <t>722130236R00</t>
  </si>
  <si>
    <t>Potrubí z ocelových trubek závitových pozinkovaných DN 50, svařovaných 11 343,  , včetně dodávky materiálu</t>
  </si>
  <si>
    <t>potrubí SV a PV přes kotelnu : 11+2</t>
  </si>
  <si>
    <t>722130237R00</t>
  </si>
  <si>
    <t>Potrubí z ocelových trubek závitových pozinkovaných DN 65, svařovaných 11 343,  , včetně dodávky materiálu</t>
  </si>
  <si>
    <t>potrubí SV přes kotelnu : 14</t>
  </si>
  <si>
    <t>722130801R00</t>
  </si>
  <si>
    <t>Demontáž potrubí z ocelových trubek závitových do DN 25</t>
  </si>
  <si>
    <t>Dmtž potrubí SV,PV,TV.CiTV : 10</t>
  </si>
  <si>
    <t>722130802R00</t>
  </si>
  <si>
    <t>Demontáž potrubí z ocelových trubek závitových přes DN 25 do DN 40</t>
  </si>
  <si>
    <t>Dmtž potrubí SV,PV,TV.CiTV : 5</t>
  </si>
  <si>
    <t>722130803R00</t>
  </si>
  <si>
    <t>Demontáž potrubí z ocelových trubek závitových přes DN 40 do DN 50</t>
  </si>
  <si>
    <t>Dmtž potrubí SV,PV,TV.CiTV : 20</t>
  </si>
  <si>
    <t>722130804R00</t>
  </si>
  <si>
    <t>Demontáž potrubí z ocelových trubek závitových DN 65</t>
  </si>
  <si>
    <t>722220861R00</t>
  </si>
  <si>
    <t>Demontáž armatur závitových se dvěma závity, G 3/4"</t>
  </si>
  <si>
    <t>722220862R00</t>
  </si>
  <si>
    <t>Demontáž armatur závitových se dvěma závity, G 5/4"</t>
  </si>
  <si>
    <t>10</t>
  </si>
  <si>
    <t>722220864R00</t>
  </si>
  <si>
    <t>Demontáž armatur závitových se dvěma závity, G 2"</t>
  </si>
  <si>
    <t>722224111R00</t>
  </si>
  <si>
    <t>Armatury závitové s jedním závitem včetně dodávky materiálu kulový kohout vypouštěcí a napouštěcí, vnější závit, DN 15, PN 10, mosaz</t>
  </si>
  <si>
    <t>viz  D1.4-01-01  a D1.4-04-01</t>
  </si>
  <si>
    <t>722229101R00</t>
  </si>
  <si>
    <t>Montáž armatury závitové s jedním závitem G 1/2"</t>
  </si>
  <si>
    <t>722239103R00</t>
  </si>
  <si>
    <t>Armatury závitové se dvěma závity Montáž armatury závitové se dvěma závity G 1"</t>
  </si>
  <si>
    <t>12</t>
  </si>
  <si>
    <t>722239102R00</t>
  </si>
  <si>
    <t>Montáž armatury závitové se dvěma závity G 3/4"</t>
  </si>
  <si>
    <t>722269112R00</t>
  </si>
  <si>
    <t>Vodoměry montáž vodoměru - vodoměr ve specifikaci závitového jdnovtokového suchoběžného , G 3/4"</t>
  </si>
  <si>
    <t>viz D1.4-01-01</t>
  </si>
  <si>
    <t>dopouštění vody do otopného systému : 2</t>
  </si>
  <si>
    <t>722260813R00</t>
  </si>
  <si>
    <t>Demontáž vodoměrů závitových G 1"</t>
  </si>
  <si>
    <t>722290226R00</t>
  </si>
  <si>
    <t>Dílčí tlakové zkoušky vodovodního potrubí závitového, do DN 50</t>
  </si>
  <si>
    <t>Včetně dodávky vody, uzavření a zabezpečení konců potrubí.</t>
  </si>
  <si>
    <t>4+11+8+5+13+14</t>
  </si>
  <si>
    <t>722290234R00</t>
  </si>
  <si>
    <t>Proplach a dezinfekce vodovodního potrubí do DN 80</t>
  </si>
  <si>
    <t>Včetně dodání desinfekčního prostředku.</t>
  </si>
  <si>
    <t>734421160R00</t>
  </si>
  <si>
    <t>Tlakoměry včetně dodávky materiálu Tlakoměr deformační 0-1,6 MPa, D 100</t>
  </si>
  <si>
    <t>800-731</t>
  </si>
  <si>
    <t>734424921R00</t>
  </si>
  <si>
    <t>Příslušenství tlakoměrů kohouty čepové Kohout tlakoměru, M20x1,5</t>
  </si>
  <si>
    <t>722003</t>
  </si>
  <si>
    <t>Ventil solenoidový G 3/4", PN10</t>
  </si>
  <si>
    <t>dopouštění pro chlazení : 1</t>
  </si>
  <si>
    <t>722004</t>
  </si>
  <si>
    <t>Ventil solenoidový , G 1", PN10</t>
  </si>
  <si>
    <t>dopouštění pro UT : 1</t>
  </si>
  <si>
    <t>722182020R00</t>
  </si>
  <si>
    <t>Montáž izol.skruží na potrubí přímé do  D-80</t>
  </si>
  <si>
    <t>viz D1.4-01-0 až D1.4-01-09</t>
  </si>
  <si>
    <t>904      R00</t>
  </si>
  <si>
    <t>Hzs-zkousky v ramci montaz.praci</t>
  </si>
  <si>
    <t>900      R722</t>
  </si>
  <si>
    <t>283773013R</t>
  </si>
  <si>
    <t>pouzdro potrubní tvarovatelné; pěnový polyetylén; vnitřní průměr 18,0 mm; tl. izolace 13,0 mm; provozní teplota  -50 až 100 °C; tepelná vodivost (10°C) 0,0380 W/mK</t>
  </si>
  <si>
    <t>Izolace proti rosení potrubí SV : 4</t>
  </si>
  <si>
    <t>283773025R</t>
  </si>
  <si>
    <t>pouzdro potrubní tvarovatelné; pěnový polyetylén; vnitřní průměr 22,0 mm; tl. izolace 13,0 mm; provozní teplota  -50 až 100 °C; tepelná vodivost (10°C) 0,0380 W/mK</t>
  </si>
  <si>
    <t>Izolace proti rosení potrubí Upr. vody : 11</t>
  </si>
  <si>
    <t>283773043R</t>
  </si>
  <si>
    <t>pouzdro potrubní tvarovatelné; pěnový polyetylén; vnitřní průměr 32,0 mm; tl. izolace 13,0 mm; provozní teplota  -50 až 100 °C; tepelná vodivost (10°C) 0,0380 W/mK</t>
  </si>
  <si>
    <t>Izolace proti rosení potrubí SV a Upr. vody : 4+4</t>
  </si>
  <si>
    <t>283773049R</t>
  </si>
  <si>
    <t>pouzdro potrubní tvarovatelné; pěnový polyetylén; vnitřní průměr 35,0 mm; tl. izolace 13,0 mm; provozní teplota  -50 až 100 °C; tepelná vodivost (10°C) 0,0380 W/mK</t>
  </si>
  <si>
    <t>Izolace proti rosení potrubí SV : 5</t>
  </si>
  <si>
    <t>283773079R</t>
  </si>
  <si>
    <t>pouzdro potrubní tvarovatelné; pěnový polyetylén; vnitřní průměr 54,0 mm; tl. izolace 13,0 mm; provozní teplota  -50 až 100 °C; tepelná vodivost (10°C) 0,0380 W/mK</t>
  </si>
  <si>
    <t>Izolace proti rosení potrubí SV : 13</t>
  </si>
  <si>
    <t>283773097R</t>
  </si>
  <si>
    <t>pouzdro potrubní tvarovatelné; pěnový polyetylén; vnitřní průměr 76,0 mm; tl. izolace 13,0 mm; provozní teplota  -50 až 100 °C; tepelná vodivost (10°C) 0,0380 W/mK</t>
  </si>
  <si>
    <t>Izolace proti rosení potrubí SV : 14</t>
  </si>
  <si>
    <t>55111286R</t>
  </si>
  <si>
    <t>ventil uzavírací pro vodovod; odvodňovací, přímý; DN 15 mm; těleso mosaz; ovládání manuální; pracovní teplota do 65 ° C</t>
  </si>
  <si>
    <t>viz  D1.4-01-01  aŽ D1.4-01-09</t>
  </si>
  <si>
    <t>55111288R</t>
  </si>
  <si>
    <t>ventil uzavírací pro vodovod; odvodňovací, přímý; DN 20 mm; těleso mosaz; ovládání manuální; pracovní teplota do 65 ° C</t>
  </si>
  <si>
    <t>55111290R</t>
  </si>
  <si>
    <t>ventil uzavírací pro vodovod; odvodňovací, přímý; DN 25 mm; těleso mosaz; ovládání manuální; pracovní teplota do 65 ° C</t>
  </si>
  <si>
    <t>722001</t>
  </si>
  <si>
    <t>Vodoměr na studenou vodu DN20, Qn=2,5m3/h</t>
  </si>
  <si>
    <t>Měření množství dopouštění vody do otopného systému : 2</t>
  </si>
  <si>
    <t>722002</t>
  </si>
  <si>
    <t>Zpětný ventil závitový DN 25 s dvěma  vývody pro kontrolu funkce</t>
  </si>
  <si>
    <t xml:space="preserve">kus    </t>
  </si>
  <si>
    <t>Do potrubí dopouštění upravené vody do UT : 1</t>
  </si>
  <si>
    <t>998722202R00</t>
  </si>
  <si>
    <t>Přesun hmot pro vnitřní vodovod v objektech výšky do 12 m</t>
  </si>
  <si>
    <t>vodorovně do 50 m</t>
  </si>
  <si>
    <t>722290822R00</t>
  </si>
  <si>
    <t>Vnitrostaveništní přemístění vybouraných hmot Přesun vybouraných hmot - vodovody, H 6 - 12 m</t>
  </si>
  <si>
    <t>vodorovně do 100 m,</t>
  </si>
  <si>
    <t xml:space="preserve">1,18,34,35,36,37,38,39,40,46, : </t>
  </si>
  <si>
    <t>Součet: : 0,64991</t>
  </si>
  <si>
    <t>724122816R00</t>
  </si>
  <si>
    <t>Demontáž čerpadel vodovodních ručních ostatních G 6/4"</t>
  </si>
  <si>
    <t>v kotelně : 1</t>
  </si>
  <si>
    <t>724311814R00</t>
  </si>
  <si>
    <t>Demontáž tlakových nádrží přes 300 do 750 litrů</t>
  </si>
  <si>
    <t>demontáž centrálního ohřevu  v kotelně : 2</t>
  </si>
  <si>
    <t>724001</t>
  </si>
  <si>
    <t>Montáž změkčovacího filtru kabinetového</t>
  </si>
  <si>
    <t>Automatický změkčovací filtr v kotelně : 1</t>
  </si>
  <si>
    <t>724311811R001</t>
  </si>
  <si>
    <t>Demontáž expanzní nádoby 35 litrů</t>
  </si>
  <si>
    <t>v kotelně u ohřívače : 2</t>
  </si>
  <si>
    <t>731321817R001</t>
  </si>
  <si>
    <t>Demontáž exp.zařízení s 1nádobou</t>
  </si>
  <si>
    <t>demontáž stávajícího expanzomatu : 1</t>
  </si>
  <si>
    <t>900      R724</t>
  </si>
  <si>
    <t>Zednické výpomoci hsv čl. 13-2, Práce v tarifní třídě 4</t>
  </si>
  <si>
    <t>Automatický jednoduchý změkčovací filtr kapacita 320 m3x°dH, Qmax=4 m3/h, objemové řížení, připojení 1"</t>
  </si>
  <si>
    <t>Dodávka automatického změkčovacího filtru s objemovým řízením o  kapacitě 320 m3x°dH včetně:</t>
  </si>
  <si>
    <t>- montážního bloku a nerezových hadic DN25</t>
  </si>
  <si>
    <t>- dávkovacího čerpadla LD4 se zásobníkem náplně 100l</t>
  </si>
  <si>
    <t>- solné nádoby 200l</t>
  </si>
  <si>
    <t>- potrubního oddělovače K-25, DN25</t>
  </si>
  <si>
    <t>- mechanického fitru MS-31, DN25</t>
  </si>
  <si>
    <t>- vč náplně a soli</t>
  </si>
  <si>
    <t>pro dopouštění vody do topného systému : 1</t>
  </si>
  <si>
    <t>724002</t>
  </si>
  <si>
    <t>Kapky pro ruční měření tvrdosti vody</t>
  </si>
  <si>
    <t>724003</t>
  </si>
  <si>
    <t>Chemie na prvotní spuštění</t>
  </si>
  <si>
    <t>-2x balení soli 50 kg</t>
  </si>
  <si>
    <t>-40 kg Ferrolix 8355, pohlcovač kyslíku se stabilizátorem tvrdosti a</t>
  </si>
  <si>
    <t>úpravou pH kotelní vody, balení 20 kg</t>
  </si>
  <si>
    <t>Pro úpravnu vody v kotelně : 1</t>
  </si>
  <si>
    <t>724005</t>
  </si>
  <si>
    <t>Uvedení do provozu</t>
  </si>
  <si>
    <t>998724201R00</t>
  </si>
  <si>
    <t>Přesun hmot pro strojní vybavení v objektech výšky do 6 m</t>
  </si>
  <si>
    <t>725001</t>
  </si>
  <si>
    <t>Montáž oční sprchy nástěnné</t>
  </si>
  <si>
    <t>Viz. D1.4-01-01 až D1.4-01-03</t>
  </si>
  <si>
    <t>umístit v kotelně : 1</t>
  </si>
  <si>
    <t>900      R725</t>
  </si>
  <si>
    <t>Zednické výpomoci hsv       čl.13-2, Práce v tarifní třídě 4</t>
  </si>
  <si>
    <t>725009</t>
  </si>
  <si>
    <t>Dodávka kompletu OS1, viz. technická zpráva</t>
  </si>
  <si>
    <t>- nástěnná oční sprcha se spouštěcí pákou se dvěma hlavicemi vestavěný kulový ventil pro regulaci množství vody</t>
  </si>
  <si>
    <t>( používá se jako zařízení první pomoci při nehodách způsobených požárem, chemikáliemi a dalšími látkami)</t>
  </si>
  <si>
    <t>- uzavírací ventil s odvodněním DN15</t>
  </si>
  <si>
    <t>viz D1.4-01-01- až D1.4-01-03</t>
  </si>
  <si>
    <t>oční sprcha v kotelně : 1</t>
  </si>
  <si>
    <t>998725202R00</t>
  </si>
  <si>
    <t>Přesun hmot pro zařizovací předměty v objektech výšky do 12 m</t>
  </si>
  <si>
    <t>713400851R00</t>
  </si>
  <si>
    <t>Odstranění tepelné izolace potrubí z tvarovek a skruží z lehčených hmot  bez povrchové úpravy</t>
  </si>
  <si>
    <t>Odstranení izolace z potrubí SV,PV,TV,CITV,Upr.vody : (2*pi*0,038*20)+(2*pi*0,030*100)+(2*pi*0,024*45)+(2*pi*0,017*120)</t>
  </si>
  <si>
    <t>713463311</t>
  </si>
  <si>
    <t>Montáž izolace tepelné potrubí skružemi Montáž - Izol tep potrubí pouz Al fol+pře-50</t>
  </si>
  <si>
    <t>bez povrchové úpravy</t>
  </si>
  <si>
    <t>izolace rozvodů TV : 35+30+20</t>
  </si>
  <si>
    <t>283773026R</t>
  </si>
  <si>
    <t>pouzdro potrubní tvarovatelné; pěnový polyetylén; vnitřní průměr 22,0 mm; tl. izolace 20,0 mm; provozní teplota  -50 až 100 °C; tepelná vodivost (10°C) 0,0380 W/mK</t>
  </si>
  <si>
    <t>izolace rozvodů  TV : 35</t>
  </si>
  <si>
    <t>283773039R</t>
  </si>
  <si>
    <t>pouzdro potrubní tvarovatelné; pěnový polyetylén; vnitřní průměr 28,0 mm; tl. izolace 25,0 mm; provozní teplota  -50 až 100 °C; tepelná vodivost (10°C) 0,0380 W/mK</t>
  </si>
  <si>
    <t>izolace rozvodů TV : 30</t>
  </si>
  <si>
    <t>283773051R</t>
  </si>
  <si>
    <t>pouzdro potrubní tvarovatelné; pěnový polyetylén; vnitřní průměr 35,0 mm; tl. izolace 25,0 mm; provozní teplota  -50 až 100 °C; tepelná vodivost (10°C) 0,0380 W/mK</t>
  </si>
  <si>
    <t>izolace rozvodů TV : 20</t>
  </si>
  <si>
    <t>ostatní : 25</t>
  </si>
  <si>
    <t>15</t>
  </si>
  <si>
    <t>el. okřívače : 25</t>
  </si>
  <si>
    <t>umývadla : 25</t>
  </si>
  <si>
    <t>dřezy : 4</t>
  </si>
  <si>
    <t>721194109R00</t>
  </si>
  <si>
    <t>Zřízení přípojek na potrubí D 110  mm, materiál ve specifikaci</t>
  </si>
  <si>
    <t>výlevka : 1</t>
  </si>
  <si>
    <t>15+10+8+4+5+6</t>
  </si>
  <si>
    <t>Napojení El. ohřívačů na odpad včetně dodávky mat.</t>
  </si>
  <si>
    <t>Včetně pomocného lešení o výšce podlahy do 1900 mm a pro zatížení do 1,5 kPa.</t>
  </si>
  <si>
    <t>25</t>
  </si>
  <si>
    <t>Dmtž potrubí SV,PV,TV.CiTV : 40+40+30+10</t>
  </si>
  <si>
    <t>Dmtž potrubí SV,PV,TV.CiTV : 20+10+15</t>
  </si>
  <si>
    <t>Dmtž potrubí SV,PV,TV.CiTV : 30+20+10+40</t>
  </si>
  <si>
    <t>722151119R00</t>
  </si>
  <si>
    <t>Potrubí z trubek nerezových spojované lisováním D 76 mm, s 2,0 mm</t>
  </si>
  <si>
    <t>včetně tvarovek, bez zednických výpomocí,</t>
  </si>
  <si>
    <t>viz. D1.4-01-01 až D1.4-01-09</t>
  </si>
  <si>
    <t>722170801R00</t>
  </si>
  <si>
    <t>Demontáž potrubí z trubek z PH tlakových do D 32 mm</t>
  </si>
  <si>
    <t>722170804R00</t>
  </si>
  <si>
    <t>Demontáž potrubí z trubek z PH tlakových přes D 32 mm do D 63 mm</t>
  </si>
  <si>
    <t>Dmtž potrubí SV,PV,TV.CiTV : 30</t>
  </si>
  <si>
    <t>722172913R00</t>
  </si>
  <si>
    <t>Opravy vodovodního potrubí z plastových trubek propojení plastového potrubí polyfuzí, D 25 mm</t>
  </si>
  <si>
    <t>Napojení na stávající potrubí  SV, TV : 20</t>
  </si>
  <si>
    <t>722172915R00</t>
  </si>
  <si>
    <t>Opravy vodovodního potrubí z plastových trubek propojení plastového potrubí polyfuzí, D 40 mm</t>
  </si>
  <si>
    <t>Napojení na stávající potrubí SV,TV : 2</t>
  </si>
  <si>
    <t>722178711R00</t>
  </si>
  <si>
    <t>Potrubí vícevrstvé polypropylen, polypropylen s čedičovými vlákny, polypropylen PP-RCT/ PP-RCT+BF/ PP-RCT, D 20 mm, s 2,8 mm, S 3,2, polyfúzně svařované</t>
  </si>
  <si>
    <t>Potrubí SV a TV mimo kotelnu : 35+35</t>
  </si>
  <si>
    <t>722178712R00</t>
  </si>
  <si>
    <t>Potrubí vícevrstvé polypropylen, polypropylen s čedičovými vlákny, polypropylen PP-RCT/ PP-RCT+BF/ PP-RCT, D 25 mm, s 3,5 mm, S 3,2, polyfúzně svařované</t>
  </si>
  <si>
    <t>Potrubí SV a TV mimo kotelnu : 30+30</t>
  </si>
  <si>
    <t>722178713R00</t>
  </si>
  <si>
    <t>Potrubí vícevrstvé polypropylen, polypropylen s čedičovými vlákny, polypropylen PP-RCT/ PP-RCT+BF/ PP-RCT, D 32 mm, s 4,4 mm, S 3,2, polyfúzně svařované</t>
  </si>
  <si>
    <t>Potrubí SV a TV mimo kotelnu : 20+20</t>
  </si>
  <si>
    <t>20</t>
  </si>
  <si>
    <t>18</t>
  </si>
  <si>
    <t>722239101R00</t>
  </si>
  <si>
    <t>Montáž armatury závitové se dvěma závity G 1/2"</t>
  </si>
  <si>
    <t>22</t>
  </si>
  <si>
    <t>70+60+40</t>
  </si>
  <si>
    <t>izolace rozvodů SV proti rosení : 35+30+20</t>
  </si>
  <si>
    <t>283773019R</t>
  </si>
  <si>
    <t>pouzdro potrubní tvarovatelné; pěnový polyetylén; vnitřní průměr 20,0 mm; tl. izolace 13,0 mm; provozní teplota  -50 až 100 °C; tepelná vodivost (10°C) 0,0380 W/mK</t>
  </si>
  <si>
    <t>Izolace proti rosení potrubí SV : 35</t>
  </si>
  <si>
    <t>283773031R</t>
  </si>
  <si>
    <t>pouzdro potrubní tvarovatelné; pěnový polyetylén; vnitřní průměr 25,0 mm; tl. izolace 13,0 mm; provozní teplota  -50 až 100 °C; tepelná vodivost (10°C) 0,0380 W/mK</t>
  </si>
  <si>
    <t>Izolace proti rosení potrubí SV : 30</t>
  </si>
  <si>
    <t>Izolace proti rosení potrubí SV : 20</t>
  </si>
  <si>
    <t>17</t>
  </si>
  <si>
    <t>55111401R1</t>
  </si>
  <si>
    <t>Pojistný ventil se zpětnou klapkou T-3160 DN20, 6bar, osadit na vstupu SV do elektrického bojleru</t>
  </si>
  <si>
    <t>viz  D1.4-01-01  a D1.4-01-09</t>
  </si>
  <si>
    <t>pro jištění ohřívače TV 50-100 litrů : 5+1+2</t>
  </si>
  <si>
    <t>55111402R1</t>
  </si>
  <si>
    <t>Pojistný ventil se zpětnou klapkou T-3160 DN15, 6bar, osadit na vstupu SV do elektrického bojleru</t>
  </si>
  <si>
    <t>pro jištění ohřívače TV 10 litrů : 17</t>
  </si>
  <si>
    <t xml:space="preserve">1,20,21,22,23,25,26,32,33,34, : </t>
  </si>
  <si>
    <t>Součet: : 1,65515</t>
  </si>
  <si>
    <t>725119105R00</t>
  </si>
  <si>
    <t>Nádrže splachovací montáž vysokopoložené</t>
  </si>
  <si>
    <t>725210821R00</t>
  </si>
  <si>
    <t>Demontáž umyvadel umyvadel bez výtokových armatur</t>
  </si>
  <si>
    <t>16+6+3</t>
  </si>
  <si>
    <t>725219401R00</t>
  </si>
  <si>
    <t>Umyvadlo montáž na šrouby do zdiva</t>
  </si>
  <si>
    <t>725310823R00</t>
  </si>
  <si>
    <t>Demontáž dřezů jednodílných v kuchyňské sestavě</t>
  </si>
  <si>
    <t>bez výtokových armatur,</t>
  </si>
  <si>
    <t>725319101R00</t>
  </si>
  <si>
    <t>Montáž dřezu jednoduchého</t>
  </si>
  <si>
    <t>725330820R00</t>
  </si>
  <si>
    <t>Demontáž výlevek diturvitových</t>
  </si>
  <si>
    <t>bez výtokových armatur a bez nádrže a splachovacího potrubí,</t>
  </si>
  <si>
    <t>725339101R00</t>
  </si>
  <si>
    <t>Montáž výlevky diturvitové, bez nádrže a armatur</t>
  </si>
  <si>
    <t>725530823R00</t>
  </si>
  <si>
    <t>Demontáž elektrických zásobníkových ohřívačů vody tlakových, od 50 do 200 l</t>
  </si>
  <si>
    <t>stávající ohřívače 100l mimo kotelnu v 1.PP : 2</t>
  </si>
  <si>
    <t>725539102R00</t>
  </si>
  <si>
    <t>Montáž elektrického ohřívače objem 80 l</t>
  </si>
  <si>
    <t>Náhrada za zrušený centrální ohřev vody v 1.PP, 1.-3.NP : 17+3</t>
  </si>
  <si>
    <t>725539103R00</t>
  </si>
  <si>
    <t>Montáž elektrického ohřívače objem 125l</t>
  </si>
  <si>
    <t>Náhrada za zrušený centrální ohřev vody v 1.PP, 1.NP : 1+2</t>
  </si>
  <si>
    <t>725819402R00</t>
  </si>
  <si>
    <t>Montáž ventilu rohového bez trubičky , G 1/2"</t>
  </si>
  <si>
    <t>umývadla : 2*25</t>
  </si>
  <si>
    <t>dřezy : 2*4</t>
  </si>
  <si>
    <t>725829301R00</t>
  </si>
  <si>
    <t>Montáž baterií umyvadlových a dřezových umyvadlové a dřezové stojánkové</t>
  </si>
  <si>
    <t>umývadla, dřezy : 25+4</t>
  </si>
  <si>
    <t>725839203R00</t>
  </si>
  <si>
    <t>Montáž baterií vanových nástěnné, G 1/2"</t>
  </si>
  <si>
    <t>725869101R00</t>
  </si>
  <si>
    <t>Montáž zápachových uzávěrek pro zařiz. předměty Montáž uzávěrek zápach.umyvadlových D 32 (40)</t>
  </si>
  <si>
    <t>725869204R00</t>
  </si>
  <si>
    <t>Montáž zápachových uzávěrek pro zařiz. předměty dřezových jednoduchých, D 40</t>
  </si>
  <si>
    <t>54132292R</t>
  </si>
  <si>
    <t>ohřívač vody elektrický ohřev zásobníkový; tlakový; provedení závěsné; umístění pod umyvadlo; objem 10 l; v = 500 mm; š = 350 mm; hl = 265 mm; napětí 230 V; příkon 2 000 W</t>
  </si>
  <si>
    <t>Viz. D1.4-01-01 až D1.4-01-09</t>
  </si>
  <si>
    <t>Náhrada za zrušený centrální ohřev vody v 1.PP, 1.-3.NP : 2+5+5+5</t>
  </si>
  <si>
    <t>Ohřívač vody elektrický zásobníkový tlakový plochý OE50, závěsný š-523mm, hl-318mm, v-845mm,  napětí 230 V; příkon 2 000 W</t>
  </si>
  <si>
    <t>Náhrada za zrušený centrální ohřev vody v 1.-2.NP : 2+3</t>
  </si>
  <si>
    <t>725002</t>
  </si>
  <si>
    <t>Ohřívač vody elektrický zásobníkový tlakový plochý OE80, závěsný š-523mm, hl-318mm, v-1112mm,  napětí 230 V; příkon 2 000 W</t>
  </si>
  <si>
    <t>Náhrada za zrušený centrální ohřev vody v 1.NP : 1</t>
  </si>
  <si>
    <t>725003</t>
  </si>
  <si>
    <t>Ohřívač vody elektrický zásobníkový tlakový plochý OE100, závěsný š-520mm, hl-550mm, v-885mm,  napětí 230 V; příkon 2200 W</t>
  </si>
  <si>
    <t>Náhrada za zrušený centrální ohřev vody v 1.PP : 2</t>
  </si>
  <si>
    <t>725004</t>
  </si>
  <si>
    <t>Dodávka kompletu U1, viz. technická zpráva</t>
  </si>
  <si>
    <t>- instalační sada pro umývadlo</t>
  </si>
  <si>
    <t>- výpust umývadlová nerez mřížka</t>
  </si>
  <si>
    <t>- zápachová uzávěrka umývadlová s připojením pro pračku (pro napojení poj. ventilu ohřívače)</t>
  </si>
  <si>
    <t>- baterie stojánková páková s keramickou kartuší  chrom</t>
  </si>
  <si>
    <t>1.PP, 1.-3.NP : 2+5+4+5</t>
  </si>
  <si>
    <t>725005</t>
  </si>
  <si>
    <t>Dodávka kompletu U2, viz. technická zpráva</t>
  </si>
  <si>
    <t>- zápachová uzávěrka umývadlová</t>
  </si>
  <si>
    <t>- kryt keramický</t>
  </si>
  <si>
    <t>- automatická stojánková baterie pro dvě vody chrom včetně zdroje pro 4 umyvadla</t>
  </si>
  <si>
    <t>1.NP : 3+3</t>
  </si>
  <si>
    <t>725006</t>
  </si>
  <si>
    <t>Dodávka kompletu U3, viz. technická zpráva</t>
  </si>
  <si>
    <t>-stáv. umývadlo</t>
  </si>
  <si>
    <t>1.NP : 3</t>
  </si>
  <si>
    <t>725007</t>
  </si>
  <si>
    <t>Dodávka kompletu D1, viz. technická zpráva</t>
  </si>
  <si>
    <t>-stávající dřez</t>
  </si>
  <si>
    <t>- výpust džezová nerez mřížka (clip clap)</t>
  </si>
  <si>
    <t>- zápachová uzávěrka dřezová s připojením pro myčku (pro napojení poj. ventilu ohřívače)</t>
  </si>
  <si>
    <t>- baterie dřezová  stojánková páková s otočným ramenem s keramickou kartuší  chrom</t>
  </si>
  <si>
    <t>1.-3NP : 1+2+1</t>
  </si>
  <si>
    <t>725008</t>
  </si>
  <si>
    <t>Dodávka kompletu VF1, viz. technická zpráva</t>
  </si>
  <si>
    <t>- stávající výlevka</t>
  </si>
  <si>
    <t>- baterie vanová páková s prodlouženým ramínkem, s keramickou kartuší chrom</t>
  </si>
  <si>
    <t>- 1x kulový rohový kohout s filtrem + splachovač</t>
  </si>
  <si>
    <t>1.NP : 1</t>
  </si>
  <si>
    <t>Včetně upevnění zásobníků na příčky tl. 15 cm, na zdi a na nosné konstrukce.</t>
  </si>
  <si>
    <t>- umývadlo keramické 60x45 s otvorem pro baterii</t>
  </si>
  <si>
    <t>- 2x rohový ventil</t>
  </si>
  <si>
    <t>800001</t>
  </si>
  <si>
    <t>Souhrn montážních prací na venkovním plynovodu</t>
  </si>
  <si>
    <t>800002</t>
  </si>
  <si>
    <t>Odvzdušnění a napuštění plynového potrubí</t>
  </si>
  <si>
    <t>800003</t>
  </si>
  <si>
    <t>Zkouška tlaková  podzemního plynového potrubí</t>
  </si>
  <si>
    <t>800004</t>
  </si>
  <si>
    <t>Orientační tabulka pro plyn na obvodovou zeď, dodávka a montáž</t>
  </si>
  <si>
    <t>Značení plynovodu : 2</t>
  </si>
  <si>
    <t>800005</t>
  </si>
  <si>
    <t>Výchozí revize, tlaková zkouška</t>
  </si>
  <si>
    <t>800007</t>
  </si>
  <si>
    <t>Geodetické zaměření  a vklad do KN</t>
  </si>
  <si>
    <t>800008</t>
  </si>
  <si>
    <t>Vytýčení sítí včetně poplatků</t>
  </si>
  <si>
    <t>286136422R</t>
  </si>
  <si>
    <t>trubka vícevrstvá PE100 RC; PE100 RC; hladká; SDR 17,0; da = 110,0 mm; di = 96,8 mm; s = 6,60 mm;  použití pro plyn</t>
  </si>
  <si>
    <t>Podzemní plynovod : 2*12</t>
  </si>
  <si>
    <t>28614066R1</t>
  </si>
  <si>
    <t>Chránička plynová PEHD d 160 x 6,2</t>
  </si>
  <si>
    <t>28653327.AR</t>
  </si>
  <si>
    <t>koleno PE 100; 90,0 °; SDR 11,0; D = 110,0 mm; hladké; spoj elektrosvařovaný</t>
  </si>
  <si>
    <t>28653336.AR</t>
  </si>
  <si>
    <t>koleno PE 100; 45,0 °; SDR 11,0; D = 110,0 mm; hladké; spoj elektrosvařovaný</t>
  </si>
  <si>
    <t>800006</t>
  </si>
  <si>
    <t>Přechodový kus PE100 - ocel 110/100 (USTR)</t>
  </si>
  <si>
    <t>998276101R00</t>
  </si>
  <si>
    <t>Přesun hmot pro trubní vedení z trub plastových nebo sklolaminátových v otevřeném výkopu</t>
  </si>
  <si>
    <t>vodovodu nebo kanalizace ražené nebo hloubené (827 1.1, 827 1.9, 827 2.1, 827 2.9), drobných objektů</t>
  </si>
  <si>
    <t xml:space="preserve">8,9,10,11, : </t>
  </si>
  <si>
    <t>Součet: : 0,09354</t>
  </si>
  <si>
    <t>723110207R00</t>
  </si>
  <si>
    <t>Potrubí z trubek černých spojovaných na závit běžných, DN 50</t>
  </si>
  <si>
    <t>Připojení obou polovin dvoj-kotle : 2+2</t>
  </si>
  <si>
    <t>Úprava prostoru měření : 2</t>
  </si>
  <si>
    <t>723120203R00</t>
  </si>
  <si>
    <t>Potrubí z trubek černých závitových svařovaných DN 20</t>
  </si>
  <si>
    <t>bezešvých ČSN 42 0250 a běžných ČSN 42 5710 - jakost 11353.0,</t>
  </si>
  <si>
    <t>viz  D1.4-02-03 až D1.4-02-05</t>
  </si>
  <si>
    <t>Odvzdušnění plynovodu : 14+12</t>
  </si>
  <si>
    <t>723120202R00</t>
  </si>
  <si>
    <t>Potrubí z trubek černých závitových svařovaných DN 15</t>
  </si>
  <si>
    <t>Odvzdušnění plynovodu, připojení mamometrů : 6+1</t>
  </si>
  <si>
    <t>723120805R00</t>
  </si>
  <si>
    <t>Demontáž potrubí svařovaného z trubek závitových přes 25 do DN 50</t>
  </si>
  <si>
    <t>Demontáž stávajícího plynovodu : 30</t>
  </si>
  <si>
    <t>723150315R00</t>
  </si>
  <si>
    <t>Potrubí ocelové hladké černé svařované D 108 mm, s 4,0 mm</t>
  </si>
  <si>
    <t>Nová část plynovodu pro kotelnu : 13+13+2+2</t>
  </si>
  <si>
    <t>723150318R00</t>
  </si>
  <si>
    <t>Potrubí ocelové hladké černé svařované D 219 mm, s 6,3 mm</t>
  </si>
  <si>
    <t>viz  D1.4-02-03</t>
  </si>
  <si>
    <t>Akumulátor v kotelně : 2</t>
  </si>
  <si>
    <t>723150365R00</t>
  </si>
  <si>
    <t>Potrubí ocel. černé svařované - chráničky D 38 mm, s 2,6 mm</t>
  </si>
  <si>
    <t>Plynotěsný prostup pro potrubí DN15 : 2*0,5</t>
  </si>
  <si>
    <t>723150372R00</t>
  </si>
  <si>
    <t>Potrubí ocel. černé svařované - chráničky D 133 mm, s 4,5 mm</t>
  </si>
  <si>
    <t>Plynotěsný prostup pro potruní DN100 : 2*0,5+1,5</t>
  </si>
  <si>
    <t>723190254R00</t>
  </si>
  <si>
    <t xml:space="preserve">Vyvedení a upevnění plynovodních výpustek  , přes DN 25 do DN 50 </t>
  </si>
  <si>
    <t>Napojení obou částí dvojkotle : 2</t>
  </si>
  <si>
    <t>723190901R00</t>
  </si>
  <si>
    <t>Opravy plynovodního potrubí doplňkové práce Uzavření nebo otevření plynového potrubí</t>
  </si>
  <si>
    <t>723190907R00</t>
  </si>
  <si>
    <t>Opravy plynovodního potrubí doplňkové práce Odvzdušnění a napuštění plynového potrubí</t>
  </si>
  <si>
    <t>30+6+2</t>
  </si>
  <si>
    <t>723190909R00</t>
  </si>
  <si>
    <t>Opravy plynovodního potrubí doplňkové práce neúřední tlaková zkouška dosavadního potrubí</t>
  </si>
  <si>
    <t>723219105R00</t>
  </si>
  <si>
    <t>Montáž plynovodních přírubových armatur DN 100</t>
  </si>
  <si>
    <t>havarijní uzávěr BAP : 1</t>
  </si>
  <si>
    <t>uz. klapky : 2</t>
  </si>
  <si>
    <t>723225113R00</t>
  </si>
  <si>
    <t>Armatury závitové s jedním závitem včetně materiálu vzorkovací ventil přímý, vnitřní závit, DN 15, mosaz</t>
  </si>
  <si>
    <t>723235116R00</t>
  </si>
  <si>
    <t>Kohout kulový  , mosazný, závit vnitřní-vnitřní, DN 50, PN 8, včetně dodávky materiálu</t>
  </si>
  <si>
    <t>uzávěry u kotlů : 2</t>
  </si>
  <si>
    <t>723230801R00</t>
  </si>
  <si>
    <t>Demontáž středotlakých regulátorů tlaku plynu regulační řada jednoduchá</t>
  </si>
  <si>
    <t>723239101R00</t>
  </si>
  <si>
    <t>Montáž plynovodních armatur se dvěma závity  , G 1/2"</t>
  </si>
  <si>
    <t>viz  D1.4-02-03 až D1.4-02-04</t>
  </si>
  <si>
    <t>kulové kohouty : 10</t>
  </si>
  <si>
    <t>vzorkovací kohouty : 2</t>
  </si>
  <si>
    <t>723239102R00</t>
  </si>
  <si>
    <t>Montáž plynovodních armatur se dvěma závity  , G 3/4"</t>
  </si>
  <si>
    <t>kul. kohout, : 2</t>
  </si>
  <si>
    <t>723239103R00</t>
  </si>
  <si>
    <t>Montáž plynovodních armatur se dvěma závity  , G 1"</t>
  </si>
  <si>
    <t>kul. kohout : 1</t>
  </si>
  <si>
    <t>732199100RM1</t>
  </si>
  <si>
    <t>Montáž orientačních štítků s dodávkou orientačního štítku</t>
  </si>
  <si>
    <t>6</t>
  </si>
  <si>
    <t>734100811R00</t>
  </si>
  <si>
    <t>Demontáž přírubových armatur se dvěma přírubami, do DN 50</t>
  </si>
  <si>
    <t>BAP : 1</t>
  </si>
  <si>
    <t>734494213R00</t>
  </si>
  <si>
    <t>Stavoznaky, ochranné jímky, návarky návarky s trubkovým závitem G 1/2", včetně dodávky materiálu</t>
  </si>
  <si>
    <t>734499211R00</t>
  </si>
  <si>
    <t>Stavoznaky, ochranné jímky, návarky montáž návarku M 20 x 1,5, bez dodávky materiálu</t>
  </si>
  <si>
    <t>723001</t>
  </si>
  <si>
    <t>Výchozí revize plynovodu</t>
  </si>
  <si>
    <t>viz. technická zpráva</t>
  </si>
  <si>
    <t>723002</t>
  </si>
  <si>
    <t>Odborná prohlídka kotelny</t>
  </si>
  <si>
    <t>723003</t>
  </si>
  <si>
    <t>Vypracování provozního řádu plynové kotelny</t>
  </si>
  <si>
    <t>723004</t>
  </si>
  <si>
    <t>Výchozí revize plynové kotelny  II. kategorie</t>
  </si>
  <si>
    <t>723005</t>
  </si>
  <si>
    <t>Vypracování revizní knihy kotlů</t>
  </si>
  <si>
    <t>Pro obě poloviny dvoj-kotle : 2</t>
  </si>
  <si>
    <t>723006</t>
  </si>
  <si>
    <t>Úprava revizní knihy plynovodu</t>
  </si>
  <si>
    <t>723007</t>
  </si>
  <si>
    <t>Provozní revize plynového zařízení nad 50kW</t>
  </si>
  <si>
    <t>723008</t>
  </si>
  <si>
    <t>Uzemění plynovodu</t>
  </si>
  <si>
    <t>Vlastní CÚ</t>
  </si>
  <si>
    <t>723009</t>
  </si>
  <si>
    <t>Školení a přezkoušení obsluhy plynových zařízení</t>
  </si>
  <si>
    <t>723010</t>
  </si>
  <si>
    <t>Autorizované měření dle 415/2012 sb.</t>
  </si>
  <si>
    <t>723011</t>
  </si>
  <si>
    <t>Uvedení dvoj- kotle do provozu</t>
  </si>
  <si>
    <t>723012</t>
  </si>
  <si>
    <t>Provedení kontroly zařízení před uvedením do provozu</t>
  </si>
  <si>
    <t>723013</t>
  </si>
  <si>
    <t>Uvedení hořáků do provozu, viz. technická zpráva</t>
  </si>
  <si>
    <t>723014</t>
  </si>
  <si>
    <t>Plechová skříň  o vnitřních rozměrech 1200x1100x430mm s dvoj. plechovými dvířky 1200x1100mm, pro "HUK" a havarijní uzávěr</t>
  </si>
  <si>
    <t>Dodávka a montáž plechové skříně o vnitřních rozměrech 1200x1100x430mm vtl, 1mm</t>
  </si>
  <si>
    <t>a v barevném odstínu fasády včetně dvojitých dvířek se zámkem v rozměru 1200x1100mm cena 6700-,</t>
  </si>
  <si>
    <t>V dolní a horní části větrací otvory o ploše min. 200cm2</t>
  </si>
  <si>
    <t>723215419R001</t>
  </si>
  <si>
    <t>Klapka uzavírací  mezipřirubová  DN 100 mm, plynová, PN16</t>
  </si>
  <si>
    <t>HUK+ uzávěr u měření : 2</t>
  </si>
  <si>
    <t>723235111R001</t>
  </si>
  <si>
    <t>Kohout kulový, vnitřní-vnitřní z. DN 15, PN16</t>
  </si>
  <si>
    <t>uzávěry před manometry a uzávěry na odvzdušnění plynovodu : 6+4</t>
  </si>
  <si>
    <t>723235112R001</t>
  </si>
  <si>
    <t>Kohout kulový, vnitřní-vnitřní z. DN 20, PN16</t>
  </si>
  <si>
    <t xml:space="preserve"> uzávěry na odvzdušnění plynovodu : 2</t>
  </si>
  <si>
    <t>723235113R001</t>
  </si>
  <si>
    <t>Kohout kulový, vnitřní-vnitřní z. DN 25, PN16</t>
  </si>
  <si>
    <t>úprava měření : 1</t>
  </si>
  <si>
    <t>723239211R001</t>
  </si>
  <si>
    <t>Montáž regulátoru středotlakého, jednoduchého, závitového</t>
  </si>
  <si>
    <t>nový regulátor plynu : 1</t>
  </si>
  <si>
    <t>723260817R001</t>
  </si>
  <si>
    <t>Demontáž plynoměru G-65</t>
  </si>
  <si>
    <t>723261917R001</t>
  </si>
  <si>
    <t>Montáž plynoměru rotačního přírubového DN50, G-65</t>
  </si>
  <si>
    <t>přemístění plynoměru : 1</t>
  </si>
  <si>
    <t>733194939R001</t>
  </si>
  <si>
    <t>Navaření odbočky na potrubí,D odbočky 219</t>
  </si>
  <si>
    <t>Odbočky z akumulátoru plynu : 2</t>
  </si>
  <si>
    <t>734421130R001</t>
  </si>
  <si>
    <t>Tlakoměr deformační 0-10 kPa, D160</t>
  </si>
  <si>
    <t>U kotlů, prostor s "HUK" : 2+1</t>
  </si>
  <si>
    <t>U měření : 1</t>
  </si>
  <si>
    <t>734421130R002</t>
  </si>
  <si>
    <t>Tlakoměr deformační 0-100 kPa, D160</t>
  </si>
  <si>
    <t>prostor měření : 1</t>
  </si>
  <si>
    <t>900      R723</t>
  </si>
  <si>
    <t>35</t>
  </si>
  <si>
    <t>7230001</t>
  </si>
  <si>
    <t>Uzemnění nadzemní části NTL plynovodu (odvzdušnění)</t>
  </si>
  <si>
    <t>Kotelna : 1</t>
  </si>
  <si>
    <t>Dvorní trakt : 1</t>
  </si>
  <si>
    <t>7230002</t>
  </si>
  <si>
    <t>Bateriová svítilna</t>
  </si>
  <si>
    <t>7230003</t>
  </si>
  <si>
    <t>Detektor oxid uhelnatý digitální</t>
  </si>
  <si>
    <t>7230004</t>
  </si>
  <si>
    <t>Lékárnička první pomoci, doporučené vybavení</t>
  </si>
  <si>
    <t>7230005</t>
  </si>
  <si>
    <t>Pěnotvorný prostředek, doporučené vybavení</t>
  </si>
  <si>
    <t>7230006</t>
  </si>
  <si>
    <t>Dodávka hasícího přístroje sněhového S5H/89B</t>
  </si>
  <si>
    <t>7230007</t>
  </si>
  <si>
    <t>Plynový filtr DN25, R2", objednat spolu s kotlem</t>
  </si>
  <si>
    <t>Na vstupu plynu do obou polovin dvoj-kotle : 2*1</t>
  </si>
  <si>
    <t>7230008</t>
  </si>
  <si>
    <t>Havarijní membránový urávěr přírubový BAP DN100-NT-PN16  (bez napětí uzavřen NC) provedení SOLO, Těleso i víko je zhotoveno ze slitiny hliníku, membrána je zhotovena z pryžotextilie</t>
  </si>
  <si>
    <t>viz  D1.4-02-03 a D1.4-02-05</t>
  </si>
  <si>
    <t>výměna stávajícího havarijního uzávěru : 1</t>
  </si>
  <si>
    <t>Regulátor tlaku plynu 404 varianta F, připojení 1"x 2 1/4",  PN16, výstupní přetlak 35-60 mbar, vnitřní impulsy,  pojistného ventil, max.odběr 175 m3/h,  vstup 120 kPa výstup 6 kPa</t>
  </si>
  <si>
    <t>viz. D1.4-02-03 až D1.4-02-06</t>
  </si>
  <si>
    <t>998723201R00</t>
  </si>
  <si>
    <t>Přesun hmot pro vnitřní plynovod v objektech výšky do 6 m</t>
  </si>
  <si>
    <t>723290823R00</t>
  </si>
  <si>
    <t>Vnitrostaveništní přemístění vybouraných hmot Přesun vybouraných hmot - plynovody, H 12 - 24 m</t>
  </si>
  <si>
    <t xml:space="preserve">17,29,34,56, : </t>
  </si>
  <si>
    <t>Součet: : 0,23350</t>
  </si>
  <si>
    <t>783424740R00</t>
  </si>
  <si>
    <t>Nátěry potrubí a armatur syntetické potrubí, do DN 50 mm, základní</t>
  </si>
  <si>
    <t>na vzduchu schnoucí</t>
  </si>
  <si>
    <t>7+26+6</t>
  </si>
  <si>
    <t>783425350R00</t>
  </si>
  <si>
    <t>Nátěry potrubí a armatur syntetické potrubí, do DN 100 mm, dvojnásobné s 1x emailováním a základním nátěrem</t>
  </si>
  <si>
    <t>783425750R00</t>
  </si>
  <si>
    <t>Nátěry potrubí a armatur syntetické potrubí, do DN 100 mm, základní</t>
  </si>
  <si>
    <t>783424340R00</t>
  </si>
  <si>
    <t>Nátěry potrubí a armatur syntetické potrubí, do DN 50 mm, dvojnásobné s 1x emailováním a základním nátěrem</t>
  </si>
  <si>
    <t>783426360R00</t>
  </si>
  <si>
    <t>Nátěry potrubí a armatur syntetické potrubí, do DN 150 mm, dvojnásobné s 1x emailováním a základním nátěrem</t>
  </si>
  <si>
    <t>Akumulátor plynu : 2</t>
  </si>
  <si>
    <t>941941031RT4</t>
  </si>
  <si>
    <t>Montáž lešení lehkého pracovního řadového s podlahami Montáž lešení leh.řad.s podlahami,š.do 1 m, H 10 m</t>
  </si>
  <si>
    <t>Včetně kotvení lešení.</t>
  </si>
  <si>
    <t>6,9*6,95</t>
  </si>
  <si>
    <t>941941831RT4</t>
  </si>
  <si>
    <t>Demontáž lešení lehkého řadového s podlahami Demontáž lešení leh.řad.s podlahami,š.1 m, H 10 m</t>
  </si>
  <si>
    <t>713400842R00</t>
  </si>
  <si>
    <t>Odstranění tepelné izolace potrubí z vláknitých materiálů s konstrukcí včetně povrchové úpravy</t>
  </si>
  <si>
    <t>Odstranění izolace ze stávajícího potrubí : 0,133*pi*20+0,108*pi*15+0,089*pi*30+0,076*pi*30+0,06*pi*15+0,048*pi*40+0,042*pi*35+0,034*pi*70</t>
  </si>
  <si>
    <t>Montáž izolace tepelné potrubí skružemi Montáž - Izol tep potrubí pouz Al fol do D50</t>
  </si>
  <si>
    <t>viz D1.4-04-01 až D1.4-04-05</t>
  </si>
  <si>
    <t>izolace rozvodů ÚT : 25+16+15+90+70+45+25</t>
  </si>
  <si>
    <t>713463312</t>
  </si>
  <si>
    <t>Montáž izolace tepelné potrubí skružemi Montáž - Izol tep potrubí pouz Alfol do D100</t>
  </si>
  <si>
    <t>izolace rozvodů ÚT : 30+25+12</t>
  </si>
  <si>
    <t>713463314</t>
  </si>
  <si>
    <t>Montáž izolace tepelné potrubí skružemi Montáž - Izol tep potrubí pouz Alfol do D150</t>
  </si>
  <si>
    <t>izolace rozvodů ÚT : 12</t>
  </si>
  <si>
    <t>potrubí DN40 : 4</t>
  </si>
  <si>
    <t>pro potrubí DN50 : 2</t>
  </si>
  <si>
    <t>pro potrubí DN65 : 6</t>
  </si>
  <si>
    <t>713571114R00</t>
  </si>
  <si>
    <t>Požárně ochranná manžeta EI 90, D 90 mm</t>
  </si>
  <si>
    <t>pro potrubí DN80 : 2</t>
  </si>
  <si>
    <t>Pro potrubí DN20-32 : 2+4+8</t>
  </si>
  <si>
    <t>631547012R</t>
  </si>
  <si>
    <t>pouzdro potrubní řezané; minerální vlákno; povrchová úprava Al fólie se skelnou mřížkou; vnitřní průměr 18,0 mm; tl. izolace 20,0 mm; provozní teplota  do 250 °C; tepelná vodivost (10°C) 0,0330 W/mK; tepelná vodivost (50°C) 0,037 W/mK</t>
  </si>
  <si>
    <t>Návarky, odvzdušnovací potrubí : 19</t>
  </si>
  <si>
    <t>napojení radiátoru v kotelně : 6</t>
  </si>
  <si>
    <t>631547013R</t>
  </si>
  <si>
    <t>pouzdro potrubní řezané; minerální vlákno; povrchová úprava Al fólie se skelnou mřížkou; vnitřní průměr 22,0 mm; tl. izolace 20,0 mm; provozní teplota  do 250 °C; tepelná vodivost (10°C) 0,0330 W/mK; tepelná vodivost (50°C) 0,037 W/mK</t>
  </si>
  <si>
    <t>Návarky+ směšovače : 4+3+3</t>
  </si>
  <si>
    <t>Izolace stáv. potrubí stoupaček v kotelně : 6</t>
  </si>
  <si>
    <t>631547014R</t>
  </si>
  <si>
    <t>pouzdro potrubní řezané; minerální vlákno; povrchová úprava Al fólie se skelnou mřížkou; vnitřní průměr 28,0 mm; tl. izolace 20,0 mm; provozní teplota  do 250 °C; tepelná vodivost (10°C) 0,0330 W/mK; tepelná vodivost (50°C) 0,037 W/mK</t>
  </si>
  <si>
    <t>třícestné směšovače, vyvažovací ventily : 4</t>
  </si>
  <si>
    <t>odbočka z větve restraurace UT v kotelně : 11</t>
  </si>
  <si>
    <t>631547015R</t>
  </si>
  <si>
    <t>pouzdro potrubní řezané; minerální vlákno; povrchová úprava Al fólie se skelnou mřížkou; vnitřní průměr 35,0 mm; tl. izolace 20,0 mm; provozní teplota  do 250 °C; tepelná vodivost (10°C) 0,0330 W/mK; tepelná vodivost (50°C) 0,037 W/mK</t>
  </si>
  <si>
    <t>Expanzní potrubí : 15+14+13+3</t>
  </si>
  <si>
    <t>Větve bowling a kanceláře UT : 22+18</t>
  </si>
  <si>
    <t>vyvažovací ventily, třícestné směšovače : 5</t>
  </si>
  <si>
    <t>631547116R</t>
  </si>
  <si>
    <t>pouzdro potrubní řezané; minerální vlákno; povrchová úprava Al fólie se skelnou mřížkou; vnitřní průměr 42,0 mm; tl. izolace 30,0 mm; provozní teplota  do 250 °C; tepelná vodivost (10°C) 0,0330 W/mK; tepelná vodivost (50°C) 0,037 W/mK</t>
  </si>
  <si>
    <t>Větve věž sálu, zadní přístavba, hudební sál UT : 12+10</t>
  </si>
  <si>
    <t>větve spol. sál , hudební sál UT : 21+25</t>
  </si>
  <si>
    <t>třícesný směšovač, vyvažovací ventil : 2</t>
  </si>
  <si>
    <t>631547117R</t>
  </si>
  <si>
    <t>pouzdro potrubní řezané; minerální vlákno; povrchová úprava Al fólie se skelnou mřížkou; vnitřní průměr 48,0 mm; tl. izolace 30,0 mm; provozní teplota  do 250 °C; tepelná vodivost (10°C) 0,0330 W/mK; tepelná vodivost (50°C) 0,037 W/mK</t>
  </si>
  <si>
    <t>větve pokladna a restaurace UT : 20+23</t>
  </si>
  <si>
    <t>vyvažovací ventily : 2</t>
  </si>
  <si>
    <t>631547219R</t>
  </si>
  <si>
    <t>pouzdro potrubní řezané; minerální vlákno; povrchová úprava Al fólie se skelnou mřížkou; vnitřní průměr 60,0 mm; tl. izolace 40,0 mm; provozní teplota  do 250 °C; tepelná vodivost (10°C) 0,0330 W/mK; tepelná vodivost (50°C) 0,037 W/mK</t>
  </si>
  <si>
    <t>větev restaurace VZT, hudební sál VZT : 11+12</t>
  </si>
  <si>
    <t>třícestný směšovač, vyvažovací ventil : 2</t>
  </si>
  <si>
    <t>631547322R</t>
  </si>
  <si>
    <t>pouzdro potrubní řezané; minerální vlákno; povrchová úprava Al fólie se skelnou mřížkou; vnitřní průměr 76,0 mm; tl. izolace 50,0 mm; provozní teplota  do 250 °C; tepelná vodivost (10°C) 0,0330 W/mK; tepelná vodivost (50°C) 0,037 W/mK</t>
  </si>
  <si>
    <t>Větve spol. sál VZT : 12</t>
  </si>
  <si>
    <t>vyvažovací ventily : 3</t>
  </si>
  <si>
    <t>izolace stávajícího potrubí v kotelně : 15</t>
  </si>
  <si>
    <t>631547323R</t>
  </si>
  <si>
    <t>pouzdro potrubní řezané; minerální vlákno; povrchová úprava Al fólie se skelnou mřížkou; vnitřní průměr 89,0 mm; tl. izolace 50,0 mm; provozní teplota  do 250 °C; tepelná vodivost (10°C) 0,0330 W/mK; tepelná vodivost (50°C) 0,037 W/mK</t>
  </si>
  <si>
    <t>Větve divad. sál VZT, DK ÚT, spol sál VZT : 12+11+2</t>
  </si>
  <si>
    <t>631547326R</t>
  </si>
  <si>
    <t>pouzdro potrubní řezané; minerální vlákno; povrchová úprava Al fólie se skelnou mřížkou; vnitřní průměr 133,0 mm; tl. izolace 50,0 mm; provozní teplota  do 250 °C; tepelná vodivost (10°C) 0,0330 W/mK; tepelná vodivost (50°C) 0,037 W/mK</t>
  </si>
  <si>
    <t>Kotlový okruh (napojení na rozdělovače) : 5+5+2</t>
  </si>
  <si>
    <t>631547328R</t>
  </si>
  <si>
    <t>pouzdro potrubní řezané; minerální vlákno; povrchová úprava Al fólie se skelnou mřížkou; vnitřní průměr 159,0 mm; tl. izolace 50,0 mm; provozní teplota  do 250 °C; tepelná vodivost (10°C) 0,0330 W/mK; tepelná vodivost (50°C) 0,037 W/mK</t>
  </si>
  <si>
    <t>Kotlový okruh : 12</t>
  </si>
  <si>
    <t>998713201R00</t>
  </si>
  <si>
    <t>Přesun hmot pro izolace tepelné Přesun hmot pro izolace tepelné, výšky do 6 m</t>
  </si>
  <si>
    <t>731100838R00</t>
  </si>
  <si>
    <t>Demontáž kotlů litinových typů VSB I, E I, E I-Z, E II, Inferno, dvanáct článků</t>
  </si>
  <si>
    <t>demontáž stávajícího kotle : 1</t>
  </si>
  <si>
    <t>731201815R00</t>
  </si>
  <si>
    <t>Demontáž kotlů ocelových žárotrubných skříňových s polomechanickým roštem o výkonu přes 185 do 290 kW</t>
  </si>
  <si>
    <t>731202820R00</t>
  </si>
  <si>
    <t>Demontáž kotlů ocelových rozřezání demontovaných kotlů ocelových o hmotnosti přes 500 do 1 000 kg</t>
  </si>
  <si>
    <t>demontáž stávajícího kotle : 2</t>
  </si>
  <si>
    <t>731292812R00</t>
  </si>
  <si>
    <t>Demontáž hořáků na kapalná a plynná paliva o výkonu přes145 do 300 kW</t>
  </si>
  <si>
    <t>731341150R00</t>
  </si>
  <si>
    <t>Hadice napouštěcí pryžové D 25/35</t>
  </si>
  <si>
    <t>731391813R00</t>
  </si>
  <si>
    <t>Vypouštění vody z kotlů do kanalizace samospádem, o výhřevné ploše kotlů přes 10 do 20 m2</t>
  </si>
  <si>
    <t>731011</t>
  </si>
  <si>
    <t>Montáž a sestavení dvoj-kotle ocelového teplovodního plynového - dodaného v rozloženém stavu</t>
  </si>
  <si>
    <t>Montáž dvoj-kotle : 1</t>
  </si>
  <si>
    <t>900      R731</t>
  </si>
  <si>
    <t>Zednické výpomoci čl. 13-2 HSV, Práce v tarifní třídě 4</t>
  </si>
  <si>
    <t>731001</t>
  </si>
  <si>
    <t>Dodávka stacionárního velkobjemového kondenzačního dvoj-kotle 71-898kW,6bar, kotel nutno objednat v rozloženém stavu</t>
  </si>
  <si>
    <t>Stacionární kondenzační velkoobjemový ocelový dvoj-kotel o jmenovitém výkonu 71-898 kW, při dT 80/60°C a prac. přetlaku 6bar, dvoj-kotel bude tvořený dvojicí kotlů se spalovací komorou z nerezové oceli. S výměníkem tepla na straně spalin - nerezová ocel / hliník, na straně topné vody - nerezová ocel.  S před-směšovaným modulačním hořákem s ventilátorem a venturiho trubicí. Obě poloviny dvoj-kotle musí být  možné provozovat samostatně, při výpadku jedné kotlové jednotky je nadále zajištěna 50% dodávka tepla.</t>
  </si>
  <si>
    <t>Dvoj-kotel musí splňovat emisní třídu Nox6. Dvoj-kotel certifikován pro spalování zemního, biometanu a zemního plynu s obsahem vodíku až do 20 %.</t>
  </si>
  <si>
    <t/>
  </si>
  <si>
    <t>Projektováno na následující parametry:</t>
  </si>
  <si>
    <t>Jmenovitý výkon 71-898 kW při dT 80/60°C,  účinnost 98,2%  při dT 80/60°C, provozní přetlak ÚT 1-6bar, Tmax=95°C, Vodní objem =944 litrů</t>
  </si>
  <si>
    <t>Dvoj-kotel bude dodán a provozován jako velkoobjemový tj. bez oběhového kotlového čerpadla a hydraulické výhybky.</t>
  </si>
  <si>
    <t>Připojovací přetlak zemního plynu 1,8-8,0 kPa.</t>
  </si>
  <si>
    <t>Stavební úpravy kotelny navrženy s ohledem na rozměry dvoj-kotle š-1880mm, l-1864mm, h-1923+50mm,</t>
  </si>
  <si>
    <t>Součástí dodávky dvoj-kotle musí být kaskádový regulační systém kotle, hydraulická propojovací sada včetně mezipřírubových uzavíracích klapek s elektropohonem, dále mezipřírubovým armatur pro osazení jištění kotle a systémových snímačů. Dvoj-kotel musí být dodán v rozloženém stavu.</t>
  </si>
  <si>
    <t>Podrobný popis dvoj- kotle a jeho zapojení viz textová a výkresová část vytápění a MaR D1.4-04 a D1.4-06 a montážní návod kotle</t>
  </si>
  <si>
    <t>Dvoj-kotel : 1</t>
  </si>
  <si>
    <t>731002</t>
  </si>
  <si>
    <t>Montážní sada stacionárního dvoj-kotle, objednat spolu s dvoj-kotlem</t>
  </si>
  <si>
    <t>Montážní sada pro dvoj-kotel dodaný v rozloženém stavu</t>
  </si>
  <si>
    <t>viz. montážní návod kotle</t>
  </si>
  <si>
    <t>sada pro sestavení dvoj-kotle na místě : 2</t>
  </si>
  <si>
    <t>731003</t>
  </si>
  <si>
    <t>Hydraulická propojovací sada pro dvojkotel se dvěma mezipřírubovými  klapkami DN 100 s el. pohonem, objednat spolu s dvoj- kotlem</t>
  </si>
  <si>
    <t>Hydraulická propojovací sada pro propojení výstupů a vratů z obou polovin dvoj-kotle, včetně uzavírajících klapek DN100 s elektropohony 230V~ na výstupu z kotlů.</t>
  </si>
  <si>
    <t>Sada obsahuje:</t>
  </si>
  <si>
    <t>- 2x Mezipřírubová uzavírací  klapka DN100</t>
  </si>
  <si>
    <t>- 2x Pohon  pro mezipřírubové klapky SR230V</t>
  </si>
  <si>
    <t>- 1x Propojení výstupu pro dvoj-kotel</t>
  </si>
  <si>
    <t>- 1x Propojení vratu pro dvoj-kotel</t>
  </si>
  <si>
    <t>viz výkresy D1.4-04-01 až D1.4-04-05 a  montážní návod kotle</t>
  </si>
  <si>
    <t>hydraulické propojení obou polovin dvoj-kotle : 1</t>
  </si>
  <si>
    <t>731004</t>
  </si>
  <si>
    <t>Systém testování plynových ventilů, doobjednat spolu s dvoj-kotlem</t>
  </si>
  <si>
    <t>Automatický kompaktní testovací systém netěsnosti plynového ventilu před každým</t>
  </si>
  <si>
    <t>spuštěním hořáku s kabeláží připravenou k připojení.</t>
  </si>
  <si>
    <t>731005</t>
  </si>
  <si>
    <t>Modul rozhraní  2-TTE sada GLT Modul 0-10V, objednat spolu s dvoj-kotlem</t>
  </si>
  <si>
    <t>Modul pro připojení dvoj-kotle na externí nadřazenou regulaci</t>
  </si>
  <si>
    <t>viz část MaR D1.4-06 a  montážní návod kotle</t>
  </si>
  <si>
    <t>Modul pro připojení dvoj-kotle na externí regulaci : 1</t>
  </si>
  <si>
    <t>731006</t>
  </si>
  <si>
    <t>Modul 2-TTE Gateway WLAN  modul, objednat spolu s dvoj-kotlem</t>
  </si>
  <si>
    <t>Modul pro připojení dvoj-kotle : 1</t>
  </si>
  <si>
    <t>731007</t>
  </si>
  <si>
    <t>Systémový snímač výstupní teploty z dvoj-kotle, objednat spolu s dvoj-kotlem</t>
  </si>
  <si>
    <t>Pro regulaci teploty výstupu, intalace do mezipřírubové armatury na výstupu.</t>
  </si>
  <si>
    <t>731008</t>
  </si>
  <si>
    <t>Sada jištění dvoj-kotle (pro splnění bezpečnostních požadavků u zdrojů &gt; 300 kW, dle EN 12828), objednat spolu s dvoj-kotlem</t>
  </si>
  <si>
    <t xml:space="preserve">kus  </t>
  </si>
  <si>
    <t>Sada jištění pro kotle, pro instalaci do mezipřírubové armatury (pro splnění bezpečnostních požadavků normy EN12828):</t>
  </si>
  <si>
    <t>- nastavitelný omezovač maximálního tlaku s kulovým kohoutem</t>
  </si>
  <si>
    <t>- snímač pro bezpečnostní omezovač teploty</t>
  </si>
  <si>
    <t>Sada pro jištění obou polovin dvoj-kotle : 2</t>
  </si>
  <si>
    <t>731009</t>
  </si>
  <si>
    <t>Mezipřírubová armatura DN100 pro výstup z dvoj-kotle, objednat spolu s dvoj-kotlem</t>
  </si>
  <si>
    <t>Mezipřírubová armatura pro osazení na výstupu z dvoj-kotle:</t>
  </si>
  <si>
    <t>Pro instalaci na výstupu z obou polovin dvoj-kotle : 2</t>
  </si>
  <si>
    <t>731010</t>
  </si>
  <si>
    <t>Mezipřírubová armatura DN100 pro vrat do dvoj-kotle, objednat spolu s dvoj-kotlem</t>
  </si>
  <si>
    <t>Mezipřírubová armatura pro osazení na vrat do dvoj-kotle:</t>
  </si>
  <si>
    <t>Pro instalaci navrat  do dvoj-kotle : 2</t>
  </si>
  <si>
    <t>731012</t>
  </si>
  <si>
    <t>Uvedení dvoj-kotle (71-898kW), hořáků a řídící jednotky dvoj-kotle do provozu, servisním technikem</t>
  </si>
  <si>
    <t>Předpoklady pro uvedení do provozu:</t>
  </si>
  <si>
    <t>- montážní firmou připravená instalace topného systému, tj. kompletní elektrické zapojení včetně vydrátování a dopojení regulací, kompletní elektrické</t>
  </si>
  <si>
    <t>zapojení  s kotlem dle projekčních a servisních podkladů, a systém napuštěn vhodně upravenou topnou vodou.</t>
  </si>
  <si>
    <t>- musí být zajištěno a doloženo:</t>
  </si>
  <si>
    <t>1. Kompletně dokončené montážní práce a bezprašné prostředí.</t>
  </si>
  <si>
    <t>2. Platné revizní zprávy elektroinstalace, resp.komínu a přívodu paliva, je-li toto součástí instalace.</t>
  </si>
  <si>
    <t>3. Paliva v dostatečném množství a potřebné pomocné energie (elektrický proud).</t>
  </si>
  <si>
    <t>4. Možnost odvádět vyrobené teplo, elektrickou energii a páru ve jmenovitém výkonu po celou dobu uvádění zařízení do provozu.</t>
  </si>
  <si>
    <t>5. Přítomnost obslužného personálu zařízení (systému), který bude proškolen o způsobu a podmínkách provozování zařízení.</t>
  </si>
  <si>
    <t>Konkrétní termín pro uvedení do provozu je stanoven na základě dohody. V případě, že objednatel potvrdí připravenost ke zprovoznění a technik na místě zjistí, že zprovoznění není možné z důvodu nesplnění podmínek pro uvedení do provozu, servisní technik nahlásí nedostatky objednateli a sepíše je do servisní zprávy.</t>
  </si>
  <si>
    <t>Marné výjezdy z důvodu nepřipravenosti k UDP budou objednateli dány k úhradě. Objednavatel bere na vědomí, že UDP může dle náročnosti trvat několik pracovních dnů.</t>
  </si>
  <si>
    <t>Uvedení do provozu navrženého dvoj-kotle : 1</t>
  </si>
  <si>
    <t>998731201R00</t>
  </si>
  <si>
    <t>Přesun hmot pro kotelny umístěné ve výšce (hloubce) do 6 m</t>
  </si>
  <si>
    <t>731890801R00</t>
  </si>
  <si>
    <t>Vnitrostaveništní přemístění demontovaných hmot Přemístění vybouraných hmot - kotelny, H do 6 m</t>
  </si>
  <si>
    <t>kotelen vodorovně 100 m, umístěných ve výšce (hloubce)</t>
  </si>
  <si>
    <t xml:space="preserve">3,24,25,27, : </t>
  </si>
  <si>
    <t>Součet: : 7,44266</t>
  </si>
  <si>
    <t>732111314R00</t>
  </si>
  <si>
    <t>Rozdělovače a sběrače včetně dodávky (výroby) těles trubková hrdla rozdělovačů a sběračů bez přírub, DN 25</t>
  </si>
  <si>
    <t>viz D1.4-04-01 až D1.4-04-06</t>
  </si>
  <si>
    <t>rozdělovač, kotelna : 4</t>
  </si>
  <si>
    <t>732111315R00</t>
  </si>
  <si>
    <t>Rozdělovače a sběrače včetně dodávky (výroby) těles trubková hrdla rozdělovačů a sběračů bez přírub, DN 32</t>
  </si>
  <si>
    <t>rozdělovač, kotelna : 8</t>
  </si>
  <si>
    <t>732111316R00</t>
  </si>
  <si>
    <t>Rozdělovače a sběrače včetně dodávky (výroby) těles trubková hrdla rozdělovačů a sběračů bez přírub, DN 40</t>
  </si>
  <si>
    <t>732111318R00</t>
  </si>
  <si>
    <t>Rozdělovače a sběrače včetně dodávky (výroby) těles trubková hrdla rozdělovačů a sběračů bez přírub, DN 50</t>
  </si>
  <si>
    <t>rozdělovač, kotelna : 2</t>
  </si>
  <si>
    <t>732111325R00</t>
  </si>
  <si>
    <t>Rozdělovače a sběrače včetně dodávky (výroby) těles trubková hrdla rozdělovačů a sběračů bez přírub, DN 80</t>
  </si>
  <si>
    <t>rozdělovač kotelna : 8</t>
  </si>
  <si>
    <t>732111332R00</t>
  </si>
  <si>
    <t>Rozdělovače a sběrače včetně dodávky (výroby) těles trubková hrdla rozdělovačů a sběračů bez přírub, DN 125</t>
  </si>
  <si>
    <t>rozdělovač kotelna : 4</t>
  </si>
  <si>
    <t>732119194R00</t>
  </si>
  <si>
    <t>Rozdělovače a sběrače dodávka těles ve specifikaci tělěs rozdělovačů a sběračů o délce 1 m, DN 200</t>
  </si>
  <si>
    <t>732119294R00</t>
  </si>
  <si>
    <t>Rozdělovače a sběrače dodávka těles ve specifikaci příplatek k ceně za montáž každých dalších i započaytých 0,5 m délky tělěsa, DN 200</t>
  </si>
  <si>
    <t>rozdělovač, kotelna : 13</t>
  </si>
  <si>
    <t>732110812R00</t>
  </si>
  <si>
    <t>Demontáž rozdělovačů a sběračů přes 100 do DN 200</t>
  </si>
  <si>
    <t xml:space="preserve"> a sběrače : 7</t>
  </si>
  <si>
    <t>732199100R00</t>
  </si>
  <si>
    <t>Montáž orientačních štítků bez dodávky orientačního štítku</t>
  </si>
  <si>
    <t>732212815R00</t>
  </si>
  <si>
    <t>Demontáž ohříváků zásobníkových stojatých o obsahu do 1 600 l</t>
  </si>
  <si>
    <t>demontáž ohřívače vody : 2</t>
  </si>
  <si>
    <t>732214815R00</t>
  </si>
  <si>
    <t>Demontáž ohříváků zásobníkových - vypouštění vody z ohříváků o obsahu přes 630 do 1 600 l</t>
  </si>
  <si>
    <t>demontáž  ohřívače vody : 2</t>
  </si>
  <si>
    <t>732320814R00</t>
  </si>
  <si>
    <t>Demontáž nádrží beztlakých nebo tlakových - odpojení od rozvodů potrubí nádrží o obsahu přes 200 do 500 l</t>
  </si>
  <si>
    <t>demontáž expanzního zařízení : 1</t>
  </si>
  <si>
    <t>732324814R00</t>
  </si>
  <si>
    <t>Demontáž nádrží beztlakých nebo tlakových vypuštění vody z nádrží o obsahu přes 200 do 500 l</t>
  </si>
  <si>
    <t>732339107R00</t>
  </si>
  <si>
    <t>Nádoby expanzní tlakové Montáž nádob expanzních tlakových o obsahu 140 l</t>
  </si>
  <si>
    <t>viz. D1.4-04-01 až D1.4-04-05</t>
  </si>
  <si>
    <t>expanzní nádoba  pro eliminaci tlakových rázů : 1</t>
  </si>
  <si>
    <t>732339109R00</t>
  </si>
  <si>
    <t>Nádoby expanzní tlakové Montáž nádob expanzních tlakových o obsahu 280 l</t>
  </si>
  <si>
    <t>expanzní nádoba  pro jištění kotle : 1</t>
  </si>
  <si>
    <t>732339113R00</t>
  </si>
  <si>
    <t>Nádoby expanzní tlakové Montáž nádob expanzních tlakových o obsahu 800 l</t>
  </si>
  <si>
    <t>expanzní nádoba pro automat. expanzní zařízení : 1</t>
  </si>
  <si>
    <t>732429112R00</t>
  </si>
  <si>
    <t>Čerpadla teplovodní Montáž čerpadel teplovodních oběhových spirálních DN 40</t>
  </si>
  <si>
    <t>Montáž oběhových čerpadel  v kotelně : 13</t>
  </si>
  <si>
    <t>732420812R00</t>
  </si>
  <si>
    <t>Demontáž čerpadel oběhových spirálních(do potrubí) DN 40</t>
  </si>
  <si>
    <t>Demontáž oběhových čerpadel v kotelně : 13</t>
  </si>
  <si>
    <t>7320001</t>
  </si>
  <si>
    <t>Výchozí a 1. provozní revize expanzní nádoby</t>
  </si>
  <si>
    <t>revize základní nádoby exp. automatu : 1</t>
  </si>
  <si>
    <t>revize exp. nádoby pro jištění kotlů : 1</t>
  </si>
  <si>
    <t>revize exp. nádoby pro eliminaci tlakových rázů : 1</t>
  </si>
  <si>
    <t>7320002</t>
  </si>
  <si>
    <t>Montáž odlučovače kalů DN150</t>
  </si>
  <si>
    <t>Montáž magnetického odlučovače : 1</t>
  </si>
  <si>
    <t>7320003</t>
  </si>
  <si>
    <t>Montáž čerpadlového expanzního zařízení</t>
  </si>
  <si>
    <t>čerpadlové exp. zařízení : 1</t>
  </si>
  <si>
    <t>7320004</t>
  </si>
  <si>
    <t>Uvedení zařízení expanzního automatu do provozu</t>
  </si>
  <si>
    <t>Uvedení do provozu jednočerpadlového automatu</t>
  </si>
  <si>
    <t>uvedení do provozu servisním technikem : 1</t>
  </si>
  <si>
    <t>900      R732</t>
  </si>
  <si>
    <t>Zednické výpomoci  čl.13-2 HSV, Práce v tarifní třídě 4</t>
  </si>
  <si>
    <t>48466208R</t>
  </si>
  <si>
    <t>nádrž tlaková expanzní membránová; pro topné a chladící soustavy; objem 140 l; d nádrže 480 mm; uložení: stojatý; max. přetlak do 6 bar; přetlak plynu 1,5 bar; prac. látka plyn; membrána vyměnitelná; prac. teplota do 70 °C; připojení R 1"; barva bílá, červená, šedá</t>
  </si>
  <si>
    <t>Expanzní nádoba pro jištění dvoj-kotle : 1</t>
  </si>
  <si>
    <t>48466210R</t>
  </si>
  <si>
    <t>nádrž tlaková expanzní membránová; pro topné a chladící soustavy; objem 250 l; d nádrže 634 mm; uložení: stojatý; max. přetlak do 6 bar; přetlak plynu 1,5 bar; prac. látka plyn; membrána pevná; prac. teplota do 70 °C; připojení R 1"; barva bílá, červená, šedá</t>
  </si>
  <si>
    <t>Dodávka přírubového odlučovače nečistot a kalů DN150 V s magnetickou vložkou a rychloodvzdušnovačem, pro svislou montáž</t>
  </si>
  <si>
    <t>vybavit magnetickou vložku s pernamentním magnetem a rychloodvzdušňovačem DN15</t>
  </si>
  <si>
    <t>magnetický odlučovač pro ochranu kotlů : 1</t>
  </si>
  <si>
    <t>Uzavírací armatura se zajištěním pro údržbu a demontáž expanzní nádoby DN 25, s integrovaným vypouštěním</t>
  </si>
  <si>
    <t>Pro membránové expanzní nádoby : 2</t>
  </si>
  <si>
    <t>Dodávka sestavy jednočerpadlového expanzního automatu VS1/800 skládající se z řídící jednotky,, základní nádoby V=800 litrů a příslušné připojovací soupravy</t>
  </si>
  <si>
    <t>Sestava jednočerpadlového expanzního automatu VS1/800 skládající se z řídící jednotky čerpadlového expanzního automatu</t>
  </si>
  <si>
    <t>s jedním čerpadlem a základním ovládáním, základní nádoby V= 800 litrů a příslušné připojovací soupravy.</t>
  </si>
  <si>
    <t>automatické expanzní zařízení pro jištění soustavy : 1</t>
  </si>
  <si>
    <t>Dod. sdruženého rozdělovače a sběrače modul 200, dl.4,75 m, včetně izolace PUR a 3 fix.stojanů 400mm, dle návrhu D1.4-04-06</t>
  </si>
  <si>
    <t>Dodávka sdruženého rozdělovače a sběrače l=4750mm M200, PN6,  včetně 3 fixních konzol l=400mm a tepelné izolace PUR M200</t>
  </si>
  <si>
    <t>dle návrhu detail D.1.4-04-06</t>
  </si>
  <si>
    <t>Sdružený rozdělovač a sběrač viz detail D1.4-04-06 : 1</t>
  </si>
  <si>
    <t>7320005</t>
  </si>
  <si>
    <t>Dod. sdruženého rozdělovače a sběrače modul 200, dl.3,5 m, včetně izolace PUR a 2 fix.stojany 400mm, dle návrhu D1.4-04-06</t>
  </si>
  <si>
    <t>Dodávka sdruženého rozdělovače a sběrače l=3500mm M200, PN6,  včetně 2 fixních konzol l=400mm a tepelné izolace PUR M200</t>
  </si>
  <si>
    <t>7320006</t>
  </si>
  <si>
    <t>Elektronicky regulované oběhové čerpadlo řada3 25-100, R-180mm, PN10, G6/4", P=153W, 230V, 1,33A</t>
  </si>
  <si>
    <t>ks</t>
  </si>
  <si>
    <t>větve ÚT v kotelně : 2</t>
  </si>
  <si>
    <t>záloha : 1</t>
  </si>
  <si>
    <t>7320007</t>
  </si>
  <si>
    <t>Elektronicky regulované oběhové čerpadlo řada3 32-100F, R-220mm, PN10, příruba DN32, P=171W, 230V, 1,47A</t>
  </si>
  <si>
    <t>7320008</t>
  </si>
  <si>
    <t>Elektronicky regulované oběhové čerpadlo řada3 32-120F, R-220mm, PN10, příruba DN32, P=333W, 230V, 1,55A</t>
  </si>
  <si>
    <t>větve VZT a ÚT v kotelně : 7</t>
  </si>
  <si>
    <t>7320009</t>
  </si>
  <si>
    <t>Elektronicky regulované oběhové čerpadlo řada3 40-120F, R-250mm, PN10, příruba DN40, P=427W, 230V, 1,96A</t>
  </si>
  <si>
    <t>větve VZT  v kotelně : 1</t>
  </si>
  <si>
    <t>7320010</t>
  </si>
  <si>
    <t>Elektronicky regulované oběhové čerpadlo řada3 40-150F, R-250mm, PN10, příruba DN40, P=608W, 230V, 2,78A</t>
  </si>
  <si>
    <t>větve ÚT  v kotelně : 1</t>
  </si>
  <si>
    <t>7320015</t>
  </si>
  <si>
    <t>Dod orientačních štítků</t>
  </si>
  <si>
    <t>998732201R00</t>
  </si>
  <si>
    <t>Přesun hmot pro strojovny v objektech výšky do 6 m</t>
  </si>
  <si>
    <t>732890801R00</t>
  </si>
  <si>
    <t>Vnitrostaveništní přemístění demontovaných hmot strojoven Přemístění vybouraných hmot - strojovny, H do 6 m</t>
  </si>
  <si>
    <t>vodorovně 100 m</t>
  </si>
  <si>
    <t xml:space="preserve">53,55,63,66, : </t>
  </si>
  <si>
    <t>Součet: : 1,98048</t>
  </si>
  <si>
    <t>733111112R00</t>
  </si>
  <si>
    <t>Potrubí z trubek závitových ocelových bezešvých, běžných, v kotelnách a strojovnách, DN 10</t>
  </si>
  <si>
    <t>Návarky, odvzdušnovací potrubí : 120</t>
  </si>
  <si>
    <t>733111113R00</t>
  </si>
  <si>
    <t>Potrubí z trubek závitových ocelových bezešvých, běžných, v kotelnách a strojovnách, DN 15</t>
  </si>
  <si>
    <t>733111114R00</t>
  </si>
  <si>
    <t>Potrubí z trubek závitových ocelových bezešvých, běžných, v kotelnách a strojovnách, DN 20</t>
  </si>
  <si>
    <t>odbočka z větve resstraurace UT v kotelně : 11</t>
  </si>
  <si>
    <t>733111115R00</t>
  </si>
  <si>
    <t>Potrubí z trubek závitových ocelových bezešvých, běžných, v kotelnách a strojovnách, DN 25</t>
  </si>
  <si>
    <t>733111116R00</t>
  </si>
  <si>
    <t>Potrubí z trubek závitových ocelových bezešvých, běžných, v kotelnách a strojovnách, DN 32</t>
  </si>
  <si>
    <t>733111117R00</t>
  </si>
  <si>
    <t>Potrubí z trubek závitových ocelových bezešvých, běžných, v kotelnách a strojovnách, DN 40</t>
  </si>
  <si>
    <t>733111118R00</t>
  </si>
  <si>
    <t>Potrubí z trubek závitových ocelových bezešvých, běžných, v kotelnách a strojovnách, DN 50</t>
  </si>
  <si>
    <t>733113112R00</t>
  </si>
  <si>
    <t>Potrubí z trubek závitových příplatek k ceně za zhotovení přípojky z ocelových trubek závitových,  ,  , DN 10</t>
  </si>
  <si>
    <t>Napojení tělesa v kotelně : 2</t>
  </si>
  <si>
    <t>733110806R00</t>
  </si>
  <si>
    <t>Demontáž potrubí z ocelových trubek závitových přes 15 do DN 32</t>
  </si>
  <si>
    <t>Demontáž potrubí v kotelně a přilehlých prostorech : 70+35</t>
  </si>
  <si>
    <t>733110808R00</t>
  </si>
  <si>
    <t>Demontáž potrubí z ocelových trubek závitových přes 32 do DN 50</t>
  </si>
  <si>
    <t>Demontáž potrubí vkotelně a přilehlých prostorech : 40+15</t>
  </si>
  <si>
    <t>733121225R00</t>
  </si>
  <si>
    <t>Potrubí z trubek hladkých ocelových bezešvých tvářených za tepla v kotelnách a strojovnách, D 89, tloušťka stěny 3,6 mm</t>
  </si>
  <si>
    <t>733121232R00</t>
  </si>
  <si>
    <t>Potrubí z trubek hladkých ocelových bezešvých tvářených za tepla v kotelnách a strojovnách, D 133, tloušťka stěny 4,5 mm</t>
  </si>
  <si>
    <t>733121235R00</t>
  </si>
  <si>
    <t>Potrubí z trubek hladkých ocelových bezešvých tvářených za tepla v kotelnách a strojovnách, D 159, tloušťka stěny 4,5 mm</t>
  </si>
  <si>
    <t>733121222R00</t>
  </si>
  <si>
    <t>Potrubí z trubek hladkých ocelových bezešvých tvářených za tepla v kotelnách a strojovnách, D 76, tloušťka stěny 3,2 mm</t>
  </si>
  <si>
    <t>733120826R00</t>
  </si>
  <si>
    <t>Demontáž potrubí z ocelových trubek hladkých přes 60,3 do D 89</t>
  </si>
  <si>
    <t>Demontáž potrubí vkotelně a přilehlých prostorech : 30+30</t>
  </si>
  <si>
    <t>733120832R00</t>
  </si>
  <si>
    <t>Demontáž potrubí z ocelových trubek hladkých přes 89 do D 133</t>
  </si>
  <si>
    <t>Demontáž potrubí vkotelně a přilehlých prostorech : 15+20</t>
  </si>
  <si>
    <t>733190107R00</t>
  </si>
  <si>
    <t>Tlakové zkoušky potrubí ocelových závitových, plastových, měděných přes DN 32 do DN 40</t>
  </si>
  <si>
    <t>45</t>
  </si>
  <si>
    <t>733190108R00</t>
  </si>
  <si>
    <t>Tlakové zkoušky potrubí ocelových závitových, plastových, měděných přes DN 40 do DN 50</t>
  </si>
  <si>
    <t>733190235R00</t>
  </si>
  <si>
    <t>Tlakové zkoušky potrubí ocelových hladkých přes D 133/4,5 do D 159/4,6</t>
  </si>
  <si>
    <t>733190106R00</t>
  </si>
  <si>
    <t>Tlakové zkoušky potrubí ocelových závitových, plastových, měděných Tlaková zkouška potrubí  do DN 32</t>
  </si>
  <si>
    <t>25+10+15+90+70</t>
  </si>
  <si>
    <t>733190225R00</t>
  </si>
  <si>
    <t>Tlakové zkoušky potrubí ocelových hladkých přes D 60,3/2,9 do D 89/3,6</t>
  </si>
  <si>
    <t>15+25</t>
  </si>
  <si>
    <t>733190232R00</t>
  </si>
  <si>
    <t>Tlakové zkoušky potrubí ocelových hladkých přes D 89/3,6 do D 133/4,5</t>
  </si>
  <si>
    <t>733194916R001</t>
  </si>
  <si>
    <t>Napojení na stávající potrubí do DN40</t>
  </si>
  <si>
    <t>D1.4-04-01až D1.4-04-05</t>
  </si>
  <si>
    <t>Napojení na stávající větve ÚT : 2+4+8+4</t>
  </si>
  <si>
    <t>733194918R001</t>
  </si>
  <si>
    <t>Napojení na stávající potrubí, DN50</t>
  </si>
  <si>
    <t>Napojení na větev restaurace VZT : 2</t>
  </si>
  <si>
    <t>733194922R001</t>
  </si>
  <si>
    <t>Napojení na stavající potrubí, DN65</t>
  </si>
  <si>
    <t>Napojení na větev hud. sál VZT : 2</t>
  </si>
  <si>
    <t>733194925R001</t>
  </si>
  <si>
    <t>Napojení na stávající potrubí, DN80</t>
  </si>
  <si>
    <t>Napojení na větev spol. sál a div. sál VZT : 2+2</t>
  </si>
  <si>
    <t>733194928R001</t>
  </si>
  <si>
    <t>Napojení na stávající potrubí, DN100</t>
  </si>
  <si>
    <t>Napojení na větev DK ÚT : 2</t>
  </si>
  <si>
    <t>900      R733</t>
  </si>
  <si>
    <t>998733201R00</t>
  </si>
  <si>
    <t>Přesun hmot pro rozvody potrubí Přesun hmot pro rozvody potrubí, výšky do 6 m</t>
  </si>
  <si>
    <t>733890801R00</t>
  </si>
  <si>
    <t>Vnitrostaveništní přemístění demontovaných hmot rozvodů potrubí vodorovně do 100 m Přemístění vybouraných hmot - potrubí, H do 6 m</t>
  </si>
  <si>
    <t xml:space="preserve">92,93,98,99, : </t>
  </si>
  <si>
    <t>Součet: : 1,61760</t>
  </si>
  <si>
    <t>734109216R00</t>
  </si>
  <si>
    <t>Montáž přírubových armatur se dvěma přírubami, PN 1,6, DN 80, bez dodávky materiálu</t>
  </si>
  <si>
    <t>Uz. klapky, zpětné kl. a filtry v kotelně : 10+2+2</t>
  </si>
  <si>
    <t>734109217R00</t>
  </si>
  <si>
    <t>Montáž přírubových armatur se dvěma přírubami, PN 1,6, DN 100, bez dodávky materiálu</t>
  </si>
  <si>
    <t>Klapky s pohonem na dvoj-kotli : 2*1</t>
  </si>
  <si>
    <t>Mezipřírubová amatura na dvojkotli : 2*2</t>
  </si>
  <si>
    <t>734109218R00</t>
  </si>
  <si>
    <t>Montáž přírubových armatur se dvěma přírubami, PN 1,6, DN 125, bez dodávky materiálu</t>
  </si>
  <si>
    <t>Uzavírací klapky v kotelně : 4</t>
  </si>
  <si>
    <t>734109219R00</t>
  </si>
  <si>
    <t>Montáž přírubových armatur se dvěma přírubami, PN 1,6, DN 150, bez dodávky materiálu</t>
  </si>
  <si>
    <t>Uz. klapky v kotelně : 2*1</t>
  </si>
  <si>
    <t>734100812R00</t>
  </si>
  <si>
    <t>Demontáž přírubových armatur se dvěma přírubami, přes 50 do DN 100</t>
  </si>
  <si>
    <t>734100813R00</t>
  </si>
  <si>
    <t>Demontáž přírubových armatur se dvěma přírubami, přes 100 do DN 150</t>
  </si>
  <si>
    <t>734109215R00</t>
  </si>
  <si>
    <t>Montáž přírubových armatur armatury ve specifikaci se dvěma přírubami, PN 1,6, DN 65</t>
  </si>
  <si>
    <t>Uz. klapky, zpětné kl., filtry a vyvaž. ventily v kotelně : 1+1+1+2</t>
  </si>
  <si>
    <t>11+1</t>
  </si>
  <si>
    <t>734173413R00</t>
  </si>
  <si>
    <t>Průhledítka, mezikusy, přírubové spoje přírubové spoje PN 1,6/I MPa, DN 40, včetně dodávky materiálu</t>
  </si>
  <si>
    <t>Přírubová oběhová čerpadla DN32-40 v kotelně : 1+1+7+2</t>
  </si>
  <si>
    <t>734173416R00</t>
  </si>
  <si>
    <t>Průhledítka, mezikusy, přírubové spoje přírubové spoje PN 1,6/I MPa, DN 65</t>
  </si>
  <si>
    <t>Spoje u UK,ZK,F a vyv. ventilu v kotelně : 1+(2*1)+1+(2*2)</t>
  </si>
  <si>
    <t>734173417R00</t>
  </si>
  <si>
    <t>Průhledítka, mezikusy, přírubové spoje přírubové spoje PN 1,6/I MPa, DN 80, včetně dodávky materiálu</t>
  </si>
  <si>
    <t>Spoje u UK,ZK,F vkotelně : (10*1)+(2*1)+(2*2)</t>
  </si>
  <si>
    <t>734173421R00</t>
  </si>
  <si>
    <t>Průhledítka, mezikusy, přírubové spoje přírubové spoje PN 1,6/I MPa, DN 125, včetně dodávky materiálu</t>
  </si>
  <si>
    <t>Uzavírací klapky v kotelně : 4*1</t>
  </si>
  <si>
    <t>Napojení hydraulické kaskády kotle : 2*1</t>
  </si>
  <si>
    <t>734173422R00</t>
  </si>
  <si>
    <t>Průhledítka, mezikusy, přírubové spoje přírubové spoje PN 1,6/I MPa, DN 150, včetně dodávky materiálu</t>
  </si>
  <si>
    <t>Osazení magnetického odlučovače : 2*1</t>
  </si>
  <si>
    <t>734209102R00</t>
  </si>
  <si>
    <t>Montáž závitových armatur armatury ve specifikaci s jedním závitem, G 3/8", bez dodávky materiálu</t>
  </si>
  <si>
    <t>Vyp.kul. kohout, odvz nádobky : 38</t>
  </si>
  <si>
    <t>734209112R00</t>
  </si>
  <si>
    <t>Montáž závitových armatur armatury ve specifikaci se dvěma závity, G 3/8"</t>
  </si>
  <si>
    <t>ventil a šroubení ot. tělesa : 1+1</t>
  </si>
  <si>
    <t>734209114R00</t>
  </si>
  <si>
    <t>Montáž závitových armatur armatury ve specifikaci se dvěma závity, G 3/4", bez dodávky materiálu</t>
  </si>
  <si>
    <t>vyv. ventily : 2</t>
  </si>
  <si>
    <t>734209123R00</t>
  </si>
  <si>
    <t>Montáž závitových armatur armatury ve specifikaci se třemi závity, G 1/2", bez dodávky materiálu</t>
  </si>
  <si>
    <t>Směšovací ventily : 2</t>
  </si>
  <si>
    <t>734209124R00</t>
  </si>
  <si>
    <t>Montáž závitových armatur armatury ve specifikaci se třemi závity, G 3/4", bez dodávky materiálu</t>
  </si>
  <si>
    <t>Směšovací ventily : 4</t>
  </si>
  <si>
    <t>734209125R00</t>
  </si>
  <si>
    <t>Montáž závitových armatur armatury ve specifikaci se třemi závity, G 1"</t>
  </si>
  <si>
    <t>734209128R00</t>
  </si>
  <si>
    <t>Montáž závitových armatur armatury ve specifikaci se třemi závity, G 2", bez dodávky materiálu</t>
  </si>
  <si>
    <t>Směšovací ventily : 1</t>
  </si>
  <si>
    <t>734200824R00</t>
  </si>
  <si>
    <t>Demontáž závitových armatur se dvěma závity, přes 6/4 do G 2"</t>
  </si>
  <si>
    <t>734209103R00</t>
  </si>
  <si>
    <t>Montáž závitových armatur armatury ve specifikaci s jedním závitem, G 1/2"</t>
  </si>
  <si>
    <t>D1.4-04-01 až D1.4-04-05</t>
  </si>
  <si>
    <t>Vyp. kul. koh., odvzdušňov. ventily : 36</t>
  </si>
  <si>
    <t>734209113R00</t>
  </si>
  <si>
    <t>Montáž závitových armatur armatury ve specifikaci se dvěma závity, G 1/2"</t>
  </si>
  <si>
    <t>armatury u manometru : 6</t>
  </si>
  <si>
    <t>734209115R00</t>
  </si>
  <si>
    <t>Montáž závitových armatur armatury ve specifikaci se dvěma závity, G 1"</t>
  </si>
  <si>
    <t>kul. koh., zpětné kl., fitry, vyv. ventily : 6+2+2+4</t>
  </si>
  <si>
    <t>armatury u exp. nádob : 2+6</t>
  </si>
  <si>
    <t>734209116R00</t>
  </si>
  <si>
    <t>Montáž závitových armatur armatury ve specifikaci se dvěma závity, G 5/4"</t>
  </si>
  <si>
    <t>kul. koh., zpětné kl., fitry, vyv. ventily : 12+4+4+2</t>
  </si>
  <si>
    <t>734209117R00</t>
  </si>
  <si>
    <t>Montáž závitových armatur armatury ve specifikaci se dvěma závity, G 6/4"</t>
  </si>
  <si>
    <t>kul. koh., zpětné kl., fitry, vyv. ventily : 6+2+2+2</t>
  </si>
  <si>
    <t>poj. ventily : 2</t>
  </si>
  <si>
    <t>734209118R00</t>
  </si>
  <si>
    <t>Montáž závitových armatur armatury ve specifikaci se dvěma závity, G 2"</t>
  </si>
  <si>
    <t>kul. koh., zpětné kl., fitry, vyv. ventily : 4+2+2+3</t>
  </si>
  <si>
    <t>734200822R00</t>
  </si>
  <si>
    <t>Demontáž závitových armatur se dvěma závity, přes 1/2 do G 1"</t>
  </si>
  <si>
    <t>734226211R00</t>
  </si>
  <si>
    <t>Ventily a kohouty regulační závitové včetně dodávky materiálu termostatický ventil, dvouregulační, DN 10, přímý, bronz, bez termostatické hlavice, PN 10, vnitřní závit</t>
  </si>
  <si>
    <t>Těleso v kotelně : 1</t>
  </si>
  <si>
    <t>734266221R00</t>
  </si>
  <si>
    <t>Šroubení včetně dodávky materiálu uzavíratelné radiátorové šroubení regulační s vypouštěním, DN 10, přímé, PN 10, bronz</t>
  </si>
  <si>
    <t>734291951R00</t>
  </si>
  <si>
    <t>Opravy závitových armatur zpětná montáž hlavic Montáž termostatických hlavic</t>
  </si>
  <si>
    <t>OT. Těleso v kotelně : 1</t>
  </si>
  <si>
    <t>734411147R00</t>
  </si>
  <si>
    <t>Teploměry technické a měřiče tepla teploměr dvojkový s pevným stonkem a jímkou rozsah do 200° C Teploměr dvoukovový pevný stonek 100 mm</t>
  </si>
  <si>
    <t>Teploměry na rozdělovači a ve větvích : 16+10+2+2</t>
  </si>
  <si>
    <t>734419111R00</t>
  </si>
  <si>
    <t>Teploměry technické a měřiče tepla Montáž měřičů tepla teploměru Montáž teploměru s pouzdrem nebo stonkem a jímkou</t>
  </si>
  <si>
    <t>Stavoznaky, ochranné jímky, návarky návarky s trubkovým závitem G 1/2"</t>
  </si>
  <si>
    <t>RTS 17/ I</t>
  </si>
  <si>
    <t>Vypouštění : 14+20+2</t>
  </si>
  <si>
    <t>Teploměr : 30</t>
  </si>
  <si>
    <t>Stavoznaky, ochranné jímky, návarky montáž Montáž návarků  M 20 x 1,5</t>
  </si>
  <si>
    <t>734494212R00</t>
  </si>
  <si>
    <t>Návarek s trubkovým závitem G 3/8", včetně dodávky materiálu</t>
  </si>
  <si>
    <t>Vypouštění : 7</t>
  </si>
  <si>
    <t>odvduš. nádobky : 31</t>
  </si>
  <si>
    <t>734494215R00</t>
  </si>
  <si>
    <t>Návarek s trubkovým závitem G 1", včetně dodávky materiálu</t>
  </si>
  <si>
    <t>odvz. nádobka : 6</t>
  </si>
  <si>
    <t>734228030R00</t>
  </si>
  <si>
    <t>Měření, nastavení a fixace vyvažovacích ventilů, včetně vystavení protokolů</t>
  </si>
  <si>
    <t>Doložit  protokolem o měření a nastavení průtoků v souladu s vyhl. 193/2007 Sb. §7 a výkresovou dokumentací s vyznačením nastavení pozic vyvažovacích ventilů</t>
  </si>
  <si>
    <t>Součástí protokolů bude originální výstup s měřícího přístroje TA-SCOPE.</t>
  </si>
  <si>
    <t>vyvažovací ventily : 2+4+2+2+1+2+2</t>
  </si>
  <si>
    <t>734429103R001</t>
  </si>
  <si>
    <t>Montáž tlakoměru</t>
  </si>
  <si>
    <t>Manometry na rozdělovačích : 2</t>
  </si>
  <si>
    <t>U dvoj-kotle : 2</t>
  </si>
  <si>
    <t>Expanzomat : 2</t>
  </si>
  <si>
    <t>388412527R1</t>
  </si>
  <si>
    <t>Tlakoměr D100, rozsah 0-1MPa</t>
  </si>
  <si>
    <t>42256514R1</t>
  </si>
  <si>
    <t>Ventil pojistný 1 1/2" x 2"  závitový, otevírací přetlak 5 bar</t>
  </si>
  <si>
    <t>U obou polovin dvoj-kotle : 2*1</t>
  </si>
  <si>
    <t>551100212R1</t>
  </si>
  <si>
    <t>Klapka zpětná závitová celokovová, DN25, kvs-10,4 m3/h</t>
  </si>
  <si>
    <t>Větve na rozdělovačích : 1+1</t>
  </si>
  <si>
    <t>551100213R1</t>
  </si>
  <si>
    <t>Klapka zpětná závitová celokovová, DN32, kvs-21 m3/h</t>
  </si>
  <si>
    <t>Větve na rozdělovačích : 4*1</t>
  </si>
  <si>
    <t>551100214R1</t>
  </si>
  <si>
    <t>Klapka zpětká závitová celokovová, DN40, kvs-26 m3/h</t>
  </si>
  <si>
    <t>551100215R1</t>
  </si>
  <si>
    <t>Klapka zpětká závitová celokovová, DN50, kvs-38 m3/h</t>
  </si>
  <si>
    <t>větve na rozdělovačích : 1+1</t>
  </si>
  <si>
    <t>5511356970R</t>
  </si>
  <si>
    <t>kohout kulový vypouštěcí s hadicovou vývodkou a zátkou; PN 10; 3/8 "</t>
  </si>
  <si>
    <t>V kotelně : 38</t>
  </si>
  <si>
    <t>5511356971R</t>
  </si>
  <si>
    <t>kohout kulový vypouštěcí s hadicovou vývodkou a zátkou; PN 10; 1/2 "</t>
  </si>
  <si>
    <t>V kotelně : 12+18+2+2+2</t>
  </si>
  <si>
    <t>5511361551R1</t>
  </si>
  <si>
    <t>Filtr mosazný  s vnitřními závity 1", PN 20, nerez sítko, Tmax=110°C</t>
  </si>
  <si>
    <t>5511361552R1</t>
  </si>
  <si>
    <t>Filtr mosazný s vnitřními závity 1 1/4", PN 20, nerez sítko, Tmax=110°C</t>
  </si>
  <si>
    <t>5511361553R1</t>
  </si>
  <si>
    <t>Filtr mosazný s vnitřními závity1 1/2", PN20, nerez sítko, Tmax=110°C</t>
  </si>
  <si>
    <t>55113615541R1</t>
  </si>
  <si>
    <t>Filtr mosazný s vnitřními závity 2", PN 20, nerez sítko, Tmax=110°C</t>
  </si>
  <si>
    <t>5513730620R</t>
  </si>
  <si>
    <t>Hlavice termostatická pro veř. prostory</t>
  </si>
  <si>
    <t>těleso v kotelně : 1</t>
  </si>
  <si>
    <t>5513809102R</t>
  </si>
  <si>
    <t>kohout kulový; páka; závit vnitřní-vnitřní; pro neagresivní média; DN 15 mm; PN 50,0</t>
  </si>
  <si>
    <t>viz. D1.4-04-01- až D1.4-04-05</t>
  </si>
  <si>
    <t>Před manometry : 4</t>
  </si>
  <si>
    <t>5513809104R1</t>
  </si>
  <si>
    <t>Kohout kulový, páka, vnitřní-vnitřní z. DN 25,  PN16, 110°C, bronz, těsnění teflon</t>
  </si>
  <si>
    <t>větve na rozdělovačích : 3+3</t>
  </si>
  <si>
    <t>5513809105R1</t>
  </si>
  <si>
    <t>Kohout kulový, páka, vnitřní-vnitřní z. DN 32, PN16, 110°C, bronz, těsnění teflon</t>
  </si>
  <si>
    <t>větve na rozdělovačích : 3+3+3+3</t>
  </si>
  <si>
    <t>5513809106R1</t>
  </si>
  <si>
    <t>Kohout kulový, páka, vnitřní-vnitřní z. DN 40, PN16, 110°C, bronz, těsnění teflon</t>
  </si>
  <si>
    <t>5513809107R</t>
  </si>
  <si>
    <t>kohout kulový; páka; závit vnitřní-vnitřní; pro neagresivní média; DN 50 mm; PN 40,0</t>
  </si>
  <si>
    <t>větve na rozdělovačích : 3+1</t>
  </si>
  <si>
    <t>7340001</t>
  </si>
  <si>
    <t>Centrická uzavírací mezipřírubová klapka DN 65, PN16, s pákou, hřídel a disk nerez ocel, tělo tvárná litina s grafitem</t>
  </si>
  <si>
    <t xml:space="preserve">ks    </t>
  </si>
  <si>
    <t>Větve na rozdělovači : 1</t>
  </si>
  <si>
    <t>7340002</t>
  </si>
  <si>
    <t>Centrická uzavírací mezipřírubová klapka DN 80, PN16, s pákou, hřídel a disk nerez ocel, tělo tvárná litina s grafitem</t>
  </si>
  <si>
    <t>Větve na rozdělovači : 3+3+2+2</t>
  </si>
  <si>
    <t>7340003</t>
  </si>
  <si>
    <t>Centrická uzavírací mezipřírubová klapka DN 125, PN16, s pákou, hřídel a disk nerez ocel, tělo tvárná litina s grafitem</t>
  </si>
  <si>
    <t>Větve na rozdělovači : 2+2</t>
  </si>
  <si>
    <t>7340004</t>
  </si>
  <si>
    <t>Centrická uzavírací mezipřírubová klapka DN 150, PN16, s pákou, hřídel a disk nerez ocel, tělo tvárná litina s grafitem</t>
  </si>
  <si>
    <t>Kotlový okruh : 2</t>
  </si>
  <si>
    <t>7340005</t>
  </si>
  <si>
    <t>Ventil zpětný mezipřírubový ve svěrném provedení  s pružinou  DN 65, PN 16, těleso ventilu mosaz, deska a pružina nerez</t>
  </si>
  <si>
    <t>7340006</t>
  </si>
  <si>
    <t>Ventil zpětný mezipřírubový ve svěrném provedení  s pružinou  DN 80, PN 16, těleso ventilu mosaz, deska a pružina nerez</t>
  </si>
  <si>
    <t>Větve na rozdělovači : 1+1</t>
  </si>
  <si>
    <t>7340007</t>
  </si>
  <si>
    <t>Přírubový filtr  DN 65, PN 16 a výpouštěcím šroubem ve výku, těleso z šedé litiny, sítko z nerez oceli</t>
  </si>
  <si>
    <t>7340008</t>
  </si>
  <si>
    <t>Přírubový filtr  DN 80, PN 16 a výpouštěcím šroubem ve výku, těleso z šedé litiny, sítko z nerez oceli</t>
  </si>
  <si>
    <t>7340009</t>
  </si>
  <si>
    <t>Trojcestný směšovací ventil zdvihový DN15,  kvs 2,5 m3/h, tělo ventilu bronz</t>
  </si>
  <si>
    <t>a část měření a regulace D1.4-06</t>
  </si>
  <si>
    <t>Směšovače ve větvích ÚT na rozdělovači : 2*1</t>
  </si>
  <si>
    <t>7340010</t>
  </si>
  <si>
    <t>Trojcestný směšovací ventil zdvihový DN20,  kvs 5,0 m3/h, tělo ventilu bronz</t>
  </si>
  <si>
    <t>Směšovače ve větvích ÚT na rozdělovači : 3*1</t>
  </si>
  <si>
    <t>7340011</t>
  </si>
  <si>
    <t>Trojcestný směšovací ventil zdvihový DN20,  kvs 6,3 m3/h, tělo ventilu bronz</t>
  </si>
  <si>
    <t>Směšovače ve větvích ÚT na rozdělovači : 1</t>
  </si>
  <si>
    <t>7340012</t>
  </si>
  <si>
    <t>Trojcestný směšovací ventil zdvihový DN25,  kvs 8 m3/h,  tělo ventilu bronz, tělo ventilu bronz</t>
  </si>
  <si>
    <t>7340013</t>
  </si>
  <si>
    <t>Trojcestný směšovací ventil zdvihový DN50,  kvs 31,5 m3/h,  tělo ventilu bronz, tělo ventilu bronz</t>
  </si>
  <si>
    <t>7340014</t>
  </si>
  <si>
    <t>Proporcionální pohon pro zdvihový ventil, vstupní signál 0(2)-10 V, 4(0)-20 mA, 24VAC/VDC, uzavírací síla 600N</t>
  </si>
  <si>
    <t>Proporcionální pohony s automatickou adaptací zdvihu poskytující přesnou plynulou nebo třípolohovou regulaci</t>
  </si>
  <si>
    <t>Směšovače ve větvích ÚT na rozdělovači : 2+3+1+2+1</t>
  </si>
  <si>
    <t>7340015</t>
  </si>
  <si>
    <t>Dod. a mtž odvzdušňovací nádobka DN80-100</t>
  </si>
  <si>
    <t>37</t>
  </si>
  <si>
    <t>734228011R00</t>
  </si>
  <si>
    <t>Vyvažovací ventil s vypouštěním, vnitřní závit DN20, kvs-5,39, materiál AMETAL, uzavírání, přednastavení, měřicí vsuvky pro měření tlaku, průtoku a teploty</t>
  </si>
  <si>
    <t>Větve na rozdělovači : 2*1</t>
  </si>
  <si>
    <t>734228012R00</t>
  </si>
  <si>
    <t>Vyvažovací ventil s vypouštěním, vnitřní závit DN25, kvs-8,59, materiál AMETAL, uzavírání, přednastavení, měřicí vsuvky pro měření tlaku, průtoku a teploty</t>
  </si>
  <si>
    <t>Větve na rozdělovači : 4*1</t>
  </si>
  <si>
    <t>734228013R00</t>
  </si>
  <si>
    <t>Vyvažovací ventil s vypouštěním, vnitřní závit DN32, kvs-14,2, materiál AMETAL, uzavírání, přednastavení, měřicí vsuvky pro měření tlaku, průtoku a teploty</t>
  </si>
  <si>
    <t>734228015R00</t>
  </si>
  <si>
    <t>Vyvažovací ventil s vypouštěním, vnitřní závit DN40, kvs-19,3, materiál AMETAL, uzavírání, přednastavení, měřicí vsuvky pro měření tlaku, průtoku a teploty</t>
  </si>
  <si>
    <t>734228016R00</t>
  </si>
  <si>
    <t>Vyvažovací ventil s vypouštěním, vnitřní závit DN50, kvs-32,3, materiál AMETAL, uzavírání, přednastavení, měřicí vsuvky pro měření tlaku, průtoku a teploty</t>
  </si>
  <si>
    <t>Ventily ve větvi DK ÚT  před vstupem do tep. kanálu : 2*1</t>
  </si>
  <si>
    <t>734228017R00</t>
  </si>
  <si>
    <t>Vyvažovací ventil  přírubový DN65, PN16, kvs-85, materiál šedá litina, uzavírání, přednastavení, měřicí vsuvky pro měření tlaku, průtoku a teploty</t>
  </si>
  <si>
    <t>998734201R00</t>
  </si>
  <si>
    <t>Přesun hmot pro armatury v objektech výšky do 6 m</t>
  </si>
  <si>
    <t>734890801R00</t>
  </si>
  <si>
    <t>Vnitrostaveništní přemístění demontovaných hmot armatur vodorovně do 100 m Přemístění demontovaných hmot - armatur, H do 6 m</t>
  </si>
  <si>
    <t xml:space="preserve">118,119,121,134,141, : </t>
  </si>
  <si>
    <t>Součet: : 1,14700</t>
  </si>
  <si>
    <t>735000912R00</t>
  </si>
  <si>
    <t>Regulace otopného systému při opravách Vyregulování ventilů s termostatickýmovládáním, a regulačních šroubení</t>
  </si>
  <si>
    <t>TRV+šroubení u tělesa v kotelně : 1+1</t>
  </si>
  <si>
    <t>735156930R00</t>
  </si>
  <si>
    <t>Otopná tělesa panelová Doplňkové práce pro otopná tělesa panelová tlakové zkoušky , těles třířadých</t>
  </si>
  <si>
    <t>Nové těleso v  kotelně : 1</t>
  </si>
  <si>
    <t>735159310R00</t>
  </si>
  <si>
    <t>Otopná tělesa panelová montáž třířadých, délky do 1140 mm, bez dodávky materiálu</t>
  </si>
  <si>
    <t>Nové těleso kotelny : 1</t>
  </si>
  <si>
    <t>735191905R001</t>
  </si>
  <si>
    <t>Odvzdušnění systému a otopných těles</t>
  </si>
  <si>
    <t>735191910R001</t>
  </si>
  <si>
    <t>Napuštění vody do otopného systému - bez kotle, změkčené přes úpravnu</t>
  </si>
  <si>
    <t>735494811R001</t>
  </si>
  <si>
    <t>Vypuštění vody ze systému bez kotle</t>
  </si>
  <si>
    <t>48457345R</t>
  </si>
  <si>
    <t>Těleso do otopných soustav s přirozeným prouděním - deskové; materiál: nelegovaná ocel; typ: 33; H = 900 mm; B = 155 mm; L = 800 mm; l = 846 mm; tepelný výkon (50) = 2 662 W</t>
  </si>
  <si>
    <t>Nové otopné těleso v kotelně : 1</t>
  </si>
  <si>
    <t>998735201R00</t>
  </si>
  <si>
    <t>Přesun hmot pro otopná tělesa v objektech výšky do 6 m</t>
  </si>
  <si>
    <t>767995102R00</t>
  </si>
  <si>
    <t>Výroba a montáž atypických kovovových doplňků staveb hmotnosti přes 5 do 10 kg</t>
  </si>
  <si>
    <t>0,7*12*3,85</t>
  </si>
  <si>
    <t>767001</t>
  </si>
  <si>
    <t>Dod a montáž  konzol a rámů pro potrubí</t>
  </si>
  <si>
    <t>Příplatek za uložení potrubí : 1</t>
  </si>
  <si>
    <t>998767201R00</t>
  </si>
  <si>
    <t>Nové potrubí ÚT v kotelně DN65-100 : 25+10+15+90+70+40+25</t>
  </si>
  <si>
    <t>+stávající potrubí v kotelně : 6+5</t>
  </si>
  <si>
    <t>Nové potrubí ÚT v kotelně DN65-100 : 15+25+6</t>
  </si>
  <si>
    <t>+stávající potrubí v kotelně : 15</t>
  </si>
  <si>
    <t>783426760R00</t>
  </si>
  <si>
    <t>Nátěry potrubí a armatur syntetické potrubí, do DN 150 mm, základní</t>
  </si>
  <si>
    <t>Nové potrubí ÚT v kotelně  DN125-150 : 12+12</t>
  </si>
  <si>
    <t>Nátěry potrubí a armatur syntetické Nátěr syntet. potrubí do DN 50 mm  Z+2x +1x email</t>
  </si>
  <si>
    <t>72</t>
  </si>
  <si>
    <t>904      R02</t>
  </si>
  <si>
    <t>Komín navržen na parametry dvoj-kotlea  spalinového ventilátoru o přetlaku 60Pa.</t>
  </si>
  <si>
    <t>únosnost konstrukce stropu nad 2.PP s ohledem na hmotnost dvoj-kotle 1700kg + 944kg vodního objemu.</t>
  </si>
  <si>
    <t>Modul pro bezdrátové připojení dvoj-kotle</t>
  </si>
  <si>
    <t>Odlučovač nečistot a kalů DN150 V, provedení ocel s přírubovým připojením pro svislou montáž</t>
  </si>
  <si>
    <t>Montážní délka (mm): 480; Výška  (mm): 1450; Průměr (mm): 1018; připojení: DN 150/PN 10;</t>
  </si>
  <si>
    <t>M21.1-001</t>
  </si>
  <si>
    <t>Montáž - Rozvaděč RM, viz rozpočet část D1.4-06</t>
  </si>
  <si>
    <t xml:space="preserve">výkaz </t>
  </si>
  <si>
    <t>D1.4-06 Specifikace prací a dodávek elektrotechnických zařízení</t>
  </si>
  <si>
    <t>Materiál - Rozvaděč RM, viz rozpočet část D1.4-06</t>
  </si>
  <si>
    <t>M21.2-001</t>
  </si>
  <si>
    <t>Montáž - Elektromontáže - kabeláže, osvětlení, hromosvod, ..., viz rozpočet část D1.4-06</t>
  </si>
  <si>
    <t>Materiál - Elektromontáže - kabeláže, osvětlení, hromosvod, ..., viz rozpočet část D1.4-06</t>
  </si>
  <si>
    <t>M21.3-001</t>
  </si>
  <si>
    <t>Montáž - Rozvaděč RMK, viz rozpočet část D1.4-06</t>
  </si>
  <si>
    <t>M21.4-001</t>
  </si>
  <si>
    <t>Montáž - Elektromontáže - přepojení stáv. regulace Johnson Control, viz rozpočet část D1.4-06</t>
  </si>
  <si>
    <t>Materiál - Elektromontáže - přepojení stáv. regulace Johnson Control...., viz rozpočet část D1.4-06</t>
  </si>
  <si>
    <t>M36.1-001</t>
  </si>
  <si>
    <t>Montáž - kotelna komponenty, viz rozpočet část D1.4-06</t>
  </si>
  <si>
    <t>M36.1-002</t>
  </si>
  <si>
    <t>Montáž - software kotelna, viz rozpočet část D1.4-06</t>
  </si>
  <si>
    <t>Materiál - kotelna komponenty, viz rozpočet část D1.4-06</t>
  </si>
  <si>
    <t>M36.2-001</t>
  </si>
  <si>
    <t>Montáž - UT konvektory komponenty, viz rozpočet část D1.4-06</t>
  </si>
  <si>
    <t>M36.2-002</t>
  </si>
  <si>
    <t>Montáž - software UT konvektory, viz rozpočet část D1.4-06</t>
  </si>
  <si>
    <t>Materiál - UT konvektory komponenty, viz rozpočet část D1.4-06</t>
  </si>
  <si>
    <t>M55.1-001</t>
  </si>
  <si>
    <t>Montáž - vizualizace technologie, viz rozpočet část D1.4-06</t>
  </si>
  <si>
    <t>M55.1-002</t>
  </si>
  <si>
    <t>Montáž - Hardware centrála, viz rozpočet část D1.4-06</t>
  </si>
  <si>
    <t>Materiál - Vizualizace technologie, viz rozpočet část D1.4-06</t>
  </si>
  <si>
    <t>Materiál - Hardware centrála, viz rozpočet část D1.4-06</t>
  </si>
  <si>
    <t>M55.2-001</t>
  </si>
  <si>
    <t>Montáž - vizualizace technologie - UT konvektory, viz rozpočet část D1.4-06</t>
  </si>
  <si>
    <t>005121020R</t>
  </si>
  <si>
    <t xml:space="preserve">Provoz zařízení staveniště </t>
  </si>
  <si>
    <t>výkaz</t>
  </si>
  <si>
    <t>POL99_8</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</si>
  <si>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</si>
  <si>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VN1</t>
  </si>
  <si>
    <t>Kompletační činnost, viz rozpočet část D1.4-06</t>
  </si>
  <si>
    <t>VN2</t>
  </si>
  <si>
    <t>Dopravné, viz rozpočet část D1.4-06</t>
  </si>
  <si>
    <t>VN3</t>
  </si>
  <si>
    <t>Přesun, viz rozpočet část D1.4-06</t>
  </si>
  <si>
    <t>M21-002</t>
  </si>
  <si>
    <t>Elektromontáže - celkem, montáž, viz rozpočet část D1.7-07</t>
  </si>
  <si>
    <t>D1.4-07 Specifikace prací a dodávek elektrotechnických zařízení</t>
  </si>
  <si>
    <t>M21-001</t>
  </si>
  <si>
    <t>Elektromontáže - celkem, materiál, viz rozpočet část D1.7-07</t>
  </si>
  <si>
    <t>M21-003</t>
  </si>
  <si>
    <t>PPV 6% z elektromontáže mat+ práce, viz rozpočet část D1.7-07</t>
  </si>
  <si>
    <t>M46-001</t>
  </si>
  <si>
    <t>Vysekání kapes a rýh ve zdivu a zapravení, viz rozpočet část D1.4-07</t>
  </si>
  <si>
    <t>Dodávka a montáž nerez F1-PH  komínových vložek</t>
  </si>
  <si>
    <t>Dodávka a montáž patní koleno do stáv průduchu</t>
  </si>
  <si>
    <t>Dodávka a montáž nerez komínový nástavec</t>
  </si>
  <si>
    <t>Dodávka a montáž regulátor tahu</t>
  </si>
  <si>
    <t>Dodávka a montáž nerez kouřovodu</t>
  </si>
  <si>
    <t>izolace rozvodů SV proti rosení : 4+11+8+5+13+14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</si>
</sst>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12"/>
      <name val="Arial CE"/>
      <charset val="238"/>
    </font>
    <font>
      <sz val="8"/>
      <color indexed="9"/>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2">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s>
  <cellStyleXfs count="2">
    <xf numFmtId="0" fontId="0" fillId="0" borderId="0"/>
    <xf numFmtId="0" fontId="1" fillId="0" borderId="0"/>
  </cellStyleXfs>
  <cellXfs count="268">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Fon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3" borderId="21" xfId="0"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Alignment="1">
      <alignment vertical="top"/>
    </xf>
    <xf numFmtId="49" fontId="17" fillId="0" borderId="0" xfId="0" applyNumberFormat="1" applyFont="1" applyAlignment="1">
      <alignment vertical="top"/>
    </xf>
    <xf numFmtId="0" fontId="17" fillId="0" borderId="0" xfId="0" applyFont="1" applyAlignment="1">
      <alignment horizontal="center" vertical="top" shrinkToFit="1"/>
    </xf>
    <xf numFmtId="165" fontId="17" fillId="0" borderId="0" xfId="0" applyNumberFormat="1" applyFont="1" applyAlignment="1">
      <alignment vertical="top" shrinkToFit="1"/>
    </xf>
    <xf numFmtId="4" fontId="17" fillId="0" borderId="0" xfId="0" applyNumberFormat="1" applyFont="1" applyAlignment="1">
      <alignment vertical="top" shrinkToFit="1"/>
    </xf>
    <xf numFmtId="4" fontId="17" fillId="4" borderId="0" xfId="0" applyNumberFormat="1" applyFont="1" applyFill="1" applyAlignment="1" applyProtection="1">
      <alignment vertical="top" shrinkToFit="1"/>
      <protection locked="0"/>
    </xf>
    <xf numFmtId="0" fontId="18" fillId="0" borderId="0" xfId="0" applyFont="1" applyAlignment="1">
      <alignment horizontal="center" vertical="top" shrinkToFit="1"/>
    </xf>
    <xf numFmtId="165" fontId="18" fillId="0" borderId="0" xfId="0" applyNumberFormat="1" applyFont="1" applyAlignment="1">
      <alignment vertical="top" shrinkToFit="1"/>
    </xf>
    <xf numFmtId="4" fontId="18" fillId="0" borderId="0" xfId="0" applyNumberFormat="1" applyFont="1" applyAlignment="1">
      <alignment vertical="top" shrinkToFit="1"/>
    </xf>
    <xf numFmtId="165" fontId="19" fillId="0" borderId="0" xfId="0" applyNumberFormat="1" applyFont="1" applyAlignment="1">
      <alignment horizontal="center" vertical="top" wrapText="1" shrinkToFit="1"/>
    </xf>
    <xf numFmtId="165" fontId="19" fillId="0" borderId="0" xfId="0" applyNumberFormat="1" applyFont="1" applyAlignment="1">
      <alignment vertical="top" wrapText="1" shrinkToFit="1"/>
    </xf>
    <xf numFmtId="4" fontId="8" fillId="3" borderId="0" xfId="0" applyNumberFormat="1" applyFont="1" applyFill="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165" fontId="17" fillId="4" borderId="0" xfId="0" applyNumberFormat="1" applyFont="1" applyFill="1" applyAlignment="1" applyProtection="1">
      <alignment vertical="top" shrinkToFit="1"/>
      <protection locked="0"/>
    </xf>
    <xf numFmtId="0" fontId="20" fillId="0" borderId="0" xfId="0" applyFont="1" applyAlignment="1">
      <alignment wrapText="1"/>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165" fontId="19" fillId="0" borderId="0" xfId="0" quotePrefix="1" applyNumberFormat="1" applyFont="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49" fontId="17" fillId="0" borderId="0" xfId="0" applyNumberFormat="1" applyFont="1" applyAlignment="1">
      <alignment horizontal="left" vertical="top" wrapText="1"/>
    </xf>
    <xf numFmtId="49" fontId="18" fillId="0" borderId="0" xfId="0" applyNumberFormat="1" applyFont="1" applyAlignment="1">
      <alignment horizontal="left" vertical="top"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0" fillId="0" borderId="0" xfId="0"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0" borderId="32" xfId="0" applyNumberFormat="1" applyBorder="1" applyAlignment="1">
      <alignment vertical="center" wrapText="1"/>
    </xf>
    <xf numFmtId="4" fontId="8"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0" borderId="18" xfId="0"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8" fillId="0" borderId="18" xfId="0" applyFont="1" applyBorder="1" applyAlignment="1">
      <alignment horizontal="left" vertical="top" wrapText="1"/>
    </xf>
    <xf numFmtId="0" fontId="18" fillId="0" borderId="18" xfId="0" applyFont="1" applyBorder="1" applyAlignment="1">
      <alignment vertical="top" wrapText="1"/>
    </xf>
    <xf numFmtId="49" fontId="17" fillId="4" borderId="0" xfId="0" applyNumberFormat="1" applyFont="1" applyFill="1" applyAlignment="1" applyProtection="1">
      <alignment horizontal="left" vertical="top" wrapText="1"/>
      <protection locked="0"/>
    </xf>
    <xf numFmtId="49" fontId="17" fillId="4" borderId="0" xfId="0" applyNumberFormat="1" applyFont="1" applyFill="1" applyAlignment="1" applyProtection="1">
      <alignment vertical="top"/>
      <protection locked="0"/>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7" fillId="0" borderId="18" xfId="0" applyFont="1" applyBorder="1" applyAlignment="1">
      <alignment horizontal="left" vertical="top" wrapText="1"/>
    </xf>
    <xf numFmtId="0" fontId="17" fillId="0" borderId="18" xfId="0" applyFont="1" applyBorder="1" applyAlignment="1">
      <alignment vertical="top" wrapText="1"/>
    </xf>
    <xf numFmtId="49" fontId="17" fillId="4" borderId="18" xfId="0" applyNumberFormat="1" applyFont="1" applyFill="1" applyBorder="1" applyAlignment="1" applyProtection="1">
      <alignment horizontal="left" vertical="top" wrapText="1"/>
      <protection locked="0"/>
    </xf>
    <xf numFmtId="49" fontId="17" fillId="4" borderId="18" xfId="0" applyNumberFormat="1" applyFont="1" applyFill="1" applyBorder="1" applyAlignment="1" applyProtection="1">
      <alignment vertical="top"/>
      <protection locked="0"/>
    </xf>
    <xf numFmtId="0" fontId="18" fillId="0" borderId="0" xfId="0" applyFont="1" applyAlignment="1">
      <alignment horizontal="left" vertical="top" wrapText="1"/>
    </xf>
    <xf numFmtId="0" fontId="18" fillId="0" borderId="0" xfId="0" applyFont="1" applyAlignment="1">
      <alignment vertical="top" wrapText="1"/>
    </xf>
    <xf numFmtId="0" fontId="17" fillId="0" borderId="0" xfId="0" applyFont="1" applyAlignment="1">
      <alignment horizontal="left" vertical="top" wrapText="1"/>
    </xf>
    <xf numFmtId="0" fontId="17" fillId="0" borderId="0" xfId="0" applyFont="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I\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192" t="s">
        <v>39</v>
      </c>
      <c r="B2" s="192"/>
      <c r="C2" s="192"/>
      <c r="D2" s="192"/>
      <c r="E2" s="192"/>
      <c r="F2" s="192"/>
      <c r="G2" s="192"/>
    </row>
  </sheetData>
  <sheetProtection algorithmName="SHA-512" hashValue="0fQfwfNLBrspGpejvKne2dZTpmy2Bv+ngx6tHD6ovSnXNlF+lQ14MgT7iLR6ElfVU4bAU/7AwEj81eIlNQTUDw==" saltValue="CVoGgKoT6fgk0ukp8jY29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21E0-29C1-4920-A8C6-38651436B39E}">
  <sheetPr>
    <outlinePr summaryBelow="0"/>
  </sheetPr>
  <dimension ref="A1:BH5000"/>
  <sheetViews>
    <sheetView view="pageBreakPreview" zoomScale="60" zoomScaleNormal="100"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3" t="s">
        <v>308</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64</v>
      </c>
      <c r="C3" s="254" t="s">
        <v>65</v>
      </c>
      <c r="D3" s="255"/>
      <c r="E3" s="255"/>
      <c r="F3" s="255"/>
      <c r="G3" s="256"/>
      <c r="AC3" s="123" t="s">
        <v>241</v>
      </c>
      <c r="AG3" t="s">
        <v>243</v>
      </c>
    </row>
    <row r="4" spans="1:60" ht="24.95" customHeight="1" x14ac:dyDescent="0.2">
      <c r="A4" s="142" t="s">
        <v>9</v>
      </c>
      <c r="B4" s="143" t="s">
        <v>70</v>
      </c>
      <c r="C4" s="257" t="s">
        <v>71</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157</v>
      </c>
      <c r="C8" s="184" t="s">
        <v>158</v>
      </c>
      <c r="D8" s="170"/>
      <c r="E8" s="171"/>
      <c r="F8" s="172"/>
      <c r="G8" s="172">
        <f>SUMIF(AG9:AG50,"&lt;&gt;NOR",G9:G50)</f>
        <v>0</v>
      </c>
      <c r="H8" s="172"/>
      <c r="I8" s="172">
        <f>SUM(I9:I50)</f>
        <v>0</v>
      </c>
      <c r="J8" s="172"/>
      <c r="K8" s="172">
        <f>SUM(K9:K50)</f>
        <v>0</v>
      </c>
      <c r="L8" s="172"/>
      <c r="M8" s="172">
        <f>SUM(M9:M50)</f>
        <v>0</v>
      </c>
      <c r="N8" s="171"/>
      <c r="O8" s="171">
        <f>SUM(O9:O50)</f>
        <v>0.09</v>
      </c>
      <c r="P8" s="171"/>
      <c r="Q8" s="171">
        <f>SUM(Q9:Q50)</f>
        <v>0</v>
      </c>
      <c r="R8" s="172"/>
      <c r="S8" s="172"/>
      <c r="T8" s="173"/>
      <c r="U8" s="167"/>
      <c r="V8" s="167">
        <f>SUM(V9:V50)</f>
        <v>1.77</v>
      </c>
      <c r="W8" s="167"/>
      <c r="X8" s="167"/>
      <c r="Y8" s="167"/>
      <c r="AG8" t="s">
        <v>268</v>
      </c>
    </row>
    <row r="9" spans="1:60" outlineLevel="1" x14ac:dyDescent="0.2">
      <c r="A9" s="175">
        <v>1</v>
      </c>
      <c r="B9" s="176" t="s">
        <v>1355</v>
      </c>
      <c r="C9" s="185" t="s">
        <v>1356</v>
      </c>
      <c r="D9" s="177" t="s">
        <v>998</v>
      </c>
      <c r="E9" s="178">
        <v>1</v>
      </c>
      <c r="F9" s="179"/>
      <c r="G9" s="180">
        <f>ROUND(E9*F9,2)</f>
        <v>0</v>
      </c>
      <c r="H9" s="179"/>
      <c r="I9" s="180">
        <f>ROUND(E9*H9,2)</f>
        <v>0</v>
      </c>
      <c r="J9" s="179"/>
      <c r="K9" s="180">
        <f>ROUND(E9*J9,2)</f>
        <v>0</v>
      </c>
      <c r="L9" s="180">
        <v>21</v>
      </c>
      <c r="M9" s="180">
        <f>G9*(1+L9/100)</f>
        <v>0</v>
      </c>
      <c r="N9" s="178">
        <v>0</v>
      </c>
      <c r="O9" s="178">
        <f>ROUND(E9*N9,2)</f>
        <v>0</v>
      </c>
      <c r="P9" s="178">
        <v>0</v>
      </c>
      <c r="Q9" s="178">
        <f>ROUND(E9*P9,2)</f>
        <v>0</v>
      </c>
      <c r="R9" s="180"/>
      <c r="S9" s="180" t="s">
        <v>354</v>
      </c>
      <c r="T9" s="181" t="s">
        <v>273</v>
      </c>
      <c r="U9" s="160">
        <v>0.37</v>
      </c>
      <c r="V9" s="160">
        <f>ROUND(E9*U9,2)</f>
        <v>0.37</v>
      </c>
      <c r="W9" s="160"/>
      <c r="X9" s="160" t="s">
        <v>313</v>
      </c>
      <c r="Y9" s="160" t="s">
        <v>275</v>
      </c>
      <c r="Z9" s="149"/>
      <c r="AA9" s="149"/>
      <c r="AB9" s="149"/>
      <c r="AC9" s="149"/>
      <c r="AD9" s="149"/>
      <c r="AE9" s="149"/>
      <c r="AF9" s="149"/>
      <c r="AG9" s="149" t="s">
        <v>554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x14ac:dyDescent="0.2">
      <c r="A10" s="156"/>
      <c r="B10" s="157"/>
      <c r="C10" s="186" t="s">
        <v>143</v>
      </c>
      <c r="D10" s="165"/>
      <c r="E10" s="166">
        <v>1</v>
      </c>
      <c r="F10" s="160"/>
      <c r="G10" s="160"/>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284</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x14ac:dyDescent="0.2">
      <c r="A11" s="156"/>
      <c r="B11" s="157"/>
      <c r="C11" s="251"/>
      <c r="D11" s="252"/>
      <c r="E11" s="252"/>
      <c r="F11" s="252"/>
      <c r="G11" s="252"/>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279</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
      <c r="A12" s="175">
        <v>2</v>
      </c>
      <c r="B12" s="176" t="s">
        <v>1357</v>
      </c>
      <c r="C12" s="185" t="s">
        <v>1358</v>
      </c>
      <c r="D12" s="177" t="s">
        <v>330</v>
      </c>
      <c r="E12" s="178">
        <v>15</v>
      </c>
      <c r="F12" s="179"/>
      <c r="G12" s="180">
        <f>ROUND(E12*F12,2)</f>
        <v>0</v>
      </c>
      <c r="H12" s="179"/>
      <c r="I12" s="180">
        <f>ROUND(E12*H12,2)</f>
        <v>0</v>
      </c>
      <c r="J12" s="179"/>
      <c r="K12" s="180">
        <f>ROUND(E12*J12,2)</f>
        <v>0</v>
      </c>
      <c r="L12" s="180">
        <v>21</v>
      </c>
      <c r="M12" s="180">
        <f>G12*(1+L12/100)</f>
        <v>0</v>
      </c>
      <c r="N12" s="178">
        <v>0</v>
      </c>
      <c r="O12" s="178">
        <f>ROUND(E12*N12,2)</f>
        <v>0</v>
      </c>
      <c r="P12" s="178">
        <v>0</v>
      </c>
      <c r="Q12" s="178">
        <f>ROUND(E12*P12,2)</f>
        <v>0</v>
      </c>
      <c r="R12" s="180"/>
      <c r="S12" s="180" t="s">
        <v>354</v>
      </c>
      <c r="T12" s="181" t="s">
        <v>273</v>
      </c>
      <c r="U12" s="160">
        <v>0.06</v>
      </c>
      <c r="V12" s="160">
        <f>ROUND(E12*U12,2)</f>
        <v>0.9</v>
      </c>
      <c r="W12" s="160"/>
      <c r="X12" s="160" t="s">
        <v>313</v>
      </c>
      <c r="Y12" s="160" t="s">
        <v>275</v>
      </c>
      <c r="Z12" s="149"/>
      <c r="AA12" s="149"/>
      <c r="AB12" s="149"/>
      <c r="AC12" s="149"/>
      <c r="AD12" s="149"/>
      <c r="AE12" s="149"/>
      <c r="AF12" s="149"/>
      <c r="AG12" s="149" t="s">
        <v>554</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x14ac:dyDescent="0.2">
      <c r="A13" s="156"/>
      <c r="B13" s="157"/>
      <c r="C13" s="186" t="s">
        <v>1209</v>
      </c>
      <c r="D13" s="165"/>
      <c r="E13" s="166">
        <v>15</v>
      </c>
      <c r="F13" s="160"/>
      <c r="G13" s="160"/>
      <c r="H13" s="160"/>
      <c r="I13" s="160"/>
      <c r="J13" s="160"/>
      <c r="K13" s="160"/>
      <c r="L13" s="160"/>
      <c r="M13" s="160"/>
      <c r="N13" s="159"/>
      <c r="O13" s="159"/>
      <c r="P13" s="159"/>
      <c r="Q13" s="159"/>
      <c r="R13" s="160"/>
      <c r="S13" s="160"/>
      <c r="T13" s="160"/>
      <c r="U13" s="160"/>
      <c r="V13" s="160"/>
      <c r="W13" s="160"/>
      <c r="X13" s="160"/>
      <c r="Y13" s="160"/>
      <c r="Z13" s="149"/>
      <c r="AA13" s="149"/>
      <c r="AB13" s="149"/>
      <c r="AC13" s="149"/>
      <c r="AD13" s="149"/>
      <c r="AE13" s="149"/>
      <c r="AF13" s="149"/>
      <c r="AG13" s="149" t="s">
        <v>284</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x14ac:dyDescent="0.2">
      <c r="A14" s="156"/>
      <c r="B14" s="157"/>
      <c r="C14" s="251"/>
      <c r="D14" s="252"/>
      <c r="E14" s="252"/>
      <c r="F14" s="252"/>
      <c r="G14" s="252"/>
      <c r="H14" s="160"/>
      <c r="I14" s="160"/>
      <c r="J14" s="160"/>
      <c r="K14" s="160"/>
      <c r="L14" s="160"/>
      <c r="M14" s="160"/>
      <c r="N14" s="159"/>
      <c r="O14" s="159"/>
      <c r="P14" s="159"/>
      <c r="Q14" s="159"/>
      <c r="R14" s="160"/>
      <c r="S14" s="160"/>
      <c r="T14" s="160"/>
      <c r="U14" s="160"/>
      <c r="V14" s="160"/>
      <c r="W14" s="160"/>
      <c r="X14" s="160"/>
      <c r="Y14" s="160"/>
      <c r="Z14" s="149"/>
      <c r="AA14" s="149"/>
      <c r="AB14" s="149"/>
      <c r="AC14" s="149"/>
      <c r="AD14" s="149"/>
      <c r="AE14" s="149"/>
      <c r="AF14" s="149"/>
      <c r="AG14" s="149" t="s">
        <v>279</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
      <c r="A15" s="175">
        <v>3</v>
      </c>
      <c r="B15" s="176" t="s">
        <v>1359</v>
      </c>
      <c r="C15" s="185" t="s">
        <v>1360</v>
      </c>
      <c r="D15" s="177" t="s">
        <v>357</v>
      </c>
      <c r="E15" s="178">
        <v>1</v>
      </c>
      <c r="F15" s="179"/>
      <c r="G15" s="180">
        <f>ROUND(E15*F15,2)</f>
        <v>0</v>
      </c>
      <c r="H15" s="179"/>
      <c r="I15" s="180">
        <f>ROUND(E15*H15,2)</f>
        <v>0</v>
      </c>
      <c r="J15" s="179"/>
      <c r="K15" s="180">
        <f>ROUND(E15*J15,2)</f>
        <v>0</v>
      </c>
      <c r="L15" s="180">
        <v>21</v>
      </c>
      <c r="M15" s="180">
        <f>G15*(1+L15/100)</f>
        <v>0</v>
      </c>
      <c r="N15" s="178">
        <v>0</v>
      </c>
      <c r="O15" s="178">
        <f>ROUND(E15*N15,2)</f>
        <v>0</v>
      </c>
      <c r="P15" s="178">
        <v>0</v>
      </c>
      <c r="Q15" s="178">
        <f>ROUND(E15*P15,2)</f>
        <v>0</v>
      </c>
      <c r="R15" s="180"/>
      <c r="S15" s="180" t="s">
        <v>354</v>
      </c>
      <c r="T15" s="181" t="s">
        <v>273</v>
      </c>
      <c r="U15" s="160">
        <v>0.48</v>
      </c>
      <c r="V15" s="160">
        <f>ROUND(E15*U15,2)</f>
        <v>0.48</v>
      </c>
      <c r="W15" s="160"/>
      <c r="X15" s="160" t="s">
        <v>313</v>
      </c>
      <c r="Y15" s="160" t="s">
        <v>275</v>
      </c>
      <c r="Z15" s="149"/>
      <c r="AA15" s="149"/>
      <c r="AB15" s="149"/>
      <c r="AC15" s="149"/>
      <c r="AD15" s="149"/>
      <c r="AE15" s="149"/>
      <c r="AF15" s="149"/>
      <c r="AG15" s="149" t="s">
        <v>554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x14ac:dyDescent="0.2">
      <c r="A16" s="156"/>
      <c r="B16" s="157"/>
      <c r="C16" s="186" t="s">
        <v>143</v>
      </c>
      <c r="D16" s="165"/>
      <c r="E16" s="166">
        <v>1</v>
      </c>
      <c r="F16" s="160"/>
      <c r="G16" s="160"/>
      <c r="H16" s="160"/>
      <c r="I16" s="160"/>
      <c r="J16" s="160"/>
      <c r="K16" s="160"/>
      <c r="L16" s="160"/>
      <c r="M16" s="160"/>
      <c r="N16" s="159"/>
      <c r="O16" s="159"/>
      <c r="P16" s="159"/>
      <c r="Q16" s="159"/>
      <c r="R16" s="160"/>
      <c r="S16" s="160"/>
      <c r="T16" s="160"/>
      <c r="U16" s="160"/>
      <c r="V16" s="160"/>
      <c r="W16" s="160"/>
      <c r="X16" s="160"/>
      <c r="Y16" s="160"/>
      <c r="Z16" s="149"/>
      <c r="AA16" s="149"/>
      <c r="AB16" s="149"/>
      <c r="AC16" s="149"/>
      <c r="AD16" s="149"/>
      <c r="AE16" s="149"/>
      <c r="AF16" s="149"/>
      <c r="AG16" s="149" t="s">
        <v>284</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x14ac:dyDescent="0.2">
      <c r="A17" s="156"/>
      <c r="B17" s="157"/>
      <c r="C17" s="251"/>
      <c r="D17" s="252"/>
      <c r="E17" s="252"/>
      <c r="F17" s="252"/>
      <c r="G17" s="252"/>
      <c r="H17" s="160"/>
      <c r="I17" s="160"/>
      <c r="J17" s="160"/>
      <c r="K17" s="160"/>
      <c r="L17" s="160"/>
      <c r="M17" s="160"/>
      <c r="N17" s="159"/>
      <c r="O17" s="159"/>
      <c r="P17" s="159"/>
      <c r="Q17" s="159"/>
      <c r="R17" s="160"/>
      <c r="S17" s="160"/>
      <c r="T17" s="160"/>
      <c r="U17" s="160"/>
      <c r="V17" s="160"/>
      <c r="W17" s="160"/>
      <c r="X17" s="160"/>
      <c r="Y17" s="160"/>
      <c r="Z17" s="149"/>
      <c r="AA17" s="149"/>
      <c r="AB17" s="149"/>
      <c r="AC17" s="149"/>
      <c r="AD17" s="149"/>
      <c r="AE17" s="149"/>
      <c r="AF17" s="149"/>
      <c r="AG17" s="149" t="s">
        <v>279</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
      <c r="A18" s="175">
        <v>4</v>
      </c>
      <c r="B18" s="176" t="s">
        <v>1361</v>
      </c>
      <c r="C18" s="185" t="s">
        <v>1362</v>
      </c>
      <c r="D18" s="177" t="s">
        <v>998</v>
      </c>
      <c r="E18" s="178">
        <v>2</v>
      </c>
      <c r="F18" s="179"/>
      <c r="G18" s="180">
        <f>ROUND(E18*F18,2)</f>
        <v>0</v>
      </c>
      <c r="H18" s="179"/>
      <c r="I18" s="180">
        <f>ROUND(E18*H18,2)</f>
        <v>0</v>
      </c>
      <c r="J18" s="179"/>
      <c r="K18" s="180">
        <f>ROUND(E18*J18,2)</f>
        <v>0</v>
      </c>
      <c r="L18" s="180">
        <v>21</v>
      </c>
      <c r="M18" s="180">
        <f>G18*(1+L18/100)</f>
        <v>0</v>
      </c>
      <c r="N18" s="178">
        <v>0</v>
      </c>
      <c r="O18" s="178">
        <f>ROUND(E18*N18,2)</f>
        <v>0</v>
      </c>
      <c r="P18" s="178">
        <v>0</v>
      </c>
      <c r="Q18" s="178">
        <f>ROUND(E18*P18,2)</f>
        <v>0</v>
      </c>
      <c r="R18" s="180"/>
      <c r="S18" s="180" t="s">
        <v>354</v>
      </c>
      <c r="T18" s="181" t="s">
        <v>273</v>
      </c>
      <c r="U18" s="160">
        <v>0</v>
      </c>
      <c r="V18" s="160">
        <f>ROUND(E18*U18,2)</f>
        <v>0</v>
      </c>
      <c r="W18" s="160"/>
      <c r="X18" s="160" t="s">
        <v>313</v>
      </c>
      <c r="Y18" s="160" t="s">
        <v>275</v>
      </c>
      <c r="Z18" s="149"/>
      <c r="AA18" s="149"/>
      <c r="AB18" s="149"/>
      <c r="AC18" s="149"/>
      <c r="AD18" s="149"/>
      <c r="AE18" s="149"/>
      <c r="AF18" s="149"/>
      <c r="AG18" s="149" t="s">
        <v>554</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x14ac:dyDescent="0.2">
      <c r="A19" s="156"/>
      <c r="B19" s="157"/>
      <c r="C19" s="186" t="s">
        <v>1363</v>
      </c>
      <c r="D19" s="165"/>
      <c r="E19" s="166">
        <v>2</v>
      </c>
      <c r="F19" s="160"/>
      <c r="G19" s="160"/>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284</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x14ac:dyDescent="0.2">
      <c r="A20" s="156"/>
      <c r="B20" s="157"/>
      <c r="C20" s="251"/>
      <c r="D20" s="252"/>
      <c r="E20" s="252"/>
      <c r="F20" s="252"/>
      <c r="G20" s="252"/>
      <c r="H20" s="160"/>
      <c r="I20" s="160"/>
      <c r="J20" s="160"/>
      <c r="K20" s="160"/>
      <c r="L20" s="160"/>
      <c r="M20" s="160"/>
      <c r="N20" s="159"/>
      <c r="O20" s="159"/>
      <c r="P20" s="159"/>
      <c r="Q20" s="159"/>
      <c r="R20" s="160"/>
      <c r="S20" s="160"/>
      <c r="T20" s="160"/>
      <c r="U20" s="160"/>
      <c r="V20" s="160"/>
      <c r="W20" s="160"/>
      <c r="X20" s="160"/>
      <c r="Y20" s="160"/>
      <c r="Z20" s="149"/>
      <c r="AA20" s="149"/>
      <c r="AB20" s="149"/>
      <c r="AC20" s="149"/>
      <c r="AD20" s="149"/>
      <c r="AE20" s="149"/>
      <c r="AF20" s="149"/>
      <c r="AG20" s="149" t="s">
        <v>279</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
      <c r="A21" s="175">
        <v>5</v>
      </c>
      <c r="B21" s="176" t="s">
        <v>1364</v>
      </c>
      <c r="C21" s="185" t="s">
        <v>1365</v>
      </c>
      <c r="D21" s="177" t="s">
        <v>1129</v>
      </c>
      <c r="E21" s="178">
        <v>1</v>
      </c>
      <c r="F21" s="179"/>
      <c r="G21" s="180">
        <f>ROUND(E21*F21,2)</f>
        <v>0</v>
      </c>
      <c r="H21" s="179"/>
      <c r="I21" s="180">
        <f>ROUND(E21*H21,2)</f>
        <v>0</v>
      </c>
      <c r="J21" s="179"/>
      <c r="K21" s="180">
        <f>ROUND(E21*J21,2)</f>
        <v>0</v>
      </c>
      <c r="L21" s="180">
        <v>21</v>
      </c>
      <c r="M21" s="180">
        <f>G21*(1+L21/100)</f>
        <v>0</v>
      </c>
      <c r="N21" s="178">
        <v>0</v>
      </c>
      <c r="O21" s="178">
        <f>ROUND(E21*N21,2)</f>
        <v>0</v>
      </c>
      <c r="P21" s="178">
        <v>0</v>
      </c>
      <c r="Q21" s="178">
        <f>ROUND(E21*P21,2)</f>
        <v>0</v>
      </c>
      <c r="R21" s="180"/>
      <c r="S21" s="180" t="s">
        <v>354</v>
      </c>
      <c r="T21" s="181" t="s">
        <v>273</v>
      </c>
      <c r="U21" s="160">
        <v>0</v>
      </c>
      <c r="V21" s="160">
        <f>ROUND(E21*U21,2)</f>
        <v>0</v>
      </c>
      <c r="W21" s="160"/>
      <c r="X21" s="160" t="s">
        <v>313</v>
      </c>
      <c r="Y21" s="160" t="s">
        <v>275</v>
      </c>
      <c r="Z21" s="149"/>
      <c r="AA21" s="149"/>
      <c r="AB21" s="149"/>
      <c r="AC21" s="149"/>
      <c r="AD21" s="149"/>
      <c r="AE21" s="149"/>
      <c r="AF21" s="149"/>
      <c r="AG21" s="149" t="s">
        <v>554</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x14ac:dyDescent="0.2">
      <c r="A22" s="156"/>
      <c r="B22" s="157"/>
      <c r="C22" s="186" t="s">
        <v>143</v>
      </c>
      <c r="D22" s="165"/>
      <c r="E22" s="166">
        <v>1</v>
      </c>
      <c r="F22" s="160"/>
      <c r="G22" s="160"/>
      <c r="H22" s="160"/>
      <c r="I22" s="160"/>
      <c r="J22" s="160"/>
      <c r="K22" s="160"/>
      <c r="L22" s="160"/>
      <c r="M22" s="160"/>
      <c r="N22" s="159"/>
      <c r="O22" s="159"/>
      <c r="P22" s="159"/>
      <c r="Q22" s="159"/>
      <c r="R22" s="160"/>
      <c r="S22" s="160"/>
      <c r="T22" s="160"/>
      <c r="U22" s="160"/>
      <c r="V22" s="160"/>
      <c r="W22" s="160"/>
      <c r="X22" s="160"/>
      <c r="Y22" s="160"/>
      <c r="Z22" s="149"/>
      <c r="AA22" s="149"/>
      <c r="AB22" s="149"/>
      <c r="AC22" s="149"/>
      <c r="AD22" s="149"/>
      <c r="AE22" s="149"/>
      <c r="AF22" s="149"/>
      <c r="AG22" s="149" t="s">
        <v>284</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x14ac:dyDescent="0.2">
      <c r="A23" s="156"/>
      <c r="B23" s="157"/>
      <c r="C23" s="251"/>
      <c r="D23" s="252"/>
      <c r="E23" s="252"/>
      <c r="F23" s="252"/>
      <c r="G23" s="252"/>
      <c r="H23" s="160"/>
      <c r="I23" s="160"/>
      <c r="J23" s="160"/>
      <c r="K23" s="160"/>
      <c r="L23" s="160"/>
      <c r="M23" s="160"/>
      <c r="N23" s="159"/>
      <c r="O23" s="159"/>
      <c r="P23" s="159"/>
      <c r="Q23" s="159"/>
      <c r="R23" s="160"/>
      <c r="S23" s="160"/>
      <c r="T23" s="160"/>
      <c r="U23" s="160"/>
      <c r="V23" s="160"/>
      <c r="W23" s="160"/>
      <c r="X23" s="160"/>
      <c r="Y23" s="160"/>
      <c r="Z23" s="149"/>
      <c r="AA23" s="149"/>
      <c r="AB23" s="149"/>
      <c r="AC23" s="149"/>
      <c r="AD23" s="149"/>
      <c r="AE23" s="149"/>
      <c r="AF23" s="149"/>
      <c r="AG23" s="149" t="s">
        <v>279</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
      <c r="A24" s="175">
        <v>6</v>
      </c>
      <c r="B24" s="176" t="s">
        <v>1366</v>
      </c>
      <c r="C24" s="185" t="s">
        <v>1367</v>
      </c>
      <c r="D24" s="177" t="s">
        <v>998</v>
      </c>
      <c r="E24" s="178">
        <v>1</v>
      </c>
      <c r="F24" s="179"/>
      <c r="G24" s="180">
        <f>ROUND(E24*F24,2)</f>
        <v>0</v>
      </c>
      <c r="H24" s="179"/>
      <c r="I24" s="180">
        <f>ROUND(E24*H24,2)</f>
        <v>0</v>
      </c>
      <c r="J24" s="179"/>
      <c r="K24" s="180">
        <f>ROUND(E24*J24,2)</f>
        <v>0</v>
      </c>
      <c r="L24" s="180">
        <v>21</v>
      </c>
      <c r="M24" s="180">
        <f>G24*(1+L24/100)</f>
        <v>0</v>
      </c>
      <c r="N24" s="178">
        <v>0</v>
      </c>
      <c r="O24" s="178">
        <f>ROUND(E24*N24,2)</f>
        <v>0</v>
      </c>
      <c r="P24" s="178">
        <v>0</v>
      </c>
      <c r="Q24" s="178">
        <f>ROUND(E24*P24,2)</f>
        <v>0</v>
      </c>
      <c r="R24" s="180"/>
      <c r="S24" s="180" t="s">
        <v>354</v>
      </c>
      <c r="T24" s="181" t="s">
        <v>273</v>
      </c>
      <c r="U24" s="160">
        <v>0</v>
      </c>
      <c r="V24" s="160">
        <f>ROUND(E24*U24,2)</f>
        <v>0</v>
      </c>
      <c r="W24" s="160"/>
      <c r="X24" s="160" t="s">
        <v>313</v>
      </c>
      <c r="Y24" s="160" t="s">
        <v>275</v>
      </c>
      <c r="Z24" s="149"/>
      <c r="AA24" s="149"/>
      <c r="AB24" s="149"/>
      <c r="AC24" s="149"/>
      <c r="AD24" s="149"/>
      <c r="AE24" s="149"/>
      <c r="AF24" s="149"/>
      <c r="AG24" s="149" t="s">
        <v>554</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x14ac:dyDescent="0.2">
      <c r="A25" s="156"/>
      <c r="B25" s="157"/>
      <c r="C25" s="186" t="s">
        <v>143</v>
      </c>
      <c r="D25" s="165"/>
      <c r="E25" s="166">
        <v>1</v>
      </c>
      <c r="F25" s="160"/>
      <c r="G25" s="160"/>
      <c r="H25" s="160"/>
      <c r="I25" s="160"/>
      <c r="J25" s="160"/>
      <c r="K25" s="160"/>
      <c r="L25" s="160"/>
      <c r="M25" s="160"/>
      <c r="N25" s="159"/>
      <c r="O25" s="159"/>
      <c r="P25" s="159"/>
      <c r="Q25" s="159"/>
      <c r="R25" s="160"/>
      <c r="S25" s="160"/>
      <c r="T25" s="160"/>
      <c r="U25" s="160"/>
      <c r="V25" s="160"/>
      <c r="W25" s="160"/>
      <c r="X25" s="160"/>
      <c r="Y25" s="160"/>
      <c r="Z25" s="149"/>
      <c r="AA25" s="149"/>
      <c r="AB25" s="149"/>
      <c r="AC25" s="149"/>
      <c r="AD25" s="149"/>
      <c r="AE25" s="149"/>
      <c r="AF25" s="149"/>
      <c r="AG25" s="149" t="s">
        <v>284</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x14ac:dyDescent="0.2">
      <c r="A26" s="156"/>
      <c r="B26" s="157"/>
      <c r="C26" s="251"/>
      <c r="D26" s="252"/>
      <c r="E26" s="252"/>
      <c r="F26" s="252"/>
      <c r="G26" s="252"/>
      <c r="H26" s="160"/>
      <c r="I26" s="160"/>
      <c r="J26" s="160"/>
      <c r="K26" s="160"/>
      <c r="L26" s="160"/>
      <c r="M26" s="160"/>
      <c r="N26" s="159"/>
      <c r="O26" s="159"/>
      <c r="P26" s="159"/>
      <c r="Q26" s="159"/>
      <c r="R26" s="160"/>
      <c r="S26" s="160"/>
      <c r="T26" s="160"/>
      <c r="U26" s="160"/>
      <c r="V26" s="160"/>
      <c r="W26" s="160"/>
      <c r="X26" s="160"/>
      <c r="Y26" s="160"/>
      <c r="Z26" s="149"/>
      <c r="AA26" s="149"/>
      <c r="AB26" s="149"/>
      <c r="AC26" s="149"/>
      <c r="AD26" s="149"/>
      <c r="AE26" s="149"/>
      <c r="AF26" s="149"/>
      <c r="AG26" s="149" t="s">
        <v>279</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
      <c r="A27" s="175">
        <v>7</v>
      </c>
      <c r="B27" s="176" t="s">
        <v>1368</v>
      </c>
      <c r="C27" s="185" t="s">
        <v>1369</v>
      </c>
      <c r="D27" s="177" t="s">
        <v>998</v>
      </c>
      <c r="E27" s="178">
        <v>1</v>
      </c>
      <c r="F27" s="179"/>
      <c r="G27" s="180">
        <f>ROUND(E27*F27,2)</f>
        <v>0</v>
      </c>
      <c r="H27" s="179"/>
      <c r="I27" s="180">
        <f>ROUND(E27*H27,2)</f>
        <v>0</v>
      </c>
      <c r="J27" s="179"/>
      <c r="K27" s="180">
        <f>ROUND(E27*J27,2)</f>
        <v>0</v>
      </c>
      <c r="L27" s="180">
        <v>21</v>
      </c>
      <c r="M27" s="180">
        <f>G27*(1+L27/100)</f>
        <v>0</v>
      </c>
      <c r="N27" s="178">
        <v>0</v>
      </c>
      <c r="O27" s="178">
        <f>ROUND(E27*N27,2)</f>
        <v>0</v>
      </c>
      <c r="P27" s="178">
        <v>0</v>
      </c>
      <c r="Q27" s="178">
        <f>ROUND(E27*P27,2)</f>
        <v>0</v>
      </c>
      <c r="R27" s="180"/>
      <c r="S27" s="180" t="s">
        <v>354</v>
      </c>
      <c r="T27" s="181" t="s">
        <v>273</v>
      </c>
      <c r="U27" s="160">
        <v>0</v>
      </c>
      <c r="V27" s="160">
        <f>ROUND(E27*U27,2)</f>
        <v>0</v>
      </c>
      <c r="W27" s="160"/>
      <c r="X27" s="160" t="s">
        <v>313</v>
      </c>
      <c r="Y27" s="160" t="s">
        <v>275</v>
      </c>
      <c r="Z27" s="149"/>
      <c r="AA27" s="149"/>
      <c r="AB27" s="149"/>
      <c r="AC27" s="149"/>
      <c r="AD27" s="149"/>
      <c r="AE27" s="149"/>
      <c r="AF27" s="149"/>
      <c r="AG27" s="149" t="s">
        <v>554</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x14ac:dyDescent="0.2">
      <c r="A28" s="156"/>
      <c r="B28" s="157"/>
      <c r="C28" s="186" t="s">
        <v>143</v>
      </c>
      <c r="D28" s="165"/>
      <c r="E28" s="166">
        <v>1</v>
      </c>
      <c r="F28" s="160"/>
      <c r="G28" s="160"/>
      <c r="H28" s="160"/>
      <c r="I28" s="160"/>
      <c r="J28" s="160"/>
      <c r="K28" s="160"/>
      <c r="L28" s="160"/>
      <c r="M28" s="160"/>
      <c r="N28" s="159"/>
      <c r="O28" s="159"/>
      <c r="P28" s="159"/>
      <c r="Q28" s="159"/>
      <c r="R28" s="160"/>
      <c r="S28" s="160"/>
      <c r="T28" s="160"/>
      <c r="U28" s="160"/>
      <c r="V28" s="160"/>
      <c r="W28" s="160"/>
      <c r="X28" s="160"/>
      <c r="Y28" s="160"/>
      <c r="Z28" s="149"/>
      <c r="AA28" s="149"/>
      <c r="AB28" s="149"/>
      <c r="AC28" s="149"/>
      <c r="AD28" s="149"/>
      <c r="AE28" s="149"/>
      <c r="AF28" s="149"/>
      <c r="AG28" s="149" t="s">
        <v>284</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x14ac:dyDescent="0.2">
      <c r="A29" s="156"/>
      <c r="B29" s="157"/>
      <c r="C29" s="251"/>
      <c r="D29" s="252"/>
      <c r="E29" s="252"/>
      <c r="F29" s="252"/>
      <c r="G29" s="252"/>
      <c r="H29" s="160"/>
      <c r="I29" s="160"/>
      <c r="J29" s="160"/>
      <c r="K29" s="160"/>
      <c r="L29" s="160"/>
      <c r="M29" s="160"/>
      <c r="N29" s="159"/>
      <c r="O29" s="159"/>
      <c r="P29" s="159"/>
      <c r="Q29" s="159"/>
      <c r="R29" s="160"/>
      <c r="S29" s="160"/>
      <c r="T29" s="160"/>
      <c r="U29" s="160"/>
      <c r="V29" s="160"/>
      <c r="W29" s="160"/>
      <c r="X29" s="160"/>
      <c r="Y29" s="160"/>
      <c r="Z29" s="149"/>
      <c r="AA29" s="149"/>
      <c r="AB29" s="149"/>
      <c r="AC29" s="149"/>
      <c r="AD29" s="149"/>
      <c r="AE29" s="149"/>
      <c r="AF29" s="149"/>
      <c r="AG29" s="149" t="s">
        <v>279</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ht="22.5" outlineLevel="1" x14ac:dyDescent="0.2">
      <c r="A30" s="175">
        <v>8</v>
      </c>
      <c r="B30" s="176" t="s">
        <v>1370</v>
      </c>
      <c r="C30" s="185" t="s">
        <v>1371</v>
      </c>
      <c r="D30" s="177" t="s">
        <v>330</v>
      </c>
      <c r="E30" s="178">
        <v>24</v>
      </c>
      <c r="F30" s="179"/>
      <c r="G30" s="180">
        <f>ROUND(E30*F30,2)</f>
        <v>0</v>
      </c>
      <c r="H30" s="179"/>
      <c r="I30" s="180">
        <f>ROUND(E30*H30,2)</f>
        <v>0</v>
      </c>
      <c r="J30" s="179"/>
      <c r="K30" s="180">
        <f>ROUND(E30*J30,2)</f>
        <v>0</v>
      </c>
      <c r="L30" s="180">
        <v>21</v>
      </c>
      <c r="M30" s="180">
        <f>G30*(1+L30/100)</f>
        <v>0</v>
      </c>
      <c r="N30" s="178">
        <v>2.1900000000000001E-3</v>
      </c>
      <c r="O30" s="178">
        <f>ROUND(E30*N30,2)</f>
        <v>0.05</v>
      </c>
      <c r="P30" s="178">
        <v>0</v>
      </c>
      <c r="Q30" s="178">
        <f>ROUND(E30*P30,2)</f>
        <v>0</v>
      </c>
      <c r="R30" s="180" t="s">
        <v>378</v>
      </c>
      <c r="S30" s="180" t="s">
        <v>272</v>
      </c>
      <c r="T30" s="181" t="s">
        <v>272</v>
      </c>
      <c r="U30" s="160">
        <v>0</v>
      </c>
      <c r="V30" s="160">
        <f>ROUND(E30*U30,2)</f>
        <v>0</v>
      </c>
      <c r="W30" s="160"/>
      <c r="X30" s="160" t="s">
        <v>379</v>
      </c>
      <c r="Y30" s="160" t="s">
        <v>275</v>
      </c>
      <c r="Z30" s="149"/>
      <c r="AA30" s="149"/>
      <c r="AB30" s="149"/>
      <c r="AC30" s="149"/>
      <c r="AD30" s="149"/>
      <c r="AE30" s="149"/>
      <c r="AF30" s="149"/>
      <c r="AG30" s="149" t="s">
        <v>597</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x14ac:dyDescent="0.2">
      <c r="A31" s="156"/>
      <c r="B31" s="157"/>
      <c r="C31" s="186" t="s">
        <v>1372</v>
      </c>
      <c r="D31" s="165"/>
      <c r="E31" s="166">
        <v>24</v>
      </c>
      <c r="F31" s="160"/>
      <c r="G31" s="160"/>
      <c r="H31" s="160"/>
      <c r="I31" s="160"/>
      <c r="J31" s="160"/>
      <c r="K31" s="160"/>
      <c r="L31" s="160"/>
      <c r="M31" s="160"/>
      <c r="N31" s="159"/>
      <c r="O31" s="159"/>
      <c r="P31" s="159"/>
      <c r="Q31" s="159"/>
      <c r="R31" s="160"/>
      <c r="S31" s="160"/>
      <c r="T31" s="160"/>
      <c r="U31" s="160"/>
      <c r="V31" s="160"/>
      <c r="W31" s="160"/>
      <c r="X31" s="160"/>
      <c r="Y31" s="160"/>
      <c r="Z31" s="149"/>
      <c r="AA31" s="149"/>
      <c r="AB31" s="149"/>
      <c r="AC31" s="149"/>
      <c r="AD31" s="149"/>
      <c r="AE31" s="149"/>
      <c r="AF31" s="149"/>
      <c r="AG31" s="149" t="s">
        <v>284</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x14ac:dyDescent="0.2">
      <c r="A32" s="156"/>
      <c r="B32" s="157"/>
      <c r="C32" s="251"/>
      <c r="D32" s="252"/>
      <c r="E32" s="252"/>
      <c r="F32" s="252"/>
      <c r="G32" s="252"/>
      <c r="H32" s="160"/>
      <c r="I32" s="160"/>
      <c r="J32" s="160"/>
      <c r="K32" s="160"/>
      <c r="L32" s="160"/>
      <c r="M32" s="160"/>
      <c r="N32" s="159"/>
      <c r="O32" s="159"/>
      <c r="P32" s="159"/>
      <c r="Q32" s="159"/>
      <c r="R32" s="160"/>
      <c r="S32" s="160"/>
      <c r="T32" s="160"/>
      <c r="U32" s="160"/>
      <c r="V32" s="160"/>
      <c r="W32" s="160"/>
      <c r="X32" s="160"/>
      <c r="Y32" s="160"/>
      <c r="Z32" s="149"/>
      <c r="AA32" s="149"/>
      <c r="AB32" s="149"/>
      <c r="AC32" s="149"/>
      <c r="AD32" s="149"/>
      <c r="AE32" s="149"/>
      <c r="AF32" s="149"/>
      <c r="AG32" s="149" t="s">
        <v>279</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
      <c r="A33" s="175">
        <v>9</v>
      </c>
      <c r="B33" s="176" t="s">
        <v>1373</v>
      </c>
      <c r="C33" s="185" t="s">
        <v>1374</v>
      </c>
      <c r="D33" s="177" t="s">
        <v>330</v>
      </c>
      <c r="E33" s="178">
        <v>12</v>
      </c>
      <c r="F33" s="179"/>
      <c r="G33" s="180">
        <f>ROUND(E33*F33,2)</f>
        <v>0</v>
      </c>
      <c r="H33" s="179"/>
      <c r="I33" s="180">
        <f>ROUND(E33*H33,2)</f>
        <v>0</v>
      </c>
      <c r="J33" s="179"/>
      <c r="K33" s="180">
        <f>ROUND(E33*J33,2)</f>
        <v>0</v>
      </c>
      <c r="L33" s="180">
        <v>21</v>
      </c>
      <c r="M33" s="180">
        <f>G33*(1+L33/100)</f>
        <v>0</v>
      </c>
      <c r="N33" s="178">
        <v>3.0200000000000001E-3</v>
      </c>
      <c r="O33" s="178">
        <f>ROUND(E33*N33,2)</f>
        <v>0.04</v>
      </c>
      <c r="P33" s="178">
        <v>0</v>
      </c>
      <c r="Q33" s="178">
        <f>ROUND(E33*P33,2)</f>
        <v>0</v>
      </c>
      <c r="R33" s="180"/>
      <c r="S33" s="180" t="s">
        <v>354</v>
      </c>
      <c r="T33" s="181" t="s">
        <v>272</v>
      </c>
      <c r="U33" s="160">
        <v>0</v>
      </c>
      <c r="V33" s="160">
        <f>ROUND(E33*U33,2)</f>
        <v>0</v>
      </c>
      <c r="W33" s="160"/>
      <c r="X33" s="160" t="s">
        <v>379</v>
      </c>
      <c r="Y33" s="160" t="s">
        <v>275</v>
      </c>
      <c r="Z33" s="149"/>
      <c r="AA33" s="149"/>
      <c r="AB33" s="149"/>
      <c r="AC33" s="149"/>
      <c r="AD33" s="149"/>
      <c r="AE33" s="149"/>
      <c r="AF33" s="149"/>
      <c r="AG33" s="149" t="s">
        <v>597</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x14ac:dyDescent="0.2">
      <c r="A34" s="156"/>
      <c r="B34" s="157"/>
      <c r="C34" s="186" t="s">
        <v>1066</v>
      </c>
      <c r="D34" s="165"/>
      <c r="E34" s="166">
        <v>12</v>
      </c>
      <c r="F34" s="160"/>
      <c r="G34" s="160"/>
      <c r="H34" s="160"/>
      <c r="I34" s="160"/>
      <c r="J34" s="160"/>
      <c r="K34" s="160"/>
      <c r="L34" s="160"/>
      <c r="M34" s="160"/>
      <c r="N34" s="159"/>
      <c r="O34" s="159"/>
      <c r="P34" s="159"/>
      <c r="Q34" s="159"/>
      <c r="R34" s="160"/>
      <c r="S34" s="160"/>
      <c r="T34" s="160"/>
      <c r="U34" s="160"/>
      <c r="V34" s="160"/>
      <c r="W34" s="160"/>
      <c r="X34" s="160"/>
      <c r="Y34" s="160"/>
      <c r="Z34" s="149"/>
      <c r="AA34" s="149"/>
      <c r="AB34" s="149"/>
      <c r="AC34" s="149"/>
      <c r="AD34" s="149"/>
      <c r="AE34" s="149"/>
      <c r="AF34" s="149"/>
      <c r="AG34" s="149" t="s">
        <v>284</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x14ac:dyDescent="0.2">
      <c r="A35" s="156"/>
      <c r="B35" s="157"/>
      <c r="C35" s="251"/>
      <c r="D35" s="252"/>
      <c r="E35" s="252"/>
      <c r="F35" s="252"/>
      <c r="G35" s="252"/>
      <c r="H35" s="160"/>
      <c r="I35" s="160"/>
      <c r="J35" s="160"/>
      <c r="K35" s="160"/>
      <c r="L35" s="160"/>
      <c r="M35" s="160"/>
      <c r="N35" s="159"/>
      <c r="O35" s="159"/>
      <c r="P35" s="159"/>
      <c r="Q35" s="159"/>
      <c r="R35" s="160"/>
      <c r="S35" s="160"/>
      <c r="T35" s="160"/>
      <c r="U35" s="160"/>
      <c r="V35" s="160"/>
      <c r="W35" s="160"/>
      <c r="X35" s="160"/>
      <c r="Y35" s="160"/>
      <c r="Z35" s="149"/>
      <c r="AA35" s="149"/>
      <c r="AB35" s="149"/>
      <c r="AC35" s="149"/>
      <c r="AD35" s="149"/>
      <c r="AE35" s="149"/>
      <c r="AF35" s="149"/>
      <c r="AG35" s="149" t="s">
        <v>279</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
      <c r="A36" s="175">
        <v>10</v>
      </c>
      <c r="B36" s="176" t="s">
        <v>1375</v>
      </c>
      <c r="C36" s="185" t="s">
        <v>1376</v>
      </c>
      <c r="D36" s="177" t="s">
        <v>357</v>
      </c>
      <c r="E36" s="178">
        <v>2</v>
      </c>
      <c r="F36" s="179"/>
      <c r="G36" s="180">
        <f>ROUND(E36*F36,2)</f>
        <v>0</v>
      </c>
      <c r="H36" s="179"/>
      <c r="I36" s="180">
        <f>ROUND(E36*H36,2)</f>
        <v>0</v>
      </c>
      <c r="J36" s="179"/>
      <c r="K36" s="180">
        <f>ROUND(E36*J36,2)</f>
        <v>0</v>
      </c>
      <c r="L36" s="180">
        <v>21</v>
      </c>
      <c r="M36" s="180">
        <f>G36*(1+L36/100)</f>
        <v>0</v>
      </c>
      <c r="N36" s="178">
        <v>1.32E-3</v>
      </c>
      <c r="O36" s="178">
        <f>ROUND(E36*N36,2)</f>
        <v>0</v>
      </c>
      <c r="P36" s="178">
        <v>0</v>
      </c>
      <c r="Q36" s="178">
        <f>ROUND(E36*P36,2)</f>
        <v>0</v>
      </c>
      <c r="R36" s="180" t="s">
        <v>378</v>
      </c>
      <c r="S36" s="180" t="s">
        <v>272</v>
      </c>
      <c r="T36" s="181" t="s">
        <v>272</v>
      </c>
      <c r="U36" s="160">
        <v>0</v>
      </c>
      <c r="V36" s="160">
        <f>ROUND(E36*U36,2)</f>
        <v>0</v>
      </c>
      <c r="W36" s="160"/>
      <c r="X36" s="160" t="s">
        <v>379</v>
      </c>
      <c r="Y36" s="160" t="s">
        <v>275</v>
      </c>
      <c r="Z36" s="149"/>
      <c r="AA36" s="149"/>
      <c r="AB36" s="149"/>
      <c r="AC36" s="149"/>
      <c r="AD36" s="149"/>
      <c r="AE36" s="149"/>
      <c r="AF36" s="149"/>
      <c r="AG36" s="149" t="s">
        <v>597</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x14ac:dyDescent="0.2">
      <c r="A37" s="156"/>
      <c r="B37" s="157"/>
      <c r="C37" s="186" t="s">
        <v>145</v>
      </c>
      <c r="D37" s="165"/>
      <c r="E37" s="166">
        <v>2</v>
      </c>
      <c r="F37" s="160"/>
      <c r="G37" s="160"/>
      <c r="H37" s="160"/>
      <c r="I37" s="160"/>
      <c r="J37" s="160"/>
      <c r="K37" s="160"/>
      <c r="L37" s="160"/>
      <c r="M37" s="160"/>
      <c r="N37" s="159"/>
      <c r="O37" s="159"/>
      <c r="P37" s="159"/>
      <c r="Q37" s="159"/>
      <c r="R37" s="160"/>
      <c r="S37" s="160"/>
      <c r="T37" s="160"/>
      <c r="U37" s="160"/>
      <c r="V37" s="160"/>
      <c r="W37" s="160"/>
      <c r="X37" s="160"/>
      <c r="Y37" s="160"/>
      <c r="Z37" s="149"/>
      <c r="AA37" s="149"/>
      <c r="AB37" s="149"/>
      <c r="AC37" s="149"/>
      <c r="AD37" s="149"/>
      <c r="AE37" s="149"/>
      <c r="AF37" s="149"/>
      <c r="AG37" s="149" t="s">
        <v>284</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x14ac:dyDescent="0.2">
      <c r="A38" s="156"/>
      <c r="B38" s="157"/>
      <c r="C38" s="251"/>
      <c r="D38" s="252"/>
      <c r="E38" s="252"/>
      <c r="F38" s="252"/>
      <c r="G38" s="252"/>
      <c r="H38" s="160"/>
      <c r="I38" s="160"/>
      <c r="J38" s="160"/>
      <c r="K38" s="160"/>
      <c r="L38" s="160"/>
      <c r="M38" s="160"/>
      <c r="N38" s="159"/>
      <c r="O38" s="159"/>
      <c r="P38" s="159"/>
      <c r="Q38" s="159"/>
      <c r="R38" s="160"/>
      <c r="S38" s="160"/>
      <c r="T38" s="160"/>
      <c r="U38" s="160"/>
      <c r="V38" s="160"/>
      <c r="W38" s="160"/>
      <c r="X38" s="160"/>
      <c r="Y38" s="160"/>
      <c r="Z38" s="149"/>
      <c r="AA38" s="149"/>
      <c r="AB38" s="149"/>
      <c r="AC38" s="149"/>
      <c r="AD38" s="149"/>
      <c r="AE38" s="149"/>
      <c r="AF38" s="149"/>
      <c r="AG38" s="149" t="s">
        <v>279</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
      <c r="A39" s="175">
        <v>11</v>
      </c>
      <c r="B39" s="176" t="s">
        <v>1377</v>
      </c>
      <c r="C39" s="185" t="s">
        <v>1378</v>
      </c>
      <c r="D39" s="177" t="s">
        <v>357</v>
      </c>
      <c r="E39" s="178">
        <v>2</v>
      </c>
      <c r="F39" s="179"/>
      <c r="G39" s="180">
        <f>ROUND(E39*F39,2)</f>
        <v>0</v>
      </c>
      <c r="H39" s="179"/>
      <c r="I39" s="180">
        <f>ROUND(E39*H39,2)</f>
        <v>0</v>
      </c>
      <c r="J39" s="179"/>
      <c r="K39" s="180">
        <f>ROUND(E39*J39,2)</f>
        <v>0</v>
      </c>
      <c r="L39" s="180">
        <v>21</v>
      </c>
      <c r="M39" s="180">
        <f>G39*(1+L39/100)</f>
        <v>0</v>
      </c>
      <c r="N39" s="178">
        <v>1.0499999999999999E-3</v>
      </c>
      <c r="O39" s="178">
        <f>ROUND(E39*N39,2)</f>
        <v>0</v>
      </c>
      <c r="P39" s="178">
        <v>0</v>
      </c>
      <c r="Q39" s="178">
        <f>ROUND(E39*P39,2)</f>
        <v>0</v>
      </c>
      <c r="R39" s="180" t="s">
        <v>378</v>
      </c>
      <c r="S39" s="180" t="s">
        <v>272</v>
      </c>
      <c r="T39" s="181" t="s">
        <v>272</v>
      </c>
      <c r="U39" s="160">
        <v>0</v>
      </c>
      <c r="V39" s="160">
        <f>ROUND(E39*U39,2)</f>
        <v>0</v>
      </c>
      <c r="W39" s="160"/>
      <c r="X39" s="160" t="s">
        <v>379</v>
      </c>
      <c r="Y39" s="160" t="s">
        <v>275</v>
      </c>
      <c r="Z39" s="149"/>
      <c r="AA39" s="149"/>
      <c r="AB39" s="149"/>
      <c r="AC39" s="149"/>
      <c r="AD39" s="149"/>
      <c r="AE39" s="149"/>
      <c r="AF39" s="149"/>
      <c r="AG39" s="149" t="s">
        <v>597</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x14ac:dyDescent="0.2">
      <c r="A40" s="156"/>
      <c r="B40" s="157"/>
      <c r="C40" s="186" t="s">
        <v>145</v>
      </c>
      <c r="D40" s="165"/>
      <c r="E40" s="166">
        <v>2</v>
      </c>
      <c r="F40" s="160"/>
      <c r="G40" s="160"/>
      <c r="H40" s="160"/>
      <c r="I40" s="160"/>
      <c r="J40" s="160"/>
      <c r="K40" s="160"/>
      <c r="L40" s="160"/>
      <c r="M40" s="160"/>
      <c r="N40" s="159"/>
      <c r="O40" s="159"/>
      <c r="P40" s="159"/>
      <c r="Q40" s="159"/>
      <c r="R40" s="160"/>
      <c r="S40" s="160"/>
      <c r="T40" s="160"/>
      <c r="U40" s="160"/>
      <c r="V40" s="160"/>
      <c r="W40" s="160"/>
      <c r="X40" s="160"/>
      <c r="Y40" s="160"/>
      <c r="Z40" s="149"/>
      <c r="AA40" s="149"/>
      <c r="AB40" s="149"/>
      <c r="AC40" s="149"/>
      <c r="AD40" s="149"/>
      <c r="AE40" s="149"/>
      <c r="AF40" s="149"/>
      <c r="AG40" s="149" t="s">
        <v>284</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x14ac:dyDescent="0.2">
      <c r="A41" s="156"/>
      <c r="B41" s="157"/>
      <c r="C41" s="251"/>
      <c r="D41" s="252"/>
      <c r="E41" s="252"/>
      <c r="F41" s="252"/>
      <c r="G41" s="252"/>
      <c r="H41" s="160"/>
      <c r="I41" s="160"/>
      <c r="J41" s="160"/>
      <c r="K41" s="160"/>
      <c r="L41" s="160"/>
      <c r="M41" s="160"/>
      <c r="N41" s="159"/>
      <c r="O41" s="159"/>
      <c r="P41" s="159"/>
      <c r="Q41" s="159"/>
      <c r="R41" s="160"/>
      <c r="S41" s="160"/>
      <c r="T41" s="160"/>
      <c r="U41" s="160"/>
      <c r="V41" s="160"/>
      <c r="W41" s="160"/>
      <c r="X41" s="160"/>
      <c r="Y41" s="160"/>
      <c r="Z41" s="149"/>
      <c r="AA41" s="149"/>
      <c r="AB41" s="149"/>
      <c r="AC41" s="149"/>
      <c r="AD41" s="149"/>
      <c r="AE41" s="149"/>
      <c r="AF41" s="149"/>
      <c r="AG41" s="149" t="s">
        <v>279</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
      <c r="A42" s="175">
        <v>12</v>
      </c>
      <c r="B42" s="176" t="s">
        <v>1379</v>
      </c>
      <c r="C42" s="185" t="s">
        <v>1380</v>
      </c>
      <c r="D42" s="177" t="s">
        <v>357</v>
      </c>
      <c r="E42" s="178">
        <v>2</v>
      </c>
      <c r="F42" s="179"/>
      <c r="G42" s="180">
        <f>ROUND(E42*F42,2)</f>
        <v>0</v>
      </c>
      <c r="H42" s="179"/>
      <c r="I42" s="180">
        <f>ROUND(E42*H42,2)</f>
        <v>0</v>
      </c>
      <c r="J42" s="179"/>
      <c r="K42" s="180">
        <f>ROUND(E42*J42,2)</f>
        <v>0</v>
      </c>
      <c r="L42" s="180">
        <v>21</v>
      </c>
      <c r="M42" s="180">
        <f>G42*(1+L42/100)</f>
        <v>0</v>
      </c>
      <c r="N42" s="178">
        <v>0</v>
      </c>
      <c r="O42" s="178">
        <f>ROUND(E42*N42,2)</f>
        <v>0</v>
      </c>
      <c r="P42" s="178">
        <v>0</v>
      </c>
      <c r="Q42" s="178">
        <f>ROUND(E42*P42,2)</f>
        <v>0</v>
      </c>
      <c r="R42" s="180"/>
      <c r="S42" s="180" t="s">
        <v>354</v>
      </c>
      <c r="T42" s="181" t="s">
        <v>273</v>
      </c>
      <c r="U42" s="160">
        <v>0</v>
      </c>
      <c r="V42" s="160">
        <f>ROUND(E42*U42,2)</f>
        <v>0</v>
      </c>
      <c r="W42" s="160"/>
      <c r="X42" s="160" t="s">
        <v>379</v>
      </c>
      <c r="Y42" s="160" t="s">
        <v>275</v>
      </c>
      <c r="Z42" s="149"/>
      <c r="AA42" s="149"/>
      <c r="AB42" s="149"/>
      <c r="AC42" s="149"/>
      <c r="AD42" s="149"/>
      <c r="AE42" s="149"/>
      <c r="AF42" s="149"/>
      <c r="AG42" s="149" t="s">
        <v>597</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x14ac:dyDescent="0.2">
      <c r="A43" s="156"/>
      <c r="B43" s="157"/>
      <c r="C43" s="186" t="s">
        <v>145</v>
      </c>
      <c r="D43" s="165"/>
      <c r="E43" s="166">
        <v>2</v>
      </c>
      <c r="F43" s="160"/>
      <c r="G43" s="160"/>
      <c r="H43" s="160"/>
      <c r="I43" s="160"/>
      <c r="J43" s="160"/>
      <c r="K43" s="160"/>
      <c r="L43" s="160"/>
      <c r="M43" s="160"/>
      <c r="N43" s="159"/>
      <c r="O43" s="159"/>
      <c r="P43" s="159"/>
      <c r="Q43" s="159"/>
      <c r="R43" s="160"/>
      <c r="S43" s="160"/>
      <c r="T43" s="160"/>
      <c r="U43" s="160"/>
      <c r="V43" s="160"/>
      <c r="W43" s="160"/>
      <c r="X43" s="160"/>
      <c r="Y43" s="160"/>
      <c r="Z43" s="149"/>
      <c r="AA43" s="149"/>
      <c r="AB43" s="149"/>
      <c r="AC43" s="149"/>
      <c r="AD43" s="149"/>
      <c r="AE43" s="149"/>
      <c r="AF43" s="149"/>
      <c r="AG43" s="149" t="s">
        <v>284</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x14ac:dyDescent="0.2">
      <c r="A44" s="156"/>
      <c r="B44" s="157"/>
      <c r="C44" s="251"/>
      <c r="D44" s="252"/>
      <c r="E44" s="252"/>
      <c r="F44" s="252"/>
      <c r="G44" s="252"/>
      <c r="H44" s="160"/>
      <c r="I44" s="160"/>
      <c r="J44" s="160"/>
      <c r="K44" s="160"/>
      <c r="L44" s="160"/>
      <c r="M44" s="160"/>
      <c r="N44" s="159"/>
      <c r="O44" s="159"/>
      <c r="P44" s="159"/>
      <c r="Q44" s="159"/>
      <c r="R44" s="160"/>
      <c r="S44" s="160"/>
      <c r="T44" s="160"/>
      <c r="U44" s="160"/>
      <c r="V44" s="160"/>
      <c r="W44" s="160"/>
      <c r="X44" s="160"/>
      <c r="Y44" s="160"/>
      <c r="Z44" s="149"/>
      <c r="AA44" s="149"/>
      <c r="AB44" s="149"/>
      <c r="AC44" s="149"/>
      <c r="AD44" s="149"/>
      <c r="AE44" s="149"/>
      <c r="AF44" s="149"/>
      <c r="AG44" s="149" t="s">
        <v>279</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22.5" outlineLevel="1" x14ac:dyDescent="0.2">
      <c r="A45" s="175">
        <v>13</v>
      </c>
      <c r="B45" s="176" t="s">
        <v>1381</v>
      </c>
      <c r="C45" s="185" t="s">
        <v>1382</v>
      </c>
      <c r="D45" s="177" t="s">
        <v>367</v>
      </c>
      <c r="E45" s="178">
        <v>9.3539999999999998E-2</v>
      </c>
      <c r="F45" s="179"/>
      <c r="G45" s="180">
        <f>ROUND(E45*F45,2)</f>
        <v>0</v>
      </c>
      <c r="H45" s="179"/>
      <c r="I45" s="180">
        <f>ROUND(E45*H45,2)</f>
        <v>0</v>
      </c>
      <c r="J45" s="179"/>
      <c r="K45" s="180">
        <f>ROUND(E45*J45,2)</f>
        <v>0</v>
      </c>
      <c r="L45" s="180">
        <v>21</v>
      </c>
      <c r="M45" s="180">
        <f>G45*(1+L45/100)</f>
        <v>0</v>
      </c>
      <c r="N45" s="178">
        <v>0</v>
      </c>
      <c r="O45" s="178">
        <f>ROUND(E45*N45,2)</f>
        <v>0</v>
      </c>
      <c r="P45" s="178">
        <v>0</v>
      </c>
      <c r="Q45" s="178">
        <f>ROUND(E45*P45,2)</f>
        <v>0</v>
      </c>
      <c r="R45" s="180" t="s">
        <v>553</v>
      </c>
      <c r="S45" s="180" t="s">
        <v>272</v>
      </c>
      <c r="T45" s="181" t="s">
        <v>272</v>
      </c>
      <c r="U45" s="160">
        <v>0.21</v>
      </c>
      <c r="V45" s="160">
        <f>ROUND(E45*U45,2)</f>
        <v>0.02</v>
      </c>
      <c r="W45" s="160"/>
      <c r="X45" s="160" t="s">
        <v>833</v>
      </c>
      <c r="Y45" s="160" t="s">
        <v>275</v>
      </c>
      <c r="Z45" s="149"/>
      <c r="AA45" s="149"/>
      <c r="AB45" s="149"/>
      <c r="AC45" s="149"/>
      <c r="AD45" s="149"/>
      <c r="AE45" s="149"/>
      <c r="AF45" s="149"/>
      <c r="AG45" s="149" t="s">
        <v>834</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x14ac:dyDescent="0.2">
      <c r="A46" s="156"/>
      <c r="B46" s="157"/>
      <c r="C46" s="260" t="s">
        <v>1383</v>
      </c>
      <c r="D46" s="261"/>
      <c r="E46" s="261"/>
      <c r="F46" s="261"/>
      <c r="G46" s="261"/>
      <c r="H46" s="160"/>
      <c r="I46" s="160"/>
      <c r="J46" s="160"/>
      <c r="K46" s="160"/>
      <c r="L46" s="160"/>
      <c r="M46" s="160"/>
      <c r="N46" s="159"/>
      <c r="O46" s="159"/>
      <c r="P46" s="159"/>
      <c r="Q46" s="159"/>
      <c r="R46" s="160"/>
      <c r="S46" s="160"/>
      <c r="T46" s="160"/>
      <c r="U46" s="160"/>
      <c r="V46" s="160"/>
      <c r="W46" s="160"/>
      <c r="X46" s="160"/>
      <c r="Y46" s="160"/>
      <c r="Z46" s="149"/>
      <c r="AA46" s="149"/>
      <c r="AB46" s="149"/>
      <c r="AC46" s="149"/>
      <c r="AD46" s="149"/>
      <c r="AE46" s="149"/>
      <c r="AF46" s="149"/>
      <c r="AG46" s="149" t="s">
        <v>316</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x14ac:dyDescent="0.2">
      <c r="A47" s="156"/>
      <c r="B47" s="157"/>
      <c r="C47" s="186" t="s">
        <v>836</v>
      </c>
      <c r="D47" s="165"/>
      <c r="E47" s="166"/>
      <c r="F47" s="160"/>
      <c r="G47" s="160"/>
      <c r="H47" s="160"/>
      <c r="I47" s="160"/>
      <c r="J47" s="160"/>
      <c r="K47" s="160"/>
      <c r="L47" s="160"/>
      <c r="M47" s="160"/>
      <c r="N47" s="159"/>
      <c r="O47" s="159"/>
      <c r="P47" s="159"/>
      <c r="Q47" s="159"/>
      <c r="R47" s="160"/>
      <c r="S47" s="160"/>
      <c r="T47" s="160"/>
      <c r="U47" s="160"/>
      <c r="V47" s="160"/>
      <c r="W47" s="160"/>
      <c r="X47" s="160"/>
      <c r="Y47" s="160"/>
      <c r="Z47" s="149"/>
      <c r="AA47" s="149"/>
      <c r="AB47" s="149"/>
      <c r="AC47" s="149"/>
      <c r="AD47" s="149"/>
      <c r="AE47" s="149"/>
      <c r="AF47" s="149"/>
      <c r="AG47" s="149" t="s">
        <v>284</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x14ac:dyDescent="0.2">
      <c r="A48" s="156"/>
      <c r="B48" s="157"/>
      <c r="C48" s="186" t="s">
        <v>1384</v>
      </c>
      <c r="D48" s="165"/>
      <c r="E48" s="166"/>
      <c r="F48" s="160"/>
      <c r="G48" s="160"/>
      <c r="H48" s="160"/>
      <c r="I48" s="160"/>
      <c r="J48" s="160"/>
      <c r="K48" s="160"/>
      <c r="L48" s="160"/>
      <c r="M48" s="160"/>
      <c r="N48" s="159"/>
      <c r="O48" s="159"/>
      <c r="P48" s="159"/>
      <c r="Q48" s="159"/>
      <c r="R48" s="160"/>
      <c r="S48" s="160"/>
      <c r="T48" s="160"/>
      <c r="U48" s="160"/>
      <c r="V48" s="160"/>
      <c r="W48" s="160"/>
      <c r="X48" s="160"/>
      <c r="Y48" s="160"/>
      <c r="Z48" s="149"/>
      <c r="AA48" s="149"/>
      <c r="AB48" s="149"/>
      <c r="AC48" s="149"/>
      <c r="AD48" s="149"/>
      <c r="AE48" s="149"/>
      <c r="AF48" s="149"/>
      <c r="AG48" s="149" t="s">
        <v>284</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3" x14ac:dyDescent="0.2">
      <c r="A49" s="156"/>
      <c r="B49" s="157"/>
      <c r="C49" s="186" t="s">
        <v>1385</v>
      </c>
      <c r="D49" s="165"/>
      <c r="E49" s="166">
        <v>9.3539999999999998E-2</v>
      </c>
      <c r="F49" s="160"/>
      <c r="G49" s="160"/>
      <c r="H49" s="160"/>
      <c r="I49" s="160"/>
      <c r="J49" s="160"/>
      <c r="K49" s="160"/>
      <c r="L49" s="160"/>
      <c r="M49" s="160"/>
      <c r="N49" s="159"/>
      <c r="O49" s="159"/>
      <c r="P49" s="159"/>
      <c r="Q49" s="159"/>
      <c r="R49" s="160"/>
      <c r="S49" s="160"/>
      <c r="T49" s="160"/>
      <c r="U49" s="160"/>
      <c r="V49" s="160"/>
      <c r="W49" s="160"/>
      <c r="X49" s="160"/>
      <c r="Y49" s="160"/>
      <c r="Z49" s="149"/>
      <c r="AA49" s="149"/>
      <c r="AB49" s="149"/>
      <c r="AC49" s="149"/>
      <c r="AD49" s="149"/>
      <c r="AE49" s="149"/>
      <c r="AF49" s="149"/>
      <c r="AG49" s="149" t="s">
        <v>284</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x14ac:dyDescent="0.2">
      <c r="A50" s="156"/>
      <c r="B50" s="157"/>
      <c r="C50" s="251"/>
      <c r="D50" s="252"/>
      <c r="E50" s="252"/>
      <c r="F50" s="252"/>
      <c r="G50" s="252"/>
      <c r="H50" s="160"/>
      <c r="I50" s="160"/>
      <c r="J50" s="160"/>
      <c r="K50" s="160"/>
      <c r="L50" s="160"/>
      <c r="M50" s="160"/>
      <c r="N50" s="159"/>
      <c r="O50" s="159"/>
      <c r="P50" s="159"/>
      <c r="Q50" s="159"/>
      <c r="R50" s="160"/>
      <c r="S50" s="160"/>
      <c r="T50" s="160"/>
      <c r="U50" s="160"/>
      <c r="V50" s="160"/>
      <c r="W50" s="160"/>
      <c r="X50" s="160"/>
      <c r="Y50" s="160"/>
      <c r="Z50" s="149"/>
      <c r="AA50" s="149"/>
      <c r="AB50" s="149"/>
      <c r="AC50" s="149"/>
      <c r="AD50" s="149"/>
      <c r="AE50" s="149"/>
      <c r="AF50" s="149"/>
      <c r="AG50" s="149" t="s">
        <v>279</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x14ac:dyDescent="0.2">
      <c r="A51" s="168" t="s">
        <v>267</v>
      </c>
      <c r="B51" s="169" t="s">
        <v>182</v>
      </c>
      <c r="C51" s="184" t="s">
        <v>183</v>
      </c>
      <c r="D51" s="170"/>
      <c r="E51" s="171"/>
      <c r="F51" s="172"/>
      <c r="G51" s="172">
        <f>SUMIF(AG52:AG282,"&lt;&gt;NOR",G52:G282)</f>
        <v>0</v>
      </c>
      <c r="H51" s="172"/>
      <c r="I51" s="172">
        <f>SUM(I52:I282)</f>
        <v>0</v>
      </c>
      <c r="J51" s="172"/>
      <c r="K51" s="172">
        <f>SUM(K52:K282)</f>
        <v>0</v>
      </c>
      <c r="L51" s="172"/>
      <c r="M51" s="172">
        <f>SUM(M52:M282)</f>
        <v>0</v>
      </c>
      <c r="N51" s="171"/>
      <c r="O51" s="171">
        <f>SUM(O52:O282)</f>
        <v>1.2300000000000002</v>
      </c>
      <c r="P51" s="171"/>
      <c r="Q51" s="171">
        <f>SUM(Q52:Q282)</f>
        <v>0.23</v>
      </c>
      <c r="R51" s="172"/>
      <c r="S51" s="172"/>
      <c r="T51" s="173"/>
      <c r="U51" s="167"/>
      <c r="V51" s="167">
        <f>SUM(V52:V282)</f>
        <v>124.14000000000001</v>
      </c>
      <c r="W51" s="167"/>
      <c r="X51" s="167"/>
      <c r="Y51" s="167"/>
      <c r="AG51" t="s">
        <v>268</v>
      </c>
    </row>
    <row r="52" spans="1:60" outlineLevel="1" x14ac:dyDescent="0.2">
      <c r="A52" s="175">
        <v>14</v>
      </c>
      <c r="B52" s="176" t="s">
        <v>1386</v>
      </c>
      <c r="C52" s="185" t="s">
        <v>1387</v>
      </c>
      <c r="D52" s="177" t="s">
        <v>330</v>
      </c>
      <c r="E52" s="178">
        <v>6</v>
      </c>
      <c r="F52" s="179"/>
      <c r="G52" s="180">
        <f>ROUND(E52*F52,2)</f>
        <v>0</v>
      </c>
      <c r="H52" s="179"/>
      <c r="I52" s="180">
        <f>ROUND(E52*H52,2)</f>
        <v>0</v>
      </c>
      <c r="J52" s="179"/>
      <c r="K52" s="180">
        <f>ROUND(E52*J52,2)</f>
        <v>0</v>
      </c>
      <c r="L52" s="180">
        <v>21</v>
      </c>
      <c r="M52" s="180">
        <f>G52*(1+L52/100)</f>
        <v>0</v>
      </c>
      <c r="N52" s="178">
        <v>1.238E-2</v>
      </c>
      <c r="O52" s="178">
        <f>ROUND(E52*N52,2)</f>
        <v>7.0000000000000007E-2</v>
      </c>
      <c r="P52" s="178">
        <v>0</v>
      </c>
      <c r="Q52" s="178">
        <f>ROUND(E52*P52,2)</f>
        <v>0</v>
      </c>
      <c r="R52" s="180" t="s">
        <v>962</v>
      </c>
      <c r="S52" s="180" t="s">
        <v>272</v>
      </c>
      <c r="T52" s="181" t="s">
        <v>272</v>
      </c>
      <c r="U52" s="160">
        <v>0.8</v>
      </c>
      <c r="V52" s="160">
        <f>ROUND(E52*U52,2)</f>
        <v>4.8</v>
      </c>
      <c r="W52" s="160"/>
      <c r="X52" s="160" t="s">
        <v>313</v>
      </c>
      <c r="Y52" s="160" t="s">
        <v>275</v>
      </c>
      <c r="Z52" s="149"/>
      <c r="AA52" s="149"/>
      <c r="AB52" s="149"/>
      <c r="AC52" s="149"/>
      <c r="AD52" s="149"/>
      <c r="AE52" s="149"/>
      <c r="AF52" s="149"/>
      <c r="AG52" s="149" t="s">
        <v>554</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x14ac:dyDescent="0.2">
      <c r="A53" s="156"/>
      <c r="B53" s="157"/>
      <c r="C53" s="249" t="s">
        <v>1024</v>
      </c>
      <c r="D53" s="250"/>
      <c r="E53" s="250"/>
      <c r="F53" s="250"/>
      <c r="G53" s="250"/>
      <c r="H53" s="160"/>
      <c r="I53" s="160"/>
      <c r="J53" s="160"/>
      <c r="K53" s="160"/>
      <c r="L53" s="160"/>
      <c r="M53" s="160"/>
      <c r="N53" s="159"/>
      <c r="O53" s="159"/>
      <c r="P53" s="159"/>
      <c r="Q53" s="159"/>
      <c r="R53" s="160"/>
      <c r="S53" s="160"/>
      <c r="T53" s="160"/>
      <c r="U53" s="160"/>
      <c r="V53" s="160"/>
      <c r="W53" s="160"/>
      <c r="X53" s="160"/>
      <c r="Y53" s="160"/>
      <c r="Z53" s="149"/>
      <c r="AA53" s="149"/>
      <c r="AB53" s="149"/>
      <c r="AC53" s="149"/>
      <c r="AD53" s="149"/>
      <c r="AE53" s="149"/>
      <c r="AF53" s="149"/>
      <c r="AG53" s="149" t="s">
        <v>278</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x14ac:dyDescent="0.2">
      <c r="A54" s="156"/>
      <c r="B54" s="157"/>
      <c r="C54" s="186" t="s">
        <v>1388</v>
      </c>
      <c r="D54" s="165"/>
      <c r="E54" s="166">
        <v>4</v>
      </c>
      <c r="F54" s="160"/>
      <c r="G54" s="160"/>
      <c r="H54" s="160"/>
      <c r="I54" s="160"/>
      <c r="J54" s="160"/>
      <c r="K54" s="160"/>
      <c r="L54" s="160"/>
      <c r="M54" s="160"/>
      <c r="N54" s="159"/>
      <c r="O54" s="159"/>
      <c r="P54" s="159"/>
      <c r="Q54" s="159"/>
      <c r="R54" s="160"/>
      <c r="S54" s="160"/>
      <c r="T54" s="160"/>
      <c r="U54" s="160"/>
      <c r="V54" s="160"/>
      <c r="W54" s="160"/>
      <c r="X54" s="160"/>
      <c r="Y54" s="160"/>
      <c r="Z54" s="149"/>
      <c r="AA54" s="149"/>
      <c r="AB54" s="149"/>
      <c r="AC54" s="149"/>
      <c r="AD54" s="149"/>
      <c r="AE54" s="149"/>
      <c r="AF54" s="149"/>
      <c r="AG54" s="149" t="s">
        <v>284</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3" x14ac:dyDescent="0.2">
      <c r="A55" s="156"/>
      <c r="B55" s="157"/>
      <c r="C55" s="186" t="s">
        <v>1389</v>
      </c>
      <c r="D55" s="165"/>
      <c r="E55" s="166">
        <v>2</v>
      </c>
      <c r="F55" s="160"/>
      <c r="G55" s="160"/>
      <c r="H55" s="160"/>
      <c r="I55" s="160"/>
      <c r="J55" s="160"/>
      <c r="K55" s="160"/>
      <c r="L55" s="160"/>
      <c r="M55" s="160"/>
      <c r="N55" s="159"/>
      <c r="O55" s="159"/>
      <c r="P55" s="159"/>
      <c r="Q55" s="159"/>
      <c r="R55" s="160"/>
      <c r="S55" s="160"/>
      <c r="T55" s="160"/>
      <c r="U55" s="160"/>
      <c r="V55" s="160"/>
      <c r="W55" s="160"/>
      <c r="X55" s="160"/>
      <c r="Y55" s="160"/>
      <c r="Z55" s="149"/>
      <c r="AA55" s="149"/>
      <c r="AB55" s="149"/>
      <c r="AC55" s="149"/>
      <c r="AD55" s="149"/>
      <c r="AE55" s="149"/>
      <c r="AF55" s="149"/>
      <c r="AG55" s="149" t="s">
        <v>284</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x14ac:dyDescent="0.2">
      <c r="A56" s="156"/>
      <c r="B56" s="157"/>
      <c r="C56" s="251"/>
      <c r="D56" s="252"/>
      <c r="E56" s="252"/>
      <c r="F56" s="252"/>
      <c r="G56" s="252"/>
      <c r="H56" s="160"/>
      <c r="I56" s="160"/>
      <c r="J56" s="160"/>
      <c r="K56" s="160"/>
      <c r="L56" s="160"/>
      <c r="M56" s="160"/>
      <c r="N56" s="159"/>
      <c r="O56" s="159"/>
      <c r="P56" s="159"/>
      <c r="Q56" s="159"/>
      <c r="R56" s="160"/>
      <c r="S56" s="160"/>
      <c r="T56" s="160"/>
      <c r="U56" s="160"/>
      <c r="V56" s="160"/>
      <c r="W56" s="160"/>
      <c r="X56" s="160"/>
      <c r="Y56" s="160"/>
      <c r="Z56" s="149"/>
      <c r="AA56" s="149"/>
      <c r="AB56" s="149"/>
      <c r="AC56" s="149"/>
      <c r="AD56" s="149"/>
      <c r="AE56" s="149"/>
      <c r="AF56" s="149"/>
      <c r="AG56" s="149" t="s">
        <v>279</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
      <c r="A57" s="175">
        <v>15</v>
      </c>
      <c r="B57" s="176" t="s">
        <v>1390</v>
      </c>
      <c r="C57" s="185" t="s">
        <v>1391</v>
      </c>
      <c r="D57" s="177" t="s">
        <v>330</v>
      </c>
      <c r="E57" s="178">
        <v>26</v>
      </c>
      <c r="F57" s="179"/>
      <c r="G57" s="180">
        <f>ROUND(E57*F57,2)</f>
        <v>0</v>
      </c>
      <c r="H57" s="179"/>
      <c r="I57" s="180">
        <f>ROUND(E57*H57,2)</f>
        <v>0</v>
      </c>
      <c r="J57" s="179"/>
      <c r="K57" s="180">
        <f>ROUND(E57*J57,2)</f>
        <v>0</v>
      </c>
      <c r="L57" s="180">
        <v>21</v>
      </c>
      <c r="M57" s="180">
        <f>G57*(1+L57/100)</f>
        <v>0</v>
      </c>
      <c r="N57" s="178">
        <v>1.455E-2</v>
      </c>
      <c r="O57" s="178">
        <f>ROUND(E57*N57,2)</f>
        <v>0.38</v>
      </c>
      <c r="P57" s="178">
        <v>0</v>
      </c>
      <c r="Q57" s="178">
        <f>ROUND(E57*P57,2)</f>
        <v>0</v>
      </c>
      <c r="R57" s="180" t="s">
        <v>962</v>
      </c>
      <c r="S57" s="180" t="s">
        <v>272</v>
      </c>
      <c r="T57" s="181" t="s">
        <v>272</v>
      </c>
      <c r="U57" s="160">
        <v>0.78</v>
      </c>
      <c r="V57" s="160">
        <f>ROUND(E57*U57,2)</f>
        <v>20.28</v>
      </c>
      <c r="W57" s="160"/>
      <c r="X57" s="160" t="s">
        <v>313</v>
      </c>
      <c r="Y57" s="160" t="s">
        <v>275</v>
      </c>
      <c r="Z57" s="149"/>
      <c r="AA57" s="149"/>
      <c r="AB57" s="149"/>
      <c r="AC57" s="149"/>
      <c r="AD57" s="149"/>
      <c r="AE57" s="149"/>
      <c r="AF57" s="149"/>
      <c r="AG57" s="149" t="s">
        <v>554</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x14ac:dyDescent="0.2">
      <c r="A58" s="156"/>
      <c r="B58" s="157"/>
      <c r="C58" s="260" t="s">
        <v>1392</v>
      </c>
      <c r="D58" s="261"/>
      <c r="E58" s="261"/>
      <c r="F58" s="261"/>
      <c r="G58" s="261"/>
      <c r="H58" s="160"/>
      <c r="I58" s="160"/>
      <c r="J58" s="160"/>
      <c r="K58" s="160"/>
      <c r="L58" s="160"/>
      <c r="M58" s="160"/>
      <c r="N58" s="159"/>
      <c r="O58" s="159"/>
      <c r="P58" s="159"/>
      <c r="Q58" s="159"/>
      <c r="R58" s="160"/>
      <c r="S58" s="160"/>
      <c r="T58" s="160"/>
      <c r="U58" s="160"/>
      <c r="V58" s="160"/>
      <c r="W58" s="160"/>
      <c r="X58" s="160"/>
      <c r="Y58" s="160"/>
      <c r="Z58" s="149"/>
      <c r="AA58" s="149"/>
      <c r="AB58" s="149"/>
      <c r="AC58" s="149"/>
      <c r="AD58" s="149"/>
      <c r="AE58" s="149"/>
      <c r="AF58" s="149"/>
      <c r="AG58" s="149" t="s">
        <v>316</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x14ac:dyDescent="0.2">
      <c r="A59" s="156"/>
      <c r="B59" s="157"/>
      <c r="C59" s="264" t="s">
        <v>1393</v>
      </c>
      <c r="D59" s="265"/>
      <c r="E59" s="265"/>
      <c r="F59" s="265"/>
      <c r="G59" s="265"/>
      <c r="H59" s="160"/>
      <c r="I59" s="160"/>
      <c r="J59" s="160"/>
      <c r="K59" s="160"/>
      <c r="L59" s="160"/>
      <c r="M59" s="160"/>
      <c r="N59" s="159"/>
      <c r="O59" s="159"/>
      <c r="P59" s="159"/>
      <c r="Q59" s="159"/>
      <c r="R59" s="160"/>
      <c r="S59" s="160"/>
      <c r="T59" s="160"/>
      <c r="U59" s="160"/>
      <c r="V59" s="160"/>
      <c r="W59" s="160"/>
      <c r="X59" s="160"/>
      <c r="Y59" s="160"/>
      <c r="Z59" s="149"/>
      <c r="AA59" s="149"/>
      <c r="AB59" s="149"/>
      <c r="AC59" s="149"/>
      <c r="AD59" s="149"/>
      <c r="AE59" s="149"/>
      <c r="AF59" s="149"/>
      <c r="AG59" s="149" t="s">
        <v>278</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x14ac:dyDescent="0.2">
      <c r="A60" s="156"/>
      <c r="B60" s="157"/>
      <c r="C60" s="186" t="s">
        <v>1394</v>
      </c>
      <c r="D60" s="165"/>
      <c r="E60" s="166">
        <v>26</v>
      </c>
      <c r="F60" s="160"/>
      <c r="G60" s="160"/>
      <c r="H60" s="160"/>
      <c r="I60" s="160"/>
      <c r="J60" s="160"/>
      <c r="K60" s="160"/>
      <c r="L60" s="160"/>
      <c r="M60" s="160"/>
      <c r="N60" s="159"/>
      <c r="O60" s="159"/>
      <c r="P60" s="159"/>
      <c r="Q60" s="159"/>
      <c r="R60" s="160"/>
      <c r="S60" s="160"/>
      <c r="T60" s="160"/>
      <c r="U60" s="160"/>
      <c r="V60" s="160"/>
      <c r="W60" s="160"/>
      <c r="X60" s="160"/>
      <c r="Y60" s="160"/>
      <c r="Z60" s="149"/>
      <c r="AA60" s="149"/>
      <c r="AB60" s="149"/>
      <c r="AC60" s="149"/>
      <c r="AD60" s="149"/>
      <c r="AE60" s="149"/>
      <c r="AF60" s="149"/>
      <c r="AG60" s="149" t="s">
        <v>284</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x14ac:dyDescent="0.2">
      <c r="A61" s="156"/>
      <c r="B61" s="157"/>
      <c r="C61" s="251"/>
      <c r="D61" s="252"/>
      <c r="E61" s="252"/>
      <c r="F61" s="252"/>
      <c r="G61" s="252"/>
      <c r="H61" s="160"/>
      <c r="I61" s="160"/>
      <c r="J61" s="160"/>
      <c r="K61" s="160"/>
      <c r="L61" s="160"/>
      <c r="M61" s="160"/>
      <c r="N61" s="159"/>
      <c r="O61" s="159"/>
      <c r="P61" s="159"/>
      <c r="Q61" s="159"/>
      <c r="R61" s="160"/>
      <c r="S61" s="160"/>
      <c r="T61" s="160"/>
      <c r="U61" s="160"/>
      <c r="V61" s="160"/>
      <c r="W61" s="160"/>
      <c r="X61" s="160"/>
      <c r="Y61" s="160"/>
      <c r="Z61" s="149"/>
      <c r="AA61" s="149"/>
      <c r="AB61" s="149"/>
      <c r="AC61" s="149"/>
      <c r="AD61" s="149"/>
      <c r="AE61" s="149"/>
      <c r="AF61" s="149"/>
      <c r="AG61" s="149" t="s">
        <v>279</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
      <c r="A62" s="175">
        <v>16</v>
      </c>
      <c r="B62" s="176" t="s">
        <v>1395</v>
      </c>
      <c r="C62" s="185" t="s">
        <v>1396</v>
      </c>
      <c r="D62" s="177" t="s">
        <v>330</v>
      </c>
      <c r="E62" s="178">
        <v>7</v>
      </c>
      <c r="F62" s="179"/>
      <c r="G62" s="180">
        <f>ROUND(E62*F62,2)</f>
        <v>0</v>
      </c>
      <c r="H62" s="179"/>
      <c r="I62" s="180">
        <f>ROUND(E62*H62,2)</f>
        <v>0</v>
      </c>
      <c r="J62" s="179"/>
      <c r="K62" s="180">
        <f>ROUND(E62*J62,2)</f>
        <v>0</v>
      </c>
      <c r="L62" s="180">
        <v>21</v>
      </c>
      <c r="M62" s="180">
        <f>G62*(1+L62/100)</f>
        <v>0</v>
      </c>
      <c r="N62" s="178">
        <v>5.0899999999999999E-3</v>
      </c>
      <c r="O62" s="178">
        <f>ROUND(E62*N62,2)</f>
        <v>0.04</v>
      </c>
      <c r="P62" s="178">
        <v>0</v>
      </c>
      <c r="Q62" s="178">
        <f>ROUND(E62*P62,2)</f>
        <v>0</v>
      </c>
      <c r="R62" s="180" t="s">
        <v>962</v>
      </c>
      <c r="S62" s="180" t="s">
        <v>272</v>
      </c>
      <c r="T62" s="181" t="s">
        <v>272</v>
      </c>
      <c r="U62" s="160">
        <v>0.53</v>
      </c>
      <c r="V62" s="160">
        <f>ROUND(E62*U62,2)</f>
        <v>3.71</v>
      </c>
      <c r="W62" s="160"/>
      <c r="X62" s="160" t="s">
        <v>313</v>
      </c>
      <c r="Y62" s="160" t="s">
        <v>275</v>
      </c>
      <c r="Z62" s="149"/>
      <c r="AA62" s="149"/>
      <c r="AB62" s="149"/>
      <c r="AC62" s="149"/>
      <c r="AD62" s="149"/>
      <c r="AE62" s="149"/>
      <c r="AF62" s="149"/>
      <c r="AG62" s="149" t="s">
        <v>554</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x14ac:dyDescent="0.2">
      <c r="A63" s="156"/>
      <c r="B63" s="157"/>
      <c r="C63" s="260" t="s">
        <v>1392</v>
      </c>
      <c r="D63" s="261"/>
      <c r="E63" s="261"/>
      <c r="F63" s="261"/>
      <c r="G63" s="261"/>
      <c r="H63" s="160"/>
      <c r="I63" s="160"/>
      <c r="J63" s="160"/>
      <c r="K63" s="160"/>
      <c r="L63" s="160"/>
      <c r="M63" s="160"/>
      <c r="N63" s="159"/>
      <c r="O63" s="159"/>
      <c r="P63" s="159"/>
      <c r="Q63" s="159"/>
      <c r="R63" s="160"/>
      <c r="S63" s="160"/>
      <c r="T63" s="160"/>
      <c r="U63" s="160"/>
      <c r="V63" s="160"/>
      <c r="W63" s="160"/>
      <c r="X63" s="160"/>
      <c r="Y63" s="160"/>
      <c r="Z63" s="149"/>
      <c r="AA63" s="149"/>
      <c r="AB63" s="149"/>
      <c r="AC63" s="149"/>
      <c r="AD63" s="149"/>
      <c r="AE63" s="149"/>
      <c r="AF63" s="149"/>
      <c r="AG63" s="149" t="s">
        <v>316</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x14ac:dyDescent="0.2">
      <c r="A64" s="156"/>
      <c r="B64" s="157"/>
      <c r="C64" s="264" t="s">
        <v>1393</v>
      </c>
      <c r="D64" s="265"/>
      <c r="E64" s="265"/>
      <c r="F64" s="265"/>
      <c r="G64" s="265"/>
      <c r="H64" s="160"/>
      <c r="I64" s="160"/>
      <c r="J64" s="160"/>
      <c r="K64" s="160"/>
      <c r="L64" s="160"/>
      <c r="M64" s="160"/>
      <c r="N64" s="159"/>
      <c r="O64" s="159"/>
      <c r="P64" s="159"/>
      <c r="Q64" s="159"/>
      <c r="R64" s="160"/>
      <c r="S64" s="160"/>
      <c r="T64" s="160"/>
      <c r="U64" s="160"/>
      <c r="V64" s="160"/>
      <c r="W64" s="160"/>
      <c r="X64" s="160"/>
      <c r="Y64" s="160"/>
      <c r="Z64" s="149"/>
      <c r="AA64" s="149"/>
      <c r="AB64" s="149"/>
      <c r="AC64" s="149"/>
      <c r="AD64" s="149"/>
      <c r="AE64" s="149"/>
      <c r="AF64" s="149"/>
      <c r="AG64" s="149" t="s">
        <v>278</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x14ac:dyDescent="0.2">
      <c r="A65" s="156"/>
      <c r="B65" s="157"/>
      <c r="C65" s="186" t="s">
        <v>1397</v>
      </c>
      <c r="D65" s="165"/>
      <c r="E65" s="166">
        <v>7</v>
      </c>
      <c r="F65" s="160"/>
      <c r="G65" s="160"/>
      <c r="H65" s="160"/>
      <c r="I65" s="160"/>
      <c r="J65" s="160"/>
      <c r="K65" s="160"/>
      <c r="L65" s="160"/>
      <c r="M65" s="160"/>
      <c r="N65" s="159"/>
      <c r="O65" s="159"/>
      <c r="P65" s="159"/>
      <c r="Q65" s="159"/>
      <c r="R65" s="160"/>
      <c r="S65" s="160"/>
      <c r="T65" s="160"/>
      <c r="U65" s="160"/>
      <c r="V65" s="160"/>
      <c r="W65" s="160"/>
      <c r="X65" s="160"/>
      <c r="Y65" s="160"/>
      <c r="Z65" s="149"/>
      <c r="AA65" s="149"/>
      <c r="AB65" s="149"/>
      <c r="AC65" s="149"/>
      <c r="AD65" s="149"/>
      <c r="AE65" s="149"/>
      <c r="AF65" s="149"/>
      <c r="AG65" s="149" t="s">
        <v>284</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x14ac:dyDescent="0.2">
      <c r="A66" s="156"/>
      <c r="B66" s="157"/>
      <c r="C66" s="251"/>
      <c r="D66" s="252"/>
      <c r="E66" s="252"/>
      <c r="F66" s="252"/>
      <c r="G66" s="252"/>
      <c r="H66" s="160"/>
      <c r="I66" s="160"/>
      <c r="J66" s="160"/>
      <c r="K66" s="160"/>
      <c r="L66" s="160"/>
      <c r="M66" s="160"/>
      <c r="N66" s="159"/>
      <c r="O66" s="159"/>
      <c r="P66" s="159"/>
      <c r="Q66" s="159"/>
      <c r="R66" s="160"/>
      <c r="S66" s="160"/>
      <c r="T66" s="160"/>
      <c r="U66" s="160"/>
      <c r="V66" s="160"/>
      <c r="W66" s="160"/>
      <c r="X66" s="160"/>
      <c r="Y66" s="160"/>
      <c r="Z66" s="149"/>
      <c r="AA66" s="149"/>
      <c r="AB66" s="149"/>
      <c r="AC66" s="149"/>
      <c r="AD66" s="149"/>
      <c r="AE66" s="149"/>
      <c r="AF66" s="149"/>
      <c r="AG66" s="149" t="s">
        <v>279</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
      <c r="A67" s="175">
        <v>17</v>
      </c>
      <c r="B67" s="176" t="s">
        <v>1398</v>
      </c>
      <c r="C67" s="185" t="s">
        <v>1399</v>
      </c>
      <c r="D67" s="177" t="s">
        <v>330</v>
      </c>
      <c r="E67" s="178">
        <v>30</v>
      </c>
      <c r="F67" s="179"/>
      <c r="G67" s="180">
        <f>ROUND(E67*F67,2)</f>
        <v>0</v>
      </c>
      <c r="H67" s="179"/>
      <c r="I67" s="180">
        <f>ROUND(E67*H67,2)</f>
        <v>0</v>
      </c>
      <c r="J67" s="179"/>
      <c r="K67" s="180">
        <f>ROUND(E67*J67,2)</f>
        <v>0</v>
      </c>
      <c r="L67" s="180">
        <v>21</v>
      </c>
      <c r="M67" s="180">
        <f>G67*(1+L67/100)</f>
        <v>0</v>
      </c>
      <c r="N67" s="178">
        <v>3.8999999999999999E-4</v>
      </c>
      <c r="O67" s="178">
        <f>ROUND(E67*N67,2)</f>
        <v>0.01</v>
      </c>
      <c r="P67" s="178">
        <v>3.4199999999999999E-3</v>
      </c>
      <c r="Q67" s="178">
        <f>ROUND(E67*P67,2)</f>
        <v>0.1</v>
      </c>
      <c r="R67" s="180" t="s">
        <v>962</v>
      </c>
      <c r="S67" s="180" t="s">
        <v>272</v>
      </c>
      <c r="T67" s="181" t="s">
        <v>272</v>
      </c>
      <c r="U67" s="160">
        <v>0.04</v>
      </c>
      <c r="V67" s="160">
        <f>ROUND(E67*U67,2)</f>
        <v>1.2</v>
      </c>
      <c r="W67" s="160"/>
      <c r="X67" s="160" t="s">
        <v>313</v>
      </c>
      <c r="Y67" s="160" t="s">
        <v>275</v>
      </c>
      <c r="Z67" s="149"/>
      <c r="AA67" s="149"/>
      <c r="AB67" s="149"/>
      <c r="AC67" s="149"/>
      <c r="AD67" s="149"/>
      <c r="AE67" s="149"/>
      <c r="AF67" s="149"/>
      <c r="AG67" s="149" t="s">
        <v>554</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x14ac:dyDescent="0.2">
      <c r="A68" s="156"/>
      <c r="B68" s="157"/>
      <c r="C68" s="186" t="s">
        <v>1400</v>
      </c>
      <c r="D68" s="165"/>
      <c r="E68" s="166">
        <v>30</v>
      </c>
      <c r="F68" s="160"/>
      <c r="G68" s="160"/>
      <c r="H68" s="160"/>
      <c r="I68" s="160"/>
      <c r="J68" s="160"/>
      <c r="K68" s="160"/>
      <c r="L68" s="160"/>
      <c r="M68" s="160"/>
      <c r="N68" s="159"/>
      <c r="O68" s="159"/>
      <c r="P68" s="159"/>
      <c r="Q68" s="159"/>
      <c r="R68" s="160"/>
      <c r="S68" s="160"/>
      <c r="T68" s="160"/>
      <c r="U68" s="160"/>
      <c r="V68" s="160"/>
      <c r="W68" s="160"/>
      <c r="X68" s="160"/>
      <c r="Y68" s="160"/>
      <c r="Z68" s="149"/>
      <c r="AA68" s="149"/>
      <c r="AB68" s="149"/>
      <c r="AC68" s="149"/>
      <c r="AD68" s="149"/>
      <c r="AE68" s="149"/>
      <c r="AF68" s="149"/>
      <c r="AG68" s="149" t="s">
        <v>284</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x14ac:dyDescent="0.2">
      <c r="A69" s="156"/>
      <c r="B69" s="157"/>
      <c r="C69" s="251"/>
      <c r="D69" s="252"/>
      <c r="E69" s="252"/>
      <c r="F69" s="252"/>
      <c r="G69" s="252"/>
      <c r="H69" s="160"/>
      <c r="I69" s="160"/>
      <c r="J69" s="160"/>
      <c r="K69" s="160"/>
      <c r="L69" s="160"/>
      <c r="M69" s="160"/>
      <c r="N69" s="159"/>
      <c r="O69" s="159"/>
      <c r="P69" s="159"/>
      <c r="Q69" s="159"/>
      <c r="R69" s="160"/>
      <c r="S69" s="160"/>
      <c r="T69" s="160"/>
      <c r="U69" s="160"/>
      <c r="V69" s="160"/>
      <c r="W69" s="160"/>
      <c r="X69" s="160"/>
      <c r="Y69" s="160"/>
      <c r="Z69" s="149"/>
      <c r="AA69" s="149"/>
      <c r="AB69" s="149"/>
      <c r="AC69" s="149"/>
      <c r="AD69" s="149"/>
      <c r="AE69" s="149"/>
      <c r="AF69" s="149"/>
      <c r="AG69" s="149" t="s">
        <v>279</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
      <c r="A70" s="175">
        <v>18</v>
      </c>
      <c r="B70" s="176" t="s">
        <v>1401</v>
      </c>
      <c r="C70" s="185" t="s">
        <v>1402</v>
      </c>
      <c r="D70" s="177" t="s">
        <v>330</v>
      </c>
      <c r="E70" s="178">
        <v>30</v>
      </c>
      <c r="F70" s="179"/>
      <c r="G70" s="180">
        <f>ROUND(E70*F70,2)</f>
        <v>0</v>
      </c>
      <c r="H70" s="179"/>
      <c r="I70" s="180">
        <f>ROUND(E70*H70,2)</f>
        <v>0</v>
      </c>
      <c r="J70" s="179"/>
      <c r="K70" s="180">
        <f>ROUND(E70*J70,2)</f>
        <v>0</v>
      </c>
      <c r="L70" s="180">
        <v>21</v>
      </c>
      <c r="M70" s="180">
        <f>G70*(1+L70/100)</f>
        <v>0</v>
      </c>
      <c r="N70" s="178">
        <v>1.687E-2</v>
      </c>
      <c r="O70" s="178">
        <f>ROUND(E70*N70,2)</f>
        <v>0.51</v>
      </c>
      <c r="P70" s="178">
        <v>0</v>
      </c>
      <c r="Q70" s="178">
        <f>ROUND(E70*P70,2)</f>
        <v>0</v>
      </c>
      <c r="R70" s="180" t="s">
        <v>962</v>
      </c>
      <c r="S70" s="180" t="s">
        <v>272</v>
      </c>
      <c r="T70" s="181" t="s">
        <v>272</v>
      </c>
      <c r="U70" s="160">
        <v>0.83</v>
      </c>
      <c r="V70" s="160">
        <f>ROUND(E70*U70,2)</f>
        <v>24.9</v>
      </c>
      <c r="W70" s="160"/>
      <c r="X70" s="160" t="s">
        <v>313</v>
      </c>
      <c r="Y70" s="160" t="s">
        <v>275</v>
      </c>
      <c r="Z70" s="149"/>
      <c r="AA70" s="149"/>
      <c r="AB70" s="149"/>
      <c r="AC70" s="149"/>
      <c r="AD70" s="149"/>
      <c r="AE70" s="149"/>
      <c r="AF70" s="149"/>
      <c r="AG70" s="149" t="s">
        <v>554</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x14ac:dyDescent="0.2">
      <c r="A71" s="156"/>
      <c r="B71" s="157"/>
      <c r="C71" s="249" t="s">
        <v>1393</v>
      </c>
      <c r="D71" s="250"/>
      <c r="E71" s="250"/>
      <c r="F71" s="250"/>
      <c r="G71" s="250"/>
      <c r="H71" s="160"/>
      <c r="I71" s="160"/>
      <c r="J71" s="160"/>
      <c r="K71" s="160"/>
      <c r="L71" s="160"/>
      <c r="M71" s="160"/>
      <c r="N71" s="159"/>
      <c r="O71" s="159"/>
      <c r="P71" s="159"/>
      <c r="Q71" s="159"/>
      <c r="R71" s="160"/>
      <c r="S71" s="160"/>
      <c r="T71" s="160"/>
      <c r="U71" s="160"/>
      <c r="V71" s="160"/>
      <c r="W71" s="160"/>
      <c r="X71" s="160"/>
      <c r="Y71" s="160"/>
      <c r="Z71" s="149"/>
      <c r="AA71" s="149"/>
      <c r="AB71" s="149"/>
      <c r="AC71" s="149"/>
      <c r="AD71" s="149"/>
      <c r="AE71" s="149"/>
      <c r="AF71" s="149"/>
      <c r="AG71" s="149" t="s">
        <v>278</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x14ac:dyDescent="0.2">
      <c r="A72" s="156"/>
      <c r="B72" s="157"/>
      <c r="C72" s="186" t="s">
        <v>1403</v>
      </c>
      <c r="D72" s="165"/>
      <c r="E72" s="166">
        <v>30</v>
      </c>
      <c r="F72" s="160"/>
      <c r="G72" s="160"/>
      <c r="H72" s="160"/>
      <c r="I72" s="160"/>
      <c r="J72" s="160"/>
      <c r="K72" s="160"/>
      <c r="L72" s="160"/>
      <c r="M72" s="160"/>
      <c r="N72" s="159"/>
      <c r="O72" s="159"/>
      <c r="P72" s="159"/>
      <c r="Q72" s="159"/>
      <c r="R72" s="160"/>
      <c r="S72" s="160"/>
      <c r="T72" s="160"/>
      <c r="U72" s="160"/>
      <c r="V72" s="160"/>
      <c r="W72" s="160"/>
      <c r="X72" s="160"/>
      <c r="Y72" s="160"/>
      <c r="Z72" s="149"/>
      <c r="AA72" s="149"/>
      <c r="AB72" s="149"/>
      <c r="AC72" s="149"/>
      <c r="AD72" s="149"/>
      <c r="AE72" s="149"/>
      <c r="AF72" s="149"/>
      <c r="AG72" s="149" t="s">
        <v>284</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x14ac:dyDescent="0.2">
      <c r="A73" s="156"/>
      <c r="B73" s="157"/>
      <c r="C73" s="251"/>
      <c r="D73" s="252"/>
      <c r="E73" s="252"/>
      <c r="F73" s="252"/>
      <c r="G73" s="252"/>
      <c r="H73" s="160"/>
      <c r="I73" s="160"/>
      <c r="J73" s="160"/>
      <c r="K73" s="160"/>
      <c r="L73" s="160"/>
      <c r="M73" s="160"/>
      <c r="N73" s="159"/>
      <c r="O73" s="159"/>
      <c r="P73" s="159"/>
      <c r="Q73" s="159"/>
      <c r="R73" s="160"/>
      <c r="S73" s="160"/>
      <c r="T73" s="160"/>
      <c r="U73" s="160"/>
      <c r="V73" s="160"/>
      <c r="W73" s="160"/>
      <c r="X73" s="160"/>
      <c r="Y73" s="160"/>
      <c r="Z73" s="149"/>
      <c r="AA73" s="149"/>
      <c r="AB73" s="149"/>
      <c r="AC73" s="149"/>
      <c r="AD73" s="149"/>
      <c r="AE73" s="149"/>
      <c r="AF73" s="149"/>
      <c r="AG73" s="149" t="s">
        <v>279</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
      <c r="A74" s="175">
        <v>19</v>
      </c>
      <c r="B74" s="176" t="s">
        <v>1404</v>
      </c>
      <c r="C74" s="185" t="s">
        <v>1405</v>
      </c>
      <c r="D74" s="177" t="s">
        <v>330</v>
      </c>
      <c r="E74" s="178">
        <v>2</v>
      </c>
      <c r="F74" s="179"/>
      <c r="G74" s="180">
        <f>ROUND(E74*F74,2)</f>
        <v>0</v>
      </c>
      <c r="H74" s="179"/>
      <c r="I74" s="180">
        <f>ROUND(E74*H74,2)</f>
        <v>0</v>
      </c>
      <c r="J74" s="179"/>
      <c r="K74" s="180">
        <f>ROUND(E74*J74,2)</f>
        <v>0</v>
      </c>
      <c r="L74" s="180">
        <v>21</v>
      </c>
      <c r="M74" s="180">
        <f>G74*(1+L74/100)</f>
        <v>0</v>
      </c>
      <c r="N74" s="178">
        <v>5.0529999999999999E-2</v>
      </c>
      <c r="O74" s="178">
        <f>ROUND(E74*N74,2)</f>
        <v>0.1</v>
      </c>
      <c r="P74" s="178">
        <v>0</v>
      </c>
      <c r="Q74" s="178">
        <f>ROUND(E74*P74,2)</f>
        <v>0</v>
      </c>
      <c r="R74" s="180" t="s">
        <v>962</v>
      </c>
      <c r="S74" s="180" t="s">
        <v>272</v>
      </c>
      <c r="T74" s="181" t="s">
        <v>272</v>
      </c>
      <c r="U74" s="160">
        <v>1.45</v>
      </c>
      <c r="V74" s="160">
        <f>ROUND(E74*U74,2)</f>
        <v>2.9</v>
      </c>
      <c r="W74" s="160"/>
      <c r="X74" s="160" t="s">
        <v>313</v>
      </c>
      <c r="Y74" s="160" t="s">
        <v>275</v>
      </c>
      <c r="Z74" s="149"/>
      <c r="AA74" s="149"/>
      <c r="AB74" s="149"/>
      <c r="AC74" s="149"/>
      <c r="AD74" s="149"/>
      <c r="AE74" s="149"/>
      <c r="AF74" s="149"/>
      <c r="AG74" s="149" t="s">
        <v>554</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2" x14ac:dyDescent="0.2">
      <c r="A75" s="156"/>
      <c r="B75" s="157"/>
      <c r="C75" s="249" t="s">
        <v>1406</v>
      </c>
      <c r="D75" s="250"/>
      <c r="E75" s="250"/>
      <c r="F75" s="250"/>
      <c r="G75" s="250"/>
      <c r="H75" s="160"/>
      <c r="I75" s="160"/>
      <c r="J75" s="160"/>
      <c r="K75" s="160"/>
      <c r="L75" s="160"/>
      <c r="M75" s="160"/>
      <c r="N75" s="159"/>
      <c r="O75" s="159"/>
      <c r="P75" s="159"/>
      <c r="Q75" s="159"/>
      <c r="R75" s="160"/>
      <c r="S75" s="160"/>
      <c r="T75" s="160"/>
      <c r="U75" s="160"/>
      <c r="V75" s="160"/>
      <c r="W75" s="160"/>
      <c r="X75" s="160"/>
      <c r="Y75" s="160"/>
      <c r="Z75" s="149"/>
      <c r="AA75" s="149"/>
      <c r="AB75" s="149"/>
      <c r="AC75" s="149"/>
      <c r="AD75" s="149"/>
      <c r="AE75" s="149"/>
      <c r="AF75" s="149"/>
      <c r="AG75" s="149" t="s">
        <v>278</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2" x14ac:dyDescent="0.2">
      <c r="A76" s="156"/>
      <c r="B76" s="157"/>
      <c r="C76" s="186" t="s">
        <v>1407</v>
      </c>
      <c r="D76" s="165"/>
      <c r="E76" s="166">
        <v>2</v>
      </c>
      <c r="F76" s="160"/>
      <c r="G76" s="160"/>
      <c r="H76" s="160"/>
      <c r="I76" s="160"/>
      <c r="J76" s="160"/>
      <c r="K76" s="160"/>
      <c r="L76" s="160"/>
      <c r="M76" s="160"/>
      <c r="N76" s="159"/>
      <c r="O76" s="159"/>
      <c r="P76" s="159"/>
      <c r="Q76" s="159"/>
      <c r="R76" s="160"/>
      <c r="S76" s="160"/>
      <c r="T76" s="160"/>
      <c r="U76" s="160"/>
      <c r="V76" s="160"/>
      <c r="W76" s="160"/>
      <c r="X76" s="160"/>
      <c r="Y76" s="160"/>
      <c r="Z76" s="149"/>
      <c r="AA76" s="149"/>
      <c r="AB76" s="149"/>
      <c r="AC76" s="149"/>
      <c r="AD76" s="149"/>
      <c r="AE76" s="149"/>
      <c r="AF76" s="149"/>
      <c r="AG76" s="149" t="s">
        <v>284</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x14ac:dyDescent="0.2">
      <c r="A77" s="156"/>
      <c r="B77" s="157"/>
      <c r="C77" s="251"/>
      <c r="D77" s="252"/>
      <c r="E77" s="252"/>
      <c r="F77" s="252"/>
      <c r="G77" s="252"/>
      <c r="H77" s="160"/>
      <c r="I77" s="160"/>
      <c r="J77" s="160"/>
      <c r="K77" s="160"/>
      <c r="L77" s="160"/>
      <c r="M77" s="160"/>
      <c r="N77" s="159"/>
      <c r="O77" s="159"/>
      <c r="P77" s="159"/>
      <c r="Q77" s="159"/>
      <c r="R77" s="160"/>
      <c r="S77" s="160"/>
      <c r="T77" s="160"/>
      <c r="U77" s="160"/>
      <c r="V77" s="160"/>
      <c r="W77" s="160"/>
      <c r="X77" s="160"/>
      <c r="Y77" s="160"/>
      <c r="Z77" s="149"/>
      <c r="AA77" s="149"/>
      <c r="AB77" s="149"/>
      <c r="AC77" s="149"/>
      <c r="AD77" s="149"/>
      <c r="AE77" s="149"/>
      <c r="AF77" s="149"/>
      <c r="AG77" s="149" t="s">
        <v>279</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
      <c r="A78" s="175">
        <v>20</v>
      </c>
      <c r="B78" s="176" t="s">
        <v>1408</v>
      </c>
      <c r="C78" s="185" t="s">
        <v>1409</v>
      </c>
      <c r="D78" s="177" t="s">
        <v>330</v>
      </c>
      <c r="E78" s="178">
        <v>1</v>
      </c>
      <c r="F78" s="179"/>
      <c r="G78" s="180">
        <f>ROUND(E78*F78,2)</f>
        <v>0</v>
      </c>
      <c r="H78" s="179"/>
      <c r="I78" s="180">
        <f>ROUND(E78*H78,2)</f>
        <v>0</v>
      </c>
      <c r="J78" s="179"/>
      <c r="K78" s="180">
        <f>ROUND(E78*J78,2)</f>
        <v>0</v>
      </c>
      <c r="L78" s="180">
        <v>21</v>
      </c>
      <c r="M78" s="180">
        <f>G78*(1+L78/100)</f>
        <v>0</v>
      </c>
      <c r="N78" s="178">
        <v>2.5699999999999998E-3</v>
      </c>
      <c r="O78" s="178">
        <f>ROUND(E78*N78,2)</f>
        <v>0</v>
      </c>
      <c r="P78" s="178">
        <v>0</v>
      </c>
      <c r="Q78" s="178">
        <f>ROUND(E78*P78,2)</f>
        <v>0</v>
      </c>
      <c r="R78" s="180" t="s">
        <v>962</v>
      </c>
      <c r="S78" s="180" t="s">
        <v>272</v>
      </c>
      <c r="T78" s="181" t="s">
        <v>272</v>
      </c>
      <c r="U78" s="160">
        <v>0.27</v>
      </c>
      <c r="V78" s="160">
        <f>ROUND(E78*U78,2)</f>
        <v>0.27</v>
      </c>
      <c r="W78" s="160"/>
      <c r="X78" s="160" t="s">
        <v>313</v>
      </c>
      <c r="Y78" s="160" t="s">
        <v>275</v>
      </c>
      <c r="Z78" s="149"/>
      <c r="AA78" s="149"/>
      <c r="AB78" s="149"/>
      <c r="AC78" s="149"/>
      <c r="AD78" s="149"/>
      <c r="AE78" s="149"/>
      <c r="AF78" s="149"/>
      <c r="AG78" s="149" t="s">
        <v>554</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x14ac:dyDescent="0.2">
      <c r="A79" s="156"/>
      <c r="B79" s="157"/>
      <c r="C79" s="249" t="s">
        <v>1393</v>
      </c>
      <c r="D79" s="250"/>
      <c r="E79" s="250"/>
      <c r="F79" s="250"/>
      <c r="G79" s="250"/>
      <c r="H79" s="160"/>
      <c r="I79" s="160"/>
      <c r="J79" s="160"/>
      <c r="K79" s="160"/>
      <c r="L79" s="160"/>
      <c r="M79" s="160"/>
      <c r="N79" s="159"/>
      <c r="O79" s="159"/>
      <c r="P79" s="159"/>
      <c r="Q79" s="159"/>
      <c r="R79" s="160"/>
      <c r="S79" s="160"/>
      <c r="T79" s="160"/>
      <c r="U79" s="160"/>
      <c r="V79" s="160"/>
      <c r="W79" s="160"/>
      <c r="X79" s="160"/>
      <c r="Y79" s="160"/>
      <c r="Z79" s="149"/>
      <c r="AA79" s="149"/>
      <c r="AB79" s="149"/>
      <c r="AC79" s="149"/>
      <c r="AD79" s="149"/>
      <c r="AE79" s="149"/>
      <c r="AF79" s="149"/>
      <c r="AG79" s="149" t="s">
        <v>278</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2" x14ac:dyDescent="0.2">
      <c r="A80" s="156"/>
      <c r="B80" s="157"/>
      <c r="C80" s="186" t="s">
        <v>1410</v>
      </c>
      <c r="D80" s="165"/>
      <c r="E80" s="166">
        <v>1</v>
      </c>
      <c r="F80" s="160"/>
      <c r="G80" s="160"/>
      <c r="H80" s="160"/>
      <c r="I80" s="160"/>
      <c r="J80" s="160"/>
      <c r="K80" s="160"/>
      <c r="L80" s="160"/>
      <c r="M80" s="160"/>
      <c r="N80" s="159"/>
      <c r="O80" s="159"/>
      <c r="P80" s="159"/>
      <c r="Q80" s="159"/>
      <c r="R80" s="160"/>
      <c r="S80" s="160"/>
      <c r="T80" s="160"/>
      <c r="U80" s="160"/>
      <c r="V80" s="160"/>
      <c r="W80" s="160"/>
      <c r="X80" s="160"/>
      <c r="Y80" s="160"/>
      <c r="Z80" s="149"/>
      <c r="AA80" s="149"/>
      <c r="AB80" s="149"/>
      <c r="AC80" s="149"/>
      <c r="AD80" s="149"/>
      <c r="AE80" s="149"/>
      <c r="AF80" s="149"/>
      <c r="AG80" s="149" t="s">
        <v>284</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x14ac:dyDescent="0.2">
      <c r="A81" s="156"/>
      <c r="B81" s="157"/>
      <c r="C81" s="251"/>
      <c r="D81" s="252"/>
      <c r="E81" s="252"/>
      <c r="F81" s="252"/>
      <c r="G81" s="252"/>
      <c r="H81" s="160"/>
      <c r="I81" s="160"/>
      <c r="J81" s="160"/>
      <c r="K81" s="160"/>
      <c r="L81" s="160"/>
      <c r="M81" s="160"/>
      <c r="N81" s="159"/>
      <c r="O81" s="159"/>
      <c r="P81" s="159"/>
      <c r="Q81" s="159"/>
      <c r="R81" s="160"/>
      <c r="S81" s="160"/>
      <c r="T81" s="160"/>
      <c r="U81" s="160"/>
      <c r="V81" s="160"/>
      <c r="W81" s="160"/>
      <c r="X81" s="160"/>
      <c r="Y81" s="160"/>
      <c r="Z81" s="149"/>
      <c r="AA81" s="149"/>
      <c r="AB81" s="149"/>
      <c r="AC81" s="149"/>
      <c r="AD81" s="149"/>
      <c r="AE81" s="149"/>
      <c r="AF81" s="149"/>
      <c r="AG81" s="149" t="s">
        <v>279</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
      <c r="A82" s="175">
        <v>21</v>
      </c>
      <c r="B82" s="176" t="s">
        <v>1411</v>
      </c>
      <c r="C82" s="185" t="s">
        <v>1412</v>
      </c>
      <c r="D82" s="177" t="s">
        <v>330</v>
      </c>
      <c r="E82" s="178">
        <v>2.5</v>
      </c>
      <c r="F82" s="179"/>
      <c r="G82" s="180">
        <f>ROUND(E82*F82,2)</f>
        <v>0</v>
      </c>
      <c r="H82" s="179"/>
      <c r="I82" s="180">
        <f>ROUND(E82*H82,2)</f>
        <v>0</v>
      </c>
      <c r="J82" s="179"/>
      <c r="K82" s="180">
        <f>ROUND(E82*J82,2)</f>
        <v>0</v>
      </c>
      <c r="L82" s="180">
        <v>21</v>
      </c>
      <c r="M82" s="180">
        <f>G82*(1+L82/100)</f>
        <v>0</v>
      </c>
      <c r="N82" s="178">
        <v>1.536E-2</v>
      </c>
      <c r="O82" s="178">
        <f>ROUND(E82*N82,2)</f>
        <v>0.04</v>
      </c>
      <c r="P82" s="178">
        <v>0</v>
      </c>
      <c r="Q82" s="178">
        <f>ROUND(E82*P82,2)</f>
        <v>0</v>
      </c>
      <c r="R82" s="180" t="s">
        <v>962</v>
      </c>
      <c r="S82" s="180" t="s">
        <v>272</v>
      </c>
      <c r="T82" s="181" t="s">
        <v>272</v>
      </c>
      <c r="U82" s="160">
        <v>0.67</v>
      </c>
      <c r="V82" s="160">
        <f>ROUND(E82*U82,2)</f>
        <v>1.68</v>
      </c>
      <c r="W82" s="160"/>
      <c r="X82" s="160" t="s">
        <v>313</v>
      </c>
      <c r="Y82" s="160" t="s">
        <v>275</v>
      </c>
      <c r="Z82" s="149"/>
      <c r="AA82" s="149"/>
      <c r="AB82" s="149"/>
      <c r="AC82" s="149"/>
      <c r="AD82" s="149"/>
      <c r="AE82" s="149"/>
      <c r="AF82" s="149"/>
      <c r="AG82" s="149" t="s">
        <v>554</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x14ac:dyDescent="0.2">
      <c r="A83" s="156"/>
      <c r="B83" s="157"/>
      <c r="C83" s="249" t="s">
        <v>1393</v>
      </c>
      <c r="D83" s="250"/>
      <c r="E83" s="250"/>
      <c r="F83" s="250"/>
      <c r="G83" s="250"/>
      <c r="H83" s="160"/>
      <c r="I83" s="160"/>
      <c r="J83" s="160"/>
      <c r="K83" s="160"/>
      <c r="L83" s="160"/>
      <c r="M83" s="160"/>
      <c r="N83" s="159"/>
      <c r="O83" s="159"/>
      <c r="P83" s="159"/>
      <c r="Q83" s="159"/>
      <c r="R83" s="160"/>
      <c r="S83" s="160"/>
      <c r="T83" s="160"/>
      <c r="U83" s="160"/>
      <c r="V83" s="160"/>
      <c r="W83" s="160"/>
      <c r="X83" s="160"/>
      <c r="Y83" s="160"/>
      <c r="Z83" s="149"/>
      <c r="AA83" s="149"/>
      <c r="AB83" s="149"/>
      <c r="AC83" s="149"/>
      <c r="AD83" s="149"/>
      <c r="AE83" s="149"/>
      <c r="AF83" s="149"/>
      <c r="AG83" s="149" t="s">
        <v>278</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x14ac:dyDescent="0.2">
      <c r="A84" s="156"/>
      <c r="B84" s="157"/>
      <c r="C84" s="186" t="s">
        <v>1413</v>
      </c>
      <c r="D84" s="165"/>
      <c r="E84" s="166">
        <v>2.5</v>
      </c>
      <c r="F84" s="160"/>
      <c r="G84" s="160"/>
      <c r="H84" s="160"/>
      <c r="I84" s="160"/>
      <c r="J84" s="160"/>
      <c r="K84" s="160"/>
      <c r="L84" s="160"/>
      <c r="M84" s="160"/>
      <c r="N84" s="159"/>
      <c r="O84" s="159"/>
      <c r="P84" s="159"/>
      <c r="Q84" s="159"/>
      <c r="R84" s="160"/>
      <c r="S84" s="160"/>
      <c r="T84" s="160"/>
      <c r="U84" s="160"/>
      <c r="V84" s="160"/>
      <c r="W84" s="160"/>
      <c r="X84" s="160"/>
      <c r="Y84" s="160"/>
      <c r="Z84" s="149"/>
      <c r="AA84" s="149"/>
      <c r="AB84" s="149"/>
      <c r="AC84" s="149"/>
      <c r="AD84" s="149"/>
      <c r="AE84" s="149"/>
      <c r="AF84" s="149"/>
      <c r="AG84" s="149" t="s">
        <v>284</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2" x14ac:dyDescent="0.2">
      <c r="A85" s="156"/>
      <c r="B85" s="157"/>
      <c r="C85" s="251"/>
      <c r="D85" s="252"/>
      <c r="E85" s="252"/>
      <c r="F85" s="252"/>
      <c r="G85" s="252"/>
      <c r="H85" s="160"/>
      <c r="I85" s="160"/>
      <c r="J85" s="160"/>
      <c r="K85" s="160"/>
      <c r="L85" s="160"/>
      <c r="M85" s="160"/>
      <c r="N85" s="159"/>
      <c r="O85" s="159"/>
      <c r="P85" s="159"/>
      <c r="Q85" s="159"/>
      <c r="R85" s="160"/>
      <c r="S85" s="160"/>
      <c r="T85" s="160"/>
      <c r="U85" s="160"/>
      <c r="V85" s="160"/>
      <c r="W85" s="160"/>
      <c r="X85" s="160"/>
      <c r="Y85" s="160"/>
      <c r="Z85" s="149"/>
      <c r="AA85" s="149"/>
      <c r="AB85" s="149"/>
      <c r="AC85" s="149"/>
      <c r="AD85" s="149"/>
      <c r="AE85" s="149"/>
      <c r="AF85" s="149"/>
      <c r="AG85" s="149" t="s">
        <v>279</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
      <c r="A86" s="175">
        <v>22</v>
      </c>
      <c r="B86" s="176" t="s">
        <v>1414</v>
      </c>
      <c r="C86" s="185" t="s">
        <v>1415</v>
      </c>
      <c r="D86" s="177" t="s">
        <v>357</v>
      </c>
      <c r="E86" s="178">
        <v>2</v>
      </c>
      <c r="F86" s="179"/>
      <c r="G86" s="180">
        <f>ROUND(E86*F86,2)</f>
        <v>0</v>
      </c>
      <c r="H86" s="179"/>
      <c r="I86" s="180">
        <f>ROUND(E86*H86,2)</f>
        <v>0</v>
      </c>
      <c r="J86" s="179"/>
      <c r="K86" s="180">
        <f>ROUND(E86*J86,2)</f>
        <v>0</v>
      </c>
      <c r="L86" s="180">
        <v>21</v>
      </c>
      <c r="M86" s="180">
        <f>G86*(1+L86/100)</f>
        <v>0</v>
      </c>
      <c r="N86" s="178">
        <v>0</v>
      </c>
      <c r="O86" s="178">
        <f>ROUND(E86*N86,2)</f>
        <v>0</v>
      </c>
      <c r="P86" s="178">
        <v>0</v>
      </c>
      <c r="Q86" s="178">
        <f>ROUND(E86*P86,2)</f>
        <v>0</v>
      </c>
      <c r="R86" s="180" t="s">
        <v>962</v>
      </c>
      <c r="S86" s="180" t="s">
        <v>272</v>
      </c>
      <c r="T86" s="181" t="s">
        <v>272</v>
      </c>
      <c r="U86" s="160">
        <v>0.56000000000000005</v>
      </c>
      <c r="V86" s="160">
        <f>ROUND(E86*U86,2)</f>
        <v>1.1200000000000001</v>
      </c>
      <c r="W86" s="160"/>
      <c r="X86" s="160" t="s">
        <v>313</v>
      </c>
      <c r="Y86" s="160" t="s">
        <v>275</v>
      </c>
      <c r="Z86" s="149"/>
      <c r="AA86" s="149"/>
      <c r="AB86" s="149"/>
      <c r="AC86" s="149"/>
      <c r="AD86" s="149"/>
      <c r="AE86" s="149"/>
      <c r="AF86" s="149"/>
      <c r="AG86" s="149" t="s">
        <v>554</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x14ac:dyDescent="0.2">
      <c r="A87" s="156"/>
      <c r="B87" s="157"/>
      <c r="C87" s="249" t="s">
        <v>1393</v>
      </c>
      <c r="D87" s="250"/>
      <c r="E87" s="250"/>
      <c r="F87" s="250"/>
      <c r="G87" s="250"/>
      <c r="H87" s="160"/>
      <c r="I87" s="160"/>
      <c r="J87" s="160"/>
      <c r="K87" s="160"/>
      <c r="L87" s="160"/>
      <c r="M87" s="160"/>
      <c r="N87" s="159"/>
      <c r="O87" s="159"/>
      <c r="P87" s="159"/>
      <c r="Q87" s="159"/>
      <c r="R87" s="160"/>
      <c r="S87" s="160"/>
      <c r="T87" s="160"/>
      <c r="U87" s="160"/>
      <c r="V87" s="160"/>
      <c r="W87" s="160"/>
      <c r="X87" s="160"/>
      <c r="Y87" s="160"/>
      <c r="Z87" s="149"/>
      <c r="AA87" s="149"/>
      <c r="AB87" s="149"/>
      <c r="AC87" s="149"/>
      <c r="AD87" s="149"/>
      <c r="AE87" s="149"/>
      <c r="AF87" s="149"/>
      <c r="AG87" s="149" t="s">
        <v>278</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x14ac:dyDescent="0.2">
      <c r="A88" s="156"/>
      <c r="B88" s="157"/>
      <c r="C88" s="186" t="s">
        <v>1416</v>
      </c>
      <c r="D88" s="165"/>
      <c r="E88" s="166">
        <v>2</v>
      </c>
      <c r="F88" s="160"/>
      <c r="G88" s="160"/>
      <c r="H88" s="160"/>
      <c r="I88" s="160"/>
      <c r="J88" s="160"/>
      <c r="K88" s="160"/>
      <c r="L88" s="160"/>
      <c r="M88" s="160"/>
      <c r="N88" s="159"/>
      <c r="O88" s="159"/>
      <c r="P88" s="159"/>
      <c r="Q88" s="159"/>
      <c r="R88" s="160"/>
      <c r="S88" s="160"/>
      <c r="T88" s="160"/>
      <c r="U88" s="160"/>
      <c r="V88" s="160"/>
      <c r="W88" s="160"/>
      <c r="X88" s="160"/>
      <c r="Y88" s="160"/>
      <c r="Z88" s="149"/>
      <c r="AA88" s="149"/>
      <c r="AB88" s="149"/>
      <c r="AC88" s="149"/>
      <c r="AD88" s="149"/>
      <c r="AE88" s="149"/>
      <c r="AF88" s="149"/>
      <c r="AG88" s="149" t="s">
        <v>284</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2" x14ac:dyDescent="0.2">
      <c r="A89" s="156"/>
      <c r="B89" s="157"/>
      <c r="C89" s="251"/>
      <c r="D89" s="252"/>
      <c r="E89" s="252"/>
      <c r="F89" s="252"/>
      <c r="G89" s="252"/>
      <c r="H89" s="160"/>
      <c r="I89" s="160"/>
      <c r="J89" s="160"/>
      <c r="K89" s="160"/>
      <c r="L89" s="160"/>
      <c r="M89" s="160"/>
      <c r="N89" s="159"/>
      <c r="O89" s="159"/>
      <c r="P89" s="159"/>
      <c r="Q89" s="159"/>
      <c r="R89" s="160"/>
      <c r="S89" s="160"/>
      <c r="T89" s="160"/>
      <c r="U89" s="160"/>
      <c r="V89" s="160"/>
      <c r="W89" s="160"/>
      <c r="X89" s="160"/>
      <c r="Y89" s="160"/>
      <c r="Z89" s="149"/>
      <c r="AA89" s="149"/>
      <c r="AB89" s="149"/>
      <c r="AC89" s="149"/>
      <c r="AD89" s="149"/>
      <c r="AE89" s="149"/>
      <c r="AF89" s="149"/>
      <c r="AG89" s="149" t="s">
        <v>279</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ht="22.5" outlineLevel="1" x14ac:dyDescent="0.2">
      <c r="A90" s="175">
        <v>23</v>
      </c>
      <c r="B90" s="176" t="s">
        <v>1417</v>
      </c>
      <c r="C90" s="185" t="s">
        <v>1418</v>
      </c>
      <c r="D90" s="177" t="s">
        <v>357</v>
      </c>
      <c r="E90" s="178">
        <v>2</v>
      </c>
      <c r="F90" s="179"/>
      <c r="G90" s="180">
        <f>ROUND(E90*F90,2)</f>
        <v>0</v>
      </c>
      <c r="H90" s="179"/>
      <c r="I90" s="180">
        <f>ROUND(E90*H90,2)</f>
        <v>0</v>
      </c>
      <c r="J90" s="179"/>
      <c r="K90" s="180">
        <f>ROUND(E90*J90,2)</f>
        <v>0</v>
      </c>
      <c r="L90" s="180">
        <v>21</v>
      </c>
      <c r="M90" s="180">
        <f>G90*(1+L90/100)</f>
        <v>0</v>
      </c>
      <c r="N90" s="178">
        <v>0</v>
      </c>
      <c r="O90" s="178">
        <f>ROUND(E90*N90,2)</f>
        <v>0</v>
      </c>
      <c r="P90" s="178">
        <v>0</v>
      </c>
      <c r="Q90" s="178">
        <f>ROUND(E90*P90,2)</f>
        <v>0</v>
      </c>
      <c r="R90" s="180" t="s">
        <v>962</v>
      </c>
      <c r="S90" s="180" t="s">
        <v>272</v>
      </c>
      <c r="T90" s="181" t="s">
        <v>272</v>
      </c>
      <c r="U90" s="160">
        <v>0.06</v>
      </c>
      <c r="V90" s="160">
        <f>ROUND(E90*U90,2)</f>
        <v>0.12</v>
      </c>
      <c r="W90" s="160"/>
      <c r="X90" s="160" t="s">
        <v>313</v>
      </c>
      <c r="Y90" s="160" t="s">
        <v>275</v>
      </c>
      <c r="Z90" s="149"/>
      <c r="AA90" s="149"/>
      <c r="AB90" s="149"/>
      <c r="AC90" s="149"/>
      <c r="AD90" s="149"/>
      <c r="AE90" s="149"/>
      <c r="AF90" s="149"/>
      <c r="AG90" s="149" t="s">
        <v>554</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x14ac:dyDescent="0.2">
      <c r="A91" s="156"/>
      <c r="B91" s="157"/>
      <c r="C91" s="186" t="s">
        <v>145</v>
      </c>
      <c r="D91" s="165"/>
      <c r="E91" s="166">
        <v>2</v>
      </c>
      <c r="F91" s="160"/>
      <c r="G91" s="160"/>
      <c r="H91" s="160"/>
      <c r="I91" s="160"/>
      <c r="J91" s="160"/>
      <c r="K91" s="160"/>
      <c r="L91" s="160"/>
      <c r="M91" s="160"/>
      <c r="N91" s="159"/>
      <c r="O91" s="159"/>
      <c r="P91" s="159"/>
      <c r="Q91" s="159"/>
      <c r="R91" s="160"/>
      <c r="S91" s="160"/>
      <c r="T91" s="160"/>
      <c r="U91" s="160"/>
      <c r="V91" s="160"/>
      <c r="W91" s="160"/>
      <c r="X91" s="160"/>
      <c r="Y91" s="160"/>
      <c r="Z91" s="149"/>
      <c r="AA91" s="149"/>
      <c r="AB91" s="149"/>
      <c r="AC91" s="149"/>
      <c r="AD91" s="149"/>
      <c r="AE91" s="149"/>
      <c r="AF91" s="149"/>
      <c r="AG91" s="149" t="s">
        <v>284</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x14ac:dyDescent="0.2">
      <c r="A92" s="156"/>
      <c r="B92" s="157"/>
      <c r="C92" s="251"/>
      <c r="D92" s="252"/>
      <c r="E92" s="252"/>
      <c r="F92" s="252"/>
      <c r="G92" s="252"/>
      <c r="H92" s="160"/>
      <c r="I92" s="160"/>
      <c r="J92" s="160"/>
      <c r="K92" s="160"/>
      <c r="L92" s="160"/>
      <c r="M92" s="160"/>
      <c r="N92" s="159"/>
      <c r="O92" s="159"/>
      <c r="P92" s="159"/>
      <c r="Q92" s="159"/>
      <c r="R92" s="160"/>
      <c r="S92" s="160"/>
      <c r="T92" s="160"/>
      <c r="U92" s="160"/>
      <c r="V92" s="160"/>
      <c r="W92" s="160"/>
      <c r="X92" s="160"/>
      <c r="Y92" s="160"/>
      <c r="Z92" s="149"/>
      <c r="AA92" s="149"/>
      <c r="AB92" s="149"/>
      <c r="AC92" s="149"/>
      <c r="AD92" s="149"/>
      <c r="AE92" s="149"/>
      <c r="AF92" s="149"/>
      <c r="AG92" s="149" t="s">
        <v>279</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ht="22.5" outlineLevel="1" x14ac:dyDescent="0.2">
      <c r="A93" s="175">
        <v>24</v>
      </c>
      <c r="B93" s="176" t="s">
        <v>1419</v>
      </c>
      <c r="C93" s="185" t="s">
        <v>1420</v>
      </c>
      <c r="D93" s="177" t="s">
        <v>330</v>
      </c>
      <c r="E93" s="178">
        <v>38</v>
      </c>
      <c r="F93" s="179"/>
      <c r="G93" s="180">
        <f>ROUND(E93*F93,2)</f>
        <v>0</v>
      </c>
      <c r="H93" s="179"/>
      <c r="I93" s="180">
        <f>ROUND(E93*H93,2)</f>
        <v>0</v>
      </c>
      <c r="J93" s="179"/>
      <c r="K93" s="180">
        <f>ROUND(E93*J93,2)</f>
        <v>0</v>
      </c>
      <c r="L93" s="180">
        <v>21</v>
      </c>
      <c r="M93" s="180">
        <f>G93*(1+L93/100)</f>
        <v>0</v>
      </c>
      <c r="N93" s="178">
        <v>0</v>
      </c>
      <c r="O93" s="178">
        <f>ROUND(E93*N93,2)</f>
        <v>0</v>
      </c>
      <c r="P93" s="178">
        <v>0</v>
      </c>
      <c r="Q93" s="178">
        <f>ROUND(E93*P93,2)</f>
        <v>0</v>
      </c>
      <c r="R93" s="180" t="s">
        <v>962</v>
      </c>
      <c r="S93" s="180" t="s">
        <v>272</v>
      </c>
      <c r="T93" s="181" t="s">
        <v>272</v>
      </c>
      <c r="U93" s="160">
        <v>0.06</v>
      </c>
      <c r="V93" s="160">
        <f>ROUND(E93*U93,2)</f>
        <v>2.2799999999999998</v>
      </c>
      <c r="W93" s="160"/>
      <c r="X93" s="160" t="s">
        <v>313</v>
      </c>
      <c r="Y93" s="160" t="s">
        <v>275</v>
      </c>
      <c r="Z93" s="149"/>
      <c r="AA93" s="149"/>
      <c r="AB93" s="149"/>
      <c r="AC93" s="149"/>
      <c r="AD93" s="149"/>
      <c r="AE93" s="149"/>
      <c r="AF93" s="149"/>
      <c r="AG93" s="149" t="s">
        <v>554</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x14ac:dyDescent="0.2">
      <c r="A94" s="156"/>
      <c r="B94" s="157"/>
      <c r="C94" s="186" t="s">
        <v>1421</v>
      </c>
      <c r="D94" s="165"/>
      <c r="E94" s="166">
        <v>38</v>
      </c>
      <c r="F94" s="160"/>
      <c r="G94" s="160"/>
      <c r="H94" s="160"/>
      <c r="I94" s="160"/>
      <c r="J94" s="160"/>
      <c r="K94" s="160"/>
      <c r="L94" s="160"/>
      <c r="M94" s="160"/>
      <c r="N94" s="159"/>
      <c r="O94" s="159"/>
      <c r="P94" s="159"/>
      <c r="Q94" s="159"/>
      <c r="R94" s="160"/>
      <c r="S94" s="160"/>
      <c r="T94" s="160"/>
      <c r="U94" s="160"/>
      <c r="V94" s="160"/>
      <c r="W94" s="160"/>
      <c r="X94" s="160"/>
      <c r="Y94" s="160"/>
      <c r="Z94" s="149"/>
      <c r="AA94" s="149"/>
      <c r="AB94" s="149"/>
      <c r="AC94" s="149"/>
      <c r="AD94" s="149"/>
      <c r="AE94" s="149"/>
      <c r="AF94" s="149"/>
      <c r="AG94" s="149" t="s">
        <v>284</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x14ac:dyDescent="0.2">
      <c r="A95" s="156"/>
      <c r="B95" s="157"/>
      <c r="C95" s="251"/>
      <c r="D95" s="252"/>
      <c r="E95" s="252"/>
      <c r="F95" s="252"/>
      <c r="G95" s="252"/>
      <c r="H95" s="160"/>
      <c r="I95" s="160"/>
      <c r="J95" s="160"/>
      <c r="K95" s="160"/>
      <c r="L95" s="160"/>
      <c r="M95" s="160"/>
      <c r="N95" s="159"/>
      <c r="O95" s="159"/>
      <c r="P95" s="159"/>
      <c r="Q95" s="159"/>
      <c r="R95" s="160"/>
      <c r="S95" s="160"/>
      <c r="T95" s="160"/>
      <c r="U95" s="160"/>
      <c r="V95" s="160"/>
      <c r="W95" s="160"/>
      <c r="X95" s="160"/>
      <c r="Y95" s="160"/>
      <c r="Z95" s="149"/>
      <c r="AA95" s="149"/>
      <c r="AB95" s="149"/>
      <c r="AC95" s="149"/>
      <c r="AD95" s="149"/>
      <c r="AE95" s="149"/>
      <c r="AF95" s="149"/>
      <c r="AG95" s="149" t="s">
        <v>279</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ht="22.5" outlineLevel="1" x14ac:dyDescent="0.2">
      <c r="A96" s="175">
        <v>25</v>
      </c>
      <c r="B96" s="176" t="s">
        <v>1422</v>
      </c>
      <c r="C96" s="185" t="s">
        <v>1423</v>
      </c>
      <c r="D96" s="177" t="s">
        <v>357</v>
      </c>
      <c r="E96" s="178">
        <v>4</v>
      </c>
      <c r="F96" s="179"/>
      <c r="G96" s="180">
        <f>ROUND(E96*F96,2)</f>
        <v>0</v>
      </c>
      <c r="H96" s="179"/>
      <c r="I96" s="180">
        <f>ROUND(E96*H96,2)</f>
        <v>0</v>
      </c>
      <c r="J96" s="179"/>
      <c r="K96" s="180">
        <f>ROUND(E96*J96,2)</f>
        <v>0</v>
      </c>
      <c r="L96" s="180">
        <v>21</v>
      </c>
      <c r="M96" s="180">
        <f>G96*(1+L96/100)</f>
        <v>0</v>
      </c>
      <c r="N96" s="178">
        <v>0</v>
      </c>
      <c r="O96" s="178">
        <f>ROUND(E96*N96,2)</f>
        <v>0</v>
      </c>
      <c r="P96" s="178">
        <v>0</v>
      </c>
      <c r="Q96" s="178">
        <f>ROUND(E96*P96,2)</f>
        <v>0</v>
      </c>
      <c r="R96" s="180" t="s">
        <v>962</v>
      </c>
      <c r="S96" s="180" t="s">
        <v>272</v>
      </c>
      <c r="T96" s="181" t="s">
        <v>272</v>
      </c>
      <c r="U96" s="160">
        <v>0.48</v>
      </c>
      <c r="V96" s="160">
        <f>ROUND(E96*U96,2)</f>
        <v>1.92</v>
      </c>
      <c r="W96" s="160"/>
      <c r="X96" s="160" t="s">
        <v>313</v>
      </c>
      <c r="Y96" s="160" t="s">
        <v>275</v>
      </c>
      <c r="Z96" s="149"/>
      <c r="AA96" s="149"/>
      <c r="AB96" s="149"/>
      <c r="AC96" s="149"/>
      <c r="AD96" s="149"/>
      <c r="AE96" s="149"/>
      <c r="AF96" s="149"/>
      <c r="AG96" s="149" t="s">
        <v>554</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2" x14ac:dyDescent="0.2">
      <c r="A97" s="156"/>
      <c r="B97" s="157"/>
      <c r="C97" s="186" t="s">
        <v>151</v>
      </c>
      <c r="D97" s="165"/>
      <c r="E97" s="166">
        <v>4</v>
      </c>
      <c r="F97" s="160"/>
      <c r="G97" s="160"/>
      <c r="H97" s="160"/>
      <c r="I97" s="160"/>
      <c r="J97" s="160"/>
      <c r="K97" s="160"/>
      <c r="L97" s="160"/>
      <c r="M97" s="160"/>
      <c r="N97" s="159"/>
      <c r="O97" s="159"/>
      <c r="P97" s="159"/>
      <c r="Q97" s="159"/>
      <c r="R97" s="160"/>
      <c r="S97" s="160"/>
      <c r="T97" s="160"/>
      <c r="U97" s="160"/>
      <c r="V97" s="160"/>
      <c r="W97" s="160"/>
      <c r="X97" s="160"/>
      <c r="Y97" s="160"/>
      <c r="Z97" s="149"/>
      <c r="AA97" s="149"/>
      <c r="AB97" s="149"/>
      <c r="AC97" s="149"/>
      <c r="AD97" s="149"/>
      <c r="AE97" s="149"/>
      <c r="AF97" s="149"/>
      <c r="AG97" s="149" t="s">
        <v>284</v>
      </c>
      <c r="AH97" s="149">
        <v>0</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x14ac:dyDescent="0.2">
      <c r="A98" s="156"/>
      <c r="B98" s="157"/>
      <c r="C98" s="251"/>
      <c r="D98" s="252"/>
      <c r="E98" s="252"/>
      <c r="F98" s="252"/>
      <c r="G98" s="252"/>
      <c r="H98" s="160"/>
      <c r="I98" s="160"/>
      <c r="J98" s="160"/>
      <c r="K98" s="160"/>
      <c r="L98" s="160"/>
      <c r="M98" s="160"/>
      <c r="N98" s="159"/>
      <c r="O98" s="159"/>
      <c r="P98" s="159"/>
      <c r="Q98" s="159"/>
      <c r="R98" s="160"/>
      <c r="S98" s="160"/>
      <c r="T98" s="160"/>
      <c r="U98" s="160"/>
      <c r="V98" s="160"/>
      <c r="W98" s="160"/>
      <c r="X98" s="160"/>
      <c r="Y98" s="160"/>
      <c r="Z98" s="149"/>
      <c r="AA98" s="149"/>
      <c r="AB98" s="149"/>
      <c r="AC98" s="149"/>
      <c r="AD98" s="149"/>
      <c r="AE98" s="149"/>
      <c r="AF98" s="149"/>
      <c r="AG98" s="149" t="s">
        <v>279</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
      <c r="A99" s="175">
        <v>26</v>
      </c>
      <c r="B99" s="176" t="s">
        <v>1424</v>
      </c>
      <c r="C99" s="185" t="s">
        <v>1425</v>
      </c>
      <c r="D99" s="177" t="s">
        <v>357</v>
      </c>
      <c r="E99" s="178">
        <v>3</v>
      </c>
      <c r="F99" s="179"/>
      <c r="G99" s="180">
        <f>ROUND(E99*F99,2)</f>
        <v>0</v>
      </c>
      <c r="H99" s="179"/>
      <c r="I99" s="180">
        <f>ROUND(E99*H99,2)</f>
        <v>0</v>
      </c>
      <c r="J99" s="179"/>
      <c r="K99" s="180">
        <f>ROUND(E99*J99,2)</f>
        <v>0</v>
      </c>
      <c r="L99" s="180">
        <v>21</v>
      </c>
      <c r="M99" s="180">
        <f>G99*(1+L99/100)</f>
        <v>0</v>
      </c>
      <c r="N99" s="178">
        <v>8.0599999999999995E-3</v>
      </c>
      <c r="O99" s="178">
        <f>ROUND(E99*N99,2)</f>
        <v>0.02</v>
      </c>
      <c r="P99" s="178">
        <v>0</v>
      </c>
      <c r="Q99" s="178">
        <f>ROUND(E99*P99,2)</f>
        <v>0</v>
      </c>
      <c r="R99" s="180" t="s">
        <v>962</v>
      </c>
      <c r="S99" s="180" t="s">
        <v>272</v>
      </c>
      <c r="T99" s="181" t="s">
        <v>272</v>
      </c>
      <c r="U99" s="160">
        <v>1.68</v>
      </c>
      <c r="V99" s="160">
        <f>ROUND(E99*U99,2)</f>
        <v>5.04</v>
      </c>
      <c r="W99" s="160"/>
      <c r="X99" s="160" t="s">
        <v>313</v>
      </c>
      <c r="Y99" s="160" t="s">
        <v>275</v>
      </c>
      <c r="Z99" s="149"/>
      <c r="AA99" s="149"/>
      <c r="AB99" s="149"/>
      <c r="AC99" s="149"/>
      <c r="AD99" s="149"/>
      <c r="AE99" s="149"/>
      <c r="AF99" s="149"/>
      <c r="AG99" s="149" t="s">
        <v>554</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x14ac:dyDescent="0.2">
      <c r="A100" s="156"/>
      <c r="B100" s="157"/>
      <c r="C100" s="249" t="s">
        <v>1393</v>
      </c>
      <c r="D100" s="250"/>
      <c r="E100" s="250"/>
      <c r="F100" s="250"/>
      <c r="G100" s="250"/>
      <c r="H100" s="160"/>
      <c r="I100" s="160"/>
      <c r="J100" s="160"/>
      <c r="K100" s="160"/>
      <c r="L100" s="160"/>
      <c r="M100" s="160"/>
      <c r="N100" s="159"/>
      <c r="O100" s="159"/>
      <c r="P100" s="159"/>
      <c r="Q100" s="159"/>
      <c r="R100" s="160"/>
      <c r="S100" s="160"/>
      <c r="T100" s="160"/>
      <c r="U100" s="160"/>
      <c r="V100" s="160"/>
      <c r="W100" s="160"/>
      <c r="X100" s="160"/>
      <c r="Y100" s="160"/>
      <c r="Z100" s="149"/>
      <c r="AA100" s="149"/>
      <c r="AB100" s="149"/>
      <c r="AC100" s="149"/>
      <c r="AD100" s="149"/>
      <c r="AE100" s="149"/>
      <c r="AF100" s="149"/>
      <c r="AG100" s="149" t="s">
        <v>278</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x14ac:dyDescent="0.2">
      <c r="A101" s="156"/>
      <c r="B101" s="157"/>
      <c r="C101" s="186" t="s">
        <v>1426</v>
      </c>
      <c r="D101" s="165"/>
      <c r="E101" s="166">
        <v>1</v>
      </c>
      <c r="F101" s="160"/>
      <c r="G101" s="160"/>
      <c r="H101" s="160"/>
      <c r="I101" s="160"/>
      <c r="J101" s="160"/>
      <c r="K101" s="160"/>
      <c r="L101" s="160"/>
      <c r="M101" s="160"/>
      <c r="N101" s="159"/>
      <c r="O101" s="159"/>
      <c r="P101" s="159"/>
      <c r="Q101" s="159"/>
      <c r="R101" s="160"/>
      <c r="S101" s="160"/>
      <c r="T101" s="160"/>
      <c r="U101" s="160"/>
      <c r="V101" s="160"/>
      <c r="W101" s="160"/>
      <c r="X101" s="160"/>
      <c r="Y101" s="160"/>
      <c r="Z101" s="149"/>
      <c r="AA101" s="149"/>
      <c r="AB101" s="149"/>
      <c r="AC101" s="149"/>
      <c r="AD101" s="149"/>
      <c r="AE101" s="149"/>
      <c r="AF101" s="149"/>
      <c r="AG101" s="149" t="s">
        <v>284</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3" x14ac:dyDescent="0.2">
      <c r="A102" s="156"/>
      <c r="B102" s="157"/>
      <c r="C102" s="186" t="s">
        <v>1427</v>
      </c>
      <c r="D102" s="165"/>
      <c r="E102" s="166">
        <v>2</v>
      </c>
      <c r="F102" s="160"/>
      <c r="G102" s="160"/>
      <c r="H102" s="160"/>
      <c r="I102" s="160"/>
      <c r="J102" s="160"/>
      <c r="K102" s="160"/>
      <c r="L102" s="160"/>
      <c r="M102" s="160"/>
      <c r="N102" s="159"/>
      <c r="O102" s="159"/>
      <c r="P102" s="159"/>
      <c r="Q102" s="159"/>
      <c r="R102" s="160"/>
      <c r="S102" s="160"/>
      <c r="T102" s="160"/>
      <c r="U102" s="160"/>
      <c r="V102" s="160"/>
      <c r="W102" s="160"/>
      <c r="X102" s="160"/>
      <c r="Y102" s="160"/>
      <c r="Z102" s="149"/>
      <c r="AA102" s="149"/>
      <c r="AB102" s="149"/>
      <c r="AC102" s="149"/>
      <c r="AD102" s="149"/>
      <c r="AE102" s="149"/>
      <c r="AF102" s="149"/>
      <c r="AG102" s="149" t="s">
        <v>284</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x14ac:dyDescent="0.2">
      <c r="A103" s="156"/>
      <c r="B103" s="157"/>
      <c r="C103" s="251"/>
      <c r="D103" s="252"/>
      <c r="E103" s="252"/>
      <c r="F103" s="252"/>
      <c r="G103" s="252"/>
      <c r="H103" s="160"/>
      <c r="I103" s="160"/>
      <c r="J103" s="160"/>
      <c r="K103" s="160"/>
      <c r="L103" s="160"/>
      <c r="M103" s="160"/>
      <c r="N103" s="159"/>
      <c r="O103" s="159"/>
      <c r="P103" s="159"/>
      <c r="Q103" s="159"/>
      <c r="R103" s="160"/>
      <c r="S103" s="160"/>
      <c r="T103" s="160"/>
      <c r="U103" s="160"/>
      <c r="V103" s="160"/>
      <c r="W103" s="160"/>
      <c r="X103" s="160"/>
      <c r="Y103" s="160"/>
      <c r="Z103" s="149"/>
      <c r="AA103" s="149"/>
      <c r="AB103" s="149"/>
      <c r="AC103" s="149"/>
      <c r="AD103" s="149"/>
      <c r="AE103" s="149"/>
      <c r="AF103" s="149"/>
      <c r="AG103" s="149" t="s">
        <v>279</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2.5" outlineLevel="1" x14ac:dyDescent="0.2">
      <c r="A104" s="175">
        <v>27</v>
      </c>
      <c r="B104" s="176" t="s">
        <v>1428</v>
      </c>
      <c r="C104" s="185" t="s">
        <v>1429</v>
      </c>
      <c r="D104" s="177" t="s">
        <v>357</v>
      </c>
      <c r="E104" s="178">
        <v>2</v>
      </c>
      <c r="F104" s="179"/>
      <c r="G104" s="180">
        <f>ROUND(E104*F104,2)</f>
        <v>0</v>
      </c>
      <c r="H104" s="179"/>
      <c r="I104" s="180">
        <f>ROUND(E104*H104,2)</f>
        <v>0</v>
      </c>
      <c r="J104" s="179"/>
      <c r="K104" s="180">
        <f>ROUND(E104*J104,2)</f>
        <v>0</v>
      </c>
      <c r="L104" s="180">
        <v>21</v>
      </c>
      <c r="M104" s="180">
        <f>G104*(1+L104/100)</f>
        <v>0</v>
      </c>
      <c r="N104" s="178">
        <v>2.0000000000000001E-4</v>
      </c>
      <c r="O104" s="178">
        <f>ROUND(E104*N104,2)</f>
        <v>0</v>
      </c>
      <c r="P104" s="178">
        <v>0</v>
      </c>
      <c r="Q104" s="178">
        <f>ROUND(E104*P104,2)</f>
        <v>0</v>
      </c>
      <c r="R104" s="180" t="s">
        <v>962</v>
      </c>
      <c r="S104" s="180" t="s">
        <v>272</v>
      </c>
      <c r="T104" s="181" t="s">
        <v>272</v>
      </c>
      <c r="U104" s="160">
        <v>0.15</v>
      </c>
      <c r="V104" s="160">
        <f>ROUND(E104*U104,2)</f>
        <v>0.3</v>
      </c>
      <c r="W104" s="160"/>
      <c r="X104" s="160" t="s">
        <v>313</v>
      </c>
      <c r="Y104" s="160" t="s">
        <v>275</v>
      </c>
      <c r="Z104" s="149"/>
      <c r="AA104" s="149"/>
      <c r="AB104" s="149"/>
      <c r="AC104" s="149"/>
      <c r="AD104" s="149"/>
      <c r="AE104" s="149"/>
      <c r="AF104" s="149"/>
      <c r="AG104" s="149" t="s">
        <v>554</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x14ac:dyDescent="0.2">
      <c r="A105" s="156"/>
      <c r="B105" s="157"/>
      <c r="C105" s="249" t="s">
        <v>1406</v>
      </c>
      <c r="D105" s="250"/>
      <c r="E105" s="250"/>
      <c r="F105" s="250"/>
      <c r="G105" s="250"/>
      <c r="H105" s="160"/>
      <c r="I105" s="160"/>
      <c r="J105" s="160"/>
      <c r="K105" s="160"/>
      <c r="L105" s="160"/>
      <c r="M105" s="160"/>
      <c r="N105" s="159"/>
      <c r="O105" s="159"/>
      <c r="P105" s="159"/>
      <c r="Q105" s="159"/>
      <c r="R105" s="160"/>
      <c r="S105" s="160"/>
      <c r="T105" s="160"/>
      <c r="U105" s="160"/>
      <c r="V105" s="160"/>
      <c r="W105" s="160"/>
      <c r="X105" s="160"/>
      <c r="Y105" s="160"/>
      <c r="Z105" s="149"/>
      <c r="AA105" s="149"/>
      <c r="AB105" s="149"/>
      <c r="AC105" s="149"/>
      <c r="AD105" s="149"/>
      <c r="AE105" s="149"/>
      <c r="AF105" s="149"/>
      <c r="AG105" s="149" t="s">
        <v>278</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2" x14ac:dyDescent="0.2">
      <c r="A106" s="156"/>
      <c r="B106" s="157"/>
      <c r="C106" s="186" t="s">
        <v>145</v>
      </c>
      <c r="D106" s="165"/>
      <c r="E106" s="166">
        <v>2</v>
      </c>
      <c r="F106" s="160"/>
      <c r="G106" s="160"/>
      <c r="H106" s="160"/>
      <c r="I106" s="160"/>
      <c r="J106" s="160"/>
      <c r="K106" s="160"/>
      <c r="L106" s="160"/>
      <c r="M106" s="160"/>
      <c r="N106" s="159"/>
      <c r="O106" s="159"/>
      <c r="P106" s="159"/>
      <c r="Q106" s="159"/>
      <c r="R106" s="160"/>
      <c r="S106" s="160"/>
      <c r="T106" s="160"/>
      <c r="U106" s="160"/>
      <c r="V106" s="160"/>
      <c r="W106" s="160"/>
      <c r="X106" s="160"/>
      <c r="Y106" s="160"/>
      <c r="Z106" s="149"/>
      <c r="AA106" s="149"/>
      <c r="AB106" s="149"/>
      <c r="AC106" s="149"/>
      <c r="AD106" s="149"/>
      <c r="AE106" s="149"/>
      <c r="AF106" s="149"/>
      <c r="AG106" s="149" t="s">
        <v>284</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x14ac:dyDescent="0.2">
      <c r="A107" s="156"/>
      <c r="B107" s="157"/>
      <c r="C107" s="251"/>
      <c r="D107" s="252"/>
      <c r="E107" s="252"/>
      <c r="F107" s="252"/>
      <c r="G107" s="252"/>
      <c r="H107" s="160"/>
      <c r="I107" s="160"/>
      <c r="J107" s="160"/>
      <c r="K107" s="160"/>
      <c r="L107" s="160"/>
      <c r="M107" s="160"/>
      <c r="N107" s="159"/>
      <c r="O107" s="159"/>
      <c r="P107" s="159"/>
      <c r="Q107" s="159"/>
      <c r="R107" s="160"/>
      <c r="S107" s="160"/>
      <c r="T107" s="160"/>
      <c r="U107" s="160"/>
      <c r="V107" s="160"/>
      <c r="W107" s="160"/>
      <c r="X107" s="160"/>
      <c r="Y107" s="160"/>
      <c r="Z107" s="149"/>
      <c r="AA107" s="149"/>
      <c r="AB107" s="149"/>
      <c r="AC107" s="149"/>
      <c r="AD107" s="149"/>
      <c r="AE107" s="149"/>
      <c r="AF107" s="149"/>
      <c r="AG107" s="149" t="s">
        <v>279</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
      <c r="A108" s="175">
        <v>28</v>
      </c>
      <c r="B108" s="176" t="s">
        <v>1430</v>
      </c>
      <c r="C108" s="185" t="s">
        <v>1431</v>
      </c>
      <c r="D108" s="177" t="s">
        <v>357</v>
      </c>
      <c r="E108" s="178">
        <v>2</v>
      </c>
      <c r="F108" s="179"/>
      <c r="G108" s="180">
        <f>ROUND(E108*F108,2)</f>
        <v>0</v>
      </c>
      <c r="H108" s="179"/>
      <c r="I108" s="180">
        <f>ROUND(E108*H108,2)</f>
        <v>0</v>
      </c>
      <c r="J108" s="179"/>
      <c r="K108" s="180">
        <f>ROUND(E108*J108,2)</f>
        <v>0</v>
      </c>
      <c r="L108" s="180">
        <v>21</v>
      </c>
      <c r="M108" s="180">
        <f>G108*(1+L108/100)</f>
        <v>0</v>
      </c>
      <c r="N108" s="178">
        <v>2.16E-3</v>
      </c>
      <c r="O108" s="178">
        <f>ROUND(E108*N108,2)</f>
        <v>0</v>
      </c>
      <c r="P108" s="178">
        <v>0</v>
      </c>
      <c r="Q108" s="178">
        <f>ROUND(E108*P108,2)</f>
        <v>0</v>
      </c>
      <c r="R108" s="180" t="s">
        <v>962</v>
      </c>
      <c r="S108" s="180" t="s">
        <v>272</v>
      </c>
      <c r="T108" s="181" t="s">
        <v>272</v>
      </c>
      <c r="U108" s="160">
        <v>0.42</v>
      </c>
      <c r="V108" s="160">
        <f>ROUND(E108*U108,2)</f>
        <v>0.84</v>
      </c>
      <c r="W108" s="160"/>
      <c r="X108" s="160" t="s">
        <v>313</v>
      </c>
      <c r="Y108" s="160" t="s">
        <v>275</v>
      </c>
      <c r="Z108" s="149"/>
      <c r="AA108" s="149"/>
      <c r="AB108" s="149"/>
      <c r="AC108" s="149"/>
      <c r="AD108" s="149"/>
      <c r="AE108" s="149"/>
      <c r="AF108" s="149"/>
      <c r="AG108" s="149" t="s">
        <v>554</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x14ac:dyDescent="0.2">
      <c r="A109" s="156"/>
      <c r="B109" s="157"/>
      <c r="C109" s="249" t="s">
        <v>1393</v>
      </c>
      <c r="D109" s="250"/>
      <c r="E109" s="250"/>
      <c r="F109" s="250"/>
      <c r="G109" s="250"/>
      <c r="H109" s="160"/>
      <c r="I109" s="160"/>
      <c r="J109" s="160"/>
      <c r="K109" s="160"/>
      <c r="L109" s="160"/>
      <c r="M109" s="160"/>
      <c r="N109" s="159"/>
      <c r="O109" s="159"/>
      <c r="P109" s="159"/>
      <c r="Q109" s="159"/>
      <c r="R109" s="160"/>
      <c r="S109" s="160"/>
      <c r="T109" s="160"/>
      <c r="U109" s="160"/>
      <c r="V109" s="160"/>
      <c r="W109" s="160"/>
      <c r="X109" s="160"/>
      <c r="Y109" s="160"/>
      <c r="Z109" s="149"/>
      <c r="AA109" s="149"/>
      <c r="AB109" s="149"/>
      <c r="AC109" s="149"/>
      <c r="AD109" s="149"/>
      <c r="AE109" s="149"/>
      <c r="AF109" s="149"/>
      <c r="AG109" s="149" t="s">
        <v>278</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x14ac:dyDescent="0.2">
      <c r="A110" s="156"/>
      <c r="B110" s="157"/>
      <c r="C110" s="186" t="s">
        <v>1432</v>
      </c>
      <c r="D110" s="165"/>
      <c r="E110" s="166">
        <v>2</v>
      </c>
      <c r="F110" s="160"/>
      <c r="G110" s="160"/>
      <c r="H110" s="160"/>
      <c r="I110" s="160"/>
      <c r="J110" s="160"/>
      <c r="K110" s="160"/>
      <c r="L110" s="160"/>
      <c r="M110" s="160"/>
      <c r="N110" s="159"/>
      <c r="O110" s="159"/>
      <c r="P110" s="159"/>
      <c r="Q110" s="159"/>
      <c r="R110" s="160"/>
      <c r="S110" s="160"/>
      <c r="T110" s="160"/>
      <c r="U110" s="160"/>
      <c r="V110" s="160"/>
      <c r="W110" s="160"/>
      <c r="X110" s="160"/>
      <c r="Y110" s="160"/>
      <c r="Z110" s="149"/>
      <c r="AA110" s="149"/>
      <c r="AB110" s="149"/>
      <c r="AC110" s="149"/>
      <c r="AD110" s="149"/>
      <c r="AE110" s="149"/>
      <c r="AF110" s="149"/>
      <c r="AG110" s="149" t="s">
        <v>284</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x14ac:dyDescent="0.2">
      <c r="A111" s="156"/>
      <c r="B111" s="157"/>
      <c r="C111" s="251"/>
      <c r="D111" s="252"/>
      <c r="E111" s="252"/>
      <c r="F111" s="252"/>
      <c r="G111" s="252"/>
      <c r="H111" s="160"/>
      <c r="I111" s="160"/>
      <c r="J111" s="160"/>
      <c r="K111" s="160"/>
      <c r="L111" s="160"/>
      <c r="M111" s="160"/>
      <c r="N111" s="159"/>
      <c r="O111" s="159"/>
      <c r="P111" s="159"/>
      <c r="Q111" s="159"/>
      <c r="R111" s="160"/>
      <c r="S111" s="160"/>
      <c r="T111" s="160"/>
      <c r="U111" s="160"/>
      <c r="V111" s="160"/>
      <c r="W111" s="160"/>
      <c r="X111" s="160"/>
      <c r="Y111" s="160"/>
      <c r="Z111" s="149"/>
      <c r="AA111" s="149"/>
      <c r="AB111" s="149"/>
      <c r="AC111" s="149"/>
      <c r="AD111" s="149"/>
      <c r="AE111" s="149"/>
      <c r="AF111" s="149"/>
      <c r="AG111" s="149" t="s">
        <v>279</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x14ac:dyDescent="0.2">
      <c r="A112" s="175">
        <v>29</v>
      </c>
      <c r="B112" s="176" t="s">
        <v>1433</v>
      </c>
      <c r="C112" s="185" t="s">
        <v>1434</v>
      </c>
      <c r="D112" s="177" t="s">
        <v>998</v>
      </c>
      <c r="E112" s="178">
        <v>1</v>
      </c>
      <c r="F112" s="179"/>
      <c r="G112" s="180">
        <f>ROUND(E112*F112,2)</f>
        <v>0</v>
      </c>
      <c r="H112" s="179"/>
      <c r="I112" s="180">
        <f>ROUND(E112*H112,2)</f>
        <v>0</v>
      </c>
      <c r="J112" s="179"/>
      <c r="K112" s="180">
        <f>ROUND(E112*J112,2)</f>
        <v>0</v>
      </c>
      <c r="L112" s="180">
        <v>21</v>
      </c>
      <c r="M112" s="180">
        <f>G112*(1+L112/100)</f>
        <v>0</v>
      </c>
      <c r="N112" s="178">
        <v>0</v>
      </c>
      <c r="O112" s="178">
        <f>ROUND(E112*N112,2)</f>
        <v>0</v>
      </c>
      <c r="P112" s="178">
        <v>3.1899999999999998E-2</v>
      </c>
      <c r="Q112" s="178">
        <f>ROUND(E112*P112,2)</f>
        <v>0.03</v>
      </c>
      <c r="R112" s="180" t="s">
        <v>962</v>
      </c>
      <c r="S112" s="180" t="s">
        <v>272</v>
      </c>
      <c r="T112" s="181" t="s">
        <v>272</v>
      </c>
      <c r="U112" s="160">
        <v>0.52800000000000002</v>
      </c>
      <c r="V112" s="160">
        <f>ROUND(E112*U112,2)</f>
        <v>0.53</v>
      </c>
      <c r="W112" s="160"/>
      <c r="X112" s="160" t="s">
        <v>313</v>
      </c>
      <c r="Y112" s="160" t="s">
        <v>275</v>
      </c>
      <c r="Z112" s="149"/>
      <c r="AA112" s="149"/>
      <c r="AB112" s="149"/>
      <c r="AC112" s="149"/>
      <c r="AD112" s="149"/>
      <c r="AE112" s="149"/>
      <c r="AF112" s="149"/>
      <c r="AG112" s="149" t="s">
        <v>554</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x14ac:dyDescent="0.2">
      <c r="A113" s="156"/>
      <c r="B113" s="157"/>
      <c r="C113" s="186" t="s">
        <v>143</v>
      </c>
      <c r="D113" s="165"/>
      <c r="E113" s="166">
        <v>1</v>
      </c>
      <c r="F113" s="160"/>
      <c r="G113" s="160"/>
      <c r="H113" s="160"/>
      <c r="I113" s="160"/>
      <c r="J113" s="160"/>
      <c r="K113" s="160"/>
      <c r="L113" s="160"/>
      <c r="M113" s="160"/>
      <c r="N113" s="159"/>
      <c r="O113" s="159"/>
      <c r="P113" s="159"/>
      <c r="Q113" s="159"/>
      <c r="R113" s="160"/>
      <c r="S113" s="160"/>
      <c r="T113" s="160"/>
      <c r="U113" s="160"/>
      <c r="V113" s="160"/>
      <c r="W113" s="160"/>
      <c r="X113" s="160"/>
      <c r="Y113" s="160"/>
      <c r="Z113" s="149"/>
      <c r="AA113" s="149"/>
      <c r="AB113" s="149"/>
      <c r="AC113" s="149"/>
      <c r="AD113" s="149"/>
      <c r="AE113" s="149"/>
      <c r="AF113" s="149"/>
      <c r="AG113" s="149" t="s">
        <v>284</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2" x14ac:dyDescent="0.2">
      <c r="A114" s="156"/>
      <c r="B114" s="157"/>
      <c r="C114" s="251"/>
      <c r="D114" s="252"/>
      <c r="E114" s="252"/>
      <c r="F114" s="252"/>
      <c r="G114" s="252"/>
      <c r="H114" s="160"/>
      <c r="I114" s="160"/>
      <c r="J114" s="160"/>
      <c r="K114" s="160"/>
      <c r="L114" s="160"/>
      <c r="M114" s="160"/>
      <c r="N114" s="159"/>
      <c r="O114" s="159"/>
      <c r="P114" s="159"/>
      <c r="Q114" s="159"/>
      <c r="R114" s="160"/>
      <c r="S114" s="160"/>
      <c r="T114" s="160"/>
      <c r="U114" s="160"/>
      <c r="V114" s="160"/>
      <c r="W114" s="160"/>
      <c r="X114" s="160"/>
      <c r="Y114" s="160"/>
      <c r="Z114" s="149"/>
      <c r="AA114" s="149"/>
      <c r="AB114" s="149"/>
      <c r="AC114" s="149"/>
      <c r="AD114" s="149"/>
      <c r="AE114" s="149"/>
      <c r="AF114" s="149"/>
      <c r="AG114" s="149" t="s">
        <v>279</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
      <c r="A115" s="175">
        <v>30</v>
      </c>
      <c r="B115" s="176" t="s">
        <v>1435</v>
      </c>
      <c r="C115" s="185" t="s">
        <v>1436</v>
      </c>
      <c r="D115" s="177" t="s">
        <v>357</v>
      </c>
      <c r="E115" s="178">
        <v>12</v>
      </c>
      <c r="F115" s="179"/>
      <c r="G115" s="180">
        <f>ROUND(E115*F115,2)</f>
        <v>0</v>
      </c>
      <c r="H115" s="179"/>
      <c r="I115" s="180">
        <f>ROUND(E115*H115,2)</f>
        <v>0</v>
      </c>
      <c r="J115" s="179"/>
      <c r="K115" s="180">
        <f>ROUND(E115*J115,2)</f>
        <v>0</v>
      </c>
      <c r="L115" s="180">
        <v>21</v>
      </c>
      <c r="M115" s="180">
        <f>G115*(1+L115/100)</f>
        <v>0</v>
      </c>
      <c r="N115" s="178">
        <v>3.0000000000000001E-5</v>
      </c>
      <c r="O115" s="178">
        <f>ROUND(E115*N115,2)</f>
        <v>0</v>
      </c>
      <c r="P115" s="178">
        <v>0</v>
      </c>
      <c r="Q115" s="178">
        <f>ROUND(E115*P115,2)</f>
        <v>0</v>
      </c>
      <c r="R115" s="180" t="s">
        <v>962</v>
      </c>
      <c r="S115" s="180" t="s">
        <v>272</v>
      </c>
      <c r="T115" s="181" t="s">
        <v>272</v>
      </c>
      <c r="U115" s="160">
        <v>0.17</v>
      </c>
      <c r="V115" s="160">
        <f>ROUND(E115*U115,2)</f>
        <v>2.04</v>
      </c>
      <c r="W115" s="160"/>
      <c r="X115" s="160" t="s">
        <v>313</v>
      </c>
      <c r="Y115" s="160" t="s">
        <v>275</v>
      </c>
      <c r="Z115" s="149"/>
      <c r="AA115" s="149"/>
      <c r="AB115" s="149"/>
      <c r="AC115" s="149"/>
      <c r="AD115" s="149"/>
      <c r="AE115" s="149"/>
      <c r="AF115" s="149"/>
      <c r="AG115" s="149" t="s">
        <v>554</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x14ac:dyDescent="0.2">
      <c r="A116" s="156"/>
      <c r="B116" s="157"/>
      <c r="C116" s="249" t="s">
        <v>1437</v>
      </c>
      <c r="D116" s="250"/>
      <c r="E116" s="250"/>
      <c r="F116" s="250"/>
      <c r="G116" s="250"/>
      <c r="H116" s="160"/>
      <c r="I116" s="160"/>
      <c r="J116" s="160"/>
      <c r="K116" s="160"/>
      <c r="L116" s="160"/>
      <c r="M116" s="160"/>
      <c r="N116" s="159"/>
      <c r="O116" s="159"/>
      <c r="P116" s="159"/>
      <c r="Q116" s="159"/>
      <c r="R116" s="160"/>
      <c r="S116" s="160"/>
      <c r="T116" s="160"/>
      <c r="U116" s="160"/>
      <c r="V116" s="160"/>
      <c r="W116" s="160"/>
      <c r="X116" s="160"/>
      <c r="Y116" s="160"/>
      <c r="Z116" s="149"/>
      <c r="AA116" s="149"/>
      <c r="AB116" s="149"/>
      <c r="AC116" s="149"/>
      <c r="AD116" s="149"/>
      <c r="AE116" s="149"/>
      <c r="AF116" s="149"/>
      <c r="AG116" s="149" t="s">
        <v>278</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2" x14ac:dyDescent="0.2">
      <c r="A117" s="156"/>
      <c r="B117" s="157"/>
      <c r="C117" s="186" t="s">
        <v>1438</v>
      </c>
      <c r="D117" s="165"/>
      <c r="E117" s="166">
        <v>10</v>
      </c>
      <c r="F117" s="160"/>
      <c r="G117" s="160"/>
      <c r="H117" s="160"/>
      <c r="I117" s="160"/>
      <c r="J117" s="160"/>
      <c r="K117" s="160"/>
      <c r="L117" s="160"/>
      <c r="M117" s="160"/>
      <c r="N117" s="159"/>
      <c r="O117" s="159"/>
      <c r="P117" s="159"/>
      <c r="Q117" s="159"/>
      <c r="R117" s="160"/>
      <c r="S117" s="160"/>
      <c r="T117" s="160"/>
      <c r="U117" s="160"/>
      <c r="V117" s="160"/>
      <c r="W117" s="160"/>
      <c r="X117" s="160"/>
      <c r="Y117" s="160"/>
      <c r="Z117" s="149"/>
      <c r="AA117" s="149"/>
      <c r="AB117" s="149"/>
      <c r="AC117" s="149"/>
      <c r="AD117" s="149"/>
      <c r="AE117" s="149"/>
      <c r="AF117" s="149"/>
      <c r="AG117" s="149" t="s">
        <v>284</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3" x14ac:dyDescent="0.2">
      <c r="A118" s="156"/>
      <c r="B118" s="157"/>
      <c r="C118" s="186" t="s">
        <v>1439</v>
      </c>
      <c r="D118" s="165"/>
      <c r="E118" s="166">
        <v>2</v>
      </c>
      <c r="F118" s="160"/>
      <c r="G118" s="160"/>
      <c r="H118" s="160"/>
      <c r="I118" s="160"/>
      <c r="J118" s="160"/>
      <c r="K118" s="160"/>
      <c r="L118" s="160"/>
      <c r="M118" s="160"/>
      <c r="N118" s="159"/>
      <c r="O118" s="159"/>
      <c r="P118" s="159"/>
      <c r="Q118" s="159"/>
      <c r="R118" s="160"/>
      <c r="S118" s="160"/>
      <c r="T118" s="160"/>
      <c r="U118" s="160"/>
      <c r="V118" s="160"/>
      <c r="W118" s="160"/>
      <c r="X118" s="160"/>
      <c r="Y118" s="160"/>
      <c r="Z118" s="149"/>
      <c r="AA118" s="149"/>
      <c r="AB118" s="149"/>
      <c r="AC118" s="149"/>
      <c r="AD118" s="149"/>
      <c r="AE118" s="149"/>
      <c r="AF118" s="149"/>
      <c r="AG118" s="149" t="s">
        <v>284</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x14ac:dyDescent="0.2">
      <c r="A119" s="156"/>
      <c r="B119" s="157"/>
      <c r="C119" s="251"/>
      <c r="D119" s="252"/>
      <c r="E119" s="252"/>
      <c r="F119" s="252"/>
      <c r="G119" s="252"/>
      <c r="H119" s="160"/>
      <c r="I119" s="160"/>
      <c r="J119" s="160"/>
      <c r="K119" s="160"/>
      <c r="L119" s="160"/>
      <c r="M119" s="160"/>
      <c r="N119" s="159"/>
      <c r="O119" s="159"/>
      <c r="P119" s="159"/>
      <c r="Q119" s="159"/>
      <c r="R119" s="160"/>
      <c r="S119" s="160"/>
      <c r="T119" s="160"/>
      <c r="U119" s="160"/>
      <c r="V119" s="160"/>
      <c r="W119" s="160"/>
      <c r="X119" s="160"/>
      <c r="Y119" s="160"/>
      <c r="Z119" s="149"/>
      <c r="AA119" s="149"/>
      <c r="AB119" s="149"/>
      <c r="AC119" s="149"/>
      <c r="AD119" s="149"/>
      <c r="AE119" s="149"/>
      <c r="AF119" s="149"/>
      <c r="AG119" s="149" t="s">
        <v>279</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
      <c r="A120" s="175">
        <v>31</v>
      </c>
      <c r="B120" s="176" t="s">
        <v>1440</v>
      </c>
      <c r="C120" s="185" t="s">
        <v>1441</v>
      </c>
      <c r="D120" s="177" t="s">
        <v>357</v>
      </c>
      <c r="E120" s="178">
        <v>2</v>
      </c>
      <c r="F120" s="179"/>
      <c r="G120" s="180">
        <f>ROUND(E120*F120,2)</f>
        <v>0</v>
      </c>
      <c r="H120" s="179"/>
      <c r="I120" s="180">
        <f>ROUND(E120*H120,2)</f>
        <v>0</v>
      </c>
      <c r="J120" s="179"/>
      <c r="K120" s="180">
        <f>ROUND(E120*J120,2)</f>
        <v>0</v>
      </c>
      <c r="L120" s="180">
        <v>21</v>
      </c>
      <c r="M120" s="180">
        <f>G120*(1+L120/100)</f>
        <v>0</v>
      </c>
      <c r="N120" s="178">
        <v>3.0000000000000001E-5</v>
      </c>
      <c r="O120" s="178">
        <f>ROUND(E120*N120,2)</f>
        <v>0</v>
      </c>
      <c r="P120" s="178">
        <v>0</v>
      </c>
      <c r="Q120" s="178">
        <f>ROUND(E120*P120,2)</f>
        <v>0</v>
      </c>
      <c r="R120" s="180" t="s">
        <v>962</v>
      </c>
      <c r="S120" s="180" t="s">
        <v>272</v>
      </c>
      <c r="T120" s="181" t="s">
        <v>272</v>
      </c>
      <c r="U120" s="160">
        <v>0.21</v>
      </c>
      <c r="V120" s="160">
        <f>ROUND(E120*U120,2)</f>
        <v>0.42</v>
      </c>
      <c r="W120" s="160"/>
      <c r="X120" s="160" t="s">
        <v>313</v>
      </c>
      <c r="Y120" s="160" t="s">
        <v>275</v>
      </c>
      <c r="Z120" s="149"/>
      <c r="AA120" s="149"/>
      <c r="AB120" s="149"/>
      <c r="AC120" s="149"/>
      <c r="AD120" s="149"/>
      <c r="AE120" s="149"/>
      <c r="AF120" s="149"/>
      <c r="AG120" s="149" t="s">
        <v>554</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x14ac:dyDescent="0.2">
      <c r="A121" s="156"/>
      <c r="B121" s="157"/>
      <c r="C121" s="249" t="s">
        <v>1393</v>
      </c>
      <c r="D121" s="250"/>
      <c r="E121" s="250"/>
      <c r="F121" s="250"/>
      <c r="G121" s="250"/>
      <c r="H121" s="160"/>
      <c r="I121" s="160"/>
      <c r="J121" s="160"/>
      <c r="K121" s="160"/>
      <c r="L121" s="160"/>
      <c r="M121" s="160"/>
      <c r="N121" s="159"/>
      <c r="O121" s="159"/>
      <c r="P121" s="159"/>
      <c r="Q121" s="159"/>
      <c r="R121" s="160"/>
      <c r="S121" s="160"/>
      <c r="T121" s="160"/>
      <c r="U121" s="160"/>
      <c r="V121" s="160"/>
      <c r="W121" s="160"/>
      <c r="X121" s="160"/>
      <c r="Y121" s="160"/>
      <c r="Z121" s="149"/>
      <c r="AA121" s="149"/>
      <c r="AB121" s="149"/>
      <c r="AC121" s="149"/>
      <c r="AD121" s="149"/>
      <c r="AE121" s="149"/>
      <c r="AF121" s="149"/>
      <c r="AG121" s="149" t="s">
        <v>278</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x14ac:dyDescent="0.2">
      <c r="A122" s="156"/>
      <c r="B122" s="157"/>
      <c r="C122" s="186" t="s">
        <v>1442</v>
      </c>
      <c r="D122" s="165"/>
      <c r="E122" s="166">
        <v>2</v>
      </c>
      <c r="F122" s="160"/>
      <c r="G122" s="160"/>
      <c r="H122" s="160"/>
      <c r="I122" s="160"/>
      <c r="J122" s="160"/>
      <c r="K122" s="160"/>
      <c r="L122" s="160"/>
      <c r="M122" s="160"/>
      <c r="N122" s="159"/>
      <c r="O122" s="159"/>
      <c r="P122" s="159"/>
      <c r="Q122" s="159"/>
      <c r="R122" s="160"/>
      <c r="S122" s="160"/>
      <c r="T122" s="160"/>
      <c r="U122" s="160"/>
      <c r="V122" s="160"/>
      <c r="W122" s="160"/>
      <c r="X122" s="160"/>
      <c r="Y122" s="160"/>
      <c r="Z122" s="149"/>
      <c r="AA122" s="149"/>
      <c r="AB122" s="149"/>
      <c r="AC122" s="149"/>
      <c r="AD122" s="149"/>
      <c r="AE122" s="149"/>
      <c r="AF122" s="149"/>
      <c r="AG122" s="149" t="s">
        <v>284</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2" x14ac:dyDescent="0.2">
      <c r="A123" s="156"/>
      <c r="B123" s="157"/>
      <c r="C123" s="251"/>
      <c r="D123" s="252"/>
      <c r="E123" s="252"/>
      <c r="F123" s="252"/>
      <c r="G123" s="252"/>
      <c r="H123" s="160"/>
      <c r="I123" s="160"/>
      <c r="J123" s="160"/>
      <c r="K123" s="160"/>
      <c r="L123" s="160"/>
      <c r="M123" s="160"/>
      <c r="N123" s="159"/>
      <c r="O123" s="159"/>
      <c r="P123" s="159"/>
      <c r="Q123" s="159"/>
      <c r="R123" s="160"/>
      <c r="S123" s="160"/>
      <c r="T123" s="160"/>
      <c r="U123" s="160"/>
      <c r="V123" s="160"/>
      <c r="W123" s="160"/>
      <c r="X123" s="160"/>
      <c r="Y123" s="160"/>
      <c r="Z123" s="149"/>
      <c r="AA123" s="149"/>
      <c r="AB123" s="149"/>
      <c r="AC123" s="149"/>
      <c r="AD123" s="149"/>
      <c r="AE123" s="149"/>
      <c r="AF123" s="149"/>
      <c r="AG123" s="149" t="s">
        <v>279</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
      <c r="A124" s="175">
        <v>32</v>
      </c>
      <c r="B124" s="176" t="s">
        <v>1443</v>
      </c>
      <c r="C124" s="185" t="s">
        <v>1444</v>
      </c>
      <c r="D124" s="177" t="s">
        <v>357</v>
      </c>
      <c r="E124" s="178">
        <v>1</v>
      </c>
      <c r="F124" s="179"/>
      <c r="G124" s="180">
        <f>ROUND(E124*F124,2)</f>
        <v>0</v>
      </c>
      <c r="H124" s="179"/>
      <c r="I124" s="180">
        <f>ROUND(E124*H124,2)</f>
        <v>0</v>
      </c>
      <c r="J124" s="179"/>
      <c r="K124" s="180">
        <f>ROUND(E124*J124,2)</f>
        <v>0</v>
      </c>
      <c r="L124" s="180">
        <v>21</v>
      </c>
      <c r="M124" s="180">
        <f>G124*(1+L124/100)</f>
        <v>0</v>
      </c>
      <c r="N124" s="178">
        <v>3.0000000000000001E-5</v>
      </c>
      <c r="O124" s="178">
        <f>ROUND(E124*N124,2)</f>
        <v>0</v>
      </c>
      <c r="P124" s="178">
        <v>0</v>
      </c>
      <c r="Q124" s="178">
        <f>ROUND(E124*P124,2)</f>
        <v>0</v>
      </c>
      <c r="R124" s="180" t="s">
        <v>962</v>
      </c>
      <c r="S124" s="180" t="s">
        <v>272</v>
      </c>
      <c r="T124" s="181" t="s">
        <v>272</v>
      </c>
      <c r="U124" s="160">
        <v>0.23</v>
      </c>
      <c r="V124" s="160">
        <f>ROUND(E124*U124,2)</f>
        <v>0.23</v>
      </c>
      <c r="W124" s="160"/>
      <c r="X124" s="160" t="s">
        <v>313</v>
      </c>
      <c r="Y124" s="160" t="s">
        <v>275</v>
      </c>
      <c r="Z124" s="149"/>
      <c r="AA124" s="149"/>
      <c r="AB124" s="149"/>
      <c r="AC124" s="149"/>
      <c r="AD124" s="149"/>
      <c r="AE124" s="149"/>
      <c r="AF124" s="149"/>
      <c r="AG124" s="149" t="s">
        <v>554</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2" x14ac:dyDescent="0.2">
      <c r="A125" s="156"/>
      <c r="B125" s="157"/>
      <c r="C125" s="249" t="s">
        <v>1393</v>
      </c>
      <c r="D125" s="250"/>
      <c r="E125" s="250"/>
      <c r="F125" s="250"/>
      <c r="G125" s="250"/>
      <c r="H125" s="160"/>
      <c r="I125" s="160"/>
      <c r="J125" s="160"/>
      <c r="K125" s="160"/>
      <c r="L125" s="160"/>
      <c r="M125" s="160"/>
      <c r="N125" s="159"/>
      <c r="O125" s="159"/>
      <c r="P125" s="159"/>
      <c r="Q125" s="159"/>
      <c r="R125" s="160"/>
      <c r="S125" s="160"/>
      <c r="T125" s="160"/>
      <c r="U125" s="160"/>
      <c r="V125" s="160"/>
      <c r="W125" s="160"/>
      <c r="X125" s="160"/>
      <c r="Y125" s="160"/>
      <c r="Z125" s="149"/>
      <c r="AA125" s="149"/>
      <c r="AB125" s="149"/>
      <c r="AC125" s="149"/>
      <c r="AD125" s="149"/>
      <c r="AE125" s="149"/>
      <c r="AF125" s="149"/>
      <c r="AG125" s="149" t="s">
        <v>278</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2" x14ac:dyDescent="0.2">
      <c r="A126" s="156"/>
      <c r="B126" s="157"/>
      <c r="C126" s="186" t="s">
        <v>1445</v>
      </c>
      <c r="D126" s="165"/>
      <c r="E126" s="166">
        <v>1</v>
      </c>
      <c r="F126" s="160"/>
      <c r="G126" s="160"/>
      <c r="H126" s="160"/>
      <c r="I126" s="160"/>
      <c r="J126" s="160"/>
      <c r="K126" s="160"/>
      <c r="L126" s="160"/>
      <c r="M126" s="160"/>
      <c r="N126" s="159"/>
      <c r="O126" s="159"/>
      <c r="P126" s="159"/>
      <c r="Q126" s="159"/>
      <c r="R126" s="160"/>
      <c r="S126" s="160"/>
      <c r="T126" s="160"/>
      <c r="U126" s="160"/>
      <c r="V126" s="160"/>
      <c r="W126" s="160"/>
      <c r="X126" s="160"/>
      <c r="Y126" s="160"/>
      <c r="Z126" s="149"/>
      <c r="AA126" s="149"/>
      <c r="AB126" s="149"/>
      <c r="AC126" s="149"/>
      <c r="AD126" s="149"/>
      <c r="AE126" s="149"/>
      <c r="AF126" s="149"/>
      <c r="AG126" s="149" t="s">
        <v>284</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x14ac:dyDescent="0.2">
      <c r="A127" s="156"/>
      <c r="B127" s="157"/>
      <c r="C127" s="251"/>
      <c r="D127" s="252"/>
      <c r="E127" s="252"/>
      <c r="F127" s="252"/>
      <c r="G127" s="252"/>
      <c r="H127" s="160"/>
      <c r="I127" s="160"/>
      <c r="J127" s="160"/>
      <c r="K127" s="160"/>
      <c r="L127" s="160"/>
      <c r="M127" s="160"/>
      <c r="N127" s="159"/>
      <c r="O127" s="159"/>
      <c r="P127" s="159"/>
      <c r="Q127" s="159"/>
      <c r="R127" s="160"/>
      <c r="S127" s="160"/>
      <c r="T127" s="160"/>
      <c r="U127" s="160"/>
      <c r="V127" s="160"/>
      <c r="W127" s="160"/>
      <c r="X127" s="160"/>
      <c r="Y127" s="160"/>
      <c r="Z127" s="149"/>
      <c r="AA127" s="149"/>
      <c r="AB127" s="149"/>
      <c r="AC127" s="149"/>
      <c r="AD127" s="149"/>
      <c r="AE127" s="149"/>
      <c r="AF127" s="149"/>
      <c r="AG127" s="149" t="s">
        <v>279</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x14ac:dyDescent="0.2">
      <c r="A128" s="175">
        <v>33</v>
      </c>
      <c r="B128" s="176" t="s">
        <v>1446</v>
      </c>
      <c r="C128" s="185" t="s">
        <v>1447</v>
      </c>
      <c r="D128" s="177" t="s">
        <v>357</v>
      </c>
      <c r="E128" s="178">
        <v>6</v>
      </c>
      <c r="F128" s="179"/>
      <c r="G128" s="180">
        <f>ROUND(E128*F128,2)</f>
        <v>0</v>
      </c>
      <c r="H128" s="179"/>
      <c r="I128" s="180">
        <f>ROUND(E128*H128,2)</f>
        <v>0</v>
      </c>
      <c r="J128" s="179"/>
      <c r="K128" s="180">
        <f>ROUND(E128*J128,2)</f>
        <v>0</v>
      </c>
      <c r="L128" s="180">
        <v>21</v>
      </c>
      <c r="M128" s="180">
        <f>G128*(1+L128/100)</f>
        <v>0</v>
      </c>
      <c r="N128" s="178">
        <v>1.1299999999999999E-3</v>
      </c>
      <c r="O128" s="178">
        <f>ROUND(E128*N128,2)</f>
        <v>0.01</v>
      </c>
      <c r="P128" s="178">
        <v>0</v>
      </c>
      <c r="Q128" s="178">
        <f>ROUND(E128*P128,2)</f>
        <v>0</v>
      </c>
      <c r="R128" s="180" t="s">
        <v>1084</v>
      </c>
      <c r="S128" s="180" t="s">
        <v>272</v>
      </c>
      <c r="T128" s="181" t="s">
        <v>272</v>
      </c>
      <c r="U128" s="160">
        <v>0.11</v>
      </c>
      <c r="V128" s="160">
        <f>ROUND(E128*U128,2)</f>
        <v>0.66</v>
      </c>
      <c r="W128" s="160"/>
      <c r="X128" s="160" t="s">
        <v>313</v>
      </c>
      <c r="Y128" s="160" t="s">
        <v>275</v>
      </c>
      <c r="Z128" s="149"/>
      <c r="AA128" s="149"/>
      <c r="AB128" s="149"/>
      <c r="AC128" s="149"/>
      <c r="AD128" s="149"/>
      <c r="AE128" s="149"/>
      <c r="AF128" s="149"/>
      <c r="AG128" s="149" t="s">
        <v>554</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2" x14ac:dyDescent="0.2">
      <c r="A129" s="156"/>
      <c r="B129" s="157"/>
      <c r="C129" s="186" t="s">
        <v>1448</v>
      </c>
      <c r="D129" s="165"/>
      <c r="E129" s="166">
        <v>6</v>
      </c>
      <c r="F129" s="160"/>
      <c r="G129" s="160"/>
      <c r="H129" s="160"/>
      <c r="I129" s="160"/>
      <c r="J129" s="160"/>
      <c r="K129" s="160"/>
      <c r="L129" s="160"/>
      <c r="M129" s="160"/>
      <c r="N129" s="159"/>
      <c r="O129" s="159"/>
      <c r="P129" s="159"/>
      <c r="Q129" s="159"/>
      <c r="R129" s="160"/>
      <c r="S129" s="160"/>
      <c r="T129" s="160"/>
      <c r="U129" s="160"/>
      <c r="V129" s="160"/>
      <c r="W129" s="160"/>
      <c r="X129" s="160"/>
      <c r="Y129" s="160"/>
      <c r="Z129" s="149"/>
      <c r="AA129" s="149"/>
      <c r="AB129" s="149"/>
      <c r="AC129" s="149"/>
      <c r="AD129" s="149"/>
      <c r="AE129" s="149"/>
      <c r="AF129" s="149"/>
      <c r="AG129" s="149" t="s">
        <v>284</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2" x14ac:dyDescent="0.2">
      <c r="A130" s="156"/>
      <c r="B130" s="157"/>
      <c r="C130" s="251"/>
      <c r="D130" s="252"/>
      <c r="E130" s="252"/>
      <c r="F130" s="252"/>
      <c r="G130" s="252"/>
      <c r="H130" s="160"/>
      <c r="I130" s="160"/>
      <c r="J130" s="160"/>
      <c r="K130" s="160"/>
      <c r="L130" s="160"/>
      <c r="M130" s="160"/>
      <c r="N130" s="159"/>
      <c r="O130" s="159"/>
      <c r="P130" s="159"/>
      <c r="Q130" s="159"/>
      <c r="R130" s="160"/>
      <c r="S130" s="160"/>
      <c r="T130" s="160"/>
      <c r="U130" s="160"/>
      <c r="V130" s="160"/>
      <c r="W130" s="160"/>
      <c r="X130" s="160"/>
      <c r="Y130" s="160"/>
      <c r="Z130" s="149"/>
      <c r="AA130" s="149"/>
      <c r="AB130" s="149"/>
      <c r="AC130" s="149"/>
      <c r="AD130" s="149"/>
      <c r="AE130" s="149"/>
      <c r="AF130" s="149"/>
      <c r="AG130" s="149" t="s">
        <v>279</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
      <c r="A131" s="175">
        <v>34</v>
      </c>
      <c r="B131" s="176" t="s">
        <v>1449</v>
      </c>
      <c r="C131" s="185" t="s">
        <v>1450</v>
      </c>
      <c r="D131" s="177" t="s">
        <v>357</v>
      </c>
      <c r="E131" s="178">
        <v>1</v>
      </c>
      <c r="F131" s="179"/>
      <c r="G131" s="180">
        <f>ROUND(E131*F131,2)</f>
        <v>0</v>
      </c>
      <c r="H131" s="179"/>
      <c r="I131" s="180">
        <f>ROUND(E131*H131,2)</f>
        <v>0</v>
      </c>
      <c r="J131" s="179"/>
      <c r="K131" s="180">
        <f>ROUND(E131*J131,2)</f>
        <v>0</v>
      </c>
      <c r="L131" s="180">
        <v>21</v>
      </c>
      <c r="M131" s="180">
        <f>G131*(1+L131/100)</f>
        <v>0</v>
      </c>
      <c r="N131" s="178">
        <v>2.0000000000000002E-5</v>
      </c>
      <c r="O131" s="178">
        <f>ROUND(E131*N131,2)</f>
        <v>0</v>
      </c>
      <c r="P131" s="178">
        <v>1.4E-2</v>
      </c>
      <c r="Q131" s="178">
        <f>ROUND(E131*P131,2)</f>
        <v>0.01</v>
      </c>
      <c r="R131" s="180" t="s">
        <v>1084</v>
      </c>
      <c r="S131" s="180" t="s">
        <v>272</v>
      </c>
      <c r="T131" s="181" t="s">
        <v>272</v>
      </c>
      <c r="U131" s="160">
        <v>0.52</v>
      </c>
      <c r="V131" s="160">
        <f>ROUND(E131*U131,2)</f>
        <v>0.52</v>
      </c>
      <c r="W131" s="160"/>
      <c r="X131" s="160" t="s">
        <v>313</v>
      </c>
      <c r="Y131" s="160" t="s">
        <v>275</v>
      </c>
      <c r="Z131" s="149"/>
      <c r="AA131" s="149"/>
      <c r="AB131" s="149"/>
      <c r="AC131" s="149"/>
      <c r="AD131" s="149"/>
      <c r="AE131" s="149"/>
      <c r="AF131" s="149"/>
      <c r="AG131" s="149" t="s">
        <v>554</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2" x14ac:dyDescent="0.2">
      <c r="A132" s="156"/>
      <c r="B132" s="157"/>
      <c r="C132" s="186" t="s">
        <v>1451</v>
      </c>
      <c r="D132" s="165"/>
      <c r="E132" s="166">
        <v>1</v>
      </c>
      <c r="F132" s="160"/>
      <c r="G132" s="160"/>
      <c r="H132" s="160"/>
      <c r="I132" s="160"/>
      <c r="J132" s="160"/>
      <c r="K132" s="160"/>
      <c r="L132" s="160"/>
      <c r="M132" s="160"/>
      <c r="N132" s="159"/>
      <c r="O132" s="159"/>
      <c r="P132" s="159"/>
      <c r="Q132" s="159"/>
      <c r="R132" s="160"/>
      <c r="S132" s="160"/>
      <c r="T132" s="160"/>
      <c r="U132" s="160"/>
      <c r="V132" s="160"/>
      <c r="W132" s="160"/>
      <c r="X132" s="160"/>
      <c r="Y132" s="160"/>
      <c r="Z132" s="149"/>
      <c r="AA132" s="149"/>
      <c r="AB132" s="149"/>
      <c r="AC132" s="149"/>
      <c r="AD132" s="149"/>
      <c r="AE132" s="149"/>
      <c r="AF132" s="149"/>
      <c r="AG132" s="149" t="s">
        <v>284</v>
      </c>
      <c r="AH132" s="149">
        <v>0</v>
      </c>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x14ac:dyDescent="0.2">
      <c r="A133" s="156"/>
      <c r="B133" s="157"/>
      <c r="C133" s="251"/>
      <c r="D133" s="252"/>
      <c r="E133" s="252"/>
      <c r="F133" s="252"/>
      <c r="G133" s="252"/>
      <c r="H133" s="160"/>
      <c r="I133" s="160"/>
      <c r="J133" s="160"/>
      <c r="K133" s="160"/>
      <c r="L133" s="160"/>
      <c r="M133" s="160"/>
      <c r="N133" s="159"/>
      <c r="O133" s="159"/>
      <c r="P133" s="159"/>
      <c r="Q133" s="159"/>
      <c r="R133" s="160"/>
      <c r="S133" s="160"/>
      <c r="T133" s="160"/>
      <c r="U133" s="160"/>
      <c r="V133" s="160"/>
      <c r="W133" s="160"/>
      <c r="X133" s="160"/>
      <c r="Y133" s="160"/>
      <c r="Z133" s="149"/>
      <c r="AA133" s="149"/>
      <c r="AB133" s="149"/>
      <c r="AC133" s="149"/>
      <c r="AD133" s="149"/>
      <c r="AE133" s="149"/>
      <c r="AF133" s="149"/>
      <c r="AG133" s="149" t="s">
        <v>279</v>
      </c>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2.5" outlineLevel="1" x14ac:dyDescent="0.2">
      <c r="A134" s="175">
        <v>35</v>
      </c>
      <c r="B134" s="176" t="s">
        <v>1452</v>
      </c>
      <c r="C134" s="185" t="s">
        <v>1453</v>
      </c>
      <c r="D134" s="177" t="s">
        <v>357</v>
      </c>
      <c r="E134" s="178">
        <v>3</v>
      </c>
      <c r="F134" s="179"/>
      <c r="G134" s="180">
        <f>ROUND(E134*F134,2)</f>
        <v>0</v>
      </c>
      <c r="H134" s="179"/>
      <c r="I134" s="180">
        <f>ROUND(E134*H134,2)</f>
        <v>0</v>
      </c>
      <c r="J134" s="179"/>
      <c r="K134" s="180">
        <f>ROUND(E134*J134,2)</f>
        <v>0</v>
      </c>
      <c r="L134" s="180">
        <v>21</v>
      </c>
      <c r="M134" s="180">
        <f>G134*(1+L134/100)</f>
        <v>0</v>
      </c>
      <c r="N134" s="178">
        <v>2.4000000000000001E-4</v>
      </c>
      <c r="O134" s="178">
        <f>ROUND(E134*N134,2)</f>
        <v>0</v>
      </c>
      <c r="P134" s="178">
        <v>0</v>
      </c>
      <c r="Q134" s="178">
        <f>ROUND(E134*P134,2)</f>
        <v>0</v>
      </c>
      <c r="R134" s="180" t="s">
        <v>1084</v>
      </c>
      <c r="S134" s="180" t="s">
        <v>272</v>
      </c>
      <c r="T134" s="181" t="s">
        <v>272</v>
      </c>
      <c r="U134" s="160">
        <v>0.28000000000000003</v>
      </c>
      <c r="V134" s="160">
        <f>ROUND(E134*U134,2)</f>
        <v>0.84</v>
      </c>
      <c r="W134" s="160"/>
      <c r="X134" s="160" t="s">
        <v>313</v>
      </c>
      <c r="Y134" s="160" t="s">
        <v>275</v>
      </c>
      <c r="Z134" s="149"/>
      <c r="AA134" s="149"/>
      <c r="AB134" s="149"/>
      <c r="AC134" s="149"/>
      <c r="AD134" s="149"/>
      <c r="AE134" s="149"/>
      <c r="AF134" s="149"/>
      <c r="AG134" s="149" t="s">
        <v>554</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x14ac:dyDescent="0.2">
      <c r="A135" s="156"/>
      <c r="B135" s="157"/>
      <c r="C135" s="186" t="s">
        <v>147</v>
      </c>
      <c r="D135" s="165"/>
      <c r="E135" s="166">
        <v>3</v>
      </c>
      <c r="F135" s="160"/>
      <c r="G135" s="160"/>
      <c r="H135" s="160"/>
      <c r="I135" s="160"/>
      <c r="J135" s="160"/>
      <c r="K135" s="160"/>
      <c r="L135" s="160"/>
      <c r="M135" s="160"/>
      <c r="N135" s="159"/>
      <c r="O135" s="159"/>
      <c r="P135" s="159"/>
      <c r="Q135" s="159"/>
      <c r="R135" s="160"/>
      <c r="S135" s="160"/>
      <c r="T135" s="160"/>
      <c r="U135" s="160"/>
      <c r="V135" s="160"/>
      <c r="W135" s="160"/>
      <c r="X135" s="160"/>
      <c r="Y135" s="160"/>
      <c r="Z135" s="149"/>
      <c r="AA135" s="149"/>
      <c r="AB135" s="149"/>
      <c r="AC135" s="149"/>
      <c r="AD135" s="149"/>
      <c r="AE135" s="149"/>
      <c r="AF135" s="149"/>
      <c r="AG135" s="149" t="s">
        <v>284</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2" x14ac:dyDescent="0.2">
      <c r="A136" s="156"/>
      <c r="B136" s="157"/>
      <c r="C136" s="251"/>
      <c r="D136" s="252"/>
      <c r="E136" s="252"/>
      <c r="F136" s="252"/>
      <c r="G136" s="252"/>
      <c r="H136" s="160"/>
      <c r="I136" s="160"/>
      <c r="J136" s="160"/>
      <c r="K136" s="160"/>
      <c r="L136" s="160"/>
      <c r="M136" s="160"/>
      <c r="N136" s="159"/>
      <c r="O136" s="159"/>
      <c r="P136" s="159"/>
      <c r="Q136" s="159"/>
      <c r="R136" s="160"/>
      <c r="S136" s="160"/>
      <c r="T136" s="160"/>
      <c r="U136" s="160"/>
      <c r="V136" s="160"/>
      <c r="W136" s="160"/>
      <c r="X136" s="160"/>
      <c r="Y136" s="160"/>
      <c r="Z136" s="149"/>
      <c r="AA136" s="149"/>
      <c r="AB136" s="149"/>
      <c r="AC136" s="149"/>
      <c r="AD136" s="149"/>
      <c r="AE136" s="149"/>
      <c r="AF136" s="149"/>
      <c r="AG136" s="149" t="s">
        <v>279</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ht="22.5" outlineLevel="1" x14ac:dyDescent="0.2">
      <c r="A137" s="175">
        <v>36</v>
      </c>
      <c r="B137" s="176" t="s">
        <v>1454</v>
      </c>
      <c r="C137" s="185" t="s">
        <v>1455</v>
      </c>
      <c r="D137" s="177" t="s">
        <v>357</v>
      </c>
      <c r="E137" s="178">
        <v>3</v>
      </c>
      <c r="F137" s="179"/>
      <c r="G137" s="180">
        <f>ROUND(E137*F137,2)</f>
        <v>0</v>
      </c>
      <c r="H137" s="179"/>
      <c r="I137" s="180">
        <f>ROUND(E137*H137,2)</f>
        <v>0</v>
      </c>
      <c r="J137" s="179"/>
      <c r="K137" s="180">
        <f>ROUND(E137*J137,2)</f>
        <v>0</v>
      </c>
      <c r="L137" s="180">
        <v>21</v>
      </c>
      <c r="M137" s="180">
        <f>G137*(1+L137/100)</f>
        <v>0</v>
      </c>
      <c r="N137" s="178">
        <v>1.4999999999999999E-4</v>
      </c>
      <c r="O137" s="178">
        <f>ROUND(E137*N137,2)</f>
        <v>0</v>
      </c>
      <c r="P137" s="178">
        <v>0</v>
      </c>
      <c r="Q137" s="178">
        <f>ROUND(E137*P137,2)</f>
        <v>0</v>
      </c>
      <c r="R137" s="180" t="s">
        <v>1084</v>
      </c>
      <c r="S137" s="180" t="s">
        <v>272</v>
      </c>
      <c r="T137" s="181" t="s">
        <v>272</v>
      </c>
      <c r="U137" s="160">
        <v>0.21</v>
      </c>
      <c r="V137" s="160">
        <f>ROUND(E137*U137,2)</f>
        <v>0.63</v>
      </c>
      <c r="W137" s="160"/>
      <c r="X137" s="160" t="s">
        <v>313</v>
      </c>
      <c r="Y137" s="160" t="s">
        <v>275</v>
      </c>
      <c r="Z137" s="149"/>
      <c r="AA137" s="149"/>
      <c r="AB137" s="149"/>
      <c r="AC137" s="149"/>
      <c r="AD137" s="149"/>
      <c r="AE137" s="149"/>
      <c r="AF137" s="149"/>
      <c r="AG137" s="149" t="s">
        <v>554</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x14ac:dyDescent="0.2">
      <c r="A138" s="156"/>
      <c r="B138" s="157"/>
      <c r="C138" s="186" t="s">
        <v>147</v>
      </c>
      <c r="D138" s="165"/>
      <c r="E138" s="166">
        <v>3</v>
      </c>
      <c r="F138" s="160"/>
      <c r="G138" s="160"/>
      <c r="H138" s="160"/>
      <c r="I138" s="160"/>
      <c r="J138" s="160"/>
      <c r="K138" s="160"/>
      <c r="L138" s="160"/>
      <c r="M138" s="160"/>
      <c r="N138" s="159"/>
      <c r="O138" s="159"/>
      <c r="P138" s="159"/>
      <c r="Q138" s="159"/>
      <c r="R138" s="160"/>
      <c r="S138" s="160"/>
      <c r="T138" s="160"/>
      <c r="U138" s="160"/>
      <c r="V138" s="160"/>
      <c r="W138" s="160"/>
      <c r="X138" s="160"/>
      <c r="Y138" s="160"/>
      <c r="Z138" s="149"/>
      <c r="AA138" s="149"/>
      <c r="AB138" s="149"/>
      <c r="AC138" s="149"/>
      <c r="AD138" s="149"/>
      <c r="AE138" s="149"/>
      <c r="AF138" s="149"/>
      <c r="AG138" s="149" t="s">
        <v>284</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2" x14ac:dyDescent="0.2">
      <c r="A139" s="156"/>
      <c r="B139" s="157"/>
      <c r="C139" s="251"/>
      <c r="D139" s="252"/>
      <c r="E139" s="252"/>
      <c r="F139" s="252"/>
      <c r="G139" s="252"/>
      <c r="H139" s="160"/>
      <c r="I139" s="160"/>
      <c r="J139" s="160"/>
      <c r="K139" s="160"/>
      <c r="L139" s="160"/>
      <c r="M139" s="160"/>
      <c r="N139" s="159"/>
      <c r="O139" s="159"/>
      <c r="P139" s="159"/>
      <c r="Q139" s="159"/>
      <c r="R139" s="160"/>
      <c r="S139" s="160"/>
      <c r="T139" s="160"/>
      <c r="U139" s="160"/>
      <c r="V139" s="160"/>
      <c r="W139" s="160"/>
      <c r="X139" s="160"/>
      <c r="Y139" s="160"/>
      <c r="Z139" s="149"/>
      <c r="AA139" s="149"/>
      <c r="AB139" s="149"/>
      <c r="AC139" s="149"/>
      <c r="AD139" s="149"/>
      <c r="AE139" s="149"/>
      <c r="AF139" s="149"/>
      <c r="AG139" s="149" t="s">
        <v>279</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
      <c r="A140" s="175">
        <v>37</v>
      </c>
      <c r="B140" s="176" t="s">
        <v>1456</v>
      </c>
      <c r="C140" s="185" t="s">
        <v>1457</v>
      </c>
      <c r="D140" s="177" t="s">
        <v>998</v>
      </c>
      <c r="E140" s="178">
        <v>1</v>
      </c>
      <c r="F140" s="179"/>
      <c r="G140" s="180">
        <f>ROUND(E140*F140,2)</f>
        <v>0</v>
      </c>
      <c r="H140" s="179"/>
      <c r="I140" s="180">
        <f>ROUND(E140*H140,2)</f>
        <v>0</v>
      </c>
      <c r="J140" s="179"/>
      <c r="K140" s="180">
        <f>ROUND(E140*J140,2)</f>
        <v>0</v>
      </c>
      <c r="L140" s="180">
        <v>21</v>
      </c>
      <c r="M140" s="180">
        <f>G140*(1+L140/100)</f>
        <v>0</v>
      </c>
      <c r="N140" s="178">
        <v>0</v>
      </c>
      <c r="O140" s="178">
        <f>ROUND(E140*N140,2)</f>
        <v>0</v>
      </c>
      <c r="P140" s="178">
        <v>0</v>
      </c>
      <c r="Q140" s="178">
        <f>ROUND(E140*P140,2)</f>
        <v>0</v>
      </c>
      <c r="R140" s="180"/>
      <c r="S140" s="180" t="s">
        <v>354</v>
      </c>
      <c r="T140" s="181" t="s">
        <v>273</v>
      </c>
      <c r="U140" s="160">
        <v>0</v>
      </c>
      <c r="V140" s="160">
        <f>ROUND(E140*U140,2)</f>
        <v>0</v>
      </c>
      <c r="W140" s="160"/>
      <c r="X140" s="160" t="s">
        <v>313</v>
      </c>
      <c r="Y140" s="160" t="s">
        <v>275</v>
      </c>
      <c r="Z140" s="149"/>
      <c r="AA140" s="149"/>
      <c r="AB140" s="149"/>
      <c r="AC140" s="149"/>
      <c r="AD140" s="149"/>
      <c r="AE140" s="149"/>
      <c r="AF140" s="149"/>
      <c r="AG140" s="149" t="s">
        <v>554</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x14ac:dyDescent="0.2">
      <c r="A141" s="156"/>
      <c r="B141" s="157"/>
      <c r="C141" s="249" t="s">
        <v>1458</v>
      </c>
      <c r="D141" s="250"/>
      <c r="E141" s="250"/>
      <c r="F141" s="250"/>
      <c r="G141" s="250"/>
      <c r="H141" s="160"/>
      <c r="I141" s="160"/>
      <c r="J141" s="160"/>
      <c r="K141" s="160"/>
      <c r="L141" s="160"/>
      <c r="M141" s="160"/>
      <c r="N141" s="159"/>
      <c r="O141" s="159"/>
      <c r="P141" s="159"/>
      <c r="Q141" s="159"/>
      <c r="R141" s="160"/>
      <c r="S141" s="160"/>
      <c r="T141" s="160"/>
      <c r="U141" s="160"/>
      <c r="V141" s="160"/>
      <c r="W141" s="160"/>
      <c r="X141" s="160"/>
      <c r="Y141" s="160"/>
      <c r="Z141" s="149"/>
      <c r="AA141" s="149"/>
      <c r="AB141" s="149"/>
      <c r="AC141" s="149"/>
      <c r="AD141" s="149"/>
      <c r="AE141" s="149"/>
      <c r="AF141" s="149"/>
      <c r="AG141" s="149" t="s">
        <v>278</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x14ac:dyDescent="0.2">
      <c r="A142" s="156"/>
      <c r="B142" s="157"/>
      <c r="C142" s="186" t="s">
        <v>143</v>
      </c>
      <c r="D142" s="165"/>
      <c r="E142" s="166">
        <v>1</v>
      </c>
      <c r="F142" s="160"/>
      <c r="G142" s="160"/>
      <c r="H142" s="160"/>
      <c r="I142" s="160"/>
      <c r="J142" s="160"/>
      <c r="K142" s="160"/>
      <c r="L142" s="160"/>
      <c r="M142" s="160"/>
      <c r="N142" s="159"/>
      <c r="O142" s="159"/>
      <c r="P142" s="159"/>
      <c r="Q142" s="159"/>
      <c r="R142" s="160"/>
      <c r="S142" s="160"/>
      <c r="T142" s="160"/>
      <c r="U142" s="160"/>
      <c r="V142" s="160"/>
      <c r="W142" s="160"/>
      <c r="X142" s="160"/>
      <c r="Y142" s="160"/>
      <c r="Z142" s="149"/>
      <c r="AA142" s="149"/>
      <c r="AB142" s="149"/>
      <c r="AC142" s="149"/>
      <c r="AD142" s="149"/>
      <c r="AE142" s="149"/>
      <c r="AF142" s="149"/>
      <c r="AG142" s="149" t="s">
        <v>284</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2" x14ac:dyDescent="0.2">
      <c r="A143" s="156"/>
      <c r="B143" s="157"/>
      <c r="C143" s="251"/>
      <c r="D143" s="252"/>
      <c r="E143" s="252"/>
      <c r="F143" s="252"/>
      <c r="G143" s="252"/>
      <c r="H143" s="160"/>
      <c r="I143" s="160"/>
      <c r="J143" s="160"/>
      <c r="K143" s="160"/>
      <c r="L143" s="160"/>
      <c r="M143" s="160"/>
      <c r="N143" s="159"/>
      <c r="O143" s="159"/>
      <c r="P143" s="159"/>
      <c r="Q143" s="159"/>
      <c r="R143" s="160"/>
      <c r="S143" s="160"/>
      <c r="T143" s="160"/>
      <c r="U143" s="160"/>
      <c r="V143" s="160"/>
      <c r="W143" s="160"/>
      <c r="X143" s="160"/>
      <c r="Y143" s="160"/>
      <c r="Z143" s="149"/>
      <c r="AA143" s="149"/>
      <c r="AB143" s="149"/>
      <c r="AC143" s="149"/>
      <c r="AD143" s="149"/>
      <c r="AE143" s="149"/>
      <c r="AF143" s="149"/>
      <c r="AG143" s="149" t="s">
        <v>279</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
      <c r="A144" s="175">
        <v>38</v>
      </c>
      <c r="B144" s="176" t="s">
        <v>1459</v>
      </c>
      <c r="C144" s="185" t="s">
        <v>1460</v>
      </c>
      <c r="D144" s="177" t="s">
        <v>998</v>
      </c>
      <c r="E144" s="178">
        <v>1</v>
      </c>
      <c r="F144" s="179"/>
      <c r="G144" s="180">
        <f>ROUND(E144*F144,2)</f>
        <v>0</v>
      </c>
      <c r="H144" s="179"/>
      <c r="I144" s="180">
        <f>ROUND(E144*H144,2)</f>
        <v>0</v>
      </c>
      <c r="J144" s="179"/>
      <c r="K144" s="180">
        <f>ROUND(E144*J144,2)</f>
        <v>0</v>
      </c>
      <c r="L144" s="180">
        <v>21</v>
      </c>
      <c r="M144" s="180">
        <f>G144*(1+L144/100)</f>
        <v>0</v>
      </c>
      <c r="N144" s="178">
        <v>0</v>
      </c>
      <c r="O144" s="178">
        <f>ROUND(E144*N144,2)</f>
        <v>0</v>
      </c>
      <c r="P144" s="178">
        <v>0</v>
      </c>
      <c r="Q144" s="178">
        <f>ROUND(E144*P144,2)</f>
        <v>0</v>
      </c>
      <c r="R144" s="180"/>
      <c r="S144" s="180" t="s">
        <v>354</v>
      </c>
      <c r="T144" s="181" t="s">
        <v>273</v>
      </c>
      <c r="U144" s="160">
        <v>0</v>
      </c>
      <c r="V144" s="160">
        <f>ROUND(E144*U144,2)</f>
        <v>0</v>
      </c>
      <c r="W144" s="160"/>
      <c r="X144" s="160" t="s">
        <v>313</v>
      </c>
      <c r="Y144" s="160" t="s">
        <v>275</v>
      </c>
      <c r="Z144" s="149"/>
      <c r="AA144" s="149"/>
      <c r="AB144" s="149"/>
      <c r="AC144" s="149"/>
      <c r="AD144" s="149"/>
      <c r="AE144" s="149"/>
      <c r="AF144" s="149"/>
      <c r="AG144" s="149" t="s">
        <v>554</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2" x14ac:dyDescent="0.2">
      <c r="A145" s="156"/>
      <c r="B145" s="157"/>
      <c r="C145" s="249" t="s">
        <v>1458</v>
      </c>
      <c r="D145" s="250"/>
      <c r="E145" s="250"/>
      <c r="F145" s="250"/>
      <c r="G145" s="250"/>
      <c r="H145" s="160"/>
      <c r="I145" s="160"/>
      <c r="J145" s="160"/>
      <c r="K145" s="160"/>
      <c r="L145" s="160"/>
      <c r="M145" s="160"/>
      <c r="N145" s="159"/>
      <c r="O145" s="159"/>
      <c r="P145" s="159"/>
      <c r="Q145" s="159"/>
      <c r="R145" s="160"/>
      <c r="S145" s="160"/>
      <c r="T145" s="160"/>
      <c r="U145" s="160"/>
      <c r="V145" s="160"/>
      <c r="W145" s="160"/>
      <c r="X145" s="160"/>
      <c r="Y145" s="160"/>
      <c r="Z145" s="149"/>
      <c r="AA145" s="149"/>
      <c r="AB145" s="149"/>
      <c r="AC145" s="149"/>
      <c r="AD145" s="149"/>
      <c r="AE145" s="149"/>
      <c r="AF145" s="149"/>
      <c r="AG145" s="149" t="s">
        <v>278</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x14ac:dyDescent="0.2">
      <c r="A146" s="156"/>
      <c r="B146" s="157"/>
      <c r="C146" s="186" t="s">
        <v>143</v>
      </c>
      <c r="D146" s="165"/>
      <c r="E146" s="166">
        <v>1</v>
      </c>
      <c r="F146" s="160"/>
      <c r="G146" s="160"/>
      <c r="H146" s="160"/>
      <c r="I146" s="160"/>
      <c r="J146" s="160"/>
      <c r="K146" s="160"/>
      <c r="L146" s="160"/>
      <c r="M146" s="160"/>
      <c r="N146" s="159"/>
      <c r="O146" s="159"/>
      <c r="P146" s="159"/>
      <c r="Q146" s="159"/>
      <c r="R146" s="160"/>
      <c r="S146" s="160"/>
      <c r="T146" s="160"/>
      <c r="U146" s="160"/>
      <c r="V146" s="160"/>
      <c r="W146" s="160"/>
      <c r="X146" s="160"/>
      <c r="Y146" s="160"/>
      <c r="Z146" s="149"/>
      <c r="AA146" s="149"/>
      <c r="AB146" s="149"/>
      <c r="AC146" s="149"/>
      <c r="AD146" s="149"/>
      <c r="AE146" s="149"/>
      <c r="AF146" s="149"/>
      <c r="AG146" s="149" t="s">
        <v>284</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x14ac:dyDescent="0.2">
      <c r="A147" s="156"/>
      <c r="B147" s="157"/>
      <c r="C147" s="251"/>
      <c r="D147" s="252"/>
      <c r="E147" s="252"/>
      <c r="F147" s="252"/>
      <c r="G147" s="252"/>
      <c r="H147" s="160"/>
      <c r="I147" s="160"/>
      <c r="J147" s="160"/>
      <c r="K147" s="160"/>
      <c r="L147" s="160"/>
      <c r="M147" s="160"/>
      <c r="N147" s="159"/>
      <c r="O147" s="159"/>
      <c r="P147" s="159"/>
      <c r="Q147" s="159"/>
      <c r="R147" s="160"/>
      <c r="S147" s="160"/>
      <c r="T147" s="160"/>
      <c r="U147" s="160"/>
      <c r="V147" s="160"/>
      <c r="W147" s="160"/>
      <c r="X147" s="160"/>
      <c r="Y147" s="160"/>
      <c r="Z147" s="149"/>
      <c r="AA147" s="149"/>
      <c r="AB147" s="149"/>
      <c r="AC147" s="149"/>
      <c r="AD147" s="149"/>
      <c r="AE147" s="149"/>
      <c r="AF147" s="149"/>
      <c r="AG147" s="149" t="s">
        <v>279</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
      <c r="A148" s="175">
        <v>39</v>
      </c>
      <c r="B148" s="176" t="s">
        <v>1461</v>
      </c>
      <c r="C148" s="185" t="s">
        <v>1462</v>
      </c>
      <c r="D148" s="177" t="s">
        <v>998</v>
      </c>
      <c r="E148" s="178">
        <v>1</v>
      </c>
      <c r="F148" s="179"/>
      <c r="G148" s="180">
        <f>ROUND(E148*F148,2)</f>
        <v>0</v>
      </c>
      <c r="H148" s="179"/>
      <c r="I148" s="180">
        <f>ROUND(E148*H148,2)</f>
        <v>0</v>
      </c>
      <c r="J148" s="179"/>
      <c r="K148" s="180">
        <f>ROUND(E148*J148,2)</f>
        <v>0</v>
      </c>
      <c r="L148" s="180">
        <v>21</v>
      </c>
      <c r="M148" s="180">
        <f>G148*(1+L148/100)</f>
        <v>0</v>
      </c>
      <c r="N148" s="178">
        <v>0</v>
      </c>
      <c r="O148" s="178">
        <f>ROUND(E148*N148,2)</f>
        <v>0</v>
      </c>
      <c r="P148" s="178">
        <v>0</v>
      </c>
      <c r="Q148" s="178">
        <f>ROUND(E148*P148,2)</f>
        <v>0</v>
      </c>
      <c r="R148" s="180"/>
      <c r="S148" s="180" t="s">
        <v>354</v>
      </c>
      <c r="T148" s="181" t="s">
        <v>273</v>
      </c>
      <c r="U148" s="160">
        <v>0</v>
      </c>
      <c r="V148" s="160">
        <f>ROUND(E148*U148,2)</f>
        <v>0</v>
      </c>
      <c r="W148" s="160"/>
      <c r="X148" s="160" t="s">
        <v>313</v>
      </c>
      <c r="Y148" s="160" t="s">
        <v>275</v>
      </c>
      <c r="Z148" s="149"/>
      <c r="AA148" s="149"/>
      <c r="AB148" s="149"/>
      <c r="AC148" s="149"/>
      <c r="AD148" s="149"/>
      <c r="AE148" s="149"/>
      <c r="AF148" s="149"/>
      <c r="AG148" s="149" t="s">
        <v>554</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2" x14ac:dyDescent="0.2">
      <c r="A149" s="156"/>
      <c r="B149" s="157"/>
      <c r="C149" s="249" t="s">
        <v>1458</v>
      </c>
      <c r="D149" s="250"/>
      <c r="E149" s="250"/>
      <c r="F149" s="250"/>
      <c r="G149" s="250"/>
      <c r="H149" s="160"/>
      <c r="I149" s="160"/>
      <c r="J149" s="160"/>
      <c r="K149" s="160"/>
      <c r="L149" s="160"/>
      <c r="M149" s="160"/>
      <c r="N149" s="159"/>
      <c r="O149" s="159"/>
      <c r="P149" s="159"/>
      <c r="Q149" s="159"/>
      <c r="R149" s="160"/>
      <c r="S149" s="160"/>
      <c r="T149" s="160"/>
      <c r="U149" s="160"/>
      <c r="V149" s="160"/>
      <c r="W149" s="160"/>
      <c r="X149" s="160"/>
      <c r="Y149" s="160"/>
      <c r="Z149" s="149"/>
      <c r="AA149" s="149"/>
      <c r="AB149" s="149"/>
      <c r="AC149" s="149"/>
      <c r="AD149" s="149"/>
      <c r="AE149" s="149"/>
      <c r="AF149" s="149"/>
      <c r="AG149" s="149" t="s">
        <v>278</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2" x14ac:dyDescent="0.2">
      <c r="A150" s="156"/>
      <c r="B150" s="157"/>
      <c r="C150" s="186" t="s">
        <v>143</v>
      </c>
      <c r="D150" s="165"/>
      <c r="E150" s="166">
        <v>1</v>
      </c>
      <c r="F150" s="160"/>
      <c r="G150" s="160"/>
      <c r="H150" s="160"/>
      <c r="I150" s="160"/>
      <c r="J150" s="160"/>
      <c r="K150" s="160"/>
      <c r="L150" s="160"/>
      <c r="M150" s="160"/>
      <c r="N150" s="159"/>
      <c r="O150" s="159"/>
      <c r="P150" s="159"/>
      <c r="Q150" s="159"/>
      <c r="R150" s="160"/>
      <c r="S150" s="160"/>
      <c r="T150" s="160"/>
      <c r="U150" s="160"/>
      <c r="V150" s="160"/>
      <c r="W150" s="160"/>
      <c r="X150" s="160"/>
      <c r="Y150" s="160"/>
      <c r="Z150" s="149"/>
      <c r="AA150" s="149"/>
      <c r="AB150" s="149"/>
      <c r="AC150" s="149"/>
      <c r="AD150" s="149"/>
      <c r="AE150" s="149"/>
      <c r="AF150" s="149"/>
      <c r="AG150" s="149" t="s">
        <v>284</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2" x14ac:dyDescent="0.2">
      <c r="A151" s="156"/>
      <c r="B151" s="157"/>
      <c r="C151" s="251"/>
      <c r="D151" s="252"/>
      <c r="E151" s="252"/>
      <c r="F151" s="252"/>
      <c r="G151" s="252"/>
      <c r="H151" s="160"/>
      <c r="I151" s="160"/>
      <c r="J151" s="160"/>
      <c r="K151" s="160"/>
      <c r="L151" s="160"/>
      <c r="M151" s="160"/>
      <c r="N151" s="159"/>
      <c r="O151" s="159"/>
      <c r="P151" s="159"/>
      <c r="Q151" s="159"/>
      <c r="R151" s="160"/>
      <c r="S151" s="160"/>
      <c r="T151" s="160"/>
      <c r="U151" s="160"/>
      <c r="V151" s="160"/>
      <c r="W151" s="160"/>
      <c r="X151" s="160"/>
      <c r="Y151" s="160"/>
      <c r="Z151" s="149"/>
      <c r="AA151" s="149"/>
      <c r="AB151" s="149"/>
      <c r="AC151" s="149"/>
      <c r="AD151" s="149"/>
      <c r="AE151" s="149"/>
      <c r="AF151" s="149"/>
      <c r="AG151" s="149" t="s">
        <v>279</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1" x14ac:dyDescent="0.2">
      <c r="A152" s="175">
        <v>40</v>
      </c>
      <c r="B152" s="176" t="s">
        <v>1463</v>
      </c>
      <c r="C152" s="185" t="s">
        <v>1464</v>
      </c>
      <c r="D152" s="177" t="s">
        <v>998</v>
      </c>
      <c r="E152" s="178">
        <v>1</v>
      </c>
      <c r="F152" s="179"/>
      <c r="G152" s="180">
        <f>ROUND(E152*F152,2)</f>
        <v>0</v>
      </c>
      <c r="H152" s="179"/>
      <c r="I152" s="180">
        <f>ROUND(E152*H152,2)</f>
        <v>0</v>
      </c>
      <c r="J152" s="179"/>
      <c r="K152" s="180">
        <f>ROUND(E152*J152,2)</f>
        <v>0</v>
      </c>
      <c r="L152" s="180">
        <v>21</v>
      </c>
      <c r="M152" s="180">
        <f>G152*(1+L152/100)</f>
        <v>0</v>
      </c>
      <c r="N152" s="178">
        <v>0</v>
      </c>
      <c r="O152" s="178">
        <f>ROUND(E152*N152,2)</f>
        <v>0</v>
      </c>
      <c r="P152" s="178">
        <v>0</v>
      </c>
      <c r="Q152" s="178">
        <f>ROUND(E152*P152,2)</f>
        <v>0</v>
      </c>
      <c r="R152" s="180"/>
      <c r="S152" s="180" t="s">
        <v>354</v>
      </c>
      <c r="T152" s="181" t="s">
        <v>273</v>
      </c>
      <c r="U152" s="160">
        <v>0</v>
      </c>
      <c r="V152" s="160">
        <f>ROUND(E152*U152,2)</f>
        <v>0</v>
      </c>
      <c r="W152" s="160"/>
      <c r="X152" s="160" t="s">
        <v>313</v>
      </c>
      <c r="Y152" s="160" t="s">
        <v>275</v>
      </c>
      <c r="Z152" s="149"/>
      <c r="AA152" s="149"/>
      <c r="AB152" s="149"/>
      <c r="AC152" s="149"/>
      <c r="AD152" s="149"/>
      <c r="AE152" s="149"/>
      <c r="AF152" s="149"/>
      <c r="AG152" s="149" t="s">
        <v>554</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2" x14ac:dyDescent="0.2">
      <c r="A153" s="156"/>
      <c r="B153" s="157"/>
      <c r="C153" s="249" t="s">
        <v>1458</v>
      </c>
      <c r="D153" s="250"/>
      <c r="E153" s="250"/>
      <c r="F153" s="250"/>
      <c r="G153" s="250"/>
      <c r="H153" s="160"/>
      <c r="I153" s="160"/>
      <c r="J153" s="160"/>
      <c r="K153" s="160"/>
      <c r="L153" s="160"/>
      <c r="M153" s="160"/>
      <c r="N153" s="159"/>
      <c r="O153" s="159"/>
      <c r="P153" s="159"/>
      <c r="Q153" s="159"/>
      <c r="R153" s="160"/>
      <c r="S153" s="160"/>
      <c r="T153" s="160"/>
      <c r="U153" s="160"/>
      <c r="V153" s="160"/>
      <c r="W153" s="160"/>
      <c r="X153" s="160"/>
      <c r="Y153" s="160"/>
      <c r="Z153" s="149"/>
      <c r="AA153" s="149"/>
      <c r="AB153" s="149"/>
      <c r="AC153" s="149"/>
      <c r="AD153" s="149"/>
      <c r="AE153" s="149"/>
      <c r="AF153" s="149"/>
      <c r="AG153" s="149" t="s">
        <v>278</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x14ac:dyDescent="0.2">
      <c r="A154" s="156"/>
      <c r="B154" s="157"/>
      <c r="C154" s="186" t="s">
        <v>143</v>
      </c>
      <c r="D154" s="165"/>
      <c r="E154" s="166">
        <v>1</v>
      </c>
      <c r="F154" s="160"/>
      <c r="G154" s="160"/>
      <c r="H154" s="160"/>
      <c r="I154" s="160"/>
      <c r="J154" s="160"/>
      <c r="K154" s="160"/>
      <c r="L154" s="160"/>
      <c r="M154" s="160"/>
      <c r="N154" s="159"/>
      <c r="O154" s="159"/>
      <c r="P154" s="159"/>
      <c r="Q154" s="159"/>
      <c r="R154" s="160"/>
      <c r="S154" s="160"/>
      <c r="T154" s="160"/>
      <c r="U154" s="160"/>
      <c r="V154" s="160"/>
      <c r="W154" s="160"/>
      <c r="X154" s="160"/>
      <c r="Y154" s="160"/>
      <c r="Z154" s="149"/>
      <c r="AA154" s="149"/>
      <c r="AB154" s="149"/>
      <c r="AC154" s="149"/>
      <c r="AD154" s="149"/>
      <c r="AE154" s="149"/>
      <c r="AF154" s="149"/>
      <c r="AG154" s="149" t="s">
        <v>284</v>
      </c>
      <c r="AH154" s="149">
        <v>0</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x14ac:dyDescent="0.2">
      <c r="A155" s="156"/>
      <c r="B155" s="157"/>
      <c r="C155" s="251"/>
      <c r="D155" s="252"/>
      <c r="E155" s="252"/>
      <c r="F155" s="252"/>
      <c r="G155" s="252"/>
      <c r="H155" s="160"/>
      <c r="I155" s="160"/>
      <c r="J155" s="160"/>
      <c r="K155" s="160"/>
      <c r="L155" s="160"/>
      <c r="M155" s="160"/>
      <c r="N155" s="159"/>
      <c r="O155" s="159"/>
      <c r="P155" s="159"/>
      <c r="Q155" s="159"/>
      <c r="R155" s="160"/>
      <c r="S155" s="160"/>
      <c r="T155" s="160"/>
      <c r="U155" s="160"/>
      <c r="V155" s="160"/>
      <c r="W155" s="160"/>
      <c r="X155" s="160"/>
      <c r="Y155" s="160"/>
      <c r="Z155" s="149"/>
      <c r="AA155" s="149"/>
      <c r="AB155" s="149"/>
      <c r="AC155" s="149"/>
      <c r="AD155" s="149"/>
      <c r="AE155" s="149"/>
      <c r="AF155" s="149"/>
      <c r="AG155" s="149" t="s">
        <v>279</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x14ac:dyDescent="0.2">
      <c r="A156" s="175">
        <v>41</v>
      </c>
      <c r="B156" s="176" t="s">
        <v>1465</v>
      </c>
      <c r="C156" s="185" t="s">
        <v>1466</v>
      </c>
      <c r="D156" s="177" t="s">
        <v>998</v>
      </c>
      <c r="E156" s="178">
        <v>2</v>
      </c>
      <c r="F156" s="179"/>
      <c r="G156" s="180">
        <f>ROUND(E156*F156,2)</f>
        <v>0</v>
      </c>
      <c r="H156" s="179"/>
      <c r="I156" s="180">
        <f>ROUND(E156*H156,2)</f>
        <v>0</v>
      </c>
      <c r="J156" s="179"/>
      <c r="K156" s="180">
        <f>ROUND(E156*J156,2)</f>
        <v>0</v>
      </c>
      <c r="L156" s="180">
        <v>21</v>
      </c>
      <c r="M156" s="180">
        <f>G156*(1+L156/100)</f>
        <v>0</v>
      </c>
      <c r="N156" s="178">
        <v>0</v>
      </c>
      <c r="O156" s="178">
        <f>ROUND(E156*N156,2)</f>
        <v>0</v>
      </c>
      <c r="P156" s="178">
        <v>0</v>
      </c>
      <c r="Q156" s="178">
        <f>ROUND(E156*P156,2)</f>
        <v>0</v>
      </c>
      <c r="R156" s="180"/>
      <c r="S156" s="180" t="s">
        <v>354</v>
      </c>
      <c r="T156" s="181" t="s">
        <v>273</v>
      </c>
      <c r="U156" s="160">
        <v>0</v>
      </c>
      <c r="V156" s="160">
        <f>ROUND(E156*U156,2)</f>
        <v>0</v>
      </c>
      <c r="W156" s="160"/>
      <c r="X156" s="160" t="s">
        <v>313</v>
      </c>
      <c r="Y156" s="160" t="s">
        <v>275</v>
      </c>
      <c r="Z156" s="149"/>
      <c r="AA156" s="149"/>
      <c r="AB156" s="149"/>
      <c r="AC156" s="149"/>
      <c r="AD156" s="149"/>
      <c r="AE156" s="149"/>
      <c r="AF156" s="149"/>
      <c r="AG156" s="149" t="s">
        <v>554</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x14ac:dyDescent="0.2">
      <c r="A157" s="156"/>
      <c r="B157" s="157"/>
      <c r="C157" s="249" t="s">
        <v>1458</v>
      </c>
      <c r="D157" s="250"/>
      <c r="E157" s="250"/>
      <c r="F157" s="250"/>
      <c r="G157" s="250"/>
      <c r="H157" s="160"/>
      <c r="I157" s="160"/>
      <c r="J157" s="160"/>
      <c r="K157" s="160"/>
      <c r="L157" s="160"/>
      <c r="M157" s="160"/>
      <c r="N157" s="159"/>
      <c r="O157" s="159"/>
      <c r="P157" s="159"/>
      <c r="Q157" s="159"/>
      <c r="R157" s="160"/>
      <c r="S157" s="160"/>
      <c r="T157" s="160"/>
      <c r="U157" s="160"/>
      <c r="V157" s="160"/>
      <c r="W157" s="160"/>
      <c r="X157" s="160"/>
      <c r="Y157" s="160"/>
      <c r="Z157" s="149"/>
      <c r="AA157" s="149"/>
      <c r="AB157" s="149"/>
      <c r="AC157" s="149"/>
      <c r="AD157" s="149"/>
      <c r="AE157" s="149"/>
      <c r="AF157" s="149"/>
      <c r="AG157" s="149" t="s">
        <v>278</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x14ac:dyDescent="0.2">
      <c r="A158" s="156"/>
      <c r="B158" s="157"/>
      <c r="C158" s="186" t="s">
        <v>1467</v>
      </c>
      <c r="D158" s="165"/>
      <c r="E158" s="166">
        <v>2</v>
      </c>
      <c r="F158" s="160"/>
      <c r="G158" s="160"/>
      <c r="H158" s="160"/>
      <c r="I158" s="160"/>
      <c r="J158" s="160"/>
      <c r="K158" s="160"/>
      <c r="L158" s="160"/>
      <c r="M158" s="160"/>
      <c r="N158" s="159"/>
      <c r="O158" s="159"/>
      <c r="P158" s="159"/>
      <c r="Q158" s="159"/>
      <c r="R158" s="160"/>
      <c r="S158" s="160"/>
      <c r="T158" s="160"/>
      <c r="U158" s="160"/>
      <c r="V158" s="160"/>
      <c r="W158" s="160"/>
      <c r="X158" s="160"/>
      <c r="Y158" s="160"/>
      <c r="Z158" s="149"/>
      <c r="AA158" s="149"/>
      <c r="AB158" s="149"/>
      <c r="AC158" s="149"/>
      <c r="AD158" s="149"/>
      <c r="AE158" s="149"/>
      <c r="AF158" s="149"/>
      <c r="AG158" s="149" t="s">
        <v>284</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x14ac:dyDescent="0.2">
      <c r="A159" s="156"/>
      <c r="B159" s="157"/>
      <c r="C159" s="251"/>
      <c r="D159" s="252"/>
      <c r="E159" s="252"/>
      <c r="F159" s="252"/>
      <c r="G159" s="252"/>
      <c r="H159" s="160"/>
      <c r="I159" s="160"/>
      <c r="J159" s="160"/>
      <c r="K159" s="160"/>
      <c r="L159" s="160"/>
      <c r="M159" s="160"/>
      <c r="N159" s="159"/>
      <c r="O159" s="159"/>
      <c r="P159" s="159"/>
      <c r="Q159" s="159"/>
      <c r="R159" s="160"/>
      <c r="S159" s="160"/>
      <c r="T159" s="160"/>
      <c r="U159" s="160"/>
      <c r="V159" s="160"/>
      <c r="W159" s="160"/>
      <c r="X159" s="160"/>
      <c r="Y159" s="160"/>
      <c r="Z159" s="149"/>
      <c r="AA159" s="149"/>
      <c r="AB159" s="149"/>
      <c r="AC159" s="149"/>
      <c r="AD159" s="149"/>
      <c r="AE159" s="149"/>
      <c r="AF159" s="149"/>
      <c r="AG159" s="149" t="s">
        <v>279</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
      <c r="A160" s="175">
        <v>42</v>
      </c>
      <c r="B160" s="176" t="s">
        <v>1468</v>
      </c>
      <c r="C160" s="185" t="s">
        <v>1469</v>
      </c>
      <c r="D160" s="177" t="s">
        <v>998</v>
      </c>
      <c r="E160" s="178">
        <v>1</v>
      </c>
      <c r="F160" s="179"/>
      <c r="G160" s="180">
        <f>ROUND(E160*F160,2)</f>
        <v>0</v>
      </c>
      <c r="H160" s="179"/>
      <c r="I160" s="180">
        <f>ROUND(E160*H160,2)</f>
        <v>0</v>
      </c>
      <c r="J160" s="179"/>
      <c r="K160" s="180">
        <f>ROUND(E160*J160,2)</f>
        <v>0</v>
      </c>
      <c r="L160" s="180">
        <v>21</v>
      </c>
      <c r="M160" s="180">
        <f>G160*(1+L160/100)</f>
        <v>0</v>
      </c>
      <c r="N160" s="178">
        <v>0</v>
      </c>
      <c r="O160" s="178">
        <f>ROUND(E160*N160,2)</f>
        <v>0</v>
      </c>
      <c r="P160" s="178">
        <v>0</v>
      </c>
      <c r="Q160" s="178">
        <f>ROUND(E160*P160,2)</f>
        <v>0</v>
      </c>
      <c r="R160" s="180"/>
      <c r="S160" s="180" t="s">
        <v>354</v>
      </c>
      <c r="T160" s="181" t="s">
        <v>273</v>
      </c>
      <c r="U160" s="160">
        <v>0</v>
      </c>
      <c r="V160" s="160">
        <f>ROUND(E160*U160,2)</f>
        <v>0</v>
      </c>
      <c r="W160" s="160"/>
      <c r="X160" s="160" t="s">
        <v>313</v>
      </c>
      <c r="Y160" s="160" t="s">
        <v>275</v>
      </c>
      <c r="Z160" s="149"/>
      <c r="AA160" s="149"/>
      <c r="AB160" s="149"/>
      <c r="AC160" s="149"/>
      <c r="AD160" s="149"/>
      <c r="AE160" s="149"/>
      <c r="AF160" s="149"/>
      <c r="AG160" s="149" t="s">
        <v>554</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x14ac:dyDescent="0.2">
      <c r="A161" s="156"/>
      <c r="B161" s="157"/>
      <c r="C161" s="249" t="s">
        <v>1458</v>
      </c>
      <c r="D161" s="250"/>
      <c r="E161" s="250"/>
      <c r="F161" s="250"/>
      <c r="G161" s="250"/>
      <c r="H161" s="160"/>
      <c r="I161" s="160"/>
      <c r="J161" s="160"/>
      <c r="K161" s="160"/>
      <c r="L161" s="160"/>
      <c r="M161" s="160"/>
      <c r="N161" s="159"/>
      <c r="O161" s="159"/>
      <c r="P161" s="159"/>
      <c r="Q161" s="159"/>
      <c r="R161" s="160"/>
      <c r="S161" s="160"/>
      <c r="T161" s="160"/>
      <c r="U161" s="160"/>
      <c r="V161" s="160"/>
      <c r="W161" s="160"/>
      <c r="X161" s="160"/>
      <c r="Y161" s="160"/>
      <c r="Z161" s="149"/>
      <c r="AA161" s="149"/>
      <c r="AB161" s="149"/>
      <c r="AC161" s="149"/>
      <c r="AD161" s="149"/>
      <c r="AE161" s="149"/>
      <c r="AF161" s="149"/>
      <c r="AG161" s="149" t="s">
        <v>278</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x14ac:dyDescent="0.2">
      <c r="A162" s="156"/>
      <c r="B162" s="157"/>
      <c r="C162" s="186" t="s">
        <v>143</v>
      </c>
      <c r="D162" s="165"/>
      <c r="E162" s="166">
        <v>1</v>
      </c>
      <c r="F162" s="160"/>
      <c r="G162" s="160"/>
      <c r="H162" s="160"/>
      <c r="I162" s="160"/>
      <c r="J162" s="160"/>
      <c r="K162" s="160"/>
      <c r="L162" s="160"/>
      <c r="M162" s="160"/>
      <c r="N162" s="159"/>
      <c r="O162" s="159"/>
      <c r="P162" s="159"/>
      <c r="Q162" s="159"/>
      <c r="R162" s="160"/>
      <c r="S162" s="160"/>
      <c r="T162" s="160"/>
      <c r="U162" s="160"/>
      <c r="V162" s="160"/>
      <c r="W162" s="160"/>
      <c r="X162" s="160"/>
      <c r="Y162" s="160"/>
      <c r="Z162" s="149"/>
      <c r="AA162" s="149"/>
      <c r="AB162" s="149"/>
      <c r="AC162" s="149"/>
      <c r="AD162" s="149"/>
      <c r="AE162" s="149"/>
      <c r="AF162" s="149"/>
      <c r="AG162" s="149" t="s">
        <v>284</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2" x14ac:dyDescent="0.2">
      <c r="A163" s="156"/>
      <c r="B163" s="157"/>
      <c r="C163" s="251"/>
      <c r="D163" s="252"/>
      <c r="E163" s="252"/>
      <c r="F163" s="252"/>
      <c r="G163" s="252"/>
      <c r="H163" s="160"/>
      <c r="I163" s="160"/>
      <c r="J163" s="160"/>
      <c r="K163" s="160"/>
      <c r="L163" s="160"/>
      <c r="M163" s="160"/>
      <c r="N163" s="159"/>
      <c r="O163" s="159"/>
      <c r="P163" s="159"/>
      <c r="Q163" s="159"/>
      <c r="R163" s="160"/>
      <c r="S163" s="160"/>
      <c r="T163" s="160"/>
      <c r="U163" s="160"/>
      <c r="V163" s="160"/>
      <c r="W163" s="160"/>
      <c r="X163" s="160"/>
      <c r="Y163" s="160"/>
      <c r="Z163" s="149"/>
      <c r="AA163" s="149"/>
      <c r="AB163" s="149"/>
      <c r="AC163" s="149"/>
      <c r="AD163" s="149"/>
      <c r="AE163" s="149"/>
      <c r="AF163" s="149"/>
      <c r="AG163" s="149" t="s">
        <v>279</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x14ac:dyDescent="0.2">
      <c r="A164" s="175">
        <v>43</v>
      </c>
      <c r="B164" s="176" t="s">
        <v>1470</v>
      </c>
      <c r="C164" s="185" t="s">
        <v>1471</v>
      </c>
      <c r="D164" s="177" t="s">
        <v>998</v>
      </c>
      <c r="E164" s="178">
        <v>2</v>
      </c>
      <c r="F164" s="179"/>
      <c r="G164" s="180">
        <f>ROUND(E164*F164,2)</f>
        <v>0</v>
      </c>
      <c r="H164" s="179"/>
      <c r="I164" s="180">
        <f>ROUND(E164*H164,2)</f>
        <v>0</v>
      </c>
      <c r="J164" s="179"/>
      <c r="K164" s="180">
        <f>ROUND(E164*J164,2)</f>
        <v>0</v>
      </c>
      <c r="L164" s="180">
        <v>21</v>
      </c>
      <c r="M164" s="180">
        <f>G164*(1+L164/100)</f>
        <v>0</v>
      </c>
      <c r="N164" s="178">
        <v>0</v>
      </c>
      <c r="O164" s="178">
        <f>ROUND(E164*N164,2)</f>
        <v>0</v>
      </c>
      <c r="P164" s="178">
        <v>0</v>
      </c>
      <c r="Q164" s="178">
        <f>ROUND(E164*P164,2)</f>
        <v>0</v>
      </c>
      <c r="R164" s="180"/>
      <c r="S164" s="180" t="s">
        <v>354</v>
      </c>
      <c r="T164" s="181" t="s">
        <v>273</v>
      </c>
      <c r="U164" s="160">
        <v>0</v>
      </c>
      <c r="V164" s="160">
        <f>ROUND(E164*U164,2)</f>
        <v>0</v>
      </c>
      <c r="W164" s="160"/>
      <c r="X164" s="160" t="s">
        <v>313</v>
      </c>
      <c r="Y164" s="160" t="s">
        <v>275</v>
      </c>
      <c r="Z164" s="149"/>
      <c r="AA164" s="149"/>
      <c r="AB164" s="149"/>
      <c r="AC164" s="149"/>
      <c r="AD164" s="149"/>
      <c r="AE164" s="149"/>
      <c r="AF164" s="149"/>
      <c r="AG164" s="149" t="s">
        <v>554</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x14ac:dyDescent="0.2">
      <c r="A165" s="156"/>
      <c r="B165" s="157"/>
      <c r="C165" s="249" t="s">
        <v>1458</v>
      </c>
      <c r="D165" s="250"/>
      <c r="E165" s="250"/>
      <c r="F165" s="250"/>
      <c r="G165" s="250"/>
      <c r="H165" s="160"/>
      <c r="I165" s="160"/>
      <c r="J165" s="160"/>
      <c r="K165" s="160"/>
      <c r="L165" s="160"/>
      <c r="M165" s="160"/>
      <c r="N165" s="159"/>
      <c r="O165" s="159"/>
      <c r="P165" s="159"/>
      <c r="Q165" s="159"/>
      <c r="R165" s="160"/>
      <c r="S165" s="160"/>
      <c r="T165" s="160"/>
      <c r="U165" s="160"/>
      <c r="V165" s="160"/>
      <c r="W165" s="160"/>
      <c r="X165" s="160"/>
      <c r="Y165" s="160"/>
      <c r="Z165" s="149"/>
      <c r="AA165" s="149"/>
      <c r="AB165" s="149"/>
      <c r="AC165" s="149"/>
      <c r="AD165" s="149"/>
      <c r="AE165" s="149"/>
      <c r="AF165" s="149"/>
      <c r="AG165" s="149" t="s">
        <v>278</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2" x14ac:dyDescent="0.2">
      <c r="A166" s="156"/>
      <c r="B166" s="157"/>
      <c r="C166" s="186" t="s">
        <v>1467</v>
      </c>
      <c r="D166" s="165"/>
      <c r="E166" s="166">
        <v>2</v>
      </c>
      <c r="F166" s="160"/>
      <c r="G166" s="160"/>
      <c r="H166" s="160"/>
      <c r="I166" s="160"/>
      <c r="J166" s="160"/>
      <c r="K166" s="160"/>
      <c r="L166" s="160"/>
      <c r="M166" s="160"/>
      <c r="N166" s="159"/>
      <c r="O166" s="159"/>
      <c r="P166" s="159"/>
      <c r="Q166" s="159"/>
      <c r="R166" s="160"/>
      <c r="S166" s="160"/>
      <c r="T166" s="160"/>
      <c r="U166" s="160"/>
      <c r="V166" s="160"/>
      <c r="W166" s="160"/>
      <c r="X166" s="160"/>
      <c r="Y166" s="160"/>
      <c r="Z166" s="149"/>
      <c r="AA166" s="149"/>
      <c r="AB166" s="149"/>
      <c r="AC166" s="149"/>
      <c r="AD166" s="149"/>
      <c r="AE166" s="149"/>
      <c r="AF166" s="149"/>
      <c r="AG166" s="149" t="s">
        <v>284</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2" x14ac:dyDescent="0.2">
      <c r="A167" s="156"/>
      <c r="B167" s="157"/>
      <c r="C167" s="251"/>
      <c r="D167" s="252"/>
      <c r="E167" s="252"/>
      <c r="F167" s="252"/>
      <c r="G167" s="252"/>
      <c r="H167" s="160"/>
      <c r="I167" s="160"/>
      <c r="J167" s="160"/>
      <c r="K167" s="160"/>
      <c r="L167" s="160"/>
      <c r="M167" s="160"/>
      <c r="N167" s="159"/>
      <c r="O167" s="159"/>
      <c r="P167" s="159"/>
      <c r="Q167" s="159"/>
      <c r="R167" s="160"/>
      <c r="S167" s="160"/>
      <c r="T167" s="160"/>
      <c r="U167" s="160"/>
      <c r="V167" s="160"/>
      <c r="W167" s="160"/>
      <c r="X167" s="160"/>
      <c r="Y167" s="160"/>
      <c r="Z167" s="149"/>
      <c r="AA167" s="149"/>
      <c r="AB167" s="149"/>
      <c r="AC167" s="149"/>
      <c r="AD167" s="149"/>
      <c r="AE167" s="149"/>
      <c r="AF167" s="149"/>
      <c r="AG167" s="149" t="s">
        <v>279</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
      <c r="A168" s="175">
        <v>44</v>
      </c>
      <c r="B168" s="176" t="s">
        <v>1472</v>
      </c>
      <c r="C168" s="185" t="s">
        <v>1473</v>
      </c>
      <c r="D168" s="177" t="s">
        <v>998</v>
      </c>
      <c r="E168" s="178">
        <v>1</v>
      </c>
      <c r="F168" s="179"/>
      <c r="G168" s="180">
        <f>ROUND(E168*F168,2)</f>
        <v>0</v>
      </c>
      <c r="H168" s="179"/>
      <c r="I168" s="180">
        <f>ROUND(E168*H168,2)</f>
        <v>0</v>
      </c>
      <c r="J168" s="179"/>
      <c r="K168" s="180">
        <f>ROUND(E168*J168,2)</f>
        <v>0</v>
      </c>
      <c r="L168" s="180">
        <v>21</v>
      </c>
      <c r="M168" s="180">
        <f>G168*(1+L168/100)</f>
        <v>0</v>
      </c>
      <c r="N168" s="178">
        <v>0</v>
      </c>
      <c r="O168" s="178">
        <f>ROUND(E168*N168,2)</f>
        <v>0</v>
      </c>
      <c r="P168" s="178">
        <v>0</v>
      </c>
      <c r="Q168" s="178">
        <f>ROUND(E168*P168,2)</f>
        <v>0</v>
      </c>
      <c r="R168" s="180"/>
      <c r="S168" s="180" t="s">
        <v>354</v>
      </c>
      <c r="T168" s="181" t="s">
        <v>1474</v>
      </c>
      <c r="U168" s="160">
        <v>0</v>
      </c>
      <c r="V168" s="160">
        <f>ROUND(E168*U168,2)</f>
        <v>0</v>
      </c>
      <c r="W168" s="160"/>
      <c r="X168" s="160" t="s">
        <v>313</v>
      </c>
      <c r="Y168" s="160" t="s">
        <v>275</v>
      </c>
      <c r="Z168" s="149"/>
      <c r="AA168" s="149"/>
      <c r="AB168" s="149"/>
      <c r="AC168" s="149"/>
      <c r="AD168" s="149"/>
      <c r="AE168" s="149"/>
      <c r="AF168" s="149"/>
      <c r="AG168" s="149" t="s">
        <v>554</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2" x14ac:dyDescent="0.2">
      <c r="A169" s="156"/>
      <c r="B169" s="157"/>
      <c r="C169" s="249" t="s">
        <v>1458</v>
      </c>
      <c r="D169" s="250"/>
      <c r="E169" s="250"/>
      <c r="F169" s="250"/>
      <c r="G169" s="250"/>
      <c r="H169" s="160"/>
      <c r="I169" s="160"/>
      <c r="J169" s="160"/>
      <c r="K169" s="160"/>
      <c r="L169" s="160"/>
      <c r="M169" s="160"/>
      <c r="N169" s="159"/>
      <c r="O169" s="159"/>
      <c r="P169" s="159"/>
      <c r="Q169" s="159"/>
      <c r="R169" s="160"/>
      <c r="S169" s="160"/>
      <c r="T169" s="160"/>
      <c r="U169" s="160"/>
      <c r="V169" s="160"/>
      <c r="W169" s="160"/>
      <c r="X169" s="160"/>
      <c r="Y169" s="160"/>
      <c r="Z169" s="149"/>
      <c r="AA169" s="149"/>
      <c r="AB169" s="149"/>
      <c r="AC169" s="149"/>
      <c r="AD169" s="149"/>
      <c r="AE169" s="149"/>
      <c r="AF169" s="149"/>
      <c r="AG169" s="149" t="s">
        <v>278</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2" x14ac:dyDescent="0.2">
      <c r="A170" s="156"/>
      <c r="B170" s="157"/>
      <c r="C170" s="186" t="s">
        <v>143</v>
      </c>
      <c r="D170" s="165"/>
      <c r="E170" s="166">
        <v>1</v>
      </c>
      <c r="F170" s="160"/>
      <c r="G170" s="160"/>
      <c r="H170" s="160"/>
      <c r="I170" s="160"/>
      <c r="J170" s="160"/>
      <c r="K170" s="160"/>
      <c r="L170" s="160"/>
      <c r="M170" s="160"/>
      <c r="N170" s="159"/>
      <c r="O170" s="159"/>
      <c r="P170" s="159"/>
      <c r="Q170" s="159"/>
      <c r="R170" s="160"/>
      <c r="S170" s="160"/>
      <c r="T170" s="160"/>
      <c r="U170" s="160"/>
      <c r="V170" s="160"/>
      <c r="W170" s="160"/>
      <c r="X170" s="160"/>
      <c r="Y170" s="160"/>
      <c r="Z170" s="149"/>
      <c r="AA170" s="149"/>
      <c r="AB170" s="149"/>
      <c r="AC170" s="149"/>
      <c r="AD170" s="149"/>
      <c r="AE170" s="149"/>
      <c r="AF170" s="149"/>
      <c r="AG170" s="149" t="s">
        <v>284</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2" x14ac:dyDescent="0.2">
      <c r="A171" s="156"/>
      <c r="B171" s="157"/>
      <c r="C171" s="251"/>
      <c r="D171" s="252"/>
      <c r="E171" s="252"/>
      <c r="F171" s="252"/>
      <c r="G171" s="252"/>
      <c r="H171" s="160"/>
      <c r="I171" s="160"/>
      <c r="J171" s="160"/>
      <c r="K171" s="160"/>
      <c r="L171" s="160"/>
      <c r="M171" s="160"/>
      <c r="N171" s="159"/>
      <c r="O171" s="159"/>
      <c r="P171" s="159"/>
      <c r="Q171" s="159"/>
      <c r="R171" s="160"/>
      <c r="S171" s="160"/>
      <c r="T171" s="160"/>
      <c r="U171" s="160"/>
      <c r="V171" s="160"/>
      <c r="W171" s="160"/>
      <c r="X171" s="160"/>
      <c r="Y171" s="160"/>
      <c r="Z171" s="149"/>
      <c r="AA171" s="149"/>
      <c r="AB171" s="149"/>
      <c r="AC171" s="149"/>
      <c r="AD171" s="149"/>
      <c r="AE171" s="149"/>
      <c r="AF171" s="149"/>
      <c r="AG171" s="149" t="s">
        <v>279</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1" x14ac:dyDescent="0.2">
      <c r="A172" s="175">
        <v>45</v>
      </c>
      <c r="B172" s="176" t="s">
        <v>1475</v>
      </c>
      <c r="C172" s="185" t="s">
        <v>1476</v>
      </c>
      <c r="D172" s="177" t="s">
        <v>998</v>
      </c>
      <c r="E172" s="178">
        <v>2</v>
      </c>
      <c r="F172" s="179"/>
      <c r="G172" s="180">
        <f>ROUND(E172*F172,2)</f>
        <v>0</v>
      </c>
      <c r="H172" s="179"/>
      <c r="I172" s="180">
        <f>ROUND(E172*H172,2)</f>
        <v>0</v>
      </c>
      <c r="J172" s="179"/>
      <c r="K172" s="180">
        <f>ROUND(E172*J172,2)</f>
        <v>0</v>
      </c>
      <c r="L172" s="180">
        <v>21</v>
      </c>
      <c r="M172" s="180">
        <f>G172*(1+L172/100)</f>
        <v>0</v>
      </c>
      <c r="N172" s="178">
        <v>0</v>
      </c>
      <c r="O172" s="178">
        <f>ROUND(E172*N172,2)</f>
        <v>0</v>
      </c>
      <c r="P172" s="178">
        <v>0</v>
      </c>
      <c r="Q172" s="178">
        <f>ROUND(E172*P172,2)</f>
        <v>0</v>
      </c>
      <c r="R172" s="180"/>
      <c r="S172" s="180" t="s">
        <v>354</v>
      </c>
      <c r="T172" s="181" t="s">
        <v>1474</v>
      </c>
      <c r="U172" s="160">
        <v>0</v>
      </c>
      <c r="V172" s="160">
        <f>ROUND(E172*U172,2)</f>
        <v>0</v>
      </c>
      <c r="W172" s="160"/>
      <c r="X172" s="160" t="s">
        <v>313</v>
      </c>
      <c r="Y172" s="160" t="s">
        <v>275</v>
      </c>
      <c r="Z172" s="149"/>
      <c r="AA172" s="149"/>
      <c r="AB172" s="149"/>
      <c r="AC172" s="149"/>
      <c r="AD172" s="149"/>
      <c r="AE172" s="149"/>
      <c r="AF172" s="149"/>
      <c r="AG172" s="149" t="s">
        <v>554</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2" x14ac:dyDescent="0.2">
      <c r="A173" s="156"/>
      <c r="B173" s="157"/>
      <c r="C173" s="249" t="s">
        <v>1458</v>
      </c>
      <c r="D173" s="250"/>
      <c r="E173" s="250"/>
      <c r="F173" s="250"/>
      <c r="G173" s="250"/>
      <c r="H173" s="160"/>
      <c r="I173" s="160"/>
      <c r="J173" s="160"/>
      <c r="K173" s="160"/>
      <c r="L173" s="160"/>
      <c r="M173" s="160"/>
      <c r="N173" s="159"/>
      <c r="O173" s="159"/>
      <c r="P173" s="159"/>
      <c r="Q173" s="159"/>
      <c r="R173" s="160"/>
      <c r="S173" s="160"/>
      <c r="T173" s="160"/>
      <c r="U173" s="160"/>
      <c r="V173" s="160"/>
      <c r="W173" s="160"/>
      <c r="X173" s="160"/>
      <c r="Y173" s="160"/>
      <c r="Z173" s="149"/>
      <c r="AA173" s="149"/>
      <c r="AB173" s="149"/>
      <c r="AC173" s="149"/>
      <c r="AD173" s="149"/>
      <c r="AE173" s="149"/>
      <c r="AF173" s="149"/>
      <c r="AG173" s="149" t="s">
        <v>278</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2" x14ac:dyDescent="0.2">
      <c r="A174" s="156"/>
      <c r="B174" s="157"/>
      <c r="C174" s="186" t="s">
        <v>145</v>
      </c>
      <c r="D174" s="165"/>
      <c r="E174" s="166">
        <v>2</v>
      </c>
      <c r="F174" s="160"/>
      <c r="G174" s="160"/>
      <c r="H174" s="160"/>
      <c r="I174" s="160"/>
      <c r="J174" s="160"/>
      <c r="K174" s="160"/>
      <c r="L174" s="160"/>
      <c r="M174" s="160"/>
      <c r="N174" s="159"/>
      <c r="O174" s="159"/>
      <c r="P174" s="159"/>
      <c r="Q174" s="159"/>
      <c r="R174" s="160"/>
      <c r="S174" s="160"/>
      <c r="T174" s="160"/>
      <c r="U174" s="160"/>
      <c r="V174" s="160"/>
      <c r="W174" s="160"/>
      <c r="X174" s="160"/>
      <c r="Y174" s="160"/>
      <c r="Z174" s="149"/>
      <c r="AA174" s="149"/>
      <c r="AB174" s="149"/>
      <c r="AC174" s="149"/>
      <c r="AD174" s="149"/>
      <c r="AE174" s="149"/>
      <c r="AF174" s="149"/>
      <c r="AG174" s="149" t="s">
        <v>284</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2" x14ac:dyDescent="0.2">
      <c r="A175" s="156"/>
      <c r="B175" s="157"/>
      <c r="C175" s="251"/>
      <c r="D175" s="252"/>
      <c r="E175" s="252"/>
      <c r="F175" s="252"/>
      <c r="G175" s="252"/>
      <c r="H175" s="160"/>
      <c r="I175" s="160"/>
      <c r="J175" s="160"/>
      <c r="K175" s="160"/>
      <c r="L175" s="160"/>
      <c r="M175" s="160"/>
      <c r="N175" s="159"/>
      <c r="O175" s="159"/>
      <c r="P175" s="159"/>
      <c r="Q175" s="159"/>
      <c r="R175" s="160"/>
      <c r="S175" s="160"/>
      <c r="T175" s="160"/>
      <c r="U175" s="160"/>
      <c r="V175" s="160"/>
      <c r="W175" s="160"/>
      <c r="X175" s="160"/>
      <c r="Y175" s="160"/>
      <c r="Z175" s="149"/>
      <c r="AA175" s="149"/>
      <c r="AB175" s="149"/>
      <c r="AC175" s="149"/>
      <c r="AD175" s="149"/>
      <c r="AE175" s="149"/>
      <c r="AF175" s="149"/>
      <c r="AG175" s="149" t="s">
        <v>279</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x14ac:dyDescent="0.2">
      <c r="A176" s="175">
        <v>46</v>
      </c>
      <c r="B176" s="176" t="s">
        <v>1477</v>
      </c>
      <c r="C176" s="185" t="s">
        <v>1478</v>
      </c>
      <c r="D176" s="177" t="s">
        <v>357</v>
      </c>
      <c r="E176" s="178">
        <v>2</v>
      </c>
      <c r="F176" s="179"/>
      <c r="G176" s="180">
        <f>ROUND(E176*F176,2)</f>
        <v>0</v>
      </c>
      <c r="H176" s="179"/>
      <c r="I176" s="180">
        <f>ROUND(E176*H176,2)</f>
        <v>0</v>
      </c>
      <c r="J176" s="179"/>
      <c r="K176" s="180">
        <f>ROUND(E176*J176,2)</f>
        <v>0</v>
      </c>
      <c r="L176" s="180">
        <v>21</v>
      </c>
      <c r="M176" s="180">
        <f>G176*(1+L176/100)</f>
        <v>0</v>
      </c>
      <c r="N176" s="178">
        <v>0</v>
      </c>
      <c r="O176" s="178">
        <f>ROUND(E176*N176,2)</f>
        <v>0</v>
      </c>
      <c r="P176" s="178">
        <v>0</v>
      </c>
      <c r="Q176" s="178">
        <f>ROUND(E176*P176,2)</f>
        <v>0</v>
      </c>
      <c r="R176" s="180"/>
      <c r="S176" s="180" t="s">
        <v>354</v>
      </c>
      <c r="T176" s="181" t="s">
        <v>273</v>
      </c>
      <c r="U176" s="160">
        <v>0</v>
      </c>
      <c r="V176" s="160">
        <f>ROUND(E176*U176,2)</f>
        <v>0</v>
      </c>
      <c r="W176" s="160"/>
      <c r="X176" s="160" t="s">
        <v>313</v>
      </c>
      <c r="Y176" s="160" t="s">
        <v>275</v>
      </c>
      <c r="Z176" s="149"/>
      <c r="AA176" s="149"/>
      <c r="AB176" s="149"/>
      <c r="AC176" s="149"/>
      <c r="AD176" s="149"/>
      <c r="AE176" s="149"/>
      <c r="AF176" s="149"/>
      <c r="AG176" s="149" t="s">
        <v>554</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x14ac:dyDescent="0.2">
      <c r="A177" s="156"/>
      <c r="B177" s="157"/>
      <c r="C177" s="249" t="s">
        <v>1458</v>
      </c>
      <c r="D177" s="250"/>
      <c r="E177" s="250"/>
      <c r="F177" s="250"/>
      <c r="G177" s="250"/>
      <c r="H177" s="160"/>
      <c r="I177" s="160"/>
      <c r="J177" s="160"/>
      <c r="K177" s="160"/>
      <c r="L177" s="160"/>
      <c r="M177" s="160"/>
      <c r="N177" s="159"/>
      <c r="O177" s="159"/>
      <c r="P177" s="159"/>
      <c r="Q177" s="159"/>
      <c r="R177" s="160"/>
      <c r="S177" s="160"/>
      <c r="T177" s="160"/>
      <c r="U177" s="160"/>
      <c r="V177" s="160"/>
      <c r="W177" s="160"/>
      <c r="X177" s="160"/>
      <c r="Y177" s="160"/>
      <c r="Z177" s="149"/>
      <c r="AA177" s="149"/>
      <c r="AB177" s="149"/>
      <c r="AC177" s="149"/>
      <c r="AD177" s="149"/>
      <c r="AE177" s="149"/>
      <c r="AF177" s="149"/>
      <c r="AG177" s="149" t="s">
        <v>278</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2" x14ac:dyDescent="0.2">
      <c r="A178" s="156"/>
      <c r="B178" s="157"/>
      <c r="C178" s="186" t="s">
        <v>1467</v>
      </c>
      <c r="D178" s="165"/>
      <c r="E178" s="166">
        <v>2</v>
      </c>
      <c r="F178" s="160"/>
      <c r="G178" s="160"/>
      <c r="H178" s="160"/>
      <c r="I178" s="160"/>
      <c r="J178" s="160"/>
      <c r="K178" s="160"/>
      <c r="L178" s="160"/>
      <c r="M178" s="160"/>
      <c r="N178" s="159"/>
      <c r="O178" s="159"/>
      <c r="P178" s="159"/>
      <c r="Q178" s="159"/>
      <c r="R178" s="160"/>
      <c r="S178" s="160"/>
      <c r="T178" s="160"/>
      <c r="U178" s="160"/>
      <c r="V178" s="160"/>
      <c r="W178" s="160"/>
      <c r="X178" s="160"/>
      <c r="Y178" s="160"/>
      <c r="Z178" s="149"/>
      <c r="AA178" s="149"/>
      <c r="AB178" s="149"/>
      <c r="AC178" s="149"/>
      <c r="AD178" s="149"/>
      <c r="AE178" s="149"/>
      <c r="AF178" s="149"/>
      <c r="AG178" s="149" t="s">
        <v>284</v>
      </c>
      <c r="AH178" s="149">
        <v>0</v>
      </c>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2" x14ac:dyDescent="0.2">
      <c r="A179" s="156"/>
      <c r="B179" s="157"/>
      <c r="C179" s="251"/>
      <c r="D179" s="252"/>
      <c r="E179" s="252"/>
      <c r="F179" s="252"/>
      <c r="G179" s="252"/>
      <c r="H179" s="160"/>
      <c r="I179" s="160"/>
      <c r="J179" s="160"/>
      <c r="K179" s="160"/>
      <c r="L179" s="160"/>
      <c r="M179" s="160"/>
      <c r="N179" s="159"/>
      <c r="O179" s="159"/>
      <c r="P179" s="159"/>
      <c r="Q179" s="159"/>
      <c r="R179" s="160"/>
      <c r="S179" s="160"/>
      <c r="T179" s="160"/>
      <c r="U179" s="160"/>
      <c r="V179" s="160"/>
      <c r="W179" s="160"/>
      <c r="X179" s="160"/>
      <c r="Y179" s="160"/>
      <c r="Z179" s="149"/>
      <c r="AA179" s="149"/>
      <c r="AB179" s="149"/>
      <c r="AC179" s="149"/>
      <c r="AD179" s="149"/>
      <c r="AE179" s="149"/>
      <c r="AF179" s="149"/>
      <c r="AG179" s="149" t="s">
        <v>279</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1" x14ac:dyDescent="0.2">
      <c r="A180" s="175">
        <v>47</v>
      </c>
      <c r="B180" s="176" t="s">
        <v>1479</v>
      </c>
      <c r="C180" s="185" t="s">
        <v>1480</v>
      </c>
      <c r="D180" s="177" t="s">
        <v>357</v>
      </c>
      <c r="E180" s="178">
        <v>2</v>
      </c>
      <c r="F180" s="179"/>
      <c r="G180" s="180">
        <f>ROUND(E180*F180,2)</f>
        <v>0</v>
      </c>
      <c r="H180" s="179"/>
      <c r="I180" s="180">
        <f>ROUND(E180*H180,2)</f>
        <v>0</v>
      </c>
      <c r="J180" s="179"/>
      <c r="K180" s="180">
        <f>ROUND(E180*J180,2)</f>
        <v>0</v>
      </c>
      <c r="L180" s="180">
        <v>21</v>
      </c>
      <c r="M180" s="180">
        <f>G180*(1+L180/100)</f>
        <v>0</v>
      </c>
      <c r="N180" s="178">
        <v>0</v>
      </c>
      <c r="O180" s="178">
        <f>ROUND(E180*N180,2)</f>
        <v>0</v>
      </c>
      <c r="P180" s="178">
        <v>0</v>
      </c>
      <c r="Q180" s="178">
        <f>ROUND(E180*P180,2)</f>
        <v>0</v>
      </c>
      <c r="R180" s="180"/>
      <c r="S180" s="180" t="s">
        <v>354</v>
      </c>
      <c r="T180" s="181" t="s">
        <v>273</v>
      </c>
      <c r="U180" s="160">
        <v>0</v>
      </c>
      <c r="V180" s="160">
        <f>ROUND(E180*U180,2)</f>
        <v>0</v>
      </c>
      <c r="W180" s="160"/>
      <c r="X180" s="160" t="s">
        <v>313</v>
      </c>
      <c r="Y180" s="160" t="s">
        <v>275</v>
      </c>
      <c r="Z180" s="149"/>
      <c r="AA180" s="149"/>
      <c r="AB180" s="149"/>
      <c r="AC180" s="149"/>
      <c r="AD180" s="149"/>
      <c r="AE180" s="149"/>
      <c r="AF180" s="149"/>
      <c r="AG180" s="149" t="s">
        <v>554</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2" x14ac:dyDescent="0.2">
      <c r="A181" s="156"/>
      <c r="B181" s="157"/>
      <c r="C181" s="186" t="s">
        <v>145</v>
      </c>
      <c r="D181" s="165"/>
      <c r="E181" s="166">
        <v>2</v>
      </c>
      <c r="F181" s="160"/>
      <c r="G181" s="160"/>
      <c r="H181" s="160"/>
      <c r="I181" s="160"/>
      <c r="J181" s="160"/>
      <c r="K181" s="160"/>
      <c r="L181" s="160"/>
      <c r="M181" s="160"/>
      <c r="N181" s="159"/>
      <c r="O181" s="159"/>
      <c r="P181" s="159"/>
      <c r="Q181" s="159"/>
      <c r="R181" s="160"/>
      <c r="S181" s="160"/>
      <c r="T181" s="160"/>
      <c r="U181" s="160"/>
      <c r="V181" s="160"/>
      <c r="W181" s="160"/>
      <c r="X181" s="160"/>
      <c r="Y181" s="160"/>
      <c r="Z181" s="149"/>
      <c r="AA181" s="149"/>
      <c r="AB181" s="149"/>
      <c r="AC181" s="149"/>
      <c r="AD181" s="149"/>
      <c r="AE181" s="149"/>
      <c r="AF181" s="149"/>
      <c r="AG181" s="149" t="s">
        <v>284</v>
      </c>
      <c r="AH181" s="149">
        <v>0</v>
      </c>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2" x14ac:dyDescent="0.2">
      <c r="A182" s="156"/>
      <c r="B182" s="157"/>
      <c r="C182" s="251"/>
      <c r="D182" s="252"/>
      <c r="E182" s="252"/>
      <c r="F182" s="252"/>
      <c r="G182" s="252"/>
      <c r="H182" s="160"/>
      <c r="I182" s="160"/>
      <c r="J182" s="160"/>
      <c r="K182" s="160"/>
      <c r="L182" s="160"/>
      <c r="M182" s="160"/>
      <c r="N182" s="159"/>
      <c r="O182" s="159"/>
      <c r="P182" s="159"/>
      <c r="Q182" s="159"/>
      <c r="R182" s="160"/>
      <c r="S182" s="160"/>
      <c r="T182" s="160"/>
      <c r="U182" s="160"/>
      <c r="V182" s="160"/>
      <c r="W182" s="160"/>
      <c r="X182" s="160"/>
      <c r="Y182" s="160"/>
      <c r="Z182" s="149"/>
      <c r="AA182" s="149"/>
      <c r="AB182" s="149"/>
      <c r="AC182" s="149"/>
      <c r="AD182" s="149"/>
      <c r="AE182" s="149"/>
      <c r="AF182" s="149"/>
      <c r="AG182" s="149" t="s">
        <v>279</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x14ac:dyDescent="0.2">
      <c r="A183" s="175">
        <v>48</v>
      </c>
      <c r="B183" s="176" t="s">
        <v>1481</v>
      </c>
      <c r="C183" s="185" t="s">
        <v>1482</v>
      </c>
      <c r="D183" s="177" t="s">
        <v>357</v>
      </c>
      <c r="E183" s="178">
        <v>1</v>
      </c>
      <c r="F183" s="179"/>
      <c r="G183" s="180">
        <f>ROUND(E183*F183,2)</f>
        <v>0</v>
      </c>
      <c r="H183" s="179"/>
      <c r="I183" s="180">
        <f>ROUND(E183*H183,2)</f>
        <v>0</v>
      </c>
      <c r="J183" s="179"/>
      <c r="K183" s="180">
        <f>ROUND(E183*J183,2)</f>
        <v>0</v>
      </c>
      <c r="L183" s="180">
        <v>21</v>
      </c>
      <c r="M183" s="180">
        <f>G183*(1+L183/100)</f>
        <v>0</v>
      </c>
      <c r="N183" s="178">
        <v>0</v>
      </c>
      <c r="O183" s="178">
        <f>ROUND(E183*N183,2)</f>
        <v>0</v>
      </c>
      <c r="P183" s="178">
        <v>0</v>
      </c>
      <c r="Q183" s="178">
        <f>ROUND(E183*P183,2)</f>
        <v>0</v>
      </c>
      <c r="R183" s="180"/>
      <c r="S183" s="180" t="s">
        <v>354</v>
      </c>
      <c r="T183" s="181" t="s">
        <v>273</v>
      </c>
      <c r="U183" s="160">
        <v>0</v>
      </c>
      <c r="V183" s="160">
        <f>ROUND(E183*U183,2)</f>
        <v>0</v>
      </c>
      <c r="W183" s="160"/>
      <c r="X183" s="160" t="s">
        <v>313</v>
      </c>
      <c r="Y183" s="160" t="s">
        <v>275</v>
      </c>
      <c r="Z183" s="149"/>
      <c r="AA183" s="149"/>
      <c r="AB183" s="149"/>
      <c r="AC183" s="149"/>
      <c r="AD183" s="149"/>
      <c r="AE183" s="149"/>
      <c r="AF183" s="149"/>
      <c r="AG183" s="149" t="s">
        <v>554</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2" x14ac:dyDescent="0.2">
      <c r="A184" s="156"/>
      <c r="B184" s="157"/>
      <c r="C184" s="186" t="s">
        <v>143</v>
      </c>
      <c r="D184" s="165"/>
      <c r="E184" s="166">
        <v>1</v>
      </c>
      <c r="F184" s="160"/>
      <c r="G184" s="160"/>
      <c r="H184" s="160"/>
      <c r="I184" s="160"/>
      <c r="J184" s="160"/>
      <c r="K184" s="160"/>
      <c r="L184" s="160"/>
      <c r="M184" s="160"/>
      <c r="N184" s="159"/>
      <c r="O184" s="159"/>
      <c r="P184" s="159"/>
      <c r="Q184" s="159"/>
      <c r="R184" s="160"/>
      <c r="S184" s="160"/>
      <c r="T184" s="160"/>
      <c r="U184" s="160"/>
      <c r="V184" s="160"/>
      <c r="W184" s="160"/>
      <c r="X184" s="160"/>
      <c r="Y184" s="160"/>
      <c r="Z184" s="149"/>
      <c r="AA184" s="149"/>
      <c r="AB184" s="149"/>
      <c r="AC184" s="149"/>
      <c r="AD184" s="149"/>
      <c r="AE184" s="149"/>
      <c r="AF184" s="149"/>
      <c r="AG184" s="149" t="s">
        <v>284</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2" x14ac:dyDescent="0.2">
      <c r="A185" s="156"/>
      <c r="B185" s="157"/>
      <c r="C185" s="251"/>
      <c r="D185" s="252"/>
      <c r="E185" s="252"/>
      <c r="F185" s="252"/>
      <c r="G185" s="252"/>
      <c r="H185" s="160"/>
      <c r="I185" s="160"/>
      <c r="J185" s="160"/>
      <c r="K185" s="160"/>
      <c r="L185" s="160"/>
      <c r="M185" s="160"/>
      <c r="N185" s="159"/>
      <c r="O185" s="159"/>
      <c r="P185" s="159"/>
      <c r="Q185" s="159"/>
      <c r="R185" s="160"/>
      <c r="S185" s="160"/>
      <c r="T185" s="160"/>
      <c r="U185" s="160"/>
      <c r="V185" s="160"/>
      <c r="W185" s="160"/>
      <c r="X185" s="160"/>
      <c r="Y185" s="160"/>
      <c r="Z185" s="149"/>
      <c r="AA185" s="149"/>
      <c r="AB185" s="149"/>
      <c r="AC185" s="149"/>
      <c r="AD185" s="149"/>
      <c r="AE185" s="149"/>
      <c r="AF185" s="149"/>
      <c r="AG185" s="149" t="s">
        <v>279</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1" x14ac:dyDescent="0.2">
      <c r="A186" s="175">
        <v>49</v>
      </c>
      <c r="B186" s="176" t="s">
        <v>1483</v>
      </c>
      <c r="C186" s="185" t="s">
        <v>1484</v>
      </c>
      <c r="D186" s="177" t="s">
        <v>357</v>
      </c>
      <c r="E186" s="178">
        <v>2</v>
      </c>
      <c r="F186" s="179"/>
      <c r="G186" s="180">
        <f>ROUND(E186*F186,2)</f>
        <v>0</v>
      </c>
      <c r="H186" s="179"/>
      <c r="I186" s="180">
        <f>ROUND(E186*H186,2)</f>
        <v>0</v>
      </c>
      <c r="J186" s="179"/>
      <c r="K186" s="180">
        <f>ROUND(E186*J186,2)</f>
        <v>0</v>
      </c>
      <c r="L186" s="180">
        <v>21</v>
      </c>
      <c r="M186" s="180">
        <f>G186*(1+L186/100)</f>
        <v>0</v>
      </c>
      <c r="N186" s="178">
        <v>0</v>
      </c>
      <c r="O186" s="178">
        <f>ROUND(E186*N186,2)</f>
        <v>0</v>
      </c>
      <c r="P186" s="178">
        <v>0</v>
      </c>
      <c r="Q186" s="178">
        <f>ROUND(E186*P186,2)</f>
        <v>0</v>
      </c>
      <c r="R186" s="180"/>
      <c r="S186" s="180" t="s">
        <v>354</v>
      </c>
      <c r="T186" s="181" t="s">
        <v>273</v>
      </c>
      <c r="U186" s="160">
        <v>0</v>
      </c>
      <c r="V186" s="160">
        <f>ROUND(E186*U186,2)</f>
        <v>0</v>
      </c>
      <c r="W186" s="160"/>
      <c r="X186" s="160" t="s">
        <v>313</v>
      </c>
      <c r="Y186" s="160" t="s">
        <v>275</v>
      </c>
      <c r="Z186" s="149"/>
      <c r="AA186" s="149"/>
      <c r="AB186" s="149"/>
      <c r="AC186" s="149"/>
      <c r="AD186" s="149"/>
      <c r="AE186" s="149"/>
      <c r="AF186" s="149"/>
      <c r="AG186" s="149" t="s">
        <v>554</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2" x14ac:dyDescent="0.2">
      <c r="A187" s="156"/>
      <c r="B187" s="157"/>
      <c r="C187" s="186" t="s">
        <v>1467</v>
      </c>
      <c r="D187" s="165"/>
      <c r="E187" s="166">
        <v>2</v>
      </c>
      <c r="F187" s="160"/>
      <c r="G187" s="160"/>
      <c r="H187" s="160"/>
      <c r="I187" s="160"/>
      <c r="J187" s="160"/>
      <c r="K187" s="160"/>
      <c r="L187" s="160"/>
      <c r="M187" s="160"/>
      <c r="N187" s="159"/>
      <c r="O187" s="159"/>
      <c r="P187" s="159"/>
      <c r="Q187" s="159"/>
      <c r="R187" s="160"/>
      <c r="S187" s="160"/>
      <c r="T187" s="160"/>
      <c r="U187" s="160"/>
      <c r="V187" s="160"/>
      <c r="W187" s="160"/>
      <c r="X187" s="160"/>
      <c r="Y187" s="160"/>
      <c r="Z187" s="149"/>
      <c r="AA187" s="149"/>
      <c r="AB187" s="149"/>
      <c r="AC187" s="149"/>
      <c r="AD187" s="149"/>
      <c r="AE187" s="149"/>
      <c r="AF187" s="149"/>
      <c r="AG187" s="149" t="s">
        <v>284</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2" x14ac:dyDescent="0.2">
      <c r="A188" s="156"/>
      <c r="B188" s="157"/>
      <c r="C188" s="251"/>
      <c r="D188" s="252"/>
      <c r="E188" s="252"/>
      <c r="F188" s="252"/>
      <c r="G188" s="252"/>
      <c r="H188" s="160"/>
      <c r="I188" s="160"/>
      <c r="J188" s="160"/>
      <c r="K188" s="160"/>
      <c r="L188" s="160"/>
      <c r="M188" s="160"/>
      <c r="N188" s="159"/>
      <c r="O188" s="159"/>
      <c r="P188" s="159"/>
      <c r="Q188" s="159"/>
      <c r="R188" s="160"/>
      <c r="S188" s="160"/>
      <c r="T188" s="160"/>
      <c r="U188" s="160"/>
      <c r="V188" s="160"/>
      <c r="W188" s="160"/>
      <c r="X188" s="160"/>
      <c r="Y188" s="160"/>
      <c r="Z188" s="149"/>
      <c r="AA188" s="149"/>
      <c r="AB188" s="149"/>
      <c r="AC188" s="149"/>
      <c r="AD188" s="149"/>
      <c r="AE188" s="149"/>
      <c r="AF188" s="149"/>
      <c r="AG188" s="149" t="s">
        <v>279</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ht="22.5" outlineLevel="1" x14ac:dyDescent="0.2">
      <c r="A189" s="175">
        <v>50</v>
      </c>
      <c r="B189" s="176" t="s">
        <v>1485</v>
      </c>
      <c r="C189" s="185" t="s">
        <v>1486</v>
      </c>
      <c r="D189" s="177" t="s">
        <v>998</v>
      </c>
      <c r="E189" s="178">
        <v>1</v>
      </c>
      <c r="F189" s="179"/>
      <c r="G189" s="180">
        <f>ROUND(E189*F189,2)</f>
        <v>0</v>
      </c>
      <c r="H189" s="179"/>
      <c r="I189" s="180">
        <f>ROUND(E189*H189,2)</f>
        <v>0</v>
      </c>
      <c r="J189" s="179"/>
      <c r="K189" s="180">
        <f>ROUND(E189*J189,2)</f>
        <v>0</v>
      </c>
      <c r="L189" s="180">
        <v>21</v>
      </c>
      <c r="M189" s="180">
        <f>G189*(1+L189/100)</f>
        <v>0</v>
      </c>
      <c r="N189" s="178">
        <v>0</v>
      </c>
      <c r="O189" s="178">
        <f>ROUND(E189*N189,2)</f>
        <v>0</v>
      </c>
      <c r="P189" s="178">
        <v>0</v>
      </c>
      <c r="Q189" s="178">
        <f>ROUND(E189*P189,2)</f>
        <v>0</v>
      </c>
      <c r="R189" s="180"/>
      <c r="S189" s="180" t="s">
        <v>354</v>
      </c>
      <c r="T189" s="181" t="s">
        <v>273</v>
      </c>
      <c r="U189" s="160">
        <v>0</v>
      </c>
      <c r="V189" s="160">
        <f>ROUND(E189*U189,2)</f>
        <v>0</v>
      </c>
      <c r="W189" s="160"/>
      <c r="X189" s="160" t="s">
        <v>313</v>
      </c>
      <c r="Y189" s="160" t="s">
        <v>275</v>
      </c>
      <c r="Z189" s="149"/>
      <c r="AA189" s="149"/>
      <c r="AB189" s="149"/>
      <c r="AC189" s="149"/>
      <c r="AD189" s="149"/>
      <c r="AE189" s="149"/>
      <c r="AF189" s="149"/>
      <c r="AG189" s="149" t="s">
        <v>554</v>
      </c>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2" x14ac:dyDescent="0.2">
      <c r="A190" s="156"/>
      <c r="B190" s="157"/>
      <c r="C190" s="249" t="s">
        <v>1487</v>
      </c>
      <c r="D190" s="250"/>
      <c r="E190" s="250"/>
      <c r="F190" s="250"/>
      <c r="G190" s="250"/>
      <c r="H190" s="160"/>
      <c r="I190" s="160"/>
      <c r="J190" s="160"/>
      <c r="K190" s="160"/>
      <c r="L190" s="160"/>
      <c r="M190" s="160"/>
      <c r="N190" s="159"/>
      <c r="O190" s="159"/>
      <c r="P190" s="159"/>
      <c r="Q190" s="159"/>
      <c r="R190" s="160"/>
      <c r="S190" s="160"/>
      <c r="T190" s="160"/>
      <c r="U190" s="160"/>
      <c r="V190" s="160"/>
      <c r="W190" s="160"/>
      <c r="X190" s="160"/>
      <c r="Y190" s="160"/>
      <c r="Z190" s="149"/>
      <c r="AA190" s="149"/>
      <c r="AB190" s="149"/>
      <c r="AC190" s="149"/>
      <c r="AD190" s="149"/>
      <c r="AE190" s="149"/>
      <c r="AF190" s="149"/>
      <c r="AG190" s="149" t="s">
        <v>278</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3" x14ac:dyDescent="0.2">
      <c r="A191" s="156"/>
      <c r="B191" s="157"/>
      <c r="C191" s="264" t="s">
        <v>1488</v>
      </c>
      <c r="D191" s="265"/>
      <c r="E191" s="265"/>
      <c r="F191" s="265"/>
      <c r="G191" s="265"/>
      <c r="H191" s="160"/>
      <c r="I191" s="160"/>
      <c r="J191" s="160"/>
      <c r="K191" s="160"/>
      <c r="L191" s="160"/>
      <c r="M191" s="160"/>
      <c r="N191" s="159"/>
      <c r="O191" s="159"/>
      <c r="P191" s="159"/>
      <c r="Q191" s="159"/>
      <c r="R191" s="160"/>
      <c r="S191" s="160"/>
      <c r="T191" s="160"/>
      <c r="U191" s="160"/>
      <c r="V191" s="160"/>
      <c r="W191" s="160"/>
      <c r="X191" s="160"/>
      <c r="Y191" s="160"/>
      <c r="Z191" s="149"/>
      <c r="AA191" s="149"/>
      <c r="AB191" s="149"/>
      <c r="AC191" s="149"/>
      <c r="AD191" s="149"/>
      <c r="AE191" s="149"/>
      <c r="AF191" s="149"/>
      <c r="AG191" s="149" t="s">
        <v>278</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3" x14ac:dyDescent="0.2">
      <c r="A192" s="156"/>
      <c r="B192" s="157"/>
      <c r="C192" s="264" t="s">
        <v>1489</v>
      </c>
      <c r="D192" s="265"/>
      <c r="E192" s="265"/>
      <c r="F192" s="265"/>
      <c r="G192" s="265"/>
      <c r="H192" s="160"/>
      <c r="I192" s="160"/>
      <c r="J192" s="160"/>
      <c r="K192" s="160"/>
      <c r="L192" s="160"/>
      <c r="M192" s="160"/>
      <c r="N192" s="159"/>
      <c r="O192" s="159"/>
      <c r="P192" s="159"/>
      <c r="Q192" s="159"/>
      <c r="R192" s="160"/>
      <c r="S192" s="160"/>
      <c r="T192" s="160"/>
      <c r="U192" s="160"/>
      <c r="V192" s="160"/>
      <c r="W192" s="160"/>
      <c r="X192" s="160"/>
      <c r="Y192" s="160"/>
      <c r="Z192" s="149"/>
      <c r="AA192" s="149"/>
      <c r="AB192" s="149"/>
      <c r="AC192" s="149"/>
      <c r="AD192" s="149"/>
      <c r="AE192" s="149"/>
      <c r="AF192" s="149"/>
      <c r="AG192" s="149" t="s">
        <v>278</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x14ac:dyDescent="0.2">
      <c r="A193" s="156"/>
      <c r="B193" s="157"/>
      <c r="C193" s="186" t="s">
        <v>143</v>
      </c>
      <c r="D193" s="165"/>
      <c r="E193" s="166">
        <v>1</v>
      </c>
      <c r="F193" s="160"/>
      <c r="G193" s="160"/>
      <c r="H193" s="160"/>
      <c r="I193" s="160"/>
      <c r="J193" s="160"/>
      <c r="K193" s="160"/>
      <c r="L193" s="160"/>
      <c r="M193" s="160"/>
      <c r="N193" s="159"/>
      <c r="O193" s="159"/>
      <c r="P193" s="159"/>
      <c r="Q193" s="159"/>
      <c r="R193" s="160"/>
      <c r="S193" s="160"/>
      <c r="T193" s="160"/>
      <c r="U193" s="160"/>
      <c r="V193" s="160"/>
      <c r="W193" s="160"/>
      <c r="X193" s="160"/>
      <c r="Y193" s="160"/>
      <c r="Z193" s="149"/>
      <c r="AA193" s="149"/>
      <c r="AB193" s="149"/>
      <c r="AC193" s="149"/>
      <c r="AD193" s="149"/>
      <c r="AE193" s="149"/>
      <c r="AF193" s="149"/>
      <c r="AG193" s="149" t="s">
        <v>284</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2" x14ac:dyDescent="0.2">
      <c r="A194" s="156"/>
      <c r="B194" s="157"/>
      <c r="C194" s="251"/>
      <c r="D194" s="252"/>
      <c r="E194" s="252"/>
      <c r="F194" s="252"/>
      <c r="G194" s="252"/>
      <c r="H194" s="160"/>
      <c r="I194" s="160"/>
      <c r="J194" s="160"/>
      <c r="K194" s="160"/>
      <c r="L194" s="160"/>
      <c r="M194" s="160"/>
      <c r="N194" s="159"/>
      <c r="O194" s="159"/>
      <c r="P194" s="159"/>
      <c r="Q194" s="159"/>
      <c r="R194" s="160"/>
      <c r="S194" s="160"/>
      <c r="T194" s="160"/>
      <c r="U194" s="160"/>
      <c r="V194" s="160"/>
      <c r="W194" s="160"/>
      <c r="X194" s="160"/>
      <c r="Y194" s="160"/>
      <c r="Z194" s="149"/>
      <c r="AA194" s="149"/>
      <c r="AB194" s="149"/>
      <c r="AC194" s="149"/>
      <c r="AD194" s="149"/>
      <c r="AE194" s="149"/>
      <c r="AF194" s="149"/>
      <c r="AG194" s="149" t="s">
        <v>279</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1" x14ac:dyDescent="0.2">
      <c r="A195" s="175">
        <v>51</v>
      </c>
      <c r="B195" s="176" t="s">
        <v>1490</v>
      </c>
      <c r="C195" s="185" t="s">
        <v>1491</v>
      </c>
      <c r="D195" s="177" t="s">
        <v>357</v>
      </c>
      <c r="E195" s="178">
        <v>2</v>
      </c>
      <c r="F195" s="179"/>
      <c r="G195" s="180">
        <f>ROUND(E195*F195,2)</f>
        <v>0</v>
      </c>
      <c r="H195" s="179"/>
      <c r="I195" s="180">
        <f>ROUND(E195*H195,2)</f>
        <v>0</v>
      </c>
      <c r="J195" s="179"/>
      <c r="K195" s="180">
        <f>ROUND(E195*J195,2)</f>
        <v>0</v>
      </c>
      <c r="L195" s="180">
        <v>21</v>
      </c>
      <c r="M195" s="180">
        <f>G195*(1+L195/100)</f>
        <v>0</v>
      </c>
      <c r="N195" s="178">
        <v>7.0800000000000004E-3</v>
      </c>
      <c r="O195" s="178">
        <f>ROUND(E195*N195,2)</f>
        <v>0.01</v>
      </c>
      <c r="P195" s="178">
        <v>0</v>
      </c>
      <c r="Q195" s="178">
        <f>ROUND(E195*P195,2)</f>
        <v>0</v>
      </c>
      <c r="R195" s="180"/>
      <c r="S195" s="180" t="s">
        <v>354</v>
      </c>
      <c r="T195" s="181" t="s">
        <v>272</v>
      </c>
      <c r="U195" s="160">
        <v>0.26</v>
      </c>
      <c r="V195" s="160">
        <f>ROUND(E195*U195,2)</f>
        <v>0.52</v>
      </c>
      <c r="W195" s="160"/>
      <c r="X195" s="160" t="s">
        <v>313</v>
      </c>
      <c r="Y195" s="160" t="s">
        <v>275</v>
      </c>
      <c r="Z195" s="149"/>
      <c r="AA195" s="149"/>
      <c r="AB195" s="149"/>
      <c r="AC195" s="149"/>
      <c r="AD195" s="149"/>
      <c r="AE195" s="149"/>
      <c r="AF195" s="149"/>
      <c r="AG195" s="149" t="s">
        <v>554</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2" x14ac:dyDescent="0.2">
      <c r="A196" s="156"/>
      <c r="B196" s="157"/>
      <c r="C196" s="249" t="s">
        <v>1393</v>
      </c>
      <c r="D196" s="250"/>
      <c r="E196" s="250"/>
      <c r="F196" s="250"/>
      <c r="G196" s="250"/>
      <c r="H196" s="160"/>
      <c r="I196" s="160"/>
      <c r="J196" s="160"/>
      <c r="K196" s="160"/>
      <c r="L196" s="160"/>
      <c r="M196" s="160"/>
      <c r="N196" s="159"/>
      <c r="O196" s="159"/>
      <c r="P196" s="159"/>
      <c r="Q196" s="159"/>
      <c r="R196" s="160"/>
      <c r="S196" s="160"/>
      <c r="T196" s="160"/>
      <c r="U196" s="160"/>
      <c r="V196" s="160"/>
      <c r="W196" s="160"/>
      <c r="X196" s="160"/>
      <c r="Y196" s="160"/>
      <c r="Z196" s="149"/>
      <c r="AA196" s="149"/>
      <c r="AB196" s="149"/>
      <c r="AC196" s="149"/>
      <c r="AD196" s="149"/>
      <c r="AE196" s="149"/>
      <c r="AF196" s="149"/>
      <c r="AG196" s="149" t="s">
        <v>278</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2" x14ac:dyDescent="0.2">
      <c r="A197" s="156"/>
      <c r="B197" s="157"/>
      <c r="C197" s="186" t="s">
        <v>1492</v>
      </c>
      <c r="D197" s="165"/>
      <c r="E197" s="166">
        <v>2</v>
      </c>
      <c r="F197" s="160"/>
      <c r="G197" s="160"/>
      <c r="H197" s="160"/>
      <c r="I197" s="160"/>
      <c r="J197" s="160"/>
      <c r="K197" s="160"/>
      <c r="L197" s="160"/>
      <c r="M197" s="160"/>
      <c r="N197" s="159"/>
      <c r="O197" s="159"/>
      <c r="P197" s="159"/>
      <c r="Q197" s="159"/>
      <c r="R197" s="160"/>
      <c r="S197" s="160"/>
      <c r="T197" s="160"/>
      <c r="U197" s="160"/>
      <c r="V197" s="160"/>
      <c r="W197" s="160"/>
      <c r="X197" s="160"/>
      <c r="Y197" s="160"/>
      <c r="Z197" s="149"/>
      <c r="AA197" s="149"/>
      <c r="AB197" s="149"/>
      <c r="AC197" s="149"/>
      <c r="AD197" s="149"/>
      <c r="AE197" s="149"/>
      <c r="AF197" s="149"/>
      <c r="AG197" s="149" t="s">
        <v>284</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2" x14ac:dyDescent="0.2">
      <c r="A198" s="156"/>
      <c r="B198" s="157"/>
      <c r="C198" s="251"/>
      <c r="D198" s="252"/>
      <c r="E198" s="252"/>
      <c r="F198" s="252"/>
      <c r="G198" s="252"/>
      <c r="H198" s="160"/>
      <c r="I198" s="160"/>
      <c r="J198" s="160"/>
      <c r="K198" s="160"/>
      <c r="L198" s="160"/>
      <c r="M198" s="160"/>
      <c r="N198" s="159"/>
      <c r="O198" s="159"/>
      <c r="P198" s="159"/>
      <c r="Q198" s="159"/>
      <c r="R198" s="160"/>
      <c r="S198" s="160"/>
      <c r="T198" s="160"/>
      <c r="U198" s="160"/>
      <c r="V198" s="160"/>
      <c r="W198" s="160"/>
      <c r="X198" s="160"/>
      <c r="Y198" s="160"/>
      <c r="Z198" s="149"/>
      <c r="AA198" s="149"/>
      <c r="AB198" s="149"/>
      <c r="AC198" s="149"/>
      <c r="AD198" s="149"/>
      <c r="AE198" s="149"/>
      <c r="AF198" s="149"/>
      <c r="AG198" s="149" t="s">
        <v>279</v>
      </c>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1" x14ac:dyDescent="0.2">
      <c r="A199" s="175">
        <v>52</v>
      </c>
      <c r="B199" s="176" t="s">
        <v>1493</v>
      </c>
      <c r="C199" s="185" t="s">
        <v>1494</v>
      </c>
      <c r="D199" s="177" t="s">
        <v>357</v>
      </c>
      <c r="E199" s="178">
        <v>10</v>
      </c>
      <c r="F199" s="179"/>
      <c r="G199" s="180">
        <f>ROUND(E199*F199,2)</f>
        <v>0</v>
      </c>
      <c r="H199" s="179"/>
      <c r="I199" s="180">
        <f>ROUND(E199*H199,2)</f>
        <v>0</v>
      </c>
      <c r="J199" s="179"/>
      <c r="K199" s="180">
        <f>ROUND(E199*J199,2)</f>
        <v>0</v>
      </c>
      <c r="L199" s="180">
        <v>21</v>
      </c>
      <c r="M199" s="180">
        <f>G199*(1+L199/100)</f>
        <v>0</v>
      </c>
      <c r="N199" s="178">
        <v>2.3000000000000001E-4</v>
      </c>
      <c r="O199" s="178">
        <f>ROUND(E199*N199,2)</f>
        <v>0</v>
      </c>
      <c r="P199" s="178">
        <v>0</v>
      </c>
      <c r="Q199" s="178">
        <f>ROUND(E199*P199,2)</f>
        <v>0</v>
      </c>
      <c r="R199" s="180"/>
      <c r="S199" s="180" t="s">
        <v>354</v>
      </c>
      <c r="T199" s="181" t="s">
        <v>272</v>
      </c>
      <c r="U199" s="160">
        <v>0.17</v>
      </c>
      <c r="V199" s="160">
        <f>ROUND(E199*U199,2)</f>
        <v>1.7</v>
      </c>
      <c r="W199" s="160"/>
      <c r="X199" s="160" t="s">
        <v>313</v>
      </c>
      <c r="Y199" s="160" t="s">
        <v>275</v>
      </c>
      <c r="Z199" s="149"/>
      <c r="AA199" s="149"/>
      <c r="AB199" s="149"/>
      <c r="AC199" s="149"/>
      <c r="AD199" s="149"/>
      <c r="AE199" s="149"/>
      <c r="AF199" s="149"/>
      <c r="AG199" s="149" t="s">
        <v>554</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2" x14ac:dyDescent="0.2">
      <c r="A200" s="156"/>
      <c r="B200" s="157"/>
      <c r="C200" s="249" t="s">
        <v>1393</v>
      </c>
      <c r="D200" s="250"/>
      <c r="E200" s="250"/>
      <c r="F200" s="250"/>
      <c r="G200" s="250"/>
      <c r="H200" s="160"/>
      <c r="I200" s="160"/>
      <c r="J200" s="160"/>
      <c r="K200" s="160"/>
      <c r="L200" s="160"/>
      <c r="M200" s="160"/>
      <c r="N200" s="159"/>
      <c r="O200" s="159"/>
      <c r="P200" s="159"/>
      <c r="Q200" s="159"/>
      <c r="R200" s="160"/>
      <c r="S200" s="160"/>
      <c r="T200" s="160"/>
      <c r="U200" s="160"/>
      <c r="V200" s="160"/>
      <c r="W200" s="160"/>
      <c r="X200" s="160"/>
      <c r="Y200" s="160"/>
      <c r="Z200" s="149"/>
      <c r="AA200" s="149"/>
      <c r="AB200" s="149"/>
      <c r="AC200" s="149"/>
      <c r="AD200" s="149"/>
      <c r="AE200" s="149"/>
      <c r="AF200" s="149"/>
      <c r="AG200" s="149" t="s">
        <v>278</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2" x14ac:dyDescent="0.2">
      <c r="A201" s="156"/>
      <c r="B201" s="157"/>
      <c r="C201" s="186" t="s">
        <v>1495</v>
      </c>
      <c r="D201" s="165"/>
      <c r="E201" s="166">
        <v>10</v>
      </c>
      <c r="F201" s="160"/>
      <c r="G201" s="160"/>
      <c r="H201" s="160"/>
      <c r="I201" s="160"/>
      <c r="J201" s="160"/>
      <c r="K201" s="160"/>
      <c r="L201" s="160"/>
      <c r="M201" s="160"/>
      <c r="N201" s="159"/>
      <c r="O201" s="159"/>
      <c r="P201" s="159"/>
      <c r="Q201" s="159"/>
      <c r="R201" s="160"/>
      <c r="S201" s="160"/>
      <c r="T201" s="160"/>
      <c r="U201" s="160"/>
      <c r="V201" s="160"/>
      <c r="W201" s="160"/>
      <c r="X201" s="160"/>
      <c r="Y201" s="160"/>
      <c r="Z201" s="149"/>
      <c r="AA201" s="149"/>
      <c r="AB201" s="149"/>
      <c r="AC201" s="149"/>
      <c r="AD201" s="149"/>
      <c r="AE201" s="149"/>
      <c r="AF201" s="149"/>
      <c r="AG201" s="149" t="s">
        <v>284</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2" x14ac:dyDescent="0.2">
      <c r="A202" s="156"/>
      <c r="B202" s="157"/>
      <c r="C202" s="251"/>
      <c r="D202" s="252"/>
      <c r="E202" s="252"/>
      <c r="F202" s="252"/>
      <c r="G202" s="252"/>
      <c r="H202" s="160"/>
      <c r="I202" s="160"/>
      <c r="J202" s="160"/>
      <c r="K202" s="160"/>
      <c r="L202" s="160"/>
      <c r="M202" s="160"/>
      <c r="N202" s="159"/>
      <c r="O202" s="159"/>
      <c r="P202" s="159"/>
      <c r="Q202" s="159"/>
      <c r="R202" s="160"/>
      <c r="S202" s="160"/>
      <c r="T202" s="160"/>
      <c r="U202" s="160"/>
      <c r="V202" s="160"/>
      <c r="W202" s="160"/>
      <c r="X202" s="160"/>
      <c r="Y202" s="160"/>
      <c r="Z202" s="149"/>
      <c r="AA202" s="149"/>
      <c r="AB202" s="149"/>
      <c r="AC202" s="149"/>
      <c r="AD202" s="149"/>
      <c r="AE202" s="149"/>
      <c r="AF202" s="149"/>
      <c r="AG202" s="149" t="s">
        <v>279</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1" x14ac:dyDescent="0.2">
      <c r="A203" s="175">
        <v>53</v>
      </c>
      <c r="B203" s="176" t="s">
        <v>1496</v>
      </c>
      <c r="C203" s="185" t="s">
        <v>1497</v>
      </c>
      <c r="D203" s="177" t="s">
        <v>357</v>
      </c>
      <c r="E203" s="178">
        <v>2</v>
      </c>
      <c r="F203" s="179"/>
      <c r="G203" s="180">
        <f>ROUND(E203*F203,2)</f>
        <v>0</v>
      </c>
      <c r="H203" s="179"/>
      <c r="I203" s="180">
        <f>ROUND(E203*H203,2)</f>
        <v>0</v>
      </c>
      <c r="J203" s="179"/>
      <c r="K203" s="180">
        <f>ROUND(E203*J203,2)</f>
        <v>0</v>
      </c>
      <c r="L203" s="180">
        <v>21</v>
      </c>
      <c r="M203" s="180">
        <f>G203*(1+L203/100)</f>
        <v>0</v>
      </c>
      <c r="N203" s="178">
        <v>3.6999999999999999E-4</v>
      </c>
      <c r="O203" s="178">
        <f>ROUND(E203*N203,2)</f>
        <v>0</v>
      </c>
      <c r="P203" s="178">
        <v>0</v>
      </c>
      <c r="Q203" s="178">
        <f>ROUND(E203*P203,2)</f>
        <v>0</v>
      </c>
      <c r="R203" s="180"/>
      <c r="S203" s="180" t="s">
        <v>354</v>
      </c>
      <c r="T203" s="181" t="s">
        <v>272</v>
      </c>
      <c r="U203" s="160">
        <v>0.21</v>
      </c>
      <c r="V203" s="160">
        <f>ROUND(E203*U203,2)</f>
        <v>0.42</v>
      </c>
      <c r="W203" s="160"/>
      <c r="X203" s="160" t="s">
        <v>313</v>
      </c>
      <c r="Y203" s="160" t="s">
        <v>275</v>
      </c>
      <c r="Z203" s="149"/>
      <c r="AA203" s="149"/>
      <c r="AB203" s="149"/>
      <c r="AC203" s="149"/>
      <c r="AD203" s="149"/>
      <c r="AE203" s="149"/>
      <c r="AF203" s="149"/>
      <c r="AG203" s="149" t="s">
        <v>554</v>
      </c>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2" x14ac:dyDescent="0.2">
      <c r="A204" s="156"/>
      <c r="B204" s="157"/>
      <c r="C204" s="249" t="s">
        <v>1393</v>
      </c>
      <c r="D204" s="250"/>
      <c r="E204" s="250"/>
      <c r="F204" s="250"/>
      <c r="G204" s="250"/>
      <c r="H204" s="160"/>
      <c r="I204" s="160"/>
      <c r="J204" s="160"/>
      <c r="K204" s="160"/>
      <c r="L204" s="160"/>
      <c r="M204" s="160"/>
      <c r="N204" s="159"/>
      <c r="O204" s="159"/>
      <c r="P204" s="159"/>
      <c r="Q204" s="159"/>
      <c r="R204" s="160"/>
      <c r="S204" s="160"/>
      <c r="T204" s="160"/>
      <c r="U204" s="160"/>
      <c r="V204" s="160"/>
      <c r="W204" s="160"/>
      <c r="X204" s="160"/>
      <c r="Y204" s="160"/>
      <c r="Z204" s="149"/>
      <c r="AA204" s="149"/>
      <c r="AB204" s="149"/>
      <c r="AC204" s="149"/>
      <c r="AD204" s="149"/>
      <c r="AE204" s="149"/>
      <c r="AF204" s="149"/>
      <c r="AG204" s="149" t="s">
        <v>278</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2" x14ac:dyDescent="0.2">
      <c r="A205" s="156"/>
      <c r="B205" s="157"/>
      <c r="C205" s="186" t="s">
        <v>1498</v>
      </c>
      <c r="D205" s="165"/>
      <c r="E205" s="166">
        <v>2</v>
      </c>
      <c r="F205" s="160"/>
      <c r="G205" s="160"/>
      <c r="H205" s="160"/>
      <c r="I205" s="160"/>
      <c r="J205" s="160"/>
      <c r="K205" s="160"/>
      <c r="L205" s="160"/>
      <c r="M205" s="160"/>
      <c r="N205" s="159"/>
      <c r="O205" s="159"/>
      <c r="P205" s="159"/>
      <c r="Q205" s="159"/>
      <c r="R205" s="160"/>
      <c r="S205" s="160"/>
      <c r="T205" s="160"/>
      <c r="U205" s="160"/>
      <c r="V205" s="160"/>
      <c r="W205" s="160"/>
      <c r="X205" s="160"/>
      <c r="Y205" s="160"/>
      <c r="Z205" s="149"/>
      <c r="AA205" s="149"/>
      <c r="AB205" s="149"/>
      <c r="AC205" s="149"/>
      <c r="AD205" s="149"/>
      <c r="AE205" s="149"/>
      <c r="AF205" s="149"/>
      <c r="AG205" s="149" t="s">
        <v>284</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2" x14ac:dyDescent="0.2">
      <c r="A206" s="156"/>
      <c r="B206" s="157"/>
      <c r="C206" s="251"/>
      <c r="D206" s="252"/>
      <c r="E206" s="252"/>
      <c r="F206" s="252"/>
      <c r="G206" s="252"/>
      <c r="H206" s="160"/>
      <c r="I206" s="160"/>
      <c r="J206" s="160"/>
      <c r="K206" s="160"/>
      <c r="L206" s="160"/>
      <c r="M206" s="160"/>
      <c r="N206" s="159"/>
      <c r="O206" s="159"/>
      <c r="P206" s="159"/>
      <c r="Q206" s="159"/>
      <c r="R206" s="160"/>
      <c r="S206" s="160"/>
      <c r="T206" s="160"/>
      <c r="U206" s="160"/>
      <c r="V206" s="160"/>
      <c r="W206" s="160"/>
      <c r="X206" s="160"/>
      <c r="Y206" s="160"/>
      <c r="Z206" s="149"/>
      <c r="AA206" s="149"/>
      <c r="AB206" s="149"/>
      <c r="AC206" s="149"/>
      <c r="AD206" s="149"/>
      <c r="AE206" s="149"/>
      <c r="AF206" s="149"/>
      <c r="AG206" s="149" t="s">
        <v>279</v>
      </c>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x14ac:dyDescent="0.2">
      <c r="A207" s="175">
        <v>54</v>
      </c>
      <c r="B207" s="176" t="s">
        <v>1499</v>
      </c>
      <c r="C207" s="185" t="s">
        <v>1500</v>
      </c>
      <c r="D207" s="177" t="s">
        <v>357</v>
      </c>
      <c r="E207" s="178">
        <v>1</v>
      </c>
      <c r="F207" s="179"/>
      <c r="G207" s="180">
        <f>ROUND(E207*F207,2)</f>
        <v>0</v>
      </c>
      <c r="H207" s="179"/>
      <c r="I207" s="180">
        <f>ROUND(E207*H207,2)</f>
        <v>0</v>
      </c>
      <c r="J207" s="179"/>
      <c r="K207" s="180">
        <f>ROUND(E207*J207,2)</f>
        <v>0</v>
      </c>
      <c r="L207" s="180">
        <v>21</v>
      </c>
      <c r="M207" s="180">
        <f>G207*(1+L207/100)</f>
        <v>0</v>
      </c>
      <c r="N207" s="178">
        <v>6.6E-4</v>
      </c>
      <c r="O207" s="178">
        <f>ROUND(E207*N207,2)</f>
        <v>0</v>
      </c>
      <c r="P207" s="178">
        <v>0</v>
      </c>
      <c r="Q207" s="178">
        <f>ROUND(E207*P207,2)</f>
        <v>0</v>
      </c>
      <c r="R207" s="180"/>
      <c r="S207" s="180" t="s">
        <v>354</v>
      </c>
      <c r="T207" s="181" t="s">
        <v>272</v>
      </c>
      <c r="U207" s="160">
        <v>0.23</v>
      </c>
      <c r="V207" s="160">
        <f>ROUND(E207*U207,2)</f>
        <v>0.23</v>
      </c>
      <c r="W207" s="160"/>
      <c r="X207" s="160" t="s">
        <v>313</v>
      </c>
      <c r="Y207" s="160" t="s">
        <v>275</v>
      </c>
      <c r="Z207" s="149"/>
      <c r="AA207" s="149"/>
      <c r="AB207" s="149"/>
      <c r="AC207" s="149"/>
      <c r="AD207" s="149"/>
      <c r="AE207" s="149"/>
      <c r="AF207" s="149"/>
      <c r="AG207" s="149" t="s">
        <v>554</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2" x14ac:dyDescent="0.2">
      <c r="A208" s="156"/>
      <c r="B208" s="157"/>
      <c r="C208" s="249" t="s">
        <v>1393</v>
      </c>
      <c r="D208" s="250"/>
      <c r="E208" s="250"/>
      <c r="F208" s="250"/>
      <c r="G208" s="250"/>
      <c r="H208" s="160"/>
      <c r="I208" s="160"/>
      <c r="J208" s="160"/>
      <c r="K208" s="160"/>
      <c r="L208" s="160"/>
      <c r="M208" s="160"/>
      <c r="N208" s="159"/>
      <c r="O208" s="159"/>
      <c r="P208" s="159"/>
      <c r="Q208" s="159"/>
      <c r="R208" s="160"/>
      <c r="S208" s="160"/>
      <c r="T208" s="160"/>
      <c r="U208" s="160"/>
      <c r="V208" s="160"/>
      <c r="W208" s="160"/>
      <c r="X208" s="160"/>
      <c r="Y208" s="160"/>
      <c r="Z208" s="149"/>
      <c r="AA208" s="149"/>
      <c r="AB208" s="149"/>
      <c r="AC208" s="149"/>
      <c r="AD208" s="149"/>
      <c r="AE208" s="149"/>
      <c r="AF208" s="149"/>
      <c r="AG208" s="149" t="s">
        <v>278</v>
      </c>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2" x14ac:dyDescent="0.2">
      <c r="A209" s="156"/>
      <c r="B209" s="157"/>
      <c r="C209" s="186" t="s">
        <v>1501</v>
      </c>
      <c r="D209" s="165"/>
      <c r="E209" s="166">
        <v>1</v>
      </c>
      <c r="F209" s="160"/>
      <c r="G209" s="160"/>
      <c r="H209" s="160"/>
      <c r="I209" s="160"/>
      <c r="J209" s="160"/>
      <c r="K209" s="160"/>
      <c r="L209" s="160"/>
      <c r="M209" s="160"/>
      <c r="N209" s="159"/>
      <c r="O209" s="159"/>
      <c r="P209" s="159"/>
      <c r="Q209" s="159"/>
      <c r="R209" s="160"/>
      <c r="S209" s="160"/>
      <c r="T209" s="160"/>
      <c r="U209" s="160"/>
      <c r="V209" s="160"/>
      <c r="W209" s="160"/>
      <c r="X209" s="160"/>
      <c r="Y209" s="160"/>
      <c r="Z209" s="149"/>
      <c r="AA209" s="149"/>
      <c r="AB209" s="149"/>
      <c r="AC209" s="149"/>
      <c r="AD209" s="149"/>
      <c r="AE209" s="149"/>
      <c r="AF209" s="149"/>
      <c r="AG209" s="149" t="s">
        <v>284</v>
      </c>
      <c r="AH209" s="149">
        <v>0</v>
      </c>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x14ac:dyDescent="0.2">
      <c r="A210" s="156"/>
      <c r="B210" s="157"/>
      <c r="C210" s="251"/>
      <c r="D210" s="252"/>
      <c r="E210" s="252"/>
      <c r="F210" s="252"/>
      <c r="G210" s="252"/>
      <c r="H210" s="160"/>
      <c r="I210" s="160"/>
      <c r="J210" s="160"/>
      <c r="K210" s="160"/>
      <c r="L210" s="160"/>
      <c r="M210" s="160"/>
      <c r="N210" s="159"/>
      <c r="O210" s="159"/>
      <c r="P210" s="159"/>
      <c r="Q210" s="159"/>
      <c r="R210" s="160"/>
      <c r="S210" s="160"/>
      <c r="T210" s="160"/>
      <c r="U210" s="160"/>
      <c r="V210" s="160"/>
      <c r="W210" s="160"/>
      <c r="X210" s="160"/>
      <c r="Y210" s="160"/>
      <c r="Z210" s="149"/>
      <c r="AA210" s="149"/>
      <c r="AB210" s="149"/>
      <c r="AC210" s="149"/>
      <c r="AD210" s="149"/>
      <c r="AE210" s="149"/>
      <c r="AF210" s="149"/>
      <c r="AG210" s="149" t="s">
        <v>279</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x14ac:dyDescent="0.2">
      <c r="A211" s="175">
        <v>55</v>
      </c>
      <c r="B211" s="176" t="s">
        <v>1502</v>
      </c>
      <c r="C211" s="185" t="s">
        <v>1503</v>
      </c>
      <c r="D211" s="177" t="s">
        <v>998</v>
      </c>
      <c r="E211" s="178">
        <v>1</v>
      </c>
      <c r="F211" s="179"/>
      <c r="G211" s="180">
        <f>ROUND(E211*F211,2)</f>
        <v>0</v>
      </c>
      <c r="H211" s="179"/>
      <c r="I211" s="180">
        <f>ROUND(E211*H211,2)</f>
        <v>0</v>
      </c>
      <c r="J211" s="179"/>
      <c r="K211" s="180">
        <f>ROUND(E211*J211,2)</f>
        <v>0</v>
      </c>
      <c r="L211" s="180">
        <v>21</v>
      </c>
      <c r="M211" s="180">
        <f>G211*(1+L211/100)</f>
        <v>0</v>
      </c>
      <c r="N211" s="178">
        <v>5.9999999999999995E-4</v>
      </c>
      <c r="O211" s="178">
        <f>ROUND(E211*N211,2)</f>
        <v>0</v>
      </c>
      <c r="P211" s="178">
        <v>0</v>
      </c>
      <c r="Q211" s="178">
        <f>ROUND(E211*P211,2)</f>
        <v>0</v>
      </c>
      <c r="R211" s="180"/>
      <c r="S211" s="180" t="s">
        <v>354</v>
      </c>
      <c r="T211" s="181" t="s">
        <v>272</v>
      </c>
      <c r="U211" s="160">
        <v>0.3</v>
      </c>
      <c r="V211" s="160">
        <f>ROUND(E211*U211,2)</f>
        <v>0.3</v>
      </c>
      <c r="W211" s="160"/>
      <c r="X211" s="160" t="s">
        <v>313</v>
      </c>
      <c r="Y211" s="160" t="s">
        <v>275</v>
      </c>
      <c r="Z211" s="149"/>
      <c r="AA211" s="149"/>
      <c r="AB211" s="149"/>
      <c r="AC211" s="149"/>
      <c r="AD211" s="149"/>
      <c r="AE211" s="149"/>
      <c r="AF211" s="149"/>
      <c r="AG211" s="149" t="s">
        <v>554</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2" x14ac:dyDescent="0.2">
      <c r="A212" s="156"/>
      <c r="B212" s="157"/>
      <c r="C212" s="249" t="s">
        <v>1393</v>
      </c>
      <c r="D212" s="250"/>
      <c r="E212" s="250"/>
      <c r="F212" s="250"/>
      <c r="G212" s="250"/>
      <c r="H212" s="160"/>
      <c r="I212" s="160"/>
      <c r="J212" s="160"/>
      <c r="K212" s="160"/>
      <c r="L212" s="160"/>
      <c r="M212" s="160"/>
      <c r="N212" s="159"/>
      <c r="O212" s="159"/>
      <c r="P212" s="159"/>
      <c r="Q212" s="159"/>
      <c r="R212" s="160"/>
      <c r="S212" s="160"/>
      <c r="T212" s="160"/>
      <c r="U212" s="160"/>
      <c r="V212" s="160"/>
      <c r="W212" s="160"/>
      <c r="X212" s="160"/>
      <c r="Y212" s="160"/>
      <c r="Z212" s="149"/>
      <c r="AA212" s="149"/>
      <c r="AB212" s="149"/>
      <c r="AC212" s="149"/>
      <c r="AD212" s="149"/>
      <c r="AE212" s="149"/>
      <c r="AF212" s="149"/>
      <c r="AG212" s="149" t="s">
        <v>278</v>
      </c>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2" x14ac:dyDescent="0.2">
      <c r="A213" s="156"/>
      <c r="B213" s="157"/>
      <c r="C213" s="186" t="s">
        <v>1504</v>
      </c>
      <c r="D213" s="165"/>
      <c r="E213" s="166">
        <v>1</v>
      </c>
      <c r="F213" s="160"/>
      <c r="G213" s="160"/>
      <c r="H213" s="160"/>
      <c r="I213" s="160"/>
      <c r="J213" s="160"/>
      <c r="K213" s="160"/>
      <c r="L213" s="160"/>
      <c r="M213" s="160"/>
      <c r="N213" s="159"/>
      <c r="O213" s="159"/>
      <c r="P213" s="159"/>
      <c r="Q213" s="159"/>
      <c r="R213" s="160"/>
      <c r="S213" s="160"/>
      <c r="T213" s="160"/>
      <c r="U213" s="160"/>
      <c r="V213" s="160"/>
      <c r="W213" s="160"/>
      <c r="X213" s="160"/>
      <c r="Y213" s="160"/>
      <c r="Z213" s="149"/>
      <c r="AA213" s="149"/>
      <c r="AB213" s="149"/>
      <c r="AC213" s="149"/>
      <c r="AD213" s="149"/>
      <c r="AE213" s="149"/>
      <c r="AF213" s="149"/>
      <c r="AG213" s="149" t="s">
        <v>284</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2" x14ac:dyDescent="0.2">
      <c r="A214" s="156"/>
      <c r="B214" s="157"/>
      <c r="C214" s="251"/>
      <c r="D214" s="252"/>
      <c r="E214" s="252"/>
      <c r="F214" s="252"/>
      <c r="G214" s="252"/>
      <c r="H214" s="160"/>
      <c r="I214" s="160"/>
      <c r="J214" s="160"/>
      <c r="K214" s="160"/>
      <c r="L214" s="160"/>
      <c r="M214" s="160"/>
      <c r="N214" s="159"/>
      <c r="O214" s="159"/>
      <c r="P214" s="159"/>
      <c r="Q214" s="159"/>
      <c r="R214" s="160"/>
      <c r="S214" s="160"/>
      <c r="T214" s="160"/>
      <c r="U214" s="160"/>
      <c r="V214" s="160"/>
      <c r="W214" s="160"/>
      <c r="X214" s="160"/>
      <c r="Y214" s="160"/>
      <c r="Z214" s="149"/>
      <c r="AA214" s="149"/>
      <c r="AB214" s="149"/>
      <c r="AC214" s="149"/>
      <c r="AD214" s="149"/>
      <c r="AE214" s="149"/>
      <c r="AF214" s="149"/>
      <c r="AG214" s="149" t="s">
        <v>279</v>
      </c>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x14ac:dyDescent="0.2">
      <c r="A215" s="175">
        <v>56</v>
      </c>
      <c r="B215" s="176" t="s">
        <v>1505</v>
      </c>
      <c r="C215" s="185" t="s">
        <v>1506</v>
      </c>
      <c r="D215" s="177" t="s">
        <v>357</v>
      </c>
      <c r="E215" s="178">
        <v>1</v>
      </c>
      <c r="F215" s="179"/>
      <c r="G215" s="180">
        <f>ROUND(E215*F215,2)</f>
        <v>0</v>
      </c>
      <c r="H215" s="179"/>
      <c r="I215" s="180">
        <f>ROUND(E215*H215,2)</f>
        <v>0</v>
      </c>
      <c r="J215" s="179"/>
      <c r="K215" s="180">
        <f>ROUND(E215*J215,2)</f>
        <v>0</v>
      </c>
      <c r="L215" s="180">
        <v>21</v>
      </c>
      <c r="M215" s="180">
        <f>G215*(1+L215/100)</f>
        <v>0</v>
      </c>
      <c r="N215" s="178">
        <v>1.7680000000000001E-2</v>
      </c>
      <c r="O215" s="178">
        <f>ROUND(E215*N215,2)</f>
        <v>0.02</v>
      </c>
      <c r="P215" s="178">
        <v>8.5000000000000006E-2</v>
      </c>
      <c r="Q215" s="178">
        <f>ROUND(E215*P215,2)</f>
        <v>0.09</v>
      </c>
      <c r="R215" s="180"/>
      <c r="S215" s="180" t="s">
        <v>354</v>
      </c>
      <c r="T215" s="181" t="s">
        <v>272</v>
      </c>
      <c r="U215" s="160">
        <v>1.45</v>
      </c>
      <c r="V215" s="160">
        <f>ROUND(E215*U215,2)</f>
        <v>1.45</v>
      </c>
      <c r="W215" s="160"/>
      <c r="X215" s="160" t="s">
        <v>313</v>
      </c>
      <c r="Y215" s="160" t="s">
        <v>275</v>
      </c>
      <c r="Z215" s="149"/>
      <c r="AA215" s="149"/>
      <c r="AB215" s="149"/>
      <c r="AC215" s="149"/>
      <c r="AD215" s="149"/>
      <c r="AE215" s="149"/>
      <c r="AF215" s="149"/>
      <c r="AG215" s="149" t="s">
        <v>554</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2" x14ac:dyDescent="0.2">
      <c r="A216" s="156"/>
      <c r="B216" s="157"/>
      <c r="C216" s="186" t="s">
        <v>143</v>
      </c>
      <c r="D216" s="165"/>
      <c r="E216" s="166">
        <v>1</v>
      </c>
      <c r="F216" s="160"/>
      <c r="G216" s="160"/>
      <c r="H216" s="160"/>
      <c r="I216" s="160"/>
      <c r="J216" s="160"/>
      <c r="K216" s="160"/>
      <c r="L216" s="160"/>
      <c r="M216" s="160"/>
      <c r="N216" s="159"/>
      <c r="O216" s="159"/>
      <c r="P216" s="159"/>
      <c r="Q216" s="159"/>
      <c r="R216" s="160"/>
      <c r="S216" s="160"/>
      <c r="T216" s="160"/>
      <c r="U216" s="160"/>
      <c r="V216" s="160"/>
      <c r="W216" s="160"/>
      <c r="X216" s="160"/>
      <c r="Y216" s="160"/>
      <c r="Z216" s="149"/>
      <c r="AA216" s="149"/>
      <c r="AB216" s="149"/>
      <c r="AC216" s="149"/>
      <c r="AD216" s="149"/>
      <c r="AE216" s="149"/>
      <c r="AF216" s="149"/>
      <c r="AG216" s="149" t="s">
        <v>284</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2" x14ac:dyDescent="0.2">
      <c r="A217" s="156"/>
      <c r="B217" s="157"/>
      <c r="C217" s="251"/>
      <c r="D217" s="252"/>
      <c r="E217" s="252"/>
      <c r="F217" s="252"/>
      <c r="G217" s="252"/>
      <c r="H217" s="160"/>
      <c r="I217" s="160"/>
      <c r="J217" s="160"/>
      <c r="K217" s="160"/>
      <c r="L217" s="160"/>
      <c r="M217" s="160"/>
      <c r="N217" s="159"/>
      <c r="O217" s="159"/>
      <c r="P217" s="159"/>
      <c r="Q217" s="159"/>
      <c r="R217" s="160"/>
      <c r="S217" s="160"/>
      <c r="T217" s="160"/>
      <c r="U217" s="160"/>
      <c r="V217" s="160"/>
      <c r="W217" s="160"/>
      <c r="X217" s="160"/>
      <c r="Y217" s="160"/>
      <c r="Z217" s="149"/>
      <c r="AA217" s="149"/>
      <c r="AB217" s="149"/>
      <c r="AC217" s="149"/>
      <c r="AD217" s="149"/>
      <c r="AE217" s="149"/>
      <c r="AF217" s="149"/>
      <c r="AG217" s="149" t="s">
        <v>279</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1" x14ac:dyDescent="0.2">
      <c r="A218" s="175">
        <v>57</v>
      </c>
      <c r="B218" s="176" t="s">
        <v>1507</v>
      </c>
      <c r="C218" s="185" t="s">
        <v>1508</v>
      </c>
      <c r="D218" s="177" t="s">
        <v>357</v>
      </c>
      <c r="E218" s="178">
        <v>1</v>
      </c>
      <c r="F218" s="179"/>
      <c r="G218" s="180">
        <f>ROUND(E218*F218,2)</f>
        <v>0</v>
      </c>
      <c r="H218" s="179"/>
      <c r="I218" s="180">
        <f>ROUND(E218*H218,2)</f>
        <v>0</v>
      </c>
      <c r="J218" s="179"/>
      <c r="K218" s="180">
        <f>ROUND(E218*J218,2)</f>
        <v>0</v>
      </c>
      <c r="L218" s="180">
        <v>21</v>
      </c>
      <c r="M218" s="180">
        <f>G218*(1+L218/100)</f>
        <v>0</v>
      </c>
      <c r="N218" s="178">
        <v>4.6999999999999999E-4</v>
      </c>
      <c r="O218" s="178">
        <f>ROUND(E218*N218,2)</f>
        <v>0</v>
      </c>
      <c r="P218" s="178">
        <v>0</v>
      </c>
      <c r="Q218" s="178">
        <f>ROUND(E218*P218,2)</f>
        <v>0</v>
      </c>
      <c r="R218" s="180"/>
      <c r="S218" s="180" t="s">
        <v>354</v>
      </c>
      <c r="T218" s="181" t="s">
        <v>273</v>
      </c>
      <c r="U218" s="160">
        <v>0.63</v>
      </c>
      <c r="V218" s="160">
        <f>ROUND(E218*U218,2)</f>
        <v>0.63</v>
      </c>
      <c r="W218" s="160"/>
      <c r="X218" s="160" t="s">
        <v>313</v>
      </c>
      <c r="Y218" s="160" t="s">
        <v>275</v>
      </c>
      <c r="Z218" s="149"/>
      <c r="AA218" s="149"/>
      <c r="AB218" s="149"/>
      <c r="AC218" s="149"/>
      <c r="AD218" s="149"/>
      <c r="AE218" s="149"/>
      <c r="AF218" s="149"/>
      <c r="AG218" s="149" t="s">
        <v>554</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x14ac:dyDescent="0.2">
      <c r="A219" s="156"/>
      <c r="B219" s="157"/>
      <c r="C219" s="249" t="s">
        <v>1393</v>
      </c>
      <c r="D219" s="250"/>
      <c r="E219" s="250"/>
      <c r="F219" s="250"/>
      <c r="G219" s="250"/>
      <c r="H219" s="160"/>
      <c r="I219" s="160"/>
      <c r="J219" s="160"/>
      <c r="K219" s="160"/>
      <c r="L219" s="160"/>
      <c r="M219" s="160"/>
      <c r="N219" s="159"/>
      <c r="O219" s="159"/>
      <c r="P219" s="159"/>
      <c r="Q219" s="159"/>
      <c r="R219" s="160"/>
      <c r="S219" s="160"/>
      <c r="T219" s="160"/>
      <c r="U219" s="160"/>
      <c r="V219" s="160"/>
      <c r="W219" s="160"/>
      <c r="X219" s="160"/>
      <c r="Y219" s="160"/>
      <c r="Z219" s="149"/>
      <c r="AA219" s="149"/>
      <c r="AB219" s="149"/>
      <c r="AC219" s="149"/>
      <c r="AD219" s="149"/>
      <c r="AE219" s="149"/>
      <c r="AF219" s="149"/>
      <c r="AG219" s="149" t="s">
        <v>278</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2" x14ac:dyDescent="0.2">
      <c r="A220" s="156"/>
      <c r="B220" s="157"/>
      <c r="C220" s="186" t="s">
        <v>1509</v>
      </c>
      <c r="D220" s="165"/>
      <c r="E220" s="166">
        <v>1</v>
      </c>
      <c r="F220" s="160"/>
      <c r="G220" s="160"/>
      <c r="H220" s="160"/>
      <c r="I220" s="160"/>
      <c r="J220" s="160"/>
      <c r="K220" s="160"/>
      <c r="L220" s="160"/>
      <c r="M220" s="160"/>
      <c r="N220" s="159"/>
      <c r="O220" s="159"/>
      <c r="P220" s="159"/>
      <c r="Q220" s="159"/>
      <c r="R220" s="160"/>
      <c r="S220" s="160"/>
      <c r="T220" s="160"/>
      <c r="U220" s="160"/>
      <c r="V220" s="160"/>
      <c r="W220" s="160"/>
      <c r="X220" s="160"/>
      <c r="Y220" s="160"/>
      <c r="Z220" s="149"/>
      <c r="AA220" s="149"/>
      <c r="AB220" s="149"/>
      <c r="AC220" s="149"/>
      <c r="AD220" s="149"/>
      <c r="AE220" s="149"/>
      <c r="AF220" s="149"/>
      <c r="AG220" s="149" t="s">
        <v>284</v>
      </c>
      <c r="AH220" s="149">
        <v>0</v>
      </c>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2" x14ac:dyDescent="0.2">
      <c r="A221" s="156"/>
      <c r="B221" s="157"/>
      <c r="C221" s="251"/>
      <c r="D221" s="252"/>
      <c r="E221" s="252"/>
      <c r="F221" s="252"/>
      <c r="G221" s="252"/>
      <c r="H221" s="160"/>
      <c r="I221" s="160"/>
      <c r="J221" s="160"/>
      <c r="K221" s="160"/>
      <c r="L221" s="160"/>
      <c r="M221" s="160"/>
      <c r="N221" s="159"/>
      <c r="O221" s="159"/>
      <c r="P221" s="159"/>
      <c r="Q221" s="159"/>
      <c r="R221" s="160"/>
      <c r="S221" s="160"/>
      <c r="T221" s="160"/>
      <c r="U221" s="160"/>
      <c r="V221" s="160"/>
      <c r="W221" s="160"/>
      <c r="X221" s="160"/>
      <c r="Y221" s="160"/>
      <c r="Z221" s="149"/>
      <c r="AA221" s="149"/>
      <c r="AB221" s="149"/>
      <c r="AC221" s="149"/>
      <c r="AD221" s="149"/>
      <c r="AE221" s="149"/>
      <c r="AF221" s="149"/>
      <c r="AG221" s="149" t="s">
        <v>279</v>
      </c>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x14ac:dyDescent="0.2">
      <c r="A222" s="175">
        <v>58</v>
      </c>
      <c r="B222" s="176" t="s">
        <v>1510</v>
      </c>
      <c r="C222" s="185" t="s">
        <v>1511</v>
      </c>
      <c r="D222" s="177" t="s">
        <v>357</v>
      </c>
      <c r="E222" s="178">
        <v>2</v>
      </c>
      <c r="F222" s="179"/>
      <c r="G222" s="180">
        <f>ROUND(E222*F222,2)</f>
        <v>0</v>
      </c>
      <c r="H222" s="179"/>
      <c r="I222" s="180">
        <f>ROUND(E222*H222,2)</f>
        <v>0</v>
      </c>
      <c r="J222" s="179"/>
      <c r="K222" s="180">
        <f>ROUND(E222*J222,2)</f>
        <v>0</v>
      </c>
      <c r="L222" s="180">
        <v>21</v>
      </c>
      <c r="M222" s="180">
        <f>G222*(1+L222/100)</f>
        <v>0</v>
      </c>
      <c r="N222" s="178">
        <v>3.7699999999999999E-3</v>
      </c>
      <c r="O222" s="178">
        <f>ROUND(E222*N222,2)</f>
        <v>0.01</v>
      </c>
      <c r="P222" s="178">
        <v>0</v>
      </c>
      <c r="Q222" s="178">
        <f>ROUND(E222*P222,2)</f>
        <v>0</v>
      </c>
      <c r="R222" s="180"/>
      <c r="S222" s="180" t="s">
        <v>354</v>
      </c>
      <c r="T222" s="181" t="s">
        <v>272</v>
      </c>
      <c r="U222" s="160">
        <v>1.68</v>
      </c>
      <c r="V222" s="160">
        <f>ROUND(E222*U222,2)</f>
        <v>3.36</v>
      </c>
      <c r="W222" s="160"/>
      <c r="X222" s="160" t="s">
        <v>313</v>
      </c>
      <c r="Y222" s="160" t="s">
        <v>275</v>
      </c>
      <c r="Z222" s="149"/>
      <c r="AA222" s="149"/>
      <c r="AB222" s="149"/>
      <c r="AC222" s="149"/>
      <c r="AD222" s="149"/>
      <c r="AE222" s="149"/>
      <c r="AF222" s="149"/>
      <c r="AG222" s="149" t="s">
        <v>554</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2" x14ac:dyDescent="0.2">
      <c r="A223" s="156"/>
      <c r="B223" s="157"/>
      <c r="C223" s="186" t="s">
        <v>1512</v>
      </c>
      <c r="D223" s="165"/>
      <c r="E223" s="166">
        <v>2</v>
      </c>
      <c r="F223" s="160"/>
      <c r="G223" s="160"/>
      <c r="H223" s="160"/>
      <c r="I223" s="160"/>
      <c r="J223" s="160"/>
      <c r="K223" s="160"/>
      <c r="L223" s="160"/>
      <c r="M223" s="160"/>
      <c r="N223" s="159"/>
      <c r="O223" s="159"/>
      <c r="P223" s="159"/>
      <c r="Q223" s="159"/>
      <c r="R223" s="160"/>
      <c r="S223" s="160"/>
      <c r="T223" s="160"/>
      <c r="U223" s="160"/>
      <c r="V223" s="160"/>
      <c r="W223" s="160"/>
      <c r="X223" s="160"/>
      <c r="Y223" s="160"/>
      <c r="Z223" s="149"/>
      <c r="AA223" s="149"/>
      <c r="AB223" s="149"/>
      <c r="AC223" s="149"/>
      <c r="AD223" s="149"/>
      <c r="AE223" s="149"/>
      <c r="AF223" s="149"/>
      <c r="AG223" s="149" t="s">
        <v>284</v>
      </c>
      <c r="AH223" s="149">
        <v>0</v>
      </c>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x14ac:dyDescent="0.2">
      <c r="A224" s="156"/>
      <c r="B224" s="157"/>
      <c r="C224" s="251"/>
      <c r="D224" s="252"/>
      <c r="E224" s="252"/>
      <c r="F224" s="252"/>
      <c r="G224" s="252"/>
      <c r="H224" s="160"/>
      <c r="I224" s="160"/>
      <c r="J224" s="160"/>
      <c r="K224" s="160"/>
      <c r="L224" s="160"/>
      <c r="M224" s="160"/>
      <c r="N224" s="159"/>
      <c r="O224" s="159"/>
      <c r="P224" s="159"/>
      <c r="Q224" s="159"/>
      <c r="R224" s="160"/>
      <c r="S224" s="160"/>
      <c r="T224" s="160"/>
      <c r="U224" s="160"/>
      <c r="V224" s="160"/>
      <c r="W224" s="160"/>
      <c r="X224" s="160"/>
      <c r="Y224" s="160"/>
      <c r="Z224" s="149"/>
      <c r="AA224" s="149"/>
      <c r="AB224" s="149"/>
      <c r="AC224" s="149"/>
      <c r="AD224" s="149"/>
      <c r="AE224" s="149"/>
      <c r="AF224" s="149"/>
      <c r="AG224" s="149" t="s">
        <v>279</v>
      </c>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1" x14ac:dyDescent="0.2">
      <c r="A225" s="175">
        <v>59</v>
      </c>
      <c r="B225" s="176" t="s">
        <v>1513</v>
      </c>
      <c r="C225" s="185" t="s">
        <v>1514</v>
      </c>
      <c r="D225" s="177" t="s">
        <v>357</v>
      </c>
      <c r="E225" s="178">
        <v>4</v>
      </c>
      <c r="F225" s="179"/>
      <c r="G225" s="180">
        <f>ROUND(E225*F225,2)</f>
        <v>0</v>
      </c>
      <c r="H225" s="179"/>
      <c r="I225" s="180">
        <f>ROUND(E225*H225,2)</f>
        <v>0</v>
      </c>
      <c r="J225" s="179"/>
      <c r="K225" s="180">
        <f>ROUND(E225*J225,2)</f>
        <v>0</v>
      </c>
      <c r="L225" s="180">
        <v>21</v>
      </c>
      <c r="M225" s="180">
        <f>G225*(1+L225/100)</f>
        <v>0</v>
      </c>
      <c r="N225" s="178">
        <v>2.97E-3</v>
      </c>
      <c r="O225" s="178">
        <f>ROUND(E225*N225,2)</f>
        <v>0.01</v>
      </c>
      <c r="P225" s="178">
        <v>0</v>
      </c>
      <c r="Q225" s="178">
        <f>ROUND(E225*P225,2)</f>
        <v>0</v>
      </c>
      <c r="R225" s="180"/>
      <c r="S225" s="180" t="s">
        <v>354</v>
      </c>
      <c r="T225" s="181" t="s">
        <v>272</v>
      </c>
      <c r="U225" s="160">
        <v>0.43</v>
      </c>
      <c r="V225" s="160">
        <f>ROUND(E225*U225,2)</f>
        <v>1.72</v>
      </c>
      <c r="W225" s="160"/>
      <c r="X225" s="160" t="s">
        <v>313</v>
      </c>
      <c r="Y225" s="160" t="s">
        <v>275</v>
      </c>
      <c r="Z225" s="149"/>
      <c r="AA225" s="149"/>
      <c r="AB225" s="149"/>
      <c r="AC225" s="149"/>
      <c r="AD225" s="149"/>
      <c r="AE225" s="149"/>
      <c r="AF225" s="149"/>
      <c r="AG225" s="149" t="s">
        <v>554</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x14ac:dyDescent="0.2">
      <c r="A226" s="156"/>
      <c r="B226" s="157"/>
      <c r="C226" s="249" t="s">
        <v>1393</v>
      </c>
      <c r="D226" s="250"/>
      <c r="E226" s="250"/>
      <c r="F226" s="250"/>
      <c r="G226" s="250"/>
      <c r="H226" s="160"/>
      <c r="I226" s="160"/>
      <c r="J226" s="160"/>
      <c r="K226" s="160"/>
      <c r="L226" s="160"/>
      <c r="M226" s="160"/>
      <c r="N226" s="159"/>
      <c r="O226" s="159"/>
      <c r="P226" s="159"/>
      <c r="Q226" s="159"/>
      <c r="R226" s="160"/>
      <c r="S226" s="160"/>
      <c r="T226" s="160"/>
      <c r="U226" s="160"/>
      <c r="V226" s="160"/>
      <c r="W226" s="160"/>
      <c r="X226" s="160"/>
      <c r="Y226" s="160"/>
      <c r="Z226" s="149"/>
      <c r="AA226" s="149"/>
      <c r="AB226" s="149"/>
      <c r="AC226" s="149"/>
      <c r="AD226" s="149"/>
      <c r="AE226" s="149"/>
      <c r="AF226" s="149"/>
      <c r="AG226" s="149" t="s">
        <v>278</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2" x14ac:dyDescent="0.2">
      <c r="A227" s="156"/>
      <c r="B227" s="157"/>
      <c r="C227" s="186" t="s">
        <v>1515</v>
      </c>
      <c r="D227" s="165"/>
      <c r="E227" s="166">
        <v>3</v>
      </c>
      <c r="F227" s="160"/>
      <c r="G227" s="160"/>
      <c r="H227" s="160"/>
      <c r="I227" s="160"/>
      <c r="J227" s="160"/>
      <c r="K227" s="160"/>
      <c r="L227" s="160"/>
      <c r="M227" s="160"/>
      <c r="N227" s="159"/>
      <c r="O227" s="159"/>
      <c r="P227" s="159"/>
      <c r="Q227" s="159"/>
      <c r="R227" s="160"/>
      <c r="S227" s="160"/>
      <c r="T227" s="160"/>
      <c r="U227" s="160"/>
      <c r="V227" s="160"/>
      <c r="W227" s="160"/>
      <c r="X227" s="160"/>
      <c r="Y227" s="160"/>
      <c r="Z227" s="149"/>
      <c r="AA227" s="149"/>
      <c r="AB227" s="149"/>
      <c r="AC227" s="149"/>
      <c r="AD227" s="149"/>
      <c r="AE227" s="149"/>
      <c r="AF227" s="149"/>
      <c r="AG227" s="149" t="s">
        <v>284</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3" x14ac:dyDescent="0.2">
      <c r="A228" s="156"/>
      <c r="B228" s="157"/>
      <c r="C228" s="186" t="s">
        <v>1516</v>
      </c>
      <c r="D228" s="165"/>
      <c r="E228" s="166">
        <v>1</v>
      </c>
      <c r="F228" s="160"/>
      <c r="G228" s="160"/>
      <c r="H228" s="160"/>
      <c r="I228" s="160"/>
      <c r="J228" s="160"/>
      <c r="K228" s="160"/>
      <c r="L228" s="160"/>
      <c r="M228" s="160"/>
      <c r="N228" s="159"/>
      <c r="O228" s="159"/>
      <c r="P228" s="159"/>
      <c r="Q228" s="159"/>
      <c r="R228" s="160"/>
      <c r="S228" s="160"/>
      <c r="T228" s="160"/>
      <c r="U228" s="160"/>
      <c r="V228" s="160"/>
      <c r="W228" s="160"/>
      <c r="X228" s="160"/>
      <c r="Y228" s="160"/>
      <c r="Z228" s="149"/>
      <c r="AA228" s="149"/>
      <c r="AB228" s="149"/>
      <c r="AC228" s="149"/>
      <c r="AD228" s="149"/>
      <c r="AE228" s="149"/>
      <c r="AF228" s="149"/>
      <c r="AG228" s="149" t="s">
        <v>284</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2" x14ac:dyDescent="0.2">
      <c r="A229" s="156"/>
      <c r="B229" s="157"/>
      <c r="C229" s="251"/>
      <c r="D229" s="252"/>
      <c r="E229" s="252"/>
      <c r="F229" s="252"/>
      <c r="G229" s="252"/>
      <c r="H229" s="160"/>
      <c r="I229" s="160"/>
      <c r="J229" s="160"/>
      <c r="K229" s="160"/>
      <c r="L229" s="160"/>
      <c r="M229" s="160"/>
      <c r="N229" s="159"/>
      <c r="O229" s="159"/>
      <c r="P229" s="159"/>
      <c r="Q229" s="159"/>
      <c r="R229" s="160"/>
      <c r="S229" s="160"/>
      <c r="T229" s="160"/>
      <c r="U229" s="160"/>
      <c r="V229" s="160"/>
      <c r="W229" s="160"/>
      <c r="X229" s="160"/>
      <c r="Y229" s="160"/>
      <c r="Z229" s="149"/>
      <c r="AA229" s="149"/>
      <c r="AB229" s="149"/>
      <c r="AC229" s="149"/>
      <c r="AD229" s="149"/>
      <c r="AE229" s="149"/>
      <c r="AF229" s="149"/>
      <c r="AG229" s="149" t="s">
        <v>279</v>
      </c>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1" x14ac:dyDescent="0.2">
      <c r="A230" s="175">
        <v>60</v>
      </c>
      <c r="B230" s="176" t="s">
        <v>1517</v>
      </c>
      <c r="C230" s="185" t="s">
        <v>1518</v>
      </c>
      <c r="D230" s="177" t="s">
        <v>357</v>
      </c>
      <c r="E230" s="178">
        <v>1</v>
      </c>
      <c r="F230" s="179"/>
      <c r="G230" s="180">
        <f>ROUND(E230*F230,2)</f>
        <v>0</v>
      </c>
      <c r="H230" s="179"/>
      <c r="I230" s="180">
        <f>ROUND(E230*H230,2)</f>
        <v>0</v>
      </c>
      <c r="J230" s="179"/>
      <c r="K230" s="180">
        <f>ROUND(E230*J230,2)</f>
        <v>0</v>
      </c>
      <c r="L230" s="180">
        <v>21</v>
      </c>
      <c r="M230" s="180">
        <f>G230*(1+L230/100)</f>
        <v>0</v>
      </c>
      <c r="N230" s="178">
        <v>2.97E-3</v>
      </c>
      <c r="O230" s="178">
        <f>ROUND(E230*N230,2)</f>
        <v>0</v>
      </c>
      <c r="P230" s="178">
        <v>0</v>
      </c>
      <c r="Q230" s="178">
        <f>ROUND(E230*P230,2)</f>
        <v>0</v>
      </c>
      <c r="R230" s="180"/>
      <c r="S230" s="180" t="s">
        <v>354</v>
      </c>
      <c r="T230" s="181" t="s">
        <v>272</v>
      </c>
      <c r="U230" s="160">
        <v>0.43</v>
      </c>
      <c r="V230" s="160">
        <f>ROUND(E230*U230,2)</f>
        <v>0.43</v>
      </c>
      <c r="W230" s="160"/>
      <c r="X230" s="160" t="s">
        <v>313</v>
      </c>
      <c r="Y230" s="160" t="s">
        <v>275</v>
      </c>
      <c r="Z230" s="149"/>
      <c r="AA230" s="149"/>
      <c r="AB230" s="149"/>
      <c r="AC230" s="149"/>
      <c r="AD230" s="149"/>
      <c r="AE230" s="149"/>
      <c r="AF230" s="149"/>
      <c r="AG230" s="149" t="s">
        <v>554</v>
      </c>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2" x14ac:dyDescent="0.2">
      <c r="A231" s="156"/>
      <c r="B231" s="157"/>
      <c r="C231" s="249" t="s">
        <v>1393</v>
      </c>
      <c r="D231" s="250"/>
      <c r="E231" s="250"/>
      <c r="F231" s="250"/>
      <c r="G231" s="250"/>
      <c r="H231" s="160"/>
      <c r="I231" s="160"/>
      <c r="J231" s="160"/>
      <c r="K231" s="160"/>
      <c r="L231" s="160"/>
      <c r="M231" s="160"/>
      <c r="N231" s="159"/>
      <c r="O231" s="159"/>
      <c r="P231" s="159"/>
      <c r="Q231" s="159"/>
      <c r="R231" s="160"/>
      <c r="S231" s="160"/>
      <c r="T231" s="160"/>
      <c r="U231" s="160"/>
      <c r="V231" s="160"/>
      <c r="W231" s="160"/>
      <c r="X231" s="160"/>
      <c r="Y231" s="160"/>
      <c r="Z231" s="149"/>
      <c r="AA231" s="149"/>
      <c r="AB231" s="149"/>
      <c r="AC231" s="149"/>
      <c r="AD231" s="149"/>
      <c r="AE231" s="149"/>
      <c r="AF231" s="149"/>
      <c r="AG231" s="149" t="s">
        <v>278</v>
      </c>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2" x14ac:dyDescent="0.2">
      <c r="A232" s="156"/>
      <c r="B232" s="157"/>
      <c r="C232" s="186" t="s">
        <v>1519</v>
      </c>
      <c r="D232" s="165"/>
      <c r="E232" s="166">
        <v>1</v>
      </c>
      <c r="F232" s="160"/>
      <c r="G232" s="160"/>
      <c r="H232" s="160"/>
      <c r="I232" s="160"/>
      <c r="J232" s="160"/>
      <c r="K232" s="160"/>
      <c r="L232" s="160"/>
      <c r="M232" s="160"/>
      <c r="N232" s="159"/>
      <c r="O232" s="159"/>
      <c r="P232" s="159"/>
      <c r="Q232" s="159"/>
      <c r="R232" s="160"/>
      <c r="S232" s="160"/>
      <c r="T232" s="160"/>
      <c r="U232" s="160"/>
      <c r="V232" s="160"/>
      <c r="W232" s="160"/>
      <c r="X232" s="160"/>
      <c r="Y232" s="160"/>
      <c r="Z232" s="149"/>
      <c r="AA232" s="149"/>
      <c r="AB232" s="149"/>
      <c r="AC232" s="149"/>
      <c r="AD232" s="149"/>
      <c r="AE232" s="149"/>
      <c r="AF232" s="149"/>
      <c r="AG232" s="149" t="s">
        <v>284</v>
      </c>
      <c r="AH232" s="149">
        <v>0</v>
      </c>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2" x14ac:dyDescent="0.2">
      <c r="A233" s="156"/>
      <c r="B233" s="157"/>
      <c r="C233" s="251"/>
      <c r="D233" s="252"/>
      <c r="E233" s="252"/>
      <c r="F233" s="252"/>
      <c r="G233" s="252"/>
      <c r="H233" s="160"/>
      <c r="I233" s="160"/>
      <c r="J233" s="160"/>
      <c r="K233" s="160"/>
      <c r="L233" s="160"/>
      <c r="M233" s="160"/>
      <c r="N233" s="159"/>
      <c r="O233" s="159"/>
      <c r="P233" s="159"/>
      <c r="Q233" s="159"/>
      <c r="R233" s="160"/>
      <c r="S233" s="160"/>
      <c r="T233" s="160"/>
      <c r="U233" s="160"/>
      <c r="V233" s="160"/>
      <c r="W233" s="160"/>
      <c r="X233" s="160"/>
      <c r="Y233" s="160"/>
      <c r="Z233" s="149"/>
      <c r="AA233" s="149"/>
      <c r="AB233" s="149"/>
      <c r="AC233" s="149"/>
      <c r="AD233" s="149"/>
      <c r="AE233" s="149"/>
      <c r="AF233" s="149"/>
      <c r="AG233" s="149" t="s">
        <v>279</v>
      </c>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1" x14ac:dyDescent="0.2">
      <c r="A234" s="175">
        <v>61</v>
      </c>
      <c r="B234" s="176" t="s">
        <v>1520</v>
      </c>
      <c r="C234" s="185" t="s">
        <v>1155</v>
      </c>
      <c r="D234" s="177" t="s">
        <v>472</v>
      </c>
      <c r="E234" s="178">
        <v>35</v>
      </c>
      <c r="F234" s="179"/>
      <c r="G234" s="180">
        <f>ROUND(E234*F234,2)</f>
        <v>0</v>
      </c>
      <c r="H234" s="179"/>
      <c r="I234" s="180">
        <f>ROUND(E234*H234,2)</f>
        <v>0</v>
      </c>
      <c r="J234" s="179"/>
      <c r="K234" s="180">
        <f>ROUND(E234*J234,2)</f>
        <v>0</v>
      </c>
      <c r="L234" s="180">
        <v>21</v>
      </c>
      <c r="M234" s="180">
        <f>G234*(1+L234/100)</f>
        <v>0</v>
      </c>
      <c r="N234" s="178">
        <v>0</v>
      </c>
      <c r="O234" s="178">
        <f>ROUND(E234*N234,2)</f>
        <v>0</v>
      </c>
      <c r="P234" s="178">
        <v>0</v>
      </c>
      <c r="Q234" s="178">
        <f>ROUND(E234*P234,2)</f>
        <v>0</v>
      </c>
      <c r="R234" s="180"/>
      <c r="S234" s="180" t="s">
        <v>354</v>
      </c>
      <c r="T234" s="181" t="s">
        <v>272</v>
      </c>
      <c r="U234" s="160">
        <v>1</v>
      </c>
      <c r="V234" s="160">
        <f>ROUND(E234*U234,2)</f>
        <v>35</v>
      </c>
      <c r="W234" s="160"/>
      <c r="X234" s="160" t="s">
        <v>160</v>
      </c>
      <c r="Y234" s="160" t="s">
        <v>275</v>
      </c>
      <c r="Z234" s="149"/>
      <c r="AA234" s="149"/>
      <c r="AB234" s="149"/>
      <c r="AC234" s="149"/>
      <c r="AD234" s="149"/>
      <c r="AE234" s="149"/>
      <c r="AF234" s="149"/>
      <c r="AG234" s="149" t="s">
        <v>1006</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2" x14ac:dyDescent="0.2">
      <c r="A235" s="156"/>
      <c r="B235" s="157"/>
      <c r="C235" s="186" t="s">
        <v>1521</v>
      </c>
      <c r="D235" s="165"/>
      <c r="E235" s="166">
        <v>35</v>
      </c>
      <c r="F235" s="160"/>
      <c r="G235" s="160"/>
      <c r="H235" s="160"/>
      <c r="I235" s="160"/>
      <c r="J235" s="160"/>
      <c r="K235" s="160"/>
      <c r="L235" s="160"/>
      <c r="M235" s="160"/>
      <c r="N235" s="159"/>
      <c r="O235" s="159"/>
      <c r="P235" s="159"/>
      <c r="Q235" s="159"/>
      <c r="R235" s="160"/>
      <c r="S235" s="160"/>
      <c r="T235" s="160"/>
      <c r="U235" s="160"/>
      <c r="V235" s="160"/>
      <c r="W235" s="160"/>
      <c r="X235" s="160"/>
      <c r="Y235" s="160"/>
      <c r="Z235" s="149"/>
      <c r="AA235" s="149"/>
      <c r="AB235" s="149"/>
      <c r="AC235" s="149"/>
      <c r="AD235" s="149"/>
      <c r="AE235" s="149"/>
      <c r="AF235" s="149"/>
      <c r="AG235" s="149" t="s">
        <v>284</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2" x14ac:dyDescent="0.2">
      <c r="A236" s="156"/>
      <c r="B236" s="157"/>
      <c r="C236" s="251"/>
      <c r="D236" s="252"/>
      <c r="E236" s="252"/>
      <c r="F236" s="252"/>
      <c r="G236" s="252"/>
      <c r="H236" s="160"/>
      <c r="I236" s="160"/>
      <c r="J236" s="160"/>
      <c r="K236" s="160"/>
      <c r="L236" s="160"/>
      <c r="M236" s="160"/>
      <c r="N236" s="159"/>
      <c r="O236" s="159"/>
      <c r="P236" s="159"/>
      <c r="Q236" s="159"/>
      <c r="R236" s="160"/>
      <c r="S236" s="160"/>
      <c r="T236" s="160"/>
      <c r="U236" s="160"/>
      <c r="V236" s="160"/>
      <c r="W236" s="160"/>
      <c r="X236" s="160"/>
      <c r="Y236" s="160"/>
      <c r="Z236" s="149"/>
      <c r="AA236" s="149"/>
      <c r="AB236" s="149"/>
      <c r="AC236" s="149"/>
      <c r="AD236" s="149"/>
      <c r="AE236" s="149"/>
      <c r="AF236" s="149"/>
      <c r="AG236" s="149" t="s">
        <v>279</v>
      </c>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1" x14ac:dyDescent="0.2">
      <c r="A237" s="175">
        <v>62</v>
      </c>
      <c r="B237" s="176" t="s">
        <v>1522</v>
      </c>
      <c r="C237" s="185" t="s">
        <v>1523</v>
      </c>
      <c r="D237" s="177" t="s">
        <v>998</v>
      </c>
      <c r="E237" s="178">
        <v>2</v>
      </c>
      <c r="F237" s="179"/>
      <c r="G237" s="180">
        <f>ROUND(E237*F237,2)</f>
        <v>0</v>
      </c>
      <c r="H237" s="179"/>
      <c r="I237" s="180">
        <f>ROUND(E237*H237,2)</f>
        <v>0</v>
      </c>
      <c r="J237" s="179"/>
      <c r="K237" s="180">
        <f>ROUND(E237*J237,2)</f>
        <v>0</v>
      </c>
      <c r="L237" s="180">
        <v>21</v>
      </c>
      <c r="M237" s="180">
        <f>G237*(1+L237/100)</f>
        <v>0</v>
      </c>
      <c r="N237" s="178">
        <v>0</v>
      </c>
      <c r="O237" s="178">
        <f>ROUND(E237*N237,2)</f>
        <v>0</v>
      </c>
      <c r="P237" s="178">
        <v>0</v>
      </c>
      <c r="Q237" s="178">
        <f>ROUND(E237*P237,2)</f>
        <v>0</v>
      </c>
      <c r="R237" s="180"/>
      <c r="S237" s="180" t="s">
        <v>354</v>
      </c>
      <c r="T237" s="181" t="s">
        <v>273</v>
      </c>
      <c r="U237" s="160">
        <v>0</v>
      </c>
      <c r="V237" s="160">
        <f>ROUND(E237*U237,2)</f>
        <v>0</v>
      </c>
      <c r="W237" s="160"/>
      <c r="X237" s="160" t="s">
        <v>379</v>
      </c>
      <c r="Y237" s="160" t="s">
        <v>275</v>
      </c>
      <c r="Z237" s="149"/>
      <c r="AA237" s="149"/>
      <c r="AB237" s="149"/>
      <c r="AC237" s="149"/>
      <c r="AD237" s="149"/>
      <c r="AE237" s="149"/>
      <c r="AF237" s="149"/>
      <c r="AG237" s="149" t="s">
        <v>597</v>
      </c>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2" x14ac:dyDescent="0.2">
      <c r="A238" s="156"/>
      <c r="B238" s="157"/>
      <c r="C238" s="249" t="s">
        <v>1458</v>
      </c>
      <c r="D238" s="250"/>
      <c r="E238" s="250"/>
      <c r="F238" s="250"/>
      <c r="G238" s="250"/>
      <c r="H238" s="160"/>
      <c r="I238" s="160"/>
      <c r="J238" s="160"/>
      <c r="K238" s="160"/>
      <c r="L238" s="160"/>
      <c r="M238" s="160"/>
      <c r="N238" s="159"/>
      <c r="O238" s="159"/>
      <c r="P238" s="159"/>
      <c r="Q238" s="159"/>
      <c r="R238" s="160"/>
      <c r="S238" s="160"/>
      <c r="T238" s="160"/>
      <c r="U238" s="160"/>
      <c r="V238" s="160"/>
      <c r="W238" s="160"/>
      <c r="X238" s="160"/>
      <c r="Y238" s="160"/>
      <c r="Z238" s="149"/>
      <c r="AA238" s="149"/>
      <c r="AB238" s="149"/>
      <c r="AC238" s="149"/>
      <c r="AD238" s="149"/>
      <c r="AE238" s="149"/>
      <c r="AF238" s="149"/>
      <c r="AG238" s="149" t="s">
        <v>278</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2" x14ac:dyDescent="0.2">
      <c r="A239" s="156"/>
      <c r="B239" s="157"/>
      <c r="C239" s="186" t="s">
        <v>1524</v>
      </c>
      <c r="D239" s="165"/>
      <c r="E239" s="166">
        <v>1</v>
      </c>
      <c r="F239" s="160"/>
      <c r="G239" s="160"/>
      <c r="H239" s="160"/>
      <c r="I239" s="160"/>
      <c r="J239" s="160"/>
      <c r="K239" s="160"/>
      <c r="L239" s="160"/>
      <c r="M239" s="160"/>
      <c r="N239" s="159"/>
      <c r="O239" s="159"/>
      <c r="P239" s="159"/>
      <c r="Q239" s="159"/>
      <c r="R239" s="160"/>
      <c r="S239" s="160"/>
      <c r="T239" s="160"/>
      <c r="U239" s="160"/>
      <c r="V239" s="160"/>
      <c r="W239" s="160"/>
      <c r="X239" s="160"/>
      <c r="Y239" s="160"/>
      <c r="Z239" s="149"/>
      <c r="AA239" s="149"/>
      <c r="AB239" s="149"/>
      <c r="AC239" s="149"/>
      <c r="AD239" s="149"/>
      <c r="AE239" s="149"/>
      <c r="AF239" s="149"/>
      <c r="AG239" s="149" t="s">
        <v>284</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3" x14ac:dyDescent="0.2">
      <c r="A240" s="156"/>
      <c r="B240" s="157"/>
      <c r="C240" s="186" t="s">
        <v>1525</v>
      </c>
      <c r="D240" s="165"/>
      <c r="E240" s="166">
        <v>1</v>
      </c>
      <c r="F240" s="160"/>
      <c r="G240" s="160"/>
      <c r="H240" s="160"/>
      <c r="I240" s="160"/>
      <c r="J240" s="160"/>
      <c r="K240" s="160"/>
      <c r="L240" s="160"/>
      <c r="M240" s="160"/>
      <c r="N240" s="159"/>
      <c r="O240" s="159"/>
      <c r="P240" s="159"/>
      <c r="Q240" s="159"/>
      <c r="R240" s="160"/>
      <c r="S240" s="160"/>
      <c r="T240" s="160"/>
      <c r="U240" s="160"/>
      <c r="V240" s="160"/>
      <c r="W240" s="160"/>
      <c r="X240" s="160"/>
      <c r="Y240" s="160"/>
      <c r="Z240" s="149"/>
      <c r="AA240" s="149"/>
      <c r="AB240" s="149"/>
      <c r="AC240" s="149"/>
      <c r="AD240" s="149"/>
      <c r="AE240" s="149"/>
      <c r="AF240" s="149"/>
      <c r="AG240" s="149" t="s">
        <v>284</v>
      </c>
      <c r="AH240" s="149">
        <v>0</v>
      </c>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2" x14ac:dyDescent="0.2">
      <c r="A241" s="156"/>
      <c r="B241" s="157"/>
      <c r="C241" s="251"/>
      <c r="D241" s="252"/>
      <c r="E241" s="252"/>
      <c r="F241" s="252"/>
      <c r="G241" s="252"/>
      <c r="H241" s="160"/>
      <c r="I241" s="160"/>
      <c r="J241" s="160"/>
      <c r="K241" s="160"/>
      <c r="L241" s="160"/>
      <c r="M241" s="160"/>
      <c r="N241" s="159"/>
      <c r="O241" s="159"/>
      <c r="P241" s="159"/>
      <c r="Q241" s="159"/>
      <c r="R241" s="160"/>
      <c r="S241" s="160"/>
      <c r="T241" s="160"/>
      <c r="U241" s="160"/>
      <c r="V241" s="160"/>
      <c r="W241" s="160"/>
      <c r="X241" s="160"/>
      <c r="Y241" s="160"/>
      <c r="Z241" s="149"/>
      <c r="AA241" s="149"/>
      <c r="AB241" s="149"/>
      <c r="AC241" s="149"/>
      <c r="AD241" s="149"/>
      <c r="AE241" s="149"/>
      <c r="AF241" s="149"/>
      <c r="AG241" s="149" t="s">
        <v>279</v>
      </c>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1" x14ac:dyDescent="0.2">
      <c r="A242" s="175">
        <v>63</v>
      </c>
      <c r="B242" s="176" t="s">
        <v>1526</v>
      </c>
      <c r="C242" s="185" t="s">
        <v>1527</v>
      </c>
      <c r="D242" s="177" t="s">
        <v>357</v>
      </c>
      <c r="E242" s="178">
        <v>1</v>
      </c>
      <c r="F242" s="179"/>
      <c r="G242" s="180">
        <f>ROUND(E242*F242,2)</f>
        <v>0</v>
      </c>
      <c r="H242" s="179"/>
      <c r="I242" s="180">
        <f>ROUND(E242*H242,2)</f>
        <v>0</v>
      </c>
      <c r="J242" s="179"/>
      <c r="K242" s="180">
        <f>ROUND(E242*J242,2)</f>
        <v>0</v>
      </c>
      <c r="L242" s="180">
        <v>21</v>
      </c>
      <c r="M242" s="180">
        <f>G242*(1+L242/100)</f>
        <v>0</v>
      </c>
      <c r="N242" s="178">
        <v>0</v>
      </c>
      <c r="O242" s="178">
        <f>ROUND(E242*N242,2)</f>
        <v>0</v>
      </c>
      <c r="P242" s="178">
        <v>0</v>
      </c>
      <c r="Q242" s="178">
        <f>ROUND(E242*P242,2)</f>
        <v>0</v>
      </c>
      <c r="R242" s="180"/>
      <c r="S242" s="180" t="s">
        <v>354</v>
      </c>
      <c r="T242" s="181" t="s">
        <v>273</v>
      </c>
      <c r="U242" s="160">
        <v>0</v>
      </c>
      <c r="V242" s="160">
        <f>ROUND(E242*U242,2)</f>
        <v>0</v>
      </c>
      <c r="W242" s="160"/>
      <c r="X242" s="160" t="s">
        <v>379</v>
      </c>
      <c r="Y242" s="160" t="s">
        <v>275</v>
      </c>
      <c r="Z242" s="149"/>
      <c r="AA242" s="149"/>
      <c r="AB242" s="149"/>
      <c r="AC242" s="149"/>
      <c r="AD242" s="149"/>
      <c r="AE242" s="149"/>
      <c r="AF242" s="149"/>
      <c r="AG242" s="149" t="s">
        <v>597</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2" x14ac:dyDescent="0.2">
      <c r="A243" s="156"/>
      <c r="B243" s="157"/>
      <c r="C243" s="249" t="s">
        <v>1458</v>
      </c>
      <c r="D243" s="250"/>
      <c r="E243" s="250"/>
      <c r="F243" s="250"/>
      <c r="G243" s="250"/>
      <c r="H243" s="160"/>
      <c r="I243" s="160"/>
      <c r="J243" s="160"/>
      <c r="K243" s="160"/>
      <c r="L243" s="160"/>
      <c r="M243" s="160"/>
      <c r="N243" s="159"/>
      <c r="O243" s="159"/>
      <c r="P243" s="159"/>
      <c r="Q243" s="159"/>
      <c r="R243" s="160"/>
      <c r="S243" s="160"/>
      <c r="T243" s="160"/>
      <c r="U243" s="160"/>
      <c r="V243" s="160"/>
      <c r="W243" s="160"/>
      <c r="X243" s="160"/>
      <c r="Y243" s="160"/>
      <c r="Z243" s="149"/>
      <c r="AA243" s="149"/>
      <c r="AB243" s="149"/>
      <c r="AC243" s="149"/>
      <c r="AD243" s="149"/>
      <c r="AE243" s="149"/>
      <c r="AF243" s="149"/>
      <c r="AG243" s="149" t="s">
        <v>278</v>
      </c>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2" x14ac:dyDescent="0.2">
      <c r="A244" s="156"/>
      <c r="B244" s="157"/>
      <c r="C244" s="186" t="s">
        <v>143</v>
      </c>
      <c r="D244" s="165"/>
      <c r="E244" s="166">
        <v>1</v>
      </c>
      <c r="F244" s="160"/>
      <c r="G244" s="160"/>
      <c r="H244" s="160"/>
      <c r="I244" s="160"/>
      <c r="J244" s="160"/>
      <c r="K244" s="160"/>
      <c r="L244" s="160"/>
      <c r="M244" s="160"/>
      <c r="N244" s="159"/>
      <c r="O244" s="159"/>
      <c r="P244" s="159"/>
      <c r="Q244" s="159"/>
      <c r="R244" s="160"/>
      <c r="S244" s="160"/>
      <c r="T244" s="160"/>
      <c r="U244" s="160"/>
      <c r="V244" s="160"/>
      <c r="W244" s="160"/>
      <c r="X244" s="160"/>
      <c r="Y244" s="160"/>
      <c r="Z244" s="149"/>
      <c r="AA244" s="149"/>
      <c r="AB244" s="149"/>
      <c r="AC244" s="149"/>
      <c r="AD244" s="149"/>
      <c r="AE244" s="149"/>
      <c r="AF244" s="149"/>
      <c r="AG244" s="149" t="s">
        <v>284</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2" x14ac:dyDescent="0.2">
      <c r="A245" s="156"/>
      <c r="B245" s="157"/>
      <c r="C245" s="251"/>
      <c r="D245" s="252"/>
      <c r="E245" s="252"/>
      <c r="F245" s="252"/>
      <c r="G245" s="252"/>
      <c r="H245" s="160"/>
      <c r="I245" s="160"/>
      <c r="J245" s="160"/>
      <c r="K245" s="160"/>
      <c r="L245" s="160"/>
      <c r="M245" s="160"/>
      <c r="N245" s="159"/>
      <c r="O245" s="159"/>
      <c r="P245" s="159"/>
      <c r="Q245" s="159"/>
      <c r="R245" s="160"/>
      <c r="S245" s="160"/>
      <c r="T245" s="160"/>
      <c r="U245" s="160"/>
      <c r="V245" s="160"/>
      <c r="W245" s="160"/>
      <c r="X245" s="160"/>
      <c r="Y245" s="160"/>
      <c r="Z245" s="149"/>
      <c r="AA245" s="149"/>
      <c r="AB245" s="149"/>
      <c r="AC245" s="149"/>
      <c r="AD245" s="149"/>
      <c r="AE245" s="149"/>
      <c r="AF245" s="149"/>
      <c r="AG245" s="149" t="s">
        <v>279</v>
      </c>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1" x14ac:dyDescent="0.2">
      <c r="A246" s="175">
        <v>64</v>
      </c>
      <c r="B246" s="176" t="s">
        <v>1528</v>
      </c>
      <c r="C246" s="185" t="s">
        <v>1529</v>
      </c>
      <c r="D246" s="177" t="s">
        <v>357</v>
      </c>
      <c r="E246" s="178">
        <v>1</v>
      </c>
      <c r="F246" s="179"/>
      <c r="G246" s="180">
        <f>ROUND(E246*F246,2)</f>
        <v>0</v>
      </c>
      <c r="H246" s="179"/>
      <c r="I246" s="180">
        <f>ROUND(E246*H246,2)</f>
        <v>0</v>
      </c>
      <c r="J246" s="179"/>
      <c r="K246" s="180">
        <f>ROUND(E246*J246,2)</f>
        <v>0</v>
      </c>
      <c r="L246" s="180">
        <v>21</v>
      </c>
      <c r="M246" s="180">
        <f>G246*(1+L246/100)</f>
        <v>0</v>
      </c>
      <c r="N246" s="178">
        <v>0</v>
      </c>
      <c r="O246" s="178">
        <f>ROUND(E246*N246,2)</f>
        <v>0</v>
      </c>
      <c r="P246" s="178">
        <v>0</v>
      </c>
      <c r="Q246" s="178">
        <f>ROUND(E246*P246,2)</f>
        <v>0</v>
      </c>
      <c r="R246" s="180"/>
      <c r="S246" s="180" t="s">
        <v>354</v>
      </c>
      <c r="T246" s="181" t="s">
        <v>273</v>
      </c>
      <c r="U246" s="160">
        <v>0</v>
      </c>
      <c r="V246" s="160">
        <f>ROUND(E246*U246,2)</f>
        <v>0</v>
      </c>
      <c r="W246" s="160"/>
      <c r="X246" s="160" t="s">
        <v>379</v>
      </c>
      <c r="Y246" s="160" t="s">
        <v>275</v>
      </c>
      <c r="Z246" s="149"/>
      <c r="AA246" s="149"/>
      <c r="AB246" s="149"/>
      <c r="AC246" s="149"/>
      <c r="AD246" s="149"/>
      <c r="AE246" s="149"/>
      <c r="AF246" s="149"/>
      <c r="AG246" s="149" t="s">
        <v>597</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2" x14ac:dyDescent="0.2">
      <c r="A247" s="156"/>
      <c r="B247" s="157"/>
      <c r="C247" s="249" t="s">
        <v>1458</v>
      </c>
      <c r="D247" s="250"/>
      <c r="E247" s="250"/>
      <c r="F247" s="250"/>
      <c r="G247" s="250"/>
      <c r="H247" s="160"/>
      <c r="I247" s="160"/>
      <c r="J247" s="160"/>
      <c r="K247" s="160"/>
      <c r="L247" s="160"/>
      <c r="M247" s="160"/>
      <c r="N247" s="159"/>
      <c r="O247" s="159"/>
      <c r="P247" s="159"/>
      <c r="Q247" s="159"/>
      <c r="R247" s="160"/>
      <c r="S247" s="160"/>
      <c r="T247" s="160"/>
      <c r="U247" s="160"/>
      <c r="V247" s="160"/>
      <c r="W247" s="160"/>
      <c r="X247" s="160"/>
      <c r="Y247" s="160"/>
      <c r="Z247" s="149"/>
      <c r="AA247" s="149"/>
      <c r="AB247" s="149"/>
      <c r="AC247" s="149"/>
      <c r="AD247" s="149"/>
      <c r="AE247" s="149"/>
      <c r="AF247" s="149"/>
      <c r="AG247" s="149" t="s">
        <v>278</v>
      </c>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2" x14ac:dyDescent="0.2">
      <c r="A248" s="156"/>
      <c r="B248" s="157"/>
      <c r="C248" s="186" t="s">
        <v>143</v>
      </c>
      <c r="D248" s="165"/>
      <c r="E248" s="166">
        <v>1</v>
      </c>
      <c r="F248" s="160"/>
      <c r="G248" s="160"/>
      <c r="H248" s="160"/>
      <c r="I248" s="160"/>
      <c r="J248" s="160"/>
      <c r="K248" s="160"/>
      <c r="L248" s="160"/>
      <c r="M248" s="160"/>
      <c r="N248" s="159"/>
      <c r="O248" s="159"/>
      <c r="P248" s="159"/>
      <c r="Q248" s="159"/>
      <c r="R248" s="160"/>
      <c r="S248" s="160"/>
      <c r="T248" s="160"/>
      <c r="U248" s="160"/>
      <c r="V248" s="160"/>
      <c r="W248" s="160"/>
      <c r="X248" s="160"/>
      <c r="Y248" s="160"/>
      <c r="Z248" s="149"/>
      <c r="AA248" s="149"/>
      <c r="AB248" s="149"/>
      <c r="AC248" s="149"/>
      <c r="AD248" s="149"/>
      <c r="AE248" s="149"/>
      <c r="AF248" s="149"/>
      <c r="AG248" s="149" t="s">
        <v>284</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2" x14ac:dyDescent="0.2">
      <c r="A249" s="156"/>
      <c r="B249" s="157"/>
      <c r="C249" s="251"/>
      <c r="D249" s="252"/>
      <c r="E249" s="252"/>
      <c r="F249" s="252"/>
      <c r="G249" s="252"/>
      <c r="H249" s="160"/>
      <c r="I249" s="160"/>
      <c r="J249" s="160"/>
      <c r="K249" s="160"/>
      <c r="L249" s="160"/>
      <c r="M249" s="160"/>
      <c r="N249" s="159"/>
      <c r="O249" s="159"/>
      <c r="P249" s="159"/>
      <c r="Q249" s="159"/>
      <c r="R249" s="160"/>
      <c r="S249" s="160"/>
      <c r="T249" s="160"/>
      <c r="U249" s="160"/>
      <c r="V249" s="160"/>
      <c r="W249" s="160"/>
      <c r="X249" s="160"/>
      <c r="Y249" s="160"/>
      <c r="Z249" s="149"/>
      <c r="AA249" s="149"/>
      <c r="AB249" s="149"/>
      <c r="AC249" s="149"/>
      <c r="AD249" s="149"/>
      <c r="AE249" s="149"/>
      <c r="AF249" s="149"/>
      <c r="AG249" s="149" t="s">
        <v>279</v>
      </c>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1" x14ac:dyDescent="0.2">
      <c r="A250" s="175">
        <v>65</v>
      </c>
      <c r="B250" s="176" t="s">
        <v>1530</v>
      </c>
      <c r="C250" s="185" t="s">
        <v>1531</v>
      </c>
      <c r="D250" s="177" t="s">
        <v>357</v>
      </c>
      <c r="E250" s="178">
        <v>1</v>
      </c>
      <c r="F250" s="179"/>
      <c r="G250" s="180">
        <f>ROUND(E250*F250,2)</f>
        <v>0</v>
      </c>
      <c r="H250" s="179"/>
      <c r="I250" s="180">
        <f>ROUND(E250*H250,2)</f>
        <v>0</v>
      </c>
      <c r="J250" s="179"/>
      <c r="K250" s="180">
        <f>ROUND(E250*J250,2)</f>
        <v>0</v>
      </c>
      <c r="L250" s="180">
        <v>21</v>
      </c>
      <c r="M250" s="180">
        <f>G250*(1+L250/100)</f>
        <v>0</v>
      </c>
      <c r="N250" s="178">
        <v>0</v>
      </c>
      <c r="O250" s="178">
        <f>ROUND(E250*N250,2)</f>
        <v>0</v>
      </c>
      <c r="P250" s="178">
        <v>0</v>
      </c>
      <c r="Q250" s="178">
        <f>ROUND(E250*P250,2)</f>
        <v>0</v>
      </c>
      <c r="R250" s="180"/>
      <c r="S250" s="180" t="s">
        <v>354</v>
      </c>
      <c r="T250" s="181" t="s">
        <v>273</v>
      </c>
      <c r="U250" s="160">
        <v>0</v>
      </c>
      <c r="V250" s="160">
        <f>ROUND(E250*U250,2)</f>
        <v>0</v>
      </c>
      <c r="W250" s="160"/>
      <c r="X250" s="160" t="s">
        <v>379</v>
      </c>
      <c r="Y250" s="160" t="s">
        <v>275</v>
      </c>
      <c r="Z250" s="149"/>
      <c r="AA250" s="149"/>
      <c r="AB250" s="149"/>
      <c r="AC250" s="149"/>
      <c r="AD250" s="149"/>
      <c r="AE250" s="149"/>
      <c r="AF250" s="149"/>
      <c r="AG250" s="149" t="s">
        <v>597</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2" x14ac:dyDescent="0.2">
      <c r="A251" s="156"/>
      <c r="B251" s="157"/>
      <c r="C251" s="249" t="s">
        <v>1458</v>
      </c>
      <c r="D251" s="250"/>
      <c r="E251" s="250"/>
      <c r="F251" s="250"/>
      <c r="G251" s="250"/>
      <c r="H251" s="160"/>
      <c r="I251" s="160"/>
      <c r="J251" s="160"/>
      <c r="K251" s="160"/>
      <c r="L251" s="160"/>
      <c r="M251" s="160"/>
      <c r="N251" s="159"/>
      <c r="O251" s="159"/>
      <c r="P251" s="159"/>
      <c r="Q251" s="159"/>
      <c r="R251" s="160"/>
      <c r="S251" s="160"/>
      <c r="T251" s="160"/>
      <c r="U251" s="160"/>
      <c r="V251" s="160"/>
      <c r="W251" s="160"/>
      <c r="X251" s="160"/>
      <c r="Y251" s="160"/>
      <c r="Z251" s="149"/>
      <c r="AA251" s="149"/>
      <c r="AB251" s="149"/>
      <c r="AC251" s="149"/>
      <c r="AD251" s="149"/>
      <c r="AE251" s="149"/>
      <c r="AF251" s="149"/>
      <c r="AG251" s="149" t="s">
        <v>278</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2" x14ac:dyDescent="0.2">
      <c r="A252" s="156"/>
      <c r="B252" s="157"/>
      <c r="C252" s="186" t="s">
        <v>143</v>
      </c>
      <c r="D252" s="165"/>
      <c r="E252" s="166">
        <v>1</v>
      </c>
      <c r="F252" s="160"/>
      <c r="G252" s="160"/>
      <c r="H252" s="160"/>
      <c r="I252" s="160"/>
      <c r="J252" s="160"/>
      <c r="K252" s="160"/>
      <c r="L252" s="160"/>
      <c r="M252" s="160"/>
      <c r="N252" s="159"/>
      <c r="O252" s="159"/>
      <c r="P252" s="159"/>
      <c r="Q252" s="159"/>
      <c r="R252" s="160"/>
      <c r="S252" s="160"/>
      <c r="T252" s="160"/>
      <c r="U252" s="160"/>
      <c r="V252" s="160"/>
      <c r="W252" s="160"/>
      <c r="X252" s="160"/>
      <c r="Y252" s="160"/>
      <c r="Z252" s="149"/>
      <c r="AA252" s="149"/>
      <c r="AB252" s="149"/>
      <c r="AC252" s="149"/>
      <c r="AD252" s="149"/>
      <c r="AE252" s="149"/>
      <c r="AF252" s="149"/>
      <c r="AG252" s="149" t="s">
        <v>284</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2" x14ac:dyDescent="0.2">
      <c r="A253" s="156"/>
      <c r="B253" s="157"/>
      <c r="C253" s="251"/>
      <c r="D253" s="252"/>
      <c r="E253" s="252"/>
      <c r="F253" s="252"/>
      <c r="G253" s="252"/>
      <c r="H253" s="160"/>
      <c r="I253" s="160"/>
      <c r="J253" s="160"/>
      <c r="K253" s="160"/>
      <c r="L253" s="160"/>
      <c r="M253" s="160"/>
      <c r="N253" s="159"/>
      <c r="O253" s="159"/>
      <c r="P253" s="159"/>
      <c r="Q253" s="159"/>
      <c r="R253" s="160"/>
      <c r="S253" s="160"/>
      <c r="T253" s="160"/>
      <c r="U253" s="160"/>
      <c r="V253" s="160"/>
      <c r="W253" s="160"/>
      <c r="X253" s="160"/>
      <c r="Y253" s="160"/>
      <c r="Z253" s="149"/>
      <c r="AA253" s="149"/>
      <c r="AB253" s="149"/>
      <c r="AC253" s="149"/>
      <c r="AD253" s="149"/>
      <c r="AE253" s="149"/>
      <c r="AF253" s="149"/>
      <c r="AG253" s="149" t="s">
        <v>279</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1" x14ac:dyDescent="0.2">
      <c r="A254" s="175">
        <v>66</v>
      </c>
      <c r="B254" s="176" t="s">
        <v>1532</v>
      </c>
      <c r="C254" s="185" t="s">
        <v>1533</v>
      </c>
      <c r="D254" s="177" t="s">
        <v>357</v>
      </c>
      <c r="E254" s="178">
        <v>1</v>
      </c>
      <c r="F254" s="179"/>
      <c r="G254" s="180">
        <f>ROUND(E254*F254,2)</f>
        <v>0</v>
      </c>
      <c r="H254" s="179"/>
      <c r="I254" s="180">
        <f>ROUND(E254*H254,2)</f>
        <v>0</v>
      </c>
      <c r="J254" s="179"/>
      <c r="K254" s="180">
        <f>ROUND(E254*J254,2)</f>
        <v>0</v>
      </c>
      <c r="L254" s="180">
        <v>21</v>
      </c>
      <c r="M254" s="180">
        <f>G254*(1+L254/100)</f>
        <v>0</v>
      </c>
      <c r="N254" s="178">
        <v>0</v>
      </c>
      <c r="O254" s="178">
        <f>ROUND(E254*N254,2)</f>
        <v>0</v>
      </c>
      <c r="P254" s="178">
        <v>0</v>
      </c>
      <c r="Q254" s="178">
        <f>ROUND(E254*P254,2)</f>
        <v>0</v>
      </c>
      <c r="R254" s="180"/>
      <c r="S254" s="180" t="s">
        <v>354</v>
      </c>
      <c r="T254" s="181" t="s">
        <v>273</v>
      </c>
      <c r="U254" s="160">
        <v>0</v>
      </c>
      <c r="V254" s="160">
        <f>ROUND(E254*U254,2)</f>
        <v>0</v>
      </c>
      <c r="W254" s="160"/>
      <c r="X254" s="160" t="s">
        <v>379</v>
      </c>
      <c r="Y254" s="160" t="s">
        <v>275</v>
      </c>
      <c r="Z254" s="149"/>
      <c r="AA254" s="149"/>
      <c r="AB254" s="149"/>
      <c r="AC254" s="149"/>
      <c r="AD254" s="149"/>
      <c r="AE254" s="149"/>
      <c r="AF254" s="149"/>
      <c r="AG254" s="149" t="s">
        <v>597</v>
      </c>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2" x14ac:dyDescent="0.2">
      <c r="A255" s="156"/>
      <c r="B255" s="157"/>
      <c r="C255" s="249" t="s">
        <v>1458</v>
      </c>
      <c r="D255" s="250"/>
      <c r="E255" s="250"/>
      <c r="F255" s="250"/>
      <c r="G255" s="250"/>
      <c r="H255" s="160"/>
      <c r="I255" s="160"/>
      <c r="J255" s="160"/>
      <c r="K255" s="160"/>
      <c r="L255" s="160"/>
      <c r="M255" s="160"/>
      <c r="N255" s="159"/>
      <c r="O255" s="159"/>
      <c r="P255" s="159"/>
      <c r="Q255" s="159"/>
      <c r="R255" s="160"/>
      <c r="S255" s="160"/>
      <c r="T255" s="160"/>
      <c r="U255" s="160"/>
      <c r="V255" s="160"/>
      <c r="W255" s="160"/>
      <c r="X255" s="160"/>
      <c r="Y255" s="160"/>
      <c r="Z255" s="149"/>
      <c r="AA255" s="149"/>
      <c r="AB255" s="149"/>
      <c r="AC255" s="149"/>
      <c r="AD255" s="149"/>
      <c r="AE255" s="149"/>
      <c r="AF255" s="149"/>
      <c r="AG255" s="149" t="s">
        <v>278</v>
      </c>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2" x14ac:dyDescent="0.2">
      <c r="A256" s="156"/>
      <c r="B256" s="157"/>
      <c r="C256" s="186" t="s">
        <v>143</v>
      </c>
      <c r="D256" s="165"/>
      <c r="E256" s="166">
        <v>1</v>
      </c>
      <c r="F256" s="160"/>
      <c r="G256" s="160"/>
      <c r="H256" s="160"/>
      <c r="I256" s="160"/>
      <c r="J256" s="160"/>
      <c r="K256" s="160"/>
      <c r="L256" s="160"/>
      <c r="M256" s="160"/>
      <c r="N256" s="159"/>
      <c r="O256" s="159"/>
      <c r="P256" s="159"/>
      <c r="Q256" s="159"/>
      <c r="R256" s="160"/>
      <c r="S256" s="160"/>
      <c r="T256" s="160"/>
      <c r="U256" s="160"/>
      <c r="V256" s="160"/>
      <c r="W256" s="160"/>
      <c r="X256" s="160"/>
      <c r="Y256" s="160"/>
      <c r="Z256" s="149"/>
      <c r="AA256" s="149"/>
      <c r="AB256" s="149"/>
      <c r="AC256" s="149"/>
      <c r="AD256" s="149"/>
      <c r="AE256" s="149"/>
      <c r="AF256" s="149"/>
      <c r="AG256" s="149" t="s">
        <v>284</v>
      </c>
      <c r="AH256" s="149">
        <v>0</v>
      </c>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2" x14ac:dyDescent="0.2">
      <c r="A257" s="156"/>
      <c r="B257" s="157"/>
      <c r="C257" s="251"/>
      <c r="D257" s="252"/>
      <c r="E257" s="252"/>
      <c r="F257" s="252"/>
      <c r="G257" s="252"/>
      <c r="H257" s="160"/>
      <c r="I257" s="160"/>
      <c r="J257" s="160"/>
      <c r="K257" s="160"/>
      <c r="L257" s="160"/>
      <c r="M257" s="160"/>
      <c r="N257" s="159"/>
      <c r="O257" s="159"/>
      <c r="P257" s="159"/>
      <c r="Q257" s="159"/>
      <c r="R257" s="160"/>
      <c r="S257" s="160"/>
      <c r="T257" s="160"/>
      <c r="U257" s="160"/>
      <c r="V257" s="160"/>
      <c r="W257" s="160"/>
      <c r="X257" s="160"/>
      <c r="Y257" s="160"/>
      <c r="Z257" s="149"/>
      <c r="AA257" s="149"/>
      <c r="AB257" s="149"/>
      <c r="AC257" s="149"/>
      <c r="AD257" s="149"/>
      <c r="AE257" s="149"/>
      <c r="AF257" s="149"/>
      <c r="AG257" s="149" t="s">
        <v>279</v>
      </c>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1" x14ac:dyDescent="0.2">
      <c r="A258" s="175">
        <v>67</v>
      </c>
      <c r="B258" s="176" t="s">
        <v>1534</v>
      </c>
      <c r="C258" s="185" t="s">
        <v>1535</v>
      </c>
      <c r="D258" s="177" t="s">
        <v>357</v>
      </c>
      <c r="E258" s="178">
        <v>1</v>
      </c>
      <c r="F258" s="179"/>
      <c r="G258" s="180">
        <f>ROUND(E258*F258,2)</f>
        <v>0</v>
      </c>
      <c r="H258" s="179"/>
      <c r="I258" s="180">
        <f>ROUND(E258*H258,2)</f>
        <v>0</v>
      </c>
      <c r="J258" s="179"/>
      <c r="K258" s="180">
        <f>ROUND(E258*J258,2)</f>
        <v>0</v>
      </c>
      <c r="L258" s="180">
        <v>21</v>
      </c>
      <c r="M258" s="180">
        <f>G258*(1+L258/100)</f>
        <v>0</v>
      </c>
      <c r="N258" s="178">
        <v>0</v>
      </c>
      <c r="O258" s="178">
        <f>ROUND(E258*N258,2)</f>
        <v>0</v>
      </c>
      <c r="P258" s="178">
        <v>0</v>
      </c>
      <c r="Q258" s="178">
        <f>ROUND(E258*P258,2)</f>
        <v>0</v>
      </c>
      <c r="R258" s="180"/>
      <c r="S258" s="180" t="s">
        <v>354</v>
      </c>
      <c r="T258" s="181" t="s">
        <v>273</v>
      </c>
      <c r="U258" s="160">
        <v>0</v>
      </c>
      <c r="V258" s="160">
        <f>ROUND(E258*U258,2)</f>
        <v>0</v>
      </c>
      <c r="W258" s="160"/>
      <c r="X258" s="160" t="s">
        <v>379</v>
      </c>
      <c r="Y258" s="160" t="s">
        <v>275</v>
      </c>
      <c r="Z258" s="149"/>
      <c r="AA258" s="149"/>
      <c r="AB258" s="149"/>
      <c r="AC258" s="149"/>
      <c r="AD258" s="149"/>
      <c r="AE258" s="149"/>
      <c r="AF258" s="149"/>
      <c r="AG258" s="149" t="s">
        <v>597</v>
      </c>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2" x14ac:dyDescent="0.2">
      <c r="A259" s="156"/>
      <c r="B259" s="157"/>
      <c r="C259" s="249" t="s">
        <v>1458</v>
      </c>
      <c r="D259" s="250"/>
      <c r="E259" s="250"/>
      <c r="F259" s="250"/>
      <c r="G259" s="250"/>
      <c r="H259" s="160"/>
      <c r="I259" s="160"/>
      <c r="J259" s="160"/>
      <c r="K259" s="160"/>
      <c r="L259" s="160"/>
      <c r="M259" s="160"/>
      <c r="N259" s="159"/>
      <c r="O259" s="159"/>
      <c r="P259" s="159"/>
      <c r="Q259" s="159"/>
      <c r="R259" s="160"/>
      <c r="S259" s="160"/>
      <c r="T259" s="160"/>
      <c r="U259" s="160"/>
      <c r="V259" s="160"/>
      <c r="W259" s="160"/>
      <c r="X259" s="160"/>
      <c r="Y259" s="160"/>
      <c r="Z259" s="149"/>
      <c r="AA259" s="149"/>
      <c r="AB259" s="149"/>
      <c r="AC259" s="149"/>
      <c r="AD259" s="149"/>
      <c r="AE259" s="149"/>
      <c r="AF259" s="149"/>
      <c r="AG259" s="149" t="s">
        <v>278</v>
      </c>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2" x14ac:dyDescent="0.2">
      <c r="A260" s="156"/>
      <c r="B260" s="157"/>
      <c r="C260" s="186" t="s">
        <v>143</v>
      </c>
      <c r="D260" s="165"/>
      <c r="E260" s="166">
        <v>1</v>
      </c>
      <c r="F260" s="160"/>
      <c r="G260" s="160"/>
      <c r="H260" s="160"/>
      <c r="I260" s="160"/>
      <c r="J260" s="160"/>
      <c r="K260" s="160"/>
      <c r="L260" s="160"/>
      <c r="M260" s="160"/>
      <c r="N260" s="159"/>
      <c r="O260" s="159"/>
      <c r="P260" s="159"/>
      <c r="Q260" s="159"/>
      <c r="R260" s="160"/>
      <c r="S260" s="160"/>
      <c r="T260" s="160"/>
      <c r="U260" s="160"/>
      <c r="V260" s="160"/>
      <c r="W260" s="160"/>
      <c r="X260" s="160"/>
      <c r="Y260" s="160"/>
      <c r="Z260" s="149"/>
      <c r="AA260" s="149"/>
      <c r="AB260" s="149"/>
      <c r="AC260" s="149"/>
      <c r="AD260" s="149"/>
      <c r="AE260" s="149"/>
      <c r="AF260" s="149"/>
      <c r="AG260" s="149" t="s">
        <v>284</v>
      </c>
      <c r="AH260" s="149">
        <v>0</v>
      </c>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2" x14ac:dyDescent="0.2">
      <c r="A261" s="156"/>
      <c r="B261" s="157"/>
      <c r="C261" s="251"/>
      <c r="D261" s="252"/>
      <c r="E261" s="252"/>
      <c r="F261" s="252"/>
      <c r="G261" s="252"/>
      <c r="H261" s="160"/>
      <c r="I261" s="160"/>
      <c r="J261" s="160"/>
      <c r="K261" s="160"/>
      <c r="L261" s="160"/>
      <c r="M261" s="160"/>
      <c r="N261" s="159"/>
      <c r="O261" s="159"/>
      <c r="P261" s="159"/>
      <c r="Q261" s="159"/>
      <c r="R261" s="160"/>
      <c r="S261" s="160"/>
      <c r="T261" s="160"/>
      <c r="U261" s="160"/>
      <c r="V261" s="160"/>
      <c r="W261" s="160"/>
      <c r="X261" s="160"/>
      <c r="Y261" s="160"/>
      <c r="Z261" s="149"/>
      <c r="AA261" s="149"/>
      <c r="AB261" s="149"/>
      <c r="AC261" s="149"/>
      <c r="AD261" s="149"/>
      <c r="AE261" s="149"/>
      <c r="AF261" s="149"/>
      <c r="AG261" s="149" t="s">
        <v>279</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1" x14ac:dyDescent="0.2">
      <c r="A262" s="175">
        <v>68</v>
      </c>
      <c r="B262" s="176" t="s">
        <v>1536</v>
      </c>
      <c r="C262" s="185" t="s">
        <v>1537</v>
      </c>
      <c r="D262" s="177" t="s">
        <v>357</v>
      </c>
      <c r="E262" s="178">
        <v>2</v>
      </c>
      <c r="F262" s="179"/>
      <c r="G262" s="180">
        <f>ROUND(E262*F262,2)</f>
        <v>0</v>
      </c>
      <c r="H262" s="179"/>
      <c r="I262" s="180">
        <f>ROUND(E262*H262,2)</f>
        <v>0</v>
      </c>
      <c r="J262" s="179"/>
      <c r="K262" s="180">
        <f>ROUND(E262*J262,2)</f>
        <v>0</v>
      </c>
      <c r="L262" s="180">
        <v>21</v>
      </c>
      <c r="M262" s="180">
        <f>G262*(1+L262/100)</f>
        <v>0</v>
      </c>
      <c r="N262" s="178">
        <v>0</v>
      </c>
      <c r="O262" s="178">
        <f>ROUND(E262*N262,2)</f>
        <v>0</v>
      </c>
      <c r="P262" s="178">
        <v>0</v>
      </c>
      <c r="Q262" s="178">
        <f>ROUND(E262*P262,2)</f>
        <v>0</v>
      </c>
      <c r="R262" s="180"/>
      <c r="S262" s="180" t="s">
        <v>354</v>
      </c>
      <c r="T262" s="181" t="s">
        <v>273</v>
      </c>
      <c r="U262" s="160">
        <v>0</v>
      </c>
      <c r="V262" s="160">
        <f>ROUND(E262*U262,2)</f>
        <v>0</v>
      </c>
      <c r="W262" s="160"/>
      <c r="X262" s="160" t="s">
        <v>379</v>
      </c>
      <c r="Y262" s="160" t="s">
        <v>275</v>
      </c>
      <c r="Z262" s="149"/>
      <c r="AA262" s="149"/>
      <c r="AB262" s="149"/>
      <c r="AC262" s="149"/>
      <c r="AD262" s="149"/>
      <c r="AE262" s="149"/>
      <c r="AF262" s="149"/>
      <c r="AG262" s="149" t="s">
        <v>597</v>
      </c>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2" x14ac:dyDescent="0.2">
      <c r="A263" s="156"/>
      <c r="B263" s="157"/>
      <c r="C263" s="249" t="s">
        <v>1406</v>
      </c>
      <c r="D263" s="250"/>
      <c r="E263" s="250"/>
      <c r="F263" s="250"/>
      <c r="G263" s="250"/>
      <c r="H263" s="160"/>
      <c r="I263" s="160"/>
      <c r="J263" s="160"/>
      <c r="K263" s="160"/>
      <c r="L263" s="160"/>
      <c r="M263" s="160"/>
      <c r="N263" s="159"/>
      <c r="O263" s="159"/>
      <c r="P263" s="159"/>
      <c r="Q263" s="159"/>
      <c r="R263" s="160"/>
      <c r="S263" s="160"/>
      <c r="T263" s="160"/>
      <c r="U263" s="160"/>
      <c r="V263" s="160"/>
      <c r="W263" s="160"/>
      <c r="X263" s="160"/>
      <c r="Y263" s="160"/>
      <c r="Z263" s="149"/>
      <c r="AA263" s="149"/>
      <c r="AB263" s="149"/>
      <c r="AC263" s="149"/>
      <c r="AD263" s="149"/>
      <c r="AE263" s="149"/>
      <c r="AF263" s="149"/>
      <c r="AG263" s="149" t="s">
        <v>278</v>
      </c>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2" x14ac:dyDescent="0.2">
      <c r="A264" s="156"/>
      <c r="B264" s="157"/>
      <c r="C264" s="186" t="s">
        <v>1538</v>
      </c>
      <c r="D264" s="165"/>
      <c r="E264" s="166">
        <v>2</v>
      </c>
      <c r="F264" s="160"/>
      <c r="G264" s="160"/>
      <c r="H264" s="160"/>
      <c r="I264" s="160"/>
      <c r="J264" s="160"/>
      <c r="K264" s="160"/>
      <c r="L264" s="160"/>
      <c r="M264" s="160"/>
      <c r="N264" s="159"/>
      <c r="O264" s="159"/>
      <c r="P264" s="159"/>
      <c r="Q264" s="159"/>
      <c r="R264" s="160"/>
      <c r="S264" s="160"/>
      <c r="T264" s="160"/>
      <c r="U264" s="160"/>
      <c r="V264" s="160"/>
      <c r="W264" s="160"/>
      <c r="X264" s="160"/>
      <c r="Y264" s="160"/>
      <c r="Z264" s="149"/>
      <c r="AA264" s="149"/>
      <c r="AB264" s="149"/>
      <c r="AC264" s="149"/>
      <c r="AD264" s="149"/>
      <c r="AE264" s="149"/>
      <c r="AF264" s="149"/>
      <c r="AG264" s="149" t="s">
        <v>284</v>
      </c>
      <c r="AH264" s="149">
        <v>0</v>
      </c>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2" x14ac:dyDescent="0.2">
      <c r="A265" s="156"/>
      <c r="B265" s="157"/>
      <c r="C265" s="251"/>
      <c r="D265" s="252"/>
      <c r="E265" s="252"/>
      <c r="F265" s="252"/>
      <c r="G265" s="252"/>
      <c r="H265" s="160"/>
      <c r="I265" s="160"/>
      <c r="J265" s="160"/>
      <c r="K265" s="160"/>
      <c r="L265" s="160"/>
      <c r="M265" s="160"/>
      <c r="N265" s="159"/>
      <c r="O265" s="159"/>
      <c r="P265" s="159"/>
      <c r="Q265" s="159"/>
      <c r="R265" s="160"/>
      <c r="S265" s="160"/>
      <c r="T265" s="160"/>
      <c r="U265" s="160"/>
      <c r="V265" s="160"/>
      <c r="W265" s="160"/>
      <c r="X265" s="160"/>
      <c r="Y265" s="160"/>
      <c r="Z265" s="149"/>
      <c r="AA265" s="149"/>
      <c r="AB265" s="149"/>
      <c r="AC265" s="149"/>
      <c r="AD265" s="149"/>
      <c r="AE265" s="149"/>
      <c r="AF265" s="149"/>
      <c r="AG265" s="149" t="s">
        <v>279</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ht="33.75" outlineLevel="1" x14ac:dyDescent="0.2">
      <c r="A266" s="175">
        <v>69</v>
      </c>
      <c r="B266" s="176" t="s">
        <v>1539</v>
      </c>
      <c r="C266" s="185" t="s">
        <v>1540</v>
      </c>
      <c r="D266" s="177" t="s">
        <v>357</v>
      </c>
      <c r="E266" s="178">
        <v>1</v>
      </c>
      <c r="F266" s="179"/>
      <c r="G266" s="180">
        <f>ROUND(E266*F266,2)</f>
        <v>0</v>
      </c>
      <c r="H266" s="179"/>
      <c r="I266" s="180">
        <f>ROUND(E266*H266,2)</f>
        <v>0</v>
      </c>
      <c r="J266" s="179"/>
      <c r="K266" s="180">
        <f>ROUND(E266*J266,2)</f>
        <v>0</v>
      </c>
      <c r="L266" s="180">
        <v>21</v>
      </c>
      <c r="M266" s="180">
        <f>G266*(1+L266/100)</f>
        <v>0</v>
      </c>
      <c r="N266" s="178">
        <v>3.8500000000000001E-3</v>
      </c>
      <c r="O266" s="178">
        <f>ROUND(E266*N266,2)</f>
        <v>0</v>
      </c>
      <c r="P266" s="178">
        <v>0</v>
      </c>
      <c r="Q266" s="178">
        <f>ROUND(E266*P266,2)</f>
        <v>0</v>
      </c>
      <c r="R266" s="180"/>
      <c r="S266" s="180" t="s">
        <v>354</v>
      </c>
      <c r="T266" s="181" t="s">
        <v>273</v>
      </c>
      <c r="U266" s="160">
        <v>0</v>
      </c>
      <c r="V266" s="160">
        <f>ROUND(E266*U266,2)</f>
        <v>0</v>
      </c>
      <c r="W266" s="160"/>
      <c r="X266" s="160" t="s">
        <v>379</v>
      </c>
      <c r="Y266" s="160" t="s">
        <v>275</v>
      </c>
      <c r="Z266" s="149"/>
      <c r="AA266" s="149"/>
      <c r="AB266" s="149"/>
      <c r="AC266" s="149"/>
      <c r="AD266" s="149"/>
      <c r="AE266" s="149"/>
      <c r="AF266" s="149"/>
      <c r="AG266" s="149" t="s">
        <v>597</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2" x14ac:dyDescent="0.2">
      <c r="A267" s="156"/>
      <c r="B267" s="157"/>
      <c r="C267" s="249" t="s">
        <v>1541</v>
      </c>
      <c r="D267" s="250"/>
      <c r="E267" s="250"/>
      <c r="F267" s="250"/>
      <c r="G267" s="250"/>
      <c r="H267" s="160"/>
      <c r="I267" s="160"/>
      <c r="J267" s="160"/>
      <c r="K267" s="160"/>
      <c r="L267" s="160"/>
      <c r="M267" s="160"/>
      <c r="N267" s="159"/>
      <c r="O267" s="159"/>
      <c r="P267" s="159"/>
      <c r="Q267" s="159"/>
      <c r="R267" s="160"/>
      <c r="S267" s="160"/>
      <c r="T267" s="160"/>
      <c r="U267" s="160"/>
      <c r="V267" s="160"/>
      <c r="W267" s="160"/>
      <c r="X267" s="160"/>
      <c r="Y267" s="160"/>
      <c r="Z267" s="149"/>
      <c r="AA267" s="149"/>
      <c r="AB267" s="149"/>
      <c r="AC267" s="149"/>
      <c r="AD267" s="149"/>
      <c r="AE267" s="149"/>
      <c r="AF267" s="149"/>
      <c r="AG267" s="149" t="s">
        <v>278</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2" x14ac:dyDescent="0.2">
      <c r="A268" s="156"/>
      <c r="B268" s="157"/>
      <c r="C268" s="186" t="s">
        <v>1542</v>
      </c>
      <c r="D268" s="165"/>
      <c r="E268" s="166">
        <v>1</v>
      </c>
      <c r="F268" s="160"/>
      <c r="G268" s="160"/>
      <c r="H268" s="160"/>
      <c r="I268" s="160"/>
      <c r="J268" s="160"/>
      <c r="K268" s="160"/>
      <c r="L268" s="160"/>
      <c r="M268" s="160"/>
      <c r="N268" s="159"/>
      <c r="O268" s="159"/>
      <c r="P268" s="159"/>
      <c r="Q268" s="159"/>
      <c r="R268" s="160"/>
      <c r="S268" s="160"/>
      <c r="T268" s="160"/>
      <c r="U268" s="160"/>
      <c r="V268" s="160"/>
      <c r="W268" s="160"/>
      <c r="X268" s="160"/>
      <c r="Y268" s="160"/>
      <c r="Z268" s="149"/>
      <c r="AA268" s="149"/>
      <c r="AB268" s="149"/>
      <c r="AC268" s="149"/>
      <c r="AD268" s="149"/>
      <c r="AE268" s="149"/>
      <c r="AF268" s="149"/>
      <c r="AG268" s="149" t="s">
        <v>284</v>
      </c>
      <c r="AH268" s="149">
        <v>0</v>
      </c>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2" x14ac:dyDescent="0.2">
      <c r="A269" s="156"/>
      <c r="B269" s="157"/>
      <c r="C269" s="251"/>
      <c r="D269" s="252"/>
      <c r="E269" s="252"/>
      <c r="F269" s="252"/>
      <c r="G269" s="252"/>
      <c r="H269" s="160"/>
      <c r="I269" s="160"/>
      <c r="J269" s="160"/>
      <c r="K269" s="160"/>
      <c r="L269" s="160"/>
      <c r="M269" s="160"/>
      <c r="N269" s="159"/>
      <c r="O269" s="159"/>
      <c r="P269" s="159"/>
      <c r="Q269" s="159"/>
      <c r="R269" s="160"/>
      <c r="S269" s="160"/>
      <c r="T269" s="160"/>
      <c r="U269" s="160"/>
      <c r="V269" s="160"/>
      <c r="W269" s="160"/>
      <c r="X269" s="160"/>
      <c r="Y269" s="160"/>
      <c r="Z269" s="149"/>
      <c r="AA269" s="149"/>
      <c r="AB269" s="149"/>
      <c r="AC269" s="149"/>
      <c r="AD269" s="149"/>
      <c r="AE269" s="149"/>
      <c r="AF269" s="149"/>
      <c r="AG269" s="149" t="s">
        <v>279</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ht="33.75" outlineLevel="1" x14ac:dyDescent="0.2">
      <c r="A270" s="175">
        <v>70</v>
      </c>
      <c r="B270" s="176" t="s">
        <v>1475</v>
      </c>
      <c r="C270" s="185" t="s">
        <v>1543</v>
      </c>
      <c r="D270" s="177" t="s">
        <v>357</v>
      </c>
      <c r="E270" s="178">
        <v>1</v>
      </c>
      <c r="F270" s="179"/>
      <c r="G270" s="180">
        <f>ROUND(E270*F270,2)</f>
        <v>0</v>
      </c>
      <c r="H270" s="179"/>
      <c r="I270" s="180">
        <f>ROUND(E270*H270,2)</f>
        <v>0</v>
      </c>
      <c r="J270" s="179"/>
      <c r="K270" s="180">
        <f>ROUND(E270*J270,2)</f>
        <v>0</v>
      </c>
      <c r="L270" s="180">
        <v>21</v>
      </c>
      <c r="M270" s="180">
        <f>G270*(1+L270/100)</f>
        <v>0</v>
      </c>
      <c r="N270" s="178">
        <v>0</v>
      </c>
      <c r="O270" s="178">
        <f>ROUND(E270*N270,2)</f>
        <v>0</v>
      </c>
      <c r="P270" s="178">
        <v>0</v>
      </c>
      <c r="Q270" s="178">
        <f>ROUND(E270*P270,2)</f>
        <v>0</v>
      </c>
      <c r="R270" s="180"/>
      <c r="S270" s="180" t="s">
        <v>354</v>
      </c>
      <c r="T270" s="181" t="s">
        <v>273</v>
      </c>
      <c r="U270" s="160">
        <v>0</v>
      </c>
      <c r="V270" s="160">
        <f>ROUND(E270*U270,2)</f>
        <v>0</v>
      </c>
      <c r="W270" s="160"/>
      <c r="X270" s="160" t="s">
        <v>379</v>
      </c>
      <c r="Y270" s="160" t="s">
        <v>275</v>
      </c>
      <c r="Z270" s="149"/>
      <c r="AA270" s="149"/>
      <c r="AB270" s="149"/>
      <c r="AC270" s="149"/>
      <c r="AD270" s="149"/>
      <c r="AE270" s="149"/>
      <c r="AF270" s="149"/>
      <c r="AG270" s="149" t="s">
        <v>597</v>
      </c>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2" x14ac:dyDescent="0.2">
      <c r="A271" s="156"/>
      <c r="B271" s="157"/>
      <c r="C271" s="249" t="s">
        <v>1544</v>
      </c>
      <c r="D271" s="250"/>
      <c r="E271" s="250"/>
      <c r="F271" s="250"/>
      <c r="G271" s="250"/>
      <c r="H271" s="160"/>
      <c r="I271" s="160"/>
      <c r="J271" s="160"/>
      <c r="K271" s="160"/>
      <c r="L271" s="160"/>
      <c r="M271" s="160"/>
      <c r="N271" s="159"/>
      <c r="O271" s="159"/>
      <c r="P271" s="159"/>
      <c r="Q271" s="159"/>
      <c r="R271" s="160"/>
      <c r="S271" s="160"/>
      <c r="T271" s="160"/>
      <c r="U271" s="160"/>
      <c r="V271" s="160"/>
      <c r="W271" s="160"/>
      <c r="X271" s="160"/>
      <c r="Y271" s="160"/>
      <c r="Z271" s="149"/>
      <c r="AA271" s="149"/>
      <c r="AB271" s="149"/>
      <c r="AC271" s="149"/>
      <c r="AD271" s="149"/>
      <c r="AE271" s="149"/>
      <c r="AF271" s="149"/>
      <c r="AG271" s="149" t="s">
        <v>278</v>
      </c>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2" x14ac:dyDescent="0.2">
      <c r="A272" s="156"/>
      <c r="B272" s="157"/>
      <c r="C272" s="186" t="s">
        <v>143</v>
      </c>
      <c r="D272" s="165"/>
      <c r="E272" s="166">
        <v>1</v>
      </c>
      <c r="F272" s="160"/>
      <c r="G272" s="160"/>
      <c r="H272" s="160"/>
      <c r="I272" s="160"/>
      <c r="J272" s="160"/>
      <c r="K272" s="160"/>
      <c r="L272" s="160"/>
      <c r="M272" s="160"/>
      <c r="N272" s="159"/>
      <c r="O272" s="159"/>
      <c r="P272" s="159"/>
      <c r="Q272" s="159"/>
      <c r="R272" s="160"/>
      <c r="S272" s="160"/>
      <c r="T272" s="160"/>
      <c r="U272" s="160"/>
      <c r="V272" s="160"/>
      <c r="W272" s="160"/>
      <c r="X272" s="160"/>
      <c r="Y272" s="160"/>
      <c r="Z272" s="149"/>
      <c r="AA272" s="149"/>
      <c r="AB272" s="149"/>
      <c r="AC272" s="149"/>
      <c r="AD272" s="149"/>
      <c r="AE272" s="149"/>
      <c r="AF272" s="149"/>
      <c r="AG272" s="149" t="s">
        <v>284</v>
      </c>
      <c r="AH272" s="149">
        <v>0</v>
      </c>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2" x14ac:dyDescent="0.2">
      <c r="A273" s="156"/>
      <c r="B273" s="157"/>
      <c r="C273" s="251"/>
      <c r="D273" s="252"/>
      <c r="E273" s="252"/>
      <c r="F273" s="252"/>
      <c r="G273" s="252"/>
      <c r="H273" s="160"/>
      <c r="I273" s="160"/>
      <c r="J273" s="160"/>
      <c r="K273" s="160"/>
      <c r="L273" s="160"/>
      <c r="M273" s="160"/>
      <c r="N273" s="159"/>
      <c r="O273" s="159"/>
      <c r="P273" s="159"/>
      <c r="Q273" s="159"/>
      <c r="R273" s="160"/>
      <c r="S273" s="160"/>
      <c r="T273" s="160"/>
      <c r="U273" s="160"/>
      <c r="V273" s="160"/>
      <c r="W273" s="160"/>
      <c r="X273" s="160"/>
      <c r="Y273" s="160"/>
      <c r="Z273" s="149"/>
      <c r="AA273" s="149"/>
      <c r="AB273" s="149"/>
      <c r="AC273" s="149"/>
      <c r="AD273" s="149"/>
      <c r="AE273" s="149"/>
      <c r="AF273" s="149"/>
      <c r="AG273" s="149" t="s">
        <v>279</v>
      </c>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1" x14ac:dyDescent="0.2">
      <c r="A274" s="156">
        <v>71</v>
      </c>
      <c r="B274" s="157" t="s">
        <v>1545</v>
      </c>
      <c r="C274" s="190" t="s">
        <v>1546</v>
      </c>
      <c r="D274" s="158" t="s">
        <v>0</v>
      </c>
      <c r="E274" s="182"/>
      <c r="F274" s="161"/>
      <c r="G274" s="160">
        <f>ROUND(E274*F274,2)</f>
        <v>0</v>
      </c>
      <c r="H274" s="161"/>
      <c r="I274" s="160">
        <f>ROUND(E274*H274,2)</f>
        <v>0</v>
      </c>
      <c r="J274" s="161"/>
      <c r="K274" s="160">
        <f>ROUND(E274*J274,2)</f>
        <v>0</v>
      </c>
      <c r="L274" s="160">
        <v>21</v>
      </c>
      <c r="M274" s="160">
        <f>G274*(1+L274/100)</f>
        <v>0</v>
      </c>
      <c r="N274" s="159">
        <v>0</v>
      </c>
      <c r="O274" s="159">
        <f>ROUND(E274*N274,2)</f>
        <v>0</v>
      </c>
      <c r="P274" s="159">
        <v>0</v>
      </c>
      <c r="Q274" s="159">
        <f>ROUND(E274*P274,2)</f>
        <v>0</v>
      </c>
      <c r="R274" s="160" t="s">
        <v>962</v>
      </c>
      <c r="S274" s="160" t="s">
        <v>272</v>
      </c>
      <c r="T274" s="160" t="s">
        <v>272</v>
      </c>
      <c r="U274" s="160">
        <v>0</v>
      </c>
      <c r="V274" s="160">
        <f>ROUND(E274*U274,2)</f>
        <v>0</v>
      </c>
      <c r="W274" s="160"/>
      <c r="X274" s="160" t="s">
        <v>833</v>
      </c>
      <c r="Y274" s="160" t="s">
        <v>275</v>
      </c>
      <c r="Z274" s="149"/>
      <c r="AA274" s="149"/>
      <c r="AB274" s="149"/>
      <c r="AC274" s="149"/>
      <c r="AD274" s="149"/>
      <c r="AE274" s="149"/>
      <c r="AF274" s="149"/>
      <c r="AG274" s="149" t="s">
        <v>834</v>
      </c>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2" x14ac:dyDescent="0.2">
      <c r="A275" s="156"/>
      <c r="B275" s="157"/>
      <c r="C275" s="266" t="s">
        <v>1133</v>
      </c>
      <c r="D275" s="267"/>
      <c r="E275" s="267"/>
      <c r="F275" s="267"/>
      <c r="G275" s="267"/>
      <c r="H275" s="160"/>
      <c r="I275" s="160"/>
      <c r="J275" s="160"/>
      <c r="K275" s="160"/>
      <c r="L275" s="160"/>
      <c r="M275" s="160"/>
      <c r="N275" s="159"/>
      <c r="O275" s="159"/>
      <c r="P275" s="159"/>
      <c r="Q275" s="159"/>
      <c r="R275" s="160"/>
      <c r="S275" s="160"/>
      <c r="T275" s="160"/>
      <c r="U275" s="160"/>
      <c r="V275" s="160"/>
      <c r="W275" s="160"/>
      <c r="X275" s="160"/>
      <c r="Y275" s="160"/>
      <c r="Z275" s="149"/>
      <c r="AA275" s="149"/>
      <c r="AB275" s="149"/>
      <c r="AC275" s="149"/>
      <c r="AD275" s="149"/>
      <c r="AE275" s="149"/>
      <c r="AF275" s="149"/>
      <c r="AG275" s="149" t="s">
        <v>316</v>
      </c>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2" x14ac:dyDescent="0.2">
      <c r="A276" s="156"/>
      <c r="B276" s="157"/>
      <c r="C276" s="251"/>
      <c r="D276" s="252"/>
      <c r="E276" s="252"/>
      <c r="F276" s="252"/>
      <c r="G276" s="252"/>
      <c r="H276" s="160"/>
      <c r="I276" s="160"/>
      <c r="J276" s="160"/>
      <c r="K276" s="160"/>
      <c r="L276" s="160"/>
      <c r="M276" s="160"/>
      <c r="N276" s="159"/>
      <c r="O276" s="159"/>
      <c r="P276" s="159"/>
      <c r="Q276" s="159"/>
      <c r="R276" s="160"/>
      <c r="S276" s="160"/>
      <c r="T276" s="160"/>
      <c r="U276" s="160"/>
      <c r="V276" s="160"/>
      <c r="W276" s="160"/>
      <c r="X276" s="160"/>
      <c r="Y276" s="160"/>
      <c r="Z276" s="149"/>
      <c r="AA276" s="149"/>
      <c r="AB276" s="149"/>
      <c r="AC276" s="149"/>
      <c r="AD276" s="149"/>
      <c r="AE276" s="149"/>
      <c r="AF276" s="149"/>
      <c r="AG276" s="149" t="s">
        <v>279</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ht="22.5" outlineLevel="1" x14ac:dyDescent="0.2">
      <c r="A277" s="175">
        <v>72</v>
      </c>
      <c r="B277" s="176" t="s">
        <v>1547</v>
      </c>
      <c r="C277" s="185" t="s">
        <v>1548</v>
      </c>
      <c r="D277" s="177" t="s">
        <v>367</v>
      </c>
      <c r="E277" s="178">
        <v>0.23350000000000001</v>
      </c>
      <c r="F277" s="179"/>
      <c r="G277" s="180">
        <f>ROUND(E277*F277,2)</f>
        <v>0</v>
      </c>
      <c r="H277" s="179"/>
      <c r="I277" s="180">
        <f>ROUND(E277*H277,2)</f>
        <v>0</v>
      </c>
      <c r="J277" s="179"/>
      <c r="K277" s="180">
        <f>ROUND(E277*J277,2)</f>
        <v>0</v>
      </c>
      <c r="L277" s="180">
        <v>21</v>
      </c>
      <c r="M277" s="180">
        <f>G277*(1+L277/100)</f>
        <v>0</v>
      </c>
      <c r="N277" s="178">
        <v>0</v>
      </c>
      <c r="O277" s="178">
        <f>ROUND(E277*N277,2)</f>
        <v>0</v>
      </c>
      <c r="P277" s="178">
        <v>0</v>
      </c>
      <c r="Q277" s="178">
        <f>ROUND(E277*P277,2)</f>
        <v>0</v>
      </c>
      <c r="R277" s="180" t="s">
        <v>962</v>
      </c>
      <c r="S277" s="180" t="s">
        <v>272</v>
      </c>
      <c r="T277" s="181" t="s">
        <v>272</v>
      </c>
      <c r="U277" s="160">
        <v>4.93</v>
      </c>
      <c r="V277" s="160">
        <f>ROUND(E277*U277,2)</f>
        <v>1.1499999999999999</v>
      </c>
      <c r="W277" s="160"/>
      <c r="X277" s="160" t="s">
        <v>709</v>
      </c>
      <c r="Y277" s="160" t="s">
        <v>275</v>
      </c>
      <c r="Z277" s="149"/>
      <c r="AA277" s="149"/>
      <c r="AB277" s="149"/>
      <c r="AC277" s="149"/>
      <c r="AD277" s="149"/>
      <c r="AE277" s="149"/>
      <c r="AF277" s="149"/>
      <c r="AG277" s="149" t="s">
        <v>710</v>
      </c>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2" x14ac:dyDescent="0.2">
      <c r="A278" s="156"/>
      <c r="B278" s="157"/>
      <c r="C278" s="260" t="s">
        <v>1136</v>
      </c>
      <c r="D278" s="261"/>
      <c r="E278" s="261"/>
      <c r="F278" s="261"/>
      <c r="G278" s="261"/>
      <c r="H278" s="160"/>
      <c r="I278" s="160"/>
      <c r="J278" s="160"/>
      <c r="K278" s="160"/>
      <c r="L278" s="160"/>
      <c r="M278" s="160"/>
      <c r="N278" s="159"/>
      <c r="O278" s="159"/>
      <c r="P278" s="159"/>
      <c r="Q278" s="159"/>
      <c r="R278" s="160"/>
      <c r="S278" s="160"/>
      <c r="T278" s="160"/>
      <c r="U278" s="160"/>
      <c r="V278" s="160"/>
      <c r="W278" s="160"/>
      <c r="X278" s="160"/>
      <c r="Y278" s="160"/>
      <c r="Z278" s="149"/>
      <c r="AA278" s="149"/>
      <c r="AB278" s="149"/>
      <c r="AC278" s="149"/>
      <c r="AD278" s="149"/>
      <c r="AE278" s="149"/>
      <c r="AF278" s="149"/>
      <c r="AG278" s="149" t="s">
        <v>316</v>
      </c>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2" x14ac:dyDescent="0.2">
      <c r="A279" s="156"/>
      <c r="B279" s="157"/>
      <c r="C279" s="186" t="s">
        <v>712</v>
      </c>
      <c r="D279" s="165"/>
      <c r="E279" s="166"/>
      <c r="F279" s="160"/>
      <c r="G279" s="160"/>
      <c r="H279" s="160"/>
      <c r="I279" s="160"/>
      <c r="J279" s="160"/>
      <c r="K279" s="160"/>
      <c r="L279" s="160"/>
      <c r="M279" s="160"/>
      <c r="N279" s="159"/>
      <c r="O279" s="159"/>
      <c r="P279" s="159"/>
      <c r="Q279" s="159"/>
      <c r="R279" s="160"/>
      <c r="S279" s="160"/>
      <c r="T279" s="160"/>
      <c r="U279" s="160"/>
      <c r="V279" s="160"/>
      <c r="W279" s="160"/>
      <c r="X279" s="160"/>
      <c r="Y279" s="160"/>
      <c r="Z279" s="149"/>
      <c r="AA279" s="149"/>
      <c r="AB279" s="149"/>
      <c r="AC279" s="149"/>
      <c r="AD279" s="149"/>
      <c r="AE279" s="149"/>
      <c r="AF279" s="149"/>
      <c r="AG279" s="149" t="s">
        <v>284</v>
      </c>
      <c r="AH279" s="149">
        <v>0</v>
      </c>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3" x14ac:dyDescent="0.2">
      <c r="A280" s="156"/>
      <c r="B280" s="157"/>
      <c r="C280" s="186" t="s">
        <v>1549</v>
      </c>
      <c r="D280" s="165"/>
      <c r="E280" s="166"/>
      <c r="F280" s="160"/>
      <c r="G280" s="160"/>
      <c r="H280" s="160"/>
      <c r="I280" s="160"/>
      <c r="J280" s="160"/>
      <c r="K280" s="160"/>
      <c r="L280" s="160"/>
      <c r="M280" s="160"/>
      <c r="N280" s="159"/>
      <c r="O280" s="159"/>
      <c r="P280" s="159"/>
      <c r="Q280" s="159"/>
      <c r="R280" s="160"/>
      <c r="S280" s="160"/>
      <c r="T280" s="160"/>
      <c r="U280" s="160"/>
      <c r="V280" s="160"/>
      <c r="W280" s="160"/>
      <c r="X280" s="160"/>
      <c r="Y280" s="160"/>
      <c r="Z280" s="149"/>
      <c r="AA280" s="149"/>
      <c r="AB280" s="149"/>
      <c r="AC280" s="149"/>
      <c r="AD280" s="149"/>
      <c r="AE280" s="149"/>
      <c r="AF280" s="149"/>
      <c r="AG280" s="149" t="s">
        <v>284</v>
      </c>
      <c r="AH280" s="149">
        <v>0</v>
      </c>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3" x14ac:dyDescent="0.2">
      <c r="A281" s="156"/>
      <c r="B281" s="157"/>
      <c r="C281" s="186" t="s">
        <v>1550</v>
      </c>
      <c r="D281" s="165"/>
      <c r="E281" s="166">
        <v>0.23350000000000001</v>
      </c>
      <c r="F281" s="160"/>
      <c r="G281" s="160"/>
      <c r="H281" s="160"/>
      <c r="I281" s="160"/>
      <c r="J281" s="160"/>
      <c r="K281" s="160"/>
      <c r="L281" s="160"/>
      <c r="M281" s="160"/>
      <c r="N281" s="159"/>
      <c r="O281" s="159"/>
      <c r="P281" s="159"/>
      <c r="Q281" s="159"/>
      <c r="R281" s="160"/>
      <c r="S281" s="160"/>
      <c r="T281" s="160"/>
      <c r="U281" s="160"/>
      <c r="V281" s="160"/>
      <c r="W281" s="160"/>
      <c r="X281" s="160"/>
      <c r="Y281" s="160"/>
      <c r="Z281" s="149"/>
      <c r="AA281" s="149"/>
      <c r="AB281" s="149"/>
      <c r="AC281" s="149"/>
      <c r="AD281" s="149"/>
      <c r="AE281" s="149"/>
      <c r="AF281" s="149"/>
      <c r="AG281" s="149" t="s">
        <v>284</v>
      </c>
      <c r="AH281" s="149">
        <v>0</v>
      </c>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2" x14ac:dyDescent="0.2">
      <c r="A282" s="156"/>
      <c r="B282" s="157"/>
      <c r="C282" s="251"/>
      <c r="D282" s="252"/>
      <c r="E282" s="252"/>
      <c r="F282" s="252"/>
      <c r="G282" s="252"/>
      <c r="H282" s="160"/>
      <c r="I282" s="160"/>
      <c r="J282" s="160"/>
      <c r="K282" s="160"/>
      <c r="L282" s="160"/>
      <c r="M282" s="160"/>
      <c r="N282" s="159"/>
      <c r="O282" s="159"/>
      <c r="P282" s="159"/>
      <c r="Q282" s="159"/>
      <c r="R282" s="160"/>
      <c r="S282" s="160"/>
      <c r="T282" s="160"/>
      <c r="U282" s="160"/>
      <c r="V282" s="160"/>
      <c r="W282" s="160"/>
      <c r="X282" s="160"/>
      <c r="Y282" s="160"/>
      <c r="Z282" s="149"/>
      <c r="AA282" s="149"/>
      <c r="AB282" s="149"/>
      <c r="AC282" s="149"/>
      <c r="AD282" s="149"/>
      <c r="AE282" s="149"/>
      <c r="AF282" s="149"/>
      <c r="AG282" s="149" t="s">
        <v>279</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x14ac:dyDescent="0.2">
      <c r="A283" s="168" t="s">
        <v>267</v>
      </c>
      <c r="B283" s="169" t="s">
        <v>210</v>
      </c>
      <c r="C283" s="184" t="s">
        <v>211</v>
      </c>
      <c r="D283" s="170"/>
      <c r="E283" s="171"/>
      <c r="F283" s="172"/>
      <c r="G283" s="172">
        <f>SUMIF(AG284:AG308,"&lt;&gt;NOR",G284:G308)</f>
        <v>0</v>
      </c>
      <c r="H283" s="172"/>
      <c r="I283" s="172">
        <f>SUM(I284:I308)</f>
        <v>0</v>
      </c>
      <c r="J283" s="172"/>
      <c r="K283" s="172">
        <f>SUM(K284:K308)</f>
        <v>0</v>
      </c>
      <c r="L283" s="172"/>
      <c r="M283" s="172">
        <f>SUM(M284:M308)</f>
        <v>0</v>
      </c>
      <c r="N283" s="171"/>
      <c r="O283" s="171">
        <f>SUM(O284:O308)</f>
        <v>0</v>
      </c>
      <c r="P283" s="171"/>
      <c r="Q283" s="171">
        <f>SUM(Q284:Q308)</f>
        <v>0</v>
      </c>
      <c r="R283" s="172"/>
      <c r="S283" s="172"/>
      <c r="T283" s="173"/>
      <c r="U283" s="167"/>
      <c r="V283" s="167">
        <f>SUM(V284:V308)</f>
        <v>10.989999999999998</v>
      </c>
      <c r="W283" s="167"/>
      <c r="X283" s="167"/>
      <c r="Y283" s="167"/>
      <c r="AG283" t="s">
        <v>268</v>
      </c>
    </row>
    <row r="284" spans="1:60" outlineLevel="1" x14ac:dyDescent="0.2">
      <c r="A284" s="175">
        <v>73</v>
      </c>
      <c r="B284" s="176" t="s">
        <v>1551</v>
      </c>
      <c r="C284" s="185" t="s">
        <v>1552</v>
      </c>
      <c r="D284" s="177" t="s">
        <v>330</v>
      </c>
      <c r="E284" s="178">
        <v>39</v>
      </c>
      <c r="F284" s="179"/>
      <c r="G284" s="180">
        <f>ROUND(E284*F284,2)</f>
        <v>0</v>
      </c>
      <c r="H284" s="179"/>
      <c r="I284" s="180">
        <f>ROUND(E284*H284,2)</f>
        <v>0</v>
      </c>
      <c r="J284" s="179"/>
      <c r="K284" s="180">
        <f>ROUND(E284*J284,2)</f>
        <v>0</v>
      </c>
      <c r="L284" s="180">
        <v>21</v>
      </c>
      <c r="M284" s="180">
        <f>G284*(1+L284/100)</f>
        <v>0</v>
      </c>
      <c r="N284" s="178">
        <v>3.0000000000000001E-5</v>
      </c>
      <c r="O284" s="178">
        <f>ROUND(E284*N284,2)</f>
        <v>0</v>
      </c>
      <c r="P284" s="178">
        <v>0</v>
      </c>
      <c r="Q284" s="178">
        <f>ROUND(E284*P284,2)</f>
        <v>0</v>
      </c>
      <c r="R284" s="180" t="s">
        <v>684</v>
      </c>
      <c r="S284" s="180" t="s">
        <v>272</v>
      </c>
      <c r="T284" s="181" t="s">
        <v>272</v>
      </c>
      <c r="U284" s="160">
        <v>0.03</v>
      </c>
      <c r="V284" s="160">
        <f>ROUND(E284*U284,2)</f>
        <v>1.17</v>
      </c>
      <c r="W284" s="160"/>
      <c r="X284" s="160" t="s">
        <v>313</v>
      </c>
      <c r="Y284" s="160" t="s">
        <v>275</v>
      </c>
      <c r="Z284" s="149"/>
      <c r="AA284" s="149"/>
      <c r="AB284" s="149"/>
      <c r="AC284" s="149"/>
      <c r="AD284" s="149"/>
      <c r="AE284" s="149"/>
      <c r="AF284" s="149"/>
      <c r="AG284" s="149" t="s">
        <v>554</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2" x14ac:dyDescent="0.2">
      <c r="A285" s="156"/>
      <c r="B285" s="157"/>
      <c r="C285" s="260" t="s">
        <v>1553</v>
      </c>
      <c r="D285" s="261"/>
      <c r="E285" s="261"/>
      <c r="F285" s="261"/>
      <c r="G285" s="261"/>
      <c r="H285" s="160"/>
      <c r="I285" s="160"/>
      <c r="J285" s="160"/>
      <c r="K285" s="160"/>
      <c r="L285" s="160"/>
      <c r="M285" s="160"/>
      <c r="N285" s="159"/>
      <c r="O285" s="159"/>
      <c r="P285" s="159"/>
      <c r="Q285" s="159"/>
      <c r="R285" s="160"/>
      <c r="S285" s="160"/>
      <c r="T285" s="160"/>
      <c r="U285" s="160"/>
      <c r="V285" s="160"/>
      <c r="W285" s="160"/>
      <c r="X285" s="160"/>
      <c r="Y285" s="160"/>
      <c r="Z285" s="149"/>
      <c r="AA285" s="149"/>
      <c r="AB285" s="149"/>
      <c r="AC285" s="149"/>
      <c r="AD285" s="149"/>
      <c r="AE285" s="149"/>
      <c r="AF285" s="149"/>
      <c r="AG285" s="149" t="s">
        <v>316</v>
      </c>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2" x14ac:dyDescent="0.2">
      <c r="A286" s="156"/>
      <c r="B286" s="157"/>
      <c r="C286" s="264" t="s">
        <v>1393</v>
      </c>
      <c r="D286" s="265"/>
      <c r="E286" s="265"/>
      <c r="F286" s="265"/>
      <c r="G286" s="265"/>
      <c r="H286" s="160"/>
      <c r="I286" s="160"/>
      <c r="J286" s="160"/>
      <c r="K286" s="160"/>
      <c r="L286" s="160"/>
      <c r="M286" s="160"/>
      <c r="N286" s="159"/>
      <c r="O286" s="159"/>
      <c r="P286" s="159"/>
      <c r="Q286" s="159"/>
      <c r="R286" s="160"/>
      <c r="S286" s="160"/>
      <c r="T286" s="160"/>
      <c r="U286" s="160"/>
      <c r="V286" s="160"/>
      <c r="W286" s="160"/>
      <c r="X286" s="160"/>
      <c r="Y286" s="160"/>
      <c r="Z286" s="149"/>
      <c r="AA286" s="149"/>
      <c r="AB286" s="149"/>
      <c r="AC286" s="149"/>
      <c r="AD286" s="149"/>
      <c r="AE286" s="149"/>
      <c r="AF286" s="149"/>
      <c r="AG286" s="149" t="s">
        <v>278</v>
      </c>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2" x14ac:dyDescent="0.2">
      <c r="A287" s="156"/>
      <c r="B287" s="157"/>
      <c r="C287" s="186" t="s">
        <v>1554</v>
      </c>
      <c r="D287" s="165"/>
      <c r="E287" s="166">
        <v>39</v>
      </c>
      <c r="F287" s="160"/>
      <c r="G287" s="160"/>
      <c r="H287" s="160"/>
      <c r="I287" s="160"/>
      <c r="J287" s="160"/>
      <c r="K287" s="160"/>
      <c r="L287" s="160"/>
      <c r="M287" s="160"/>
      <c r="N287" s="159"/>
      <c r="O287" s="159"/>
      <c r="P287" s="159"/>
      <c r="Q287" s="159"/>
      <c r="R287" s="160"/>
      <c r="S287" s="160"/>
      <c r="T287" s="160"/>
      <c r="U287" s="160"/>
      <c r="V287" s="160"/>
      <c r="W287" s="160"/>
      <c r="X287" s="160"/>
      <c r="Y287" s="160"/>
      <c r="Z287" s="149"/>
      <c r="AA287" s="149"/>
      <c r="AB287" s="149"/>
      <c r="AC287" s="149"/>
      <c r="AD287" s="149"/>
      <c r="AE287" s="149"/>
      <c r="AF287" s="149"/>
      <c r="AG287" s="149" t="s">
        <v>284</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2" x14ac:dyDescent="0.2">
      <c r="A288" s="156"/>
      <c r="B288" s="157"/>
      <c r="C288" s="251"/>
      <c r="D288" s="252"/>
      <c r="E288" s="252"/>
      <c r="F288" s="252"/>
      <c r="G288" s="252"/>
      <c r="H288" s="160"/>
      <c r="I288" s="160"/>
      <c r="J288" s="160"/>
      <c r="K288" s="160"/>
      <c r="L288" s="160"/>
      <c r="M288" s="160"/>
      <c r="N288" s="159"/>
      <c r="O288" s="159"/>
      <c r="P288" s="159"/>
      <c r="Q288" s="159"/>
      <c r="R288" s="160"/>
      <c r="S288" s="160"/>
      <c r="T288" s="160"/>
      <c r="U288" s="160"/>
      <c r="V288" s="160"/>
      <c r="W288" s="160"/>
      <c r="X288" s="160"/>
      <c r="Y288" s="160"/>
      <c r="Z288" s="149"/>
      <c r="AA288" s="149"/>
      <c r="AB288" s="149"/>
      <c r="AC288" s="149"/>
      <c r="AD288" s="149"/>
      <c r="AE288" s="149"/>
      <c r="AF288" s="149"/>
      <c r="AG288" s="149" t="s">
        <v>279</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ht="22.5" outlineLevel="1" x14ac:dyDescent="0.2">
      <c r="A289" s="175">
        <v>74</v>
      </c>
      <c r="B289" s="176" t="s">
        <v>1555</v>
      </c>
      <c r="C289" s="185" t="s">
        <v>1556</v>
      </c>
      <c r="D289" s="177" t="s">
        <v>330</v>
      </c>
      <c r="E289" s="178">
        <v>30</v>
      </c>
      <c r="F289" s="179"/>
      <c r="G289" s="180">
        <f>ROUND(E289*F289,2)</f>
        <v>0</v>
      </c>
      <c r="H289" s="179"/>
      <c r="I289" s="180">
        <f>ROUND(E289*H289,2)</f>
        <v>0</v>
      </c>
      <c r="J289" s="179"/>
      <c r="K289" s="180">
        <f>ROUND(E289*J289,2)</f>
        <v>0</v>
      </c>
      <c r="L289" s="180">
        <v>21</v>
      </c>
      <c r="M289" s="180">
        <f>G289*(1+L289/100)</f>
        <v>0</v>
      </c>
      <c r="N289" s="178">
        <v>1.2E-4</v>
      </c>
      <c r="O289" s="178">
        <f>ROUND(E289*N289,2)</f>
        <v>0</v>
      </c>
      <c r="P289" s="178">
        <v>0</v>
      </c>
      <c r="Q289" s="178">
        <f>ROUND(E289*P289,2)</f>
        <v>0</v>
      </c>
      <c r="R289" s="180" t="s">
        <v>684</v>
      </c>
      <c r="S289" s="180" t="s">
        <v>272</v>
      </c>
      <c r="T289" s="181" t="s">
        <v>272</v>
      </c>
      <c r="U289" s="160">
        <v>0.14000000000000001</v>
      </c>
      <c r="V289" s="160">
        <f>ROUND(E289*U289,2)</f>
        <v>4.2</v>
      </c>
      <c r="W289" s="160"/>
      <c r="X289" s="160" t="s">
        <v>313</v>
      </c>
      <c r="Y289" s="160" t="s">
        <v>275</v>
      </c>
      <c r="Z289" s="149"/>
      <c r="AA289" s="149"/>
      <c r="AB289" s="149"/>
      <c r="AC289" s="149"/>
      <c r="AD289" s="149"/>
      <c r="AE289" s="149"/>
      <c r="AF289" s="149"/>
      <c r="AG289" s="149" t="s">
        <v>554</v>
      </c>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2" x14ac:dyDescent="0.2">
      <c r="A290" s="156"/>
      <c r="B290" s="157"/>
      <c r="C290" s="260" t="s">
        <v>1553</v>
      </c>
      <c r="D290" s="261"/>
      <c r="E290" s="261"/>
      <c r="F290" s="261"/>
      <c r="G290" s="261"/>
      <c r="H290" s="160"/>
      <c r="I290" s="160"/>
      <c r="J290" s="160"/>
      <c r="K290" s="160"/>
      <c r="L290" s="160"/>
      <c r="M290" s="160"/>
      <c r="N290" s="159"/>
      <c r="O290" s="159"/>
      <c r="P290" s="159"/>
      <c r="Q290" s="159"/>
      <c r="R290" s="160"/>
      <c r="S290" s="160"/>
      <c r="T290" s="160"/>
      <c r="U290" s="160"/>
      <c r="V290" s="160"/>
      <c r="W290" s="160"/>
      <c r="X290" s="160"/>
      <c r="Y290" s="160"/>
      <c r="Z290" s="149"/>
      <c r="AA290" s="149"/>
      <c r="AB290" s="149"/>
      <c r="AC290" s="149"/>
      <c r="AD290" s="149"/>
      <c r="AE290" s="149"/>
      <c r="AF290" s="149"/>
      <c r="AG290" s="149" t="s">
        <v>316</v>
      </c>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2" x14ac:dyDescent="0.2">
      <c r="A291" s="156"/>
      <c r="B291" s="157"/>
      <c r="C291" s="264" t="s">
        <v>1393</v>
      </c>
      <c r="D291" s="265"/>
      <c r="E291" s="265"/>
      <c r="F291" s="265"/>
      <c r="G291" s="265"/>
      <c r="H291" s="160"/>
      <c r="I291" s="160"/>
      <c r="J291" s="160"/>
      <c r="K291" s="160"/>
      <c r="L291" s="160"/>
      <c r="M291" s="160"/>
      <c r="N291" s="159"/>
      <c r="O291" s="159"/>
      <c r="P291" s="159"/>
      <c r="Q291" s="159"/>
      <c r="R291" s="160"/>
      <c r="S291" s="160"/>
      <c r="T291" s="160"/>
      <c r="U291" s="160"/>
      <c r="V291" s="160"/>
      <c r="W291" s="160"/>
      <c r="X291" s="160"/>
      <c r="Y291" s="160"/>
      <c r="Z291" s="149"/>
      <c r="AA291" s="149"/>
      <c r="AB291" s="149"/>
      <c r="AC291" s="149"/>
      <c r="AD291" s="149"/>
      <c r="AE291" s="149"/>
      <c r="AF291" s="149"/>
      <c r="AG291" s="149" t="s">
        <v>278</v>
      </c>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2" x14ac:dyDescent="0.2">
      <c r="A292" s="156"/>
      <c r="B292" s="157"/>
      <c r="C292" s="186" t="s">
        <v>995</v>
      </c>
      <c r="D292" s="165"/>
      <c r="E292" s="166">
        <v>30</v>
      </c>
      <c r="F292" s="160"/>
      <c r="G292" s="160"/>
      <c r="H292" s="160"/>
      <c r="I292" s="160"/>
      <c r="J292" s="160"/>
      <c r="K292" s="160"/>
      <c r="L292" s="160"/>
      <c r="M292" s="160"/>
      <c r="N292" s="159"/>
      <c r="O292" s="159"/>
      <c r="P292" s="159"/>
      <c r="Q292" s="159"/>
      <c r="R292" s="160"/>
      <c r="S292" s="160"/>
      <c r="T292" s="160"/>
      <c r="U292" s="160"/>
      <c r="V292" s="160"/>
      <c r="W292" s="160"/>
      <c r="X292" s="160"/>
      <c r="Y292" s="160"/>
      <c r="Z292" s="149"/>
      <c r="AA292" s="149"/>
      <c r="AB292" s="149"/>
      <c r="AC292" s="149"/>
      <c r="AD292" s="149"/>
      <c r="AE292" s="149"/>
      <c r="AF292" s="149"/>
      <c r="AG292" s="149" t="s">
        <v>284</v>
      </c>
      <c r="AH292" s="149">
        <v>0</v>
      </c>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outlineLevel="2" x14ac:dyDescent="0.2">
      <c r="A293" s="156"/>
      <c r="B293" s="157"/>
      <c r="C293" s="251"/>
      <c r="D293" s="252"/>
      <c r="E293" s="252"/>
      <c r="F293" s="252"/>
      <c r="G293" s="252"/>
      <c r="H293" s="160"/>
      <c r="I293" s="160"/>
      <c r="J293" s="160"/>
      <c r="K293" s="160"/>
      <c r="L293" s="160"/>
      <c r="M293" s="160"/>
      <c r="N293" s="159"/>
      <c r="O293" s="159"/>
      <c r="P293" s="159"/>
      <c r="Q293" s="159"/>
      <c r="R293" s="160"/>
      <c r="S293" s="160"/>
      <c r="T293" s="160"/>
      <c r="U293" s="160"/>
      <c r="V293" s="160"/>
      <c r="W293" s="160"/>
      <c r="X293" s="160"/>
      <c r="Y293" s="160"/>
      <c r="Z293" s="149"/>
      <c r="AA293" s="149"/>
      <c r="AB293" s="149"/>
      <c r="AC293" s="149"/>
      <c r="AD293" s="149"/>
      <c r="AE293" s="149"/>
      <c r="AF293" s="149"/>
      <c r="AG293" s="149" t="s">
        <v>279</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1" x14ac:dyDescent="0.2">
      <c r="A294" s="175">
        <v>75</v>
      </c>
      <c r="B294" s="176" t="s">
        <v>1557</v>
      </c>
      <c r="C294" s="185" t="s">
        <v>1558</v>
      </c>
      <c r="D294" s="177" t="s">
        <v>330</v>
      </c>
      <c r="E294" s="178">
        <v>30</v>
      </c>
      <c r="F294" s="179"/>
      <c r="G294" s="180">
        <f>ROUND(E294*F294,2)</f>
        <v>0</v>
      </c>
      <c r="H294" s="179"/>
      <c r="I294" s="180">
        <f>ROUND(E294*H294,2)</f>
        <v>0</v>
      </c>
      <c r="J294" s="179"/>
      <c r="K294" s="180">
        <f>ROUND(E294*J294,2)</f>
        <v>0</v>
      </c>
      <c r="L294" s="180">
        <v>21</v>
      </c>
      <c r="M294" s="180">
        <f>G294*(1+L294/100)</f>
        <v>0</v>
      </c>
      <c r="N294" s="178">
        <v>4.0000000000000003E-5</v>
      </c>
      <c r="O294" s="178">
        <f>ROUND(E294*N294,2)</f>
        <v>0</v>
      </c>
      <c r="P294" s="178">
        <v>0</v>
      </c>
      <c r="Q294" s="178">
        <f>ROUND(E294*P294,2)</f>
        <v>0</v>
      </c>
      <c r="R294" s="180" t="s">
        <v>684</v>
      </c>
      <c r="S294" s="180" t="s">
        <v>272</v>
      </c>
      <c r="T294" s="181" t="s">
        <v>272</v>
      </c>
      <c r="U294" s="160">
        <v>0.02</v>
      </c>
      <c r="V294" s="160">
        <f>ROUND(E294*U294,2)</f>
        <v>0.6</v>
      </c>
      <c r="W294" s="160"/>
      <c r="X294" s="160" t="s">
        <v>313</v>
      </c>
      <c r="Y294" s="160" t="s">
        <v>275</v>
      </c>
      <c r="Z294" s="149"/>
      <c r="AA294" s="149"/>
      <c r="AB294" s="149"/>
      <c r="AC294" s="149"/>
      <c r="AD294" s="149"/>
      <c r="AE294" s="149"/>
      <c r="AF294" s="149"/>
      <c r="AG294" s="149" t="s">
        <v>554</v>
      </c>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2" x14ac:dyDescent="0.2">
      <c r="A295" s="156"/>
      <c r="B295" s="157"/>
      <c r="C295" s="260" t="s">
        <v>1553</v>
      </c>
      <c r="D295" s="261"/>
      <c r="E295" s="261"/>
      <c r="F295" s="261"/>
      <c r="G295" s="261"/>
      <c r="H295" s="160"/>
      <c r="I295" s="160"/>
      <c r="J295" s="160"/>
      <c r="K295" s="160"/>
      <c r="L295" s="160"/>
      <c r="M295" s="160"/>
      <c r="N295" s="159"/>
      <c r="O295" s="159"/>
      <c r="P295" s="159"/>
      <c r="Q295" s="159"/>
      <c r="R295" s="160"/>
      <c r="S295" s="160"/>
      <c r="T295" s="160"/>
      <c r="U295" s="160"/>
      <c r="V295" s="160"/>
      <c r="W295" s="160"/>
      <c r="X295" s="160"/>
      <c r="Y295" s="160"/>
      <c r="Z295" s="149"/>
      <c r="AA295" s="149"/>
      <c r="AB295" s="149"/>
      <c r="AC295" s="149"/>
      <c r="AD295" s="149"/>
      <c r="AE295" s="149"/>
      <c r="AF295" s="149"/>
      <c r="AG295" s="149" t="s">
        <v>316</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2" x14ac:dyDescent="0.2">
      <c r="A296" s="156"/>
      <c r="B296" s="157"/>
      <c r="C296" s="264" t="s">
        <v>1393</v>
      </c>
      <c r="D296" s="265"/>
      <c r="E296" s="265"/>
      <c r="F296" s="265"/>
      <c r="G296" s="265"/>
      <c r="H296" s="160"/>
      <c r="I296" s="160"/>
      <c r="J296" s="160"/>
      <c r="K296" s="160"/>
      <c r="L296" s="160"/>
      <c r="M296" s="160"/>
      <c r="N296" s="159"/>
      <c r="O296" s="159"/>
      <c r="P296" s="159"/>
      <c r="Q296" s="159"/>
      <c r="R296" s="160"/>
      <c r="S296" s="160"/>
      <c r="T296" s="160"/>
      <c r="U296" s="160"/>
      <c r="V296" s="160"/>
      <c r="W296" s="160"/>
      <c r="X296" s="160"/>
      <c r="Y296" s="160"/>
      <c r="Z296" s="149"/>
      <c r="AA296" s="149"/>
      <c r="AB296" s="149"/>
      <c r="AC296" s="149"/>
      <c r="AD296" s="149"/>
      <c r="AE296" s="149"/>
      <c r="AF296" s="149"/>
      <c r="AG296" s="149" t="s">
        <v>278</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2" x14ac:dyDescent="0.2">
      <c r="A297" s="156"/>
      <c r="B297" s="157"/>
      <c r="C297" s="186" t="s">
        <v>995</v>
      </c>
      <c r="D297" s="165"/>
      <c r="E297" s="166">
        <v>30</v>
      </c>
      <c r="F297" s="160"/>
      <c r="G297" s="160"/>
      <c r="H297" s="160"/>
      <c r="I297" s="160"/>
      <c r="J297" s="160"/>
      <c r="K297" s="160"/>
      <c r="L297" s="160"/>
      <c r="M297" s="160"/>
      <c r="N297" s="159"/>
      <c r="O297" s="159"/>
      <c r="P297" s="159"/>
      <c r="Q297" s="159"/>
      <c r="R297" s="160"/>
      <c r="S297" s="160"/>
      <c r="T297" s="160"/>
      <c r="U297" s="160"/>
      <c r="V297" s="160"/>
      <c r="W297" s="160"/>
      <c r="X297" s="160"/>
      <c r="Y297" s="160"/>
      <c r="Z297" s="149"/>
      <c r="AA297" s="149"/>
      <c r="AB297" s="149"/>
      <c r="AC297" s="149"/>
      <c r="AD297" s="149"/>
      <c r="AE297" s="149"/>
      <c r="AF297" s="149"/>
      <c r="AG297" s="149" t="s">
        <v>284</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2" x14ac:dyDescent="0.2">
      <c r="A298" s="156"/>
      <c r="B298" s="157"/>
      <c r="C298" s="251"/>
      <c r="D298" s="252"/>
      <c r="E298" s="252"/>
      <c r="F298" s="252"/>
      <c r="G298" s="252"/>
      <c r="H298" s="160"/>
      <c r="I298" s="160"/>
      <c r="J298" s="160"/>
      <c r="K298" s="160"/>
      <c r="L298" s="160"/>
      <c r="M298" s="160"/>
      <c r="N298" s="159"/>
      <c r="O298" s="159"/>
      <c r="P298" s="159"/>
      <c r="Q298" s="159"/>
      <c r="R298" s="160"/>
      <c r="S298" s="160"/>
      <c r="T298" s="160"/>
      <c r="U298" s="160"/>
      <c r="V298" s="160"/>
      <c r="W298" s="160"/>
      <c r="X298" s="160"/>
      <c r="Y298" s="160"/>
      <c r="Z298" s="149"/>
      <c r="AA298" s="149"/>
      <c r="AB298" s="149"/>
      <c r="AC298" s="149"/>
      <c r="AD298" s="149"/>
      <c r="AE298" s="149"/>
      <c r="AF298" s="149"/>
      <c r="AG298" s="149" t="s">
        <v>279</v>
      </c>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ht="22.5" outlineLevel="1" x14ac:dyDescent="0.2">
      <c r="A299" s="175">
        <v>76</v>
      </c>
      <c r="B299" s="176" t="s">
        <v>1559</v>
      </c>
      <c r="C299" s="185" t="s">
        <v>1560</v>
      </c>
      <c r="D299" s="177" t="s">
        <v>330</v>
      </c>
      <c r="E299" s="178">
        <v>39</v>
      </c>
      <c r="F299" s="179"/>
      <c r="G299" s="180">
        <f>ROUND(E299*F299,2)</f>
        <v>0</v>
      </c>
      <c r="H299" s="179"/>
      <c r="I299" s="180">
        <f>ROUND(E299*H299,2)</f>
        <v>0</v>
      </c>
      <c r="J299" s="179"/>
      <c r="K299" s="180">
        <f>ROUND(E299*J299,2)</f>
        <v>0</v>
      </c>
      <c r="L299" s="180">
        <v>21</v>
      </c>
      <c r="M299" s="180">
        <f>G299*(1+L299/100)</f>
        <v>0</v>
      </c>
      <c r="N299" s="178">
        <v>9.0000000000000006E-5</v>
      </c>
      <c r="O299" s="178">
        <f>ROUND(E299*N299,2)</f>
        <v>0</v>
      </c>
      <c r="P299" s="178">
        <v>0</v>
      </c>
      <c r="Q299" s="178">
        <f>ROUND(E299*P299,2)</f>
        <v>0</v>
      </c>
      <c r="R299" s="180" t="s">
        <v>684</v>
      </c>
      <c r="S299" s="180" t="s">
        <v>272</v>
      </c>
      <c r="T299" s="181" t="s">
        <v>272</v>
      </c>
      <c r="U299" s="160">
        <v>0.12</v>
      </c>
      <c r="V299" s="160">
        <f>ROUND(E299*U299,2)</f>
        <v>4.68</v>
      </c>
      <c r="W299" s="160"/>
      <c r="X299" s="160" t="s">
        <v>313</v>
      </c>
      <c r="Y299" s="160" t="s">
        <v>275</v>
      </c>
      <c r="Z299" s="149"/>
      <c r="AA299" s="149"/>
      <c r="AB299" s="149"/>
      <c r="AC299" s="149"/>
      <c r="AD299" s="149"/>
      <c r="AE299" s="149"/>
      <c r="AF299" s="149"/>
      <c r="AG299" s="149" t="s">
        <v>554</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2" x14ac:dyDescent="0.2">
      <c r="A300" s="156"/>
      <c r="B300" s="157"/>
      <c r="C300" s="260" t="s">
        <v>1553</v>
      </c>
      <c r="D300" s="261"/>
      <c r="E300" s="261"/>
      <c r="F300" s="261"/>
      <c r="G300" s="261"/>
      <c r="H300" s="160"/>
      <c r="I300" s="160"/>
      <c r="J300" s="160"/>
      <c r="K300" s="160"/>
      <c r="L300" s="160"/>
      <c r="M300" s="160"/>
      <c r="N300" s="159"/>
      <c r="O300" s="159"/>
      <c r="P300" s="159"/>
      <c r="Q300" s="159"/>
      <c r="R300" s="160"/>
      <c r="S300" s="160"/>
      <c r="T300" s="160"/>
      <c r="U300" s="160"/>
      <c r="V300" s="160"/>
      <c r="W300" s="160"/>
      <c r="X300" s="160"/>
      <c r="Y300" s="160"/>
      <c r="Z300" s="149"/>
      <c r="AA300" s="149"/>
      <c r="AB300" s="149"/>
      <c r="AC300" s="149"/>
      <c r="AD300" s="149"/>
      <c r="AE300" s="149"/>
      <c r="AF300" s="149"/>
      <c r="AG300" s="149" t="s">
        <v>316</v>
      </c>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2" x14ac:dyDescent="0.2">
      <c r="A301" s="156"/>
      <c r="B301" s="157"/>
      <c r="C301" s="264" t="s">
        <v>1393</v>
      </c>
      <c r="D301" s="265"/>
      <c r="E301" s="265"/>
      <c r="F301" s="265"/>
      <c r="G301" s="265"/>
      <c r="H301" s="160"/>
      <c r="I301" s="160"/>
      <c r="J301" s="160"/>
      <c r="K301" s="160"/>
      <c r="L301" s="160"/>
      <c r="M301" s="160"/>
      <c r="N301" s="159"/>
      <c r="O301" s="159"/>
      <c r="P301" s="159"/>
      <c r="Q301" s="159"/>
      <c r="R301" s="160"/>
      <c r="S301" s="160"/>
      <c r="T301" s="160"/>
      <c r="U301" s="160"/>
      <c r="V301" s="160"/>
      <c r="W301" s="160"/>
      <c r="X301" s="160"/>
      <c r="Y301" s="160"/>
      <c r="Z301" s="149"/>
      <c r="AA301" s="149"/>
      <c r="AB301" s="149"/>
      <c r="AC301" s="149"/>
      <c r="AD301" s="149"/>
      <c r="AE301" s="149"/>
      <c r="AF301" s="149"/>
      <c r="AG301" s="149" t="s">
        <v>278</v>
      </c>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2" x14ac:dyDescent="0.2">
      <c r="A302" s="156"/>
      <c r="B302" s="157"/>
      <c r="C302" s="186" t="s">
        <v>1554</v>
      </c>
      <c r="D302" s="165"/>
      <c r="E302" s="166">
        <v>39</v>
      </c>
      <c r="F302" s="160"/>
      <c r="G302" s="160"/>
      <c r="H302" s="160"/>
      <c r="I302" s="160"/>
      <c r="J302" s="160"/>
      <c r="K302" s="160"/>
      <c r="L302" s="160"/>
      <c r="M302" s="160"/>
      <c r="N302" s="159"/>
      <c r="O302" s="159"/>
      <c r="P302" s="159"/>
      <c r="Q302" s="159"/>
      <c r="R302" s="160"/>
      <c r="S302" s="160"/>
      <c r="T302" s="160"/>
      <c r="U302" s="160"/>
      <c r="V302" s="160"/>
      <c r="W302" s="160"/>
      <c r="X302" s="160"/>
      <c r="Y302" s="160"/>
      <c r="Z302" s="149"/>
      <c r="AA302" s="149"/>
      <c r="AB302" s="149"/>
      <c r="AC302" s="149"/>
      <c r="AD302" s="149"/>
      <c r="AE302" s="149"/>
      <c r="AF302" s="149"/>
      <c r="AG302" s="149" t="s">
        <v>284</v>
      </c>
      <c r="AH302" s="149">
        <v>0</v>
      </c>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2" x14ac:dyDescent="0.2">
      <c r="A303" s="156"/>
      <c r="B303" s="157"/>
      <c r="C303" s="251"/>
      <c r="D303" s="252"/>
      <c r="E303" s="252"/>
      <c r="F303" s="252"/>
      <c r="G303" s="252"/>
      <c r="H303" s="160"/>
      <c r="I303" s="160"/>
      <c r="J303" s="160"/>
      <c r="K303" s="160"/>
      <c r="L303" s="160"/>
      <c r="M303" s="160"/>
      <c r="N303" s="159"/>
      <c r="O303" s="159"/>
      <c r="P303" s="159"/>
      <c r="Q303" s="159"/>
      <c r="R303" s="160"/>
      <c r="S303" s="160"/>
      <c r="T303" s="160"/>
      <c r="U303" s="160"/>
      <c r="V303" s="160"/>
      <c r="W303" s="160"/>
      <c r="X303" s="160"/>
      <c r="Y303" s="160"/>
      <c r="Z303" s="149"/>
      <c r="AA303" s="149"/>
      <c r="AB303" s="149"/>
      <c r="AC303" s="149"/>
      <c r="AD303" s="149"/>
      <c r="AE303" s="149"/>
      <c r="AF303" s="149"/>
      <c r="AG303" s="149" t="s">
        <v>279</v>
      </c>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ht="22.5" outlineLevel="1" x14ac:dyDescent="0.2">
      <c r="A304" s="175">
        <v>77</v>
      </c>
      <c r="B304" s="176" t="s">
        <v>1561</v>
      </c>
      <c r="C304" s="185" t="s">
        <v>1562</v>
      </c>
      <c r="D304" s="177" t="s">
        <v>330</v>
      </c>
      <c r="E304" s="178">
        <v>2</v>
      </c>
      <c r="F304" s="179"/>
      <c r="G304" s="180">
        <f>ROUND(E304*F304,2)</f>
        <v>0</v>
      </c>
      <c r="H304" s="179"/>
      <c r="I304" s="180">
        <f>ROUND(E304*H304,2)</f>
        <v>0</v>
      </c>
      <c r="J304" s="179"/>
      <c r="K304" s="180">
        <f>ROUND(E304*J304,2)</f>
        <v>0</v>
      </c>
      <c r="L304" s="180">
        <v>21</v>
      </c>
      <c r="M304" s="180">
        <f>G304*(1+L304/100)</f>
        <v>0</v>
      </c>
      <c r="N304" s="178">
        <v>1.8000000000000001E-4</v>
      </c>
      <c r="O304" s="178">
        <f>ROUND(E304*N304,2)</f>
        <v>0</v>
      </c>
      <c r="P304" s="178">
        <v>0</v>
      </c>
      <c r="Q304" s="178">
        <f>ROUND(E304*P304,2)</f>
        <v>0</v>
      </c>
      <c r="R304" s="180" t="s">
        <v>684</v>
      </c>
      <c r="S304" s="180" t="s">
        <v>272</v>
      </c>
      <c r="T304" s="181" t="s">
        <v>273</v>
      </c>
      <c r="U304" s="160">
        <v>0.17</v>
      </c>
      <c r="V304" s="160">
        <f>ROUND(E304*U304,2)</f>
        <v>0.34</v>
      </c>
      <c r="W304" s="160"/>
      <c r="X304" s="160" t="s">
        <v>313</v>
      </c>
      <c r="Y304" s="160" t="s">
        <v>275</v>
      </c>
      <c r="Z304" s="149"/>
      <c r="AA304" s="149"/>
      <c r="AB304" s="149"/>
      <c r="AC304" s="149"/>
      <c r="AD304" s="149"/>
      <c r="AE304" s="149"/>
      <c r="AF304" s="149"/>
      <c r="AG304" s="149" t="s">
        <v>554</v>
      </c>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outlineLevel="2" x14ac:dyDescent="0.2">
      <c r="A305" s="156"/>
      <c r="B305" s="157"/>
      <c r="C305" s="260" t="s">
        <v>1553</v>
      </c>
      <c r="D305" s="261"/>
      <c r="E305" s="261"/>
      <c r="F305" s="261"/>
      <c r="G305" s="261"/>
      <c r="H305" s="160"/>
      <c r="I305" s="160"/>
      <c r="J305" s="160"/>
      <c r="K305" s="160"/>
      <c r="L305" s="160"/>
      <c r="M305" s="160"/>
      <c r="N305" s="159"/>
      <c r="O305" s="159"/>
      <c r="P305" s="159"/>
      <c r="Q305" s="159"/>
      <c r="R305" s="160"/>
      <c r="S305" s="160"/>
      <c r="T305" s="160"/>
      <c r="U305" s="160"/>
      <c r="V305" s="160"/>
      <c r="W305" s="160"/>
      <c r="X305" s="160"/>
      <c r="Y305" s="160"/>
      <c r="Z305" s="149"/>
      <c r="AA305" s="149"/>
      <c r="AB305" s="149"/>
      <c r="AC305" s="149"/>
      <c r="AD305" s="149"/>
      <c r="AE305" s="149"/>
      <c r="AF305" s="149"/>
      <c r="AG305" s="149" t="s">
        <v>316</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x14ac:dyDescent="0.2">
      <c r="A306" s="156"/>
      <c r="B306" s="157"/>
      <c r="C306" s="264" t="s">
        <v>1393</v>
      </c>
      <c r="D306" s="265"/>
      <c r="E306" s="265"/>
      <c r="F306" s="265"/>
      <c r="G306" s="265"/>
      <c r="H306" s="160"/>
      <c r="I306" s="160"/>
      <c r="J306" s="160"/>
      <c r="K306" s="160"/>
      <c r="L306" s="160"/>
      <c r="M306" s="160"/>
      <c r="N306" s="159"/>
      <c r="O306" s="159"/>
      <c r="P306" s="159"/>
      <c r="Q306" s="159"/>
      <c r="R306" s="160"/>
      <c r="S306" s="160"/>
      <c r="T306" s="160"/>
      <c r="U306" s="160"/>
      <c r="V306" s="160"/>
      <c r="W306" s="160"/>
      <c r="X306" s="160"/>
      <c r="Y306" s="160"/>
      <c r="Z306" s="149"/>
      <c r="AA306" s="149"/>
      <c r="AB306" s="149"/>
      <c r="AC306" s="149"/>
      <c r="AD306" s="149"/>
      <c r="AE306" s="149"/>
      <c r="AF306" s="149"/>
      <c r="AG306" s="149" t="s">
        <v>278</v>
      </c>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2" x14ac:dyDescent="0.2">
      <c r="A307" s="156"/>
      <c r="B307" s="157"/>
      <c r="C307" s="186" t="s">
        <v>1563</v>
      </c>
      <c r="D307" s="165"/>
      <c r="E307" s="166">
        <v>2</v>
      </c>
      <c r="F307" s="160"/>
      <c r="G307" s="160"/>
      <c r="H307" s="160"/>
      <c r="I307" s="160"/>
      <c r="J307" s="160"/>
      <c r="K307" s="160"/>
      <c r="L307" s="160"/>
      <c r="M307" s="160"/>
      <c r="N307" s="159"/>
      <c r="O307" s="159"/>
      <c r="P307" s="159"/>
      <c r="Q307" s="159"/>
      <c r="R307" s="160"/>
      <c r="S307" s="160"/>
      <c r="T307" s="160"/>
      <c r="U307" s="160"/>
      <c r="V307" s="160"/>
      <c r="W307" s="160"/>
      <c r="X307" s="160"/>
      <c r="Y307" s="160"/>
      <c r="Z307" s="149"/>
      <c r="AA307" s="149"/>
      <c r="AB307" s="149"/>
      <c r="AC307" s="149"/>
      <c r="AD307" s="149"/>
      <c r="AE307" s="149"/>
      <c r="AF307" s="149"/>
      <c r="AG307" s="149" t="s">
        <v>284</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2" x14ac:dyDescent="0.2">
      <c r="A308" s="156"/>
      <c r="B308" s="157"/>
      <c r="C308" s="251"/>
      <c r="D308" s="252"/>
      <c r="E308" s="252"/>
      <c r="F308" s="252"/>
      <c r="G308" s="252"/>
      <c r="H308" s="160"/>
      <c r="I308" s="160"/>
      <c r="J308" s="160"/>
      <c r="K308" s="160"/>
      <c r="L308" s="160"/>
      <c r="M308" s="160"/>
      <c r="N308" s="159"/>
      <c r="O308" s="159"/>
      <c r="P308" s="159"/>
      <c r="Q308" s="159"/>
      <c r="R308" s="160"/>
      <c r="S308" s="160"/>
      <c r="T308" s="160"/>
      <c r="U308" s="160"/>
      <c r="V308" s="160"/>
      <c r="W308" s="160"/>
      <c r="X308" s="160"/>
      <c r="Y308" s="160"/>
      <c r="Z308" s="149"/>
      <c r="AA308" s="149"/>
      <c r="AB308" s="149"/>
      <c r="AC308" s="149"/>
      <c r="AD308" s="149"/>
      <c r="AE308" s="149"/>
      <c r="AF308" s="149"/>
      <c r="AG308" s="149" t="s">
        <v>279</v>
      </c>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x14ac:dyDescent="0.2">
      <c r="A309" s="3"/>
      <c r="B309" s="4"/>
      <c r="C309" s="187"/>
      <c r="D309" s="6"/>
      <c r="E309" s="3"/>
      <c r="F309" s="3"/>
      <c r="G309" s="3"/>
      <c r="H309" s="3"/>
      <c r="I309" s="3"/>
      <c r="J309" s="3"/>
      <c r="K309" s="3"/>
      <c r="L309" s="3"/>
      <c r="M309" s="3"/>
      <c r="N309" s="3"/>
      <c r="O309" s="3"/>
      <c r="P309" s="3"/>
      <c r="Q309" s="3"/>
      <c r="R309" s="3"/>
      <c r="S309" s="3"/>
      <c r="T309" s="3"/>
      <c r="U309" s="3"/>
      <c r="V309" s="3"/>
      <c r="W309" s="3"/>
      <c r="X309" s="3"/>
      <c r="Y309" s="3"/>
      <c r="AE309">
        <v>15</v>
      </c>
      <c r="AF309">
        <v>21</v>
      </c>
      <c r="AG309" t="s">
        <v>253</v>
      </c>
    </row>
    <row r="310" spans="1:60" x14ac:dyDescent="0.2">
      <c r="A310" s="152"/>
      <c r="B310" s="153" t="s">
        <v>29</v>
      </c>
      <c r="C310" s="188"/>
      <c r="D310" s="154"/>
      <c r="E310" s="155"/>
      <c r="F310" s="155"/>
      <c r="G310" s="174">
        <f>G8+G51+G283</f>
        <v>0</v>
      </c>
      <c r="H310" s="3"/>
      <c r="I310" s="3"/>
      <c r="J310" s="3"/>
      <c r="K310" s="3"/>
      <c r="L310" s="3"/>
      <c r="M310" s="3"/>
      <c r="N310" s="3"/>
      <c r="O310" s="3"/>
      <c r="P310" s="3"/>
      <c r="Q310" s="3"/>
      <c r="R310" s="3"/>
      <c r="S310" s="3"/>
      <c r="T310" s="3"/>
      <c r="U310" s="3"/>
      <c r="V310" s="3"/>
      <c r="W310" s="3"/>
      <c r="X310" s="3"/>
      <c r="Y310" s="3"/>
      <c r="AE310">
        <f>SUMIF(L7:L308,AE309,G7:G308)</f>
        <v>0</v>
      </c>
      <c r="AF310">
        <f>SUMIF(L7:L308,AF309,G7:G308)</f>
        <v>0</v>
      </c>
      <c r="AG310" t="s">
        <v>306</v>
      </c>
    </row>
    <row r="311" spans="1:60" x14ac:dyDescent="0.2">
      <c r="C311" s="189"/>
      <c r="D311" s="10"/>
      <c r="AG311" t="s">
        <v>307</v>
      </c>
    </row>
    <row r="312" spans="1:60" x14ac:dyDescent="0.2">
      <c r="D312" s="10"/>
    </row>
    <row r="313" spans="1:60" x14ac:dyDescent="0.2">
      <c r="D313" s="10"/>
    </row>
    <row r="314" spans="1:60" x14ac:dyDescent="0.2">
      <c r="D314" s="10"/>
    </row>
    <row r="315" spans="1:60" x14ac:dyDescent="0.2">
      <c r="D315" s="10"/>
    </row>
    <row r="316" spans="1:60" x14ac:dyDescent="0.2">
      <c r="D316" s="10"/>
    </row>
    <row r="317" spans="1:60" x14ac:dyDescent="0.2">
      <c r="D317" s="10"/>
    </row>
    <row r="318" spans="1:60" x14ac:dyDescent="0.2">
      <c r="D318" s="10"/>
    </row>
    <row r="319" spans="1:60" x14ac:dyDescent="0.2">
      <c r="D319" s="10"/>
    </row>
    <row r="320" spans="1:60"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BxVT9UV3KKt6CDPsXDsynpkl4z7bC4xuAThVHS2Dl1R2wd4LmPos5MlqARmibQVt68R0GrIXOiMAuVN5GzVKA==" saltValue="Rn6zL5KTnfhArxK/YRN7pw==" spinCount="100000" sheet="1" formatRows="0"/>
  <mergeCells count="140">
    <mergeCell ref="A1:G1"/>
    <mergeCell ref="C2:G2"/>
    <mergeCell ref="C3:G3"/>
    <mergeCell ref="C4:G4"/>
    <mergeCell ref="C11:G11"/>
    <mergeCell ref="C14:G14"/>
    <mergeCell ref="C35:G35"/>
    <mergeCell ref="C38:G38"/>
    <mergeCell ref="C41:G41"/>
    <mergeCell ref="C44:G44"/>
    <mergeCell ref="C46:G46"/>
    <mergeCell ref="C50:G50"/>
    <mergeCell ref="C17:G17"/>
    <mergeCell ref="C20:G20"/>
    <mergeCell ref="C23:G23"/>
    <mergeCell ref="C26:G26"/>
    <mergeCell ref="C29:G29"/>
    <mergeCell ref="C32:G32"/>
    <mergeCell ref="C64:G64"/>
    <mergeCell ref="C66:G66"/>
    <mergeCell ref="C69:G69"/>
    <mergeCell ref="C71:G71"/>
    <mergeCell ref="C73:G73"/>
    <mergeCell ref="C75:G75"/>
    <mergeCell ref="C53:G53"/>
    <mergeCell ref="C56:G56"/>
    <mergeCell ref="C58:G58"/>
    <mergeCell ref="C59:G59"/>
    <mergeCell ref="C61:G61"/>
    <mergeCell ref="C63:G63"/>
    <mergeCell ref="C89:G89"/>
    <mergeCell ref="C92:G92"/>
    <mergeCell ref="C95:G95"/>
    <mergeCell ref="C98:G98"/>
    <mergeCell ref="C100:G100"/>
    <mergeCell ref="C103:G103"/>
    <mergeCell ref="C77:G77"/>
    <mergeCell ref="C79:G79"/>
    <mergeCell ref="C81:G81"/>
    <mergeCell ref="C83:G83"/>
    <mergeCell ref="C85:G85"/>
    <mergeCell ref="C87:G87"/>
    <mergeCell ref="C119:G119"/>
    <mergeCell ref="C121:G121"/>
    <mergeCell ref="C123:G123"/>
    <mergeCell ref="C125:G125"/>
    <mergeCell ref="C127:G127"/>
    <mergeCell ref="C130:G130"/>
    <mergeCell ref="C105:G105"/>
    <mergeCell ref="C107:G107"/>
    <mergeCell ref="C109:G109"/>
    <mergeCell ref="C111:G111"/>
    <mergeCell ref="C114:G114"/>
    <mergeCell ref="C116:G116"/>
    <mergeCell ref="C147:G147"/>
    <mergeCell ref="C149:G149"/>
    <mergeCell ref="C151:G151"/>
    <mergeCell ref="C153:G153"/>
    <mergeCell ref="C155:G155"/>
    <mergeCell ref="C157:G157"/>
    <mergeCell ref="C133:G133"/>
    <mergeCell ref="C136:G136"/>
    <mergeCell ref="C139:G139"/>
    <mergeCell ref="C141:G141"/>
    <mergeCell ref="C143:G143"/>
    <mergeCell ref="C145:G145"/>
    <mergeCell ref="C171:G171"/>
    <mergeCell ref="C173:G173"/>
    <mergeCell ref="C175:G175"/>
    <mergeCell ref="C177:G177"/>
    <mergeCell ref="C179:G179"/>
    <mergeCell ref="C182:G182"/>
    <mergeCell ref="C159:G159"/>
    <mergeCell ref="C161:G161"/>
    <mergeCell ref="C163:G163"/>
    <mergeCell ref="C165:G165"/>
    <mergeCell ref="C167:G167"/>
    <mergeCell ref="C169:G169"/>
    <mergeCell ref="C196:G196"/>
    <mergeCell ref="C198:G198"/>
    <mergeCell ref="C200:G200"/>
    <mergeCell ref="C202:G202"/>
    <mergeCell ref="C204:G204"/>
    <mergeCell ref="C206:G206"/>
    <mergeCell ref="C185:G185"/>
    <mergeCell ref="C188:G188"/>
    <mergeCell ref="C190:G190"/>
    <mergeCell ref="C191:G191"/>
    <mergeCell ref="C192:G192"/>
    <mergeCell ref="C194:G194"/>
    <mergeCell ref="C221:G221"/>
    <mergeCell ref="C224:G224"/>
    <mergeCell ref="C226:G226"/>
    <mergeCell ref="C229:G229"/>
    <mergeCell ref="C231:G231"/>
    <mergeCell ref="C233:G233"/>
    <mergeCell ref="C208:G208"/>
    <mergeCell ref="C210:G210"/>
    <mergeCell ref="C212:G212"/>
    <mergeCell ref="C214:G214"/>
    <mergeCell ref="C217:G217"/>
    <mergeCell ref="C219:G219"/>
    <mergeCell ref="C249:G249"/>
    <mergeCell ref="C251:G251"/>
    <mergeCell ref="C253:G253"/>
    <mergeCell ref="C255:G255"/>
    <mergeCell ref="C257:G257"/>
    <mergeCell ref="C259:G259"/>
    <mergeCell ref="C236:G236"/>
    <mergeCell ref="C238:G238"/>
    <mergeCell ref="C241:G241"/>
    <mergeCell ref="C243:G243"/>
    <mergeCell ref="C245:G245"/>
    <mergeCell ref="C247:G247"/>
    <mergeCell ref="C273:G273"/>
    <mergeCell ref="C275:G275"/>
    <mergeCell ref="C276:G276"/>
    <mergeCell ref="C278:G278"/>
    <mergeCell ref="C282:G282"/>
    <mergeCell ref="C285:G285"/>
    <mergeCell ref="C261:G261"/>
    <mergeCell ref="C263:G263"/>
    <mergeCell ref="C265:G265"/>
    <mergeCell ref="C267:G267"/>
    <mergeCell ref="C269:G269"/>
    <mergeCell ref="C271:G271"/>
    <mergeCell ref="C306:G306"/>
    <mergeCell ref="C308:G308"/>
    <mergeCell ref="C296:G296"/>
    <mergeCell ref="C298:G298"/>
    <mergeCell ref="C300:G300"/>
    <mergeCell ref="C301:G301"/>
    <mergeCell ref="C303:G303"/>
    <mergeCell ref="C305:G305"/>
    <mergeCell ref="C286:G286"/>
    <mergeCell ref="C288:G288"/>
    <mergeCell ref="C290:G290"/>
    <mergeCell ref="C291:G291"/>
    <mergeCell ref="C293:G293"/>
    <mergeCell ref="C295:G295"/>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40DF-F58C-4012-B333-D29A1ECEE4DC}">
  <sheetPr>
    <outlinePr summaryBelow="0"/>
  </sheetPr>
  <dimension ref="A1:BH5000"/>
  <sheetViews>
    <sheetView view="pageBreakPreview" zoomScale="60" zoomScaleNormal="100"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3" t="s">
        <v>308</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64</v>
      </c>
      <c r="C3" s="254" t="s">
        <v>65</v>
      </c>
      <c r="D3" s="255"/>
      <c r="E3" s="255"/>
      <c r="F3" s="255"/>
      <c r="G3" s="256"/>
      <c r="AC3" s="123" t="s">
        <v>241</v>
      </c>
      <c r="AG3" t="s">
        <v>243</v>
      </c>
    </row>
    <row r="4" spans="1:60" ht="24.95" customHeight="1" x14ac:dyDescent="0.2">
      <c r="A4" s="142" t="s">
        <v>9</v>
      </c>
      <c r="B4" s="143" t="s">
        <v>72</v>
      </c>
      <c r="C4" s="257" t="s">
        <v>73</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163</v>
      </c>
      <c r="C8" s="184" t="s">
        <v>164</v>
      </c>
      <c r="D8" s="170"/>
      <c r="E8" s="171"/>
      <c r="F8" s="172"/>
      <c r="G8" s="172">
        <f>SUMIF(AG9:AG15,"&lt;&gt;NOR",G9:G15)</f>
        <v>0</v>
      </c>
      <c r="H8" s="172"/>
      <c r="I8" s="172">
        <f>SUM(I9:I15)</f>
        <v>0</v>
      </c>
      <c r="J8" s="172"/>
      <c r="K8" s="172">
        <f>SUM(K9:K15)</f>
        <v>0</v>
      </c>
      <c r="L8" s="172"/>
      <c r="M8" s="172">
        <f>SUM(M9:M15)</f>
        <v>0</v>
      </c>
      <c r="N8" s="171"/>
      <c r="O8" s="171">
        <f>SUM(O9:O15)</f>
        <v>0</v>
      </c>
      <c r="P8" s="171"/>
      <c r="Q8" s="171">
        <f>SUM(Q9:Q15)</f>
        <v>0</v>
      </c>
      <c r="R8" s="172"/>
      <c r="S8" s="172"/>
      <c r="T8" s="173"/>
      <c r="U8" s="167"/>
      <c r="V8" s="167">
        <f>SUM(V9:V15)</f>
        <v>10.55</v>
      </c>
      <c r="W8" s="167"/>
      <c r="X8" s="167"/>
      <c r="Y8" s="167"/>
      <c r="AG8" t="s">
        <v>268</v>
      </c>
    </row>
    <row r="9" spans="1:60" ht="22.5" outlineLevel="1" x14ac:dyDescent="0.2">
      <c r="A9" s="175">
        <v>1</v>
      </c>
      <c r="B9" s="176" t="s">
        <v>1564</v>
      </c>
      <c r="C9" s="185" t="s">
        <v>1565</v>
      </c>
      <c r="D9" s="177" t="s">
        <v>389</v>
      </c>
      <c r="E9" s="178">
        <v>47.954999999999998</v>
      </c>
      <c r="F9" s="179"/>
      <c r="G9" s="180">
        <f>ROUND(E9*F9,2)</f>
        <v>0</v>
      </c>
      <c r="H9" s="179"/>
      <c r="I9" s="180">
        <f>ROUND(E9*H9,2)</f>
        <v>0</v>
      </c>
      <c r="J9" s="179"/>
      <c r="K9" s="180">
        <f>ROUND(E9*J9,2)</f>
        <v>0</v>
      </c>
      <c r="L9" s="180">
        <v>21</v>
      </c>
      <c r="M9" s="180">
        <f>G9*(1+L9/100)</f>
        <v>0</v>
      </c>
      <c r="N9" s="178">
        <v>0</v>
      </c>
      <c r="O9" s="178">
        <f>ROUND(E9*N9,2)</f>
        <v>0</v>
      </c>
      <c r="P9" s="178">
        <v>0</v>
      </c>
      <c r="Q9" s="178">
        <f>ROUND(E9*P9,2)</f>
        <v>0</v>
      </c>
      <c r="R9" s="180" t="s">
        <v>412</v>
      </c>
      <c r="S9" s="180" t="s">
        <v>272</v>
      </c>
      <c r="T9" s="181" t="s">
        <v>272</v>
      </c>
      <c r="U9" s="160">
        <v>0.12</v>
      </c>
      <c r="V9" s="160">
        <f>ROUND(E9*U9,2)</f>
        <v>5.75</v>
      </c>
      <c r="W9" s="160"/>
      <c r="X9" s="160" t="s">
        <v>313</v>
      </c>
      <c r="Y9" s="160" t="s">
        <v>275</v>
      </c>
      <c r="Z9" s="149"/>
      <c r="AA9" s="149"/>
      <c r="AB9" s="149"/>
      <c r="AC9" s="149"/>
      <c r="AD9" s="149"/>
      <c r="AE9" s="149"/>
      <c r="AF9" s="149"/>
      <c r="AG9" s="149" t="s">
        <v>554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x14ac:dyDescent="0.2">
      <c r="A10" s="156"/>
      <c r="B10" s="157"/>
      <c r="C10" s="249" t="s">
        <v>1566</v>
      </c>
      <c r="D10" s="250"/>
      <c r="E10" s="250"/>
      <c r="F10" s="250"/>
      <c r="G10" s="250"/>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278</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x14ac:dyDescent="0.2">
      <c r="A11" s="156"/>
      <c r="B11" s="157"/>
      <c r="C11" s="186" t="s">
        <v>1567</v>
      </c>
      <c r="D11" s="165"/>
      <c r="E11" s="166">
        <v>47.954999999999998</v>
      </c>
      <c r="F11" s="160"/>
      <c r="G11" s="160"/>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284</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2" x14ac:dyDescent="0.2">
      <c r="A12" s="156"/>
      <c r="B12" s="157"/>
      <c r="C12" s="251"/>
      <c r="D12" s="252"/>
      <c r="E12" s="252"/>
      <c r="F12" s="252"/>
      <c r="G12" s="252"/>
      <c r="H12" s="160"/>
      <c r="I12" s="160"/>
      <c r="J12" s="160"/>
      <c r="K12" s="160"/>
      <c r="L12" s="160"/>
      <c r="M12" s="160"/>
      <c r="N12" s="159"/>
      <c r="O12" s="159"/>
      <c r="P12" s="159"/>
      <c r="Q12" s="159"/>
      <c r="R12" s="160"/>
      <c r="S12" s="160"/>
      <c r="T12" s="160"/>
      <c r="U12" s="160"/>
      <c r="V12" s="160"/>
      <c r="W12" s="160"/>
      <c r="X12" s="160"/>
      <c r="Y12" s="160"/>
      <c r="Z12" s="149"/>
      <c r="AA12" s="149"/>
      <c r="AB12" s="149"/>
      <c r="AC12" s="149"/>
      <c r="AD12" s="149"/>
      <c r="AE12" s="149"/>
      <c r="AF12" s="149"/>
      <c r="AG12" s="149" t="s">
        <v>279</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2.5" outlineLevel="1" x14ac:dyDescent="0.2">
      <c r="A13" s="175">
        <v>2</v>
      </c>
      <c r="B13" s="176" t="s">
        <v>1568</v>
      </c>
      <c r="C13" s="185" t="s">
        <v>1569</v>
      </c>
      <c r="D13" s="177" t="s">
        <v>389</v>
      </c>
      <c r="E13" s="178">
        <v>47.954999999999998</v>
      </c>
      <c r="F13" s="179"/>
      <c r="G13" s="180">
        <f>ROUND(E13*F13,2)</f>
        <v>0</v>
      </c>
      <c r="H13" s="179"/>
      <c r="I13" s="180">
        <f>ROUND(E13*H13,2)</f>
        <v>0</v>
      </c>
      <c r="J13" s="179"/>
      <c r="K13" s="180">
        <f>ROUND(E13*J13,2)</f>
        <v>0</v>
      </c>
      <c r="L13" s="180">
        <v>21</v>
      </c>
      <c r="M13" s="180">
        <f>G13*(1+L13/100)</f>
        <v>0</v>
      </c>
      <c r="N13" s="178">
        <v>0</v>
      </c>
      <c r="O13" s="178">
        <f>ROUND(E13*N13,2)</f>
        <v>0</v>
      </c>
      <c r="P13" s="178">
        <v>0</v>
      </c>
      <c r="Q13" s="178">
        <f>ROUND(E13*P13,2)</f>
        <v>0</v>
      </c>
      <c r="R13" s="180" t="s">
        <v>412</v>
      </c>
      <c r="S13" s="180" t="s">
        <v>272</v>
      </c>
      <c r="T13" s="181" t="s">
        <v>272</v>
      </c>
      <c r="U13" s="160">
        <v>0.1</v>
      </c>
      <c r="V13" s="160">
        <f>ROUND(E13*U13,2)</f>
        <v>4.8</v>
      </c>
      <c r="W13" s="160"/>
      <c r="X13" s="160" t="s">
        <v>313</v>
      </c>
      <c r="Y13" s="160" t="s">
        <v>275</v>
      </c>
      <c r="Z13" s="149"/>
      <c r="AA13" s="149"/>
      <c r="AB13" s="149"/>
      <c r="AC13" s="149"/>
      <c r="AD13" s="149"/>
      <c r="AE13" s="149"/>
      <c r="AF13" s="149"/>
      <c r="AG13" s="149" t="s">
        <v>554</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x14ac:dyDescent="0.2">
      <c r="A14" s="156"/>
      <c r="B14" s="157"/>
      <c r="C14" s="186" t="s">
        <v>1567</v>
      </c>
      <c r="D14" s="165"/>
      <c r="E14" s="166">
        <v>47.954999999999998</v>
      </c>
      <c r="F14" s="160"/>
      <c r="G14" s="160"/>
      <c r="H14" s="160"/>
      <c r="I14" s="160"/>
      <c r="J14" s="160"/>
      <c r="K14" s="160"/>
      <c r="L14" s="160"/>
      <c r="M14" s="160"/>
      <c r="N14" s="159"/>
      <c r="O14" s="159"/>
      <c r="P14" s="159"/>
      <c r="Q14" s="159"/>
      <c r="R14" s="160"/>
      <c r="S14" s="160"/>
      <c r="T14" s="160"/>
      <c r="U14" s="160"/>
      <c r="V14" s="160"/>
      <c r="W14" s="160"/>
      <c r="X14" s="160"/>
      <c r="Y14" s="160"/>
      <c r="Z14" s="149"/>
      <c r="AA14" s="149"/>
      <c r="AB14" s="149"/>
      <c r="AC14" s="149"/>
      <c r="AD14" s="149"/>
      <c r="AE14" s="149"/>
      <c r="AF14" s="149"/>
      <c r="AG14" s="149" t="s">
        <v>284</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2" x14ac:dyDescent="0.2">
      <c r="A15" s="156"/>
      <c r="B15" s="157"/>
      <c r="C15" s="251"/>
      <c r="D15" s="252"/>
      <c r="E15" s="252"/>
      <c r="F15" s="252"/>
      <c r="G15" s="252"/>
      <c r="H15" s="160"/>
      <c r="I15" s="160"/>
      <c r="J15" s="160"/>
      <c r="K15" s="160"/>
      <c r="L15" s="160"/>
      <c r="M15" s="160"/>
      <c r="N15" s="159"/>
      <c r="O15" s="159"/>
      <c r="P15" s="159"/>
      <c r="Q15" s="159"/>
      <c r="R15" s="160"/>
      <c r="S15" s="160"/>
      <c r="T15" s="160"/>
      <c r="U15" s="160"/>
      <c r="V15" s="160"/>
      <c r="W15" s="160"/>
      <c r="X15" s="160"/>
      <c r="Y15" s="160"/>
      <c r="Z15" s="149"/>
      <c r="AA15" s="149"/>
      <c r="AB15" s="149"/>
      <c r="AC15" s="149"/>
      <c r="AD15" s="149"/>
      <c r="AE15" s="149"/>
      <c r="AF15" s="149"/>
      <c r="AG15" s="149" t="s">
        <v>279</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x14ac:dyDescent="0.2">
      <c r="A16" s="168" t="s">
        <v>267</v>
      </c>
      <c r="B16" s="169" t="s">
        <v>176</v>
      </c>
      <c r="C16" s="184" t="s">
        <v>177</v>
      </c>
      <c r="D16" s="170"/>
      <c r="E16" s="171"/>
      <c r="F16" s="172"/>
      <c r="G16" s="172">
        <f>SUMIF(AG17:AG111,"&lt;&gt;NOR",G17:G111)</f>
        <v>0</v>
      </c>
      <c r="H16" s="172"/>
      <c r="I16" s="172">
        <f>SUM(I17:I111)</f>
        <v>0</v>
      </c>
      <c r="J16" s="172"/>
      <c r="K16" s="172">
        <f>SUM(K17:K111)</f>
        <v>0</v>
      </c>
      <c r="L16" s="172"/>
      <c r="M16" s="172">
        <f>SUM(M17:M111)</f>
        <v>0</v>
      </c>
      <c r="N16" s="171"/>
      <c r="O16" s="171">
        <f>SUM(O17:O111)</f>
        <v>0.21</v>
      </c>
      <c r="P16" s="171"/>
      <c r="Q16" s="171">
        <f>SUM(Q17:Q111)</f>
        <v>2.4</v>
      </c>
      <c r="R16" s="172"/>
      <c r="S16" s="172"/>
      <c r="T16" s="173"/>
      <c r="U16" s="167"/>
      <c r="V16" s="167">
        <f>SUM(V17:V111)</f>
        <v>44.46</v>
      </c>
      <c r="W16" s="167"/>
      <c r="X16" s="167"/>
      <c r="Y16" s="167"/>
      <c r="AG16" t="s">
        <v>268</v>
      </c>
    </row>
    <row r="17" spans="1:60" ht="22.5" outlineLevel="1" x14ac:dyDescent="0.2">
      <c r="A17" s="175">
        <v>3</v>
      </c>
      <c r="B17" s="176" t="s">
        <v>1570</v>
      </c>
      <c r="C17" s="185" t="s">
        <v>1571</v>
      </c>
      <c r="D17" s="177" t="s">
        <v>389</v>
      </c>
      <c r="E17" s="178">
        <v>49.951320000000003</v>
      </c>
      <c r="F17" s="179"/>
      <c r="G17" s="180">
        <f>ROUND(E17*F17,2)</f>
        <v>0</v>
      </c>
      <c r="H17" s="179"/>
      <c r="I17" s="180">
        <f>ROUND(E17*H17,2)</f>
        <v>0</v>
      </c>
      <c r="J17" s="179"/>
      <c r="K17" s="180">
        <f>ROUND(E17*J17,2)</f>
        <v>0</v>
      </c>
      <c r="L17" s="180">
        <v>21</v>
      </c>
      <c r="M17" s="180">
        <f>G17*(1+L17/100)</f>
        <v>0</v>
      </c>
      <c r="N17" s="178">
        <v>0</v>
      </c>
      <c r="O17" s="178">
        <f>ROUND(E17*N17,2)</f>
        <v>0</v>
      </c>
      <c r="P17" s="178">
        <v>4.8099999999999997E-2</v>
      </c>
      <c r="Q17" s="178">
        <f>ROUND(E17*P17,2)</f>
        <v>2.4</v>
      </c>
      <c r="R17" s="180" t="s">
        <v>345</v>
      </c>
      <c r="S17" s="180" t="s">
        <v>272</v>
      </c>
      <c r="T17" s="181" t="s">
        <v>272</v>
      </c>
      <c r="U17" s="160">
        <v>0.75</v>
      </c>
      <c r="V17" s="160">
        <f>ROUND(E17*U17,2)</f>
        <v>37.46</v>
      </c>
      <c r="W17" s="160"/>
      <c r="X17" s="160" t="s">
        <v>313</v>
      </c>
      <c r="Y17" s="160" t="s">
        <v>275</v>
      </c>
      <c r="Z17" s="149"/>
      <c r="AA17" s="149"/>
      <c r="AB17" s="149"/>
      <c r="AC17" s="149"/>
      <c r="AD17" s="149"/>
      <c r="AE17" s="149"/>
      <c r="AF17" s="149"/>
      <c r="AG17" s="149" t="s">
        <v>554</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33.75" outlineLevel="2" x14ac:dyDescent="0.2">
      <c r="A18" s="156"/>
      <c r="B18" s="157"/>
      <c r="C18" s="186" t="s">
        <v>1572</v>
      </c>
      <c r="D18" s="165"/>
      <c r="E18" s="166">
        <v>49.951320000000003</v>
      </c>
      <c r="F18" s="160"/>
      <c r="G18" s="160"/>
      <c r="H18" s="160"/>
      <c r="I18" s="160"/>
      <c r="J18" s="160"/>
      <c r="K18" s="160"/>
      <c r="L18" s="160"/>
      <c r="M18" s="160"/>
      <c r="N18" s="159"/>
      <c r="O18" s="159"/>
      <c r="P18" s="159"/>
      <c r="Q18" s="159"/>
      <c r="R18" s="160"/>
      <c r="S18" s="160"/>
      <c r="T18" s="160"/>
      <c r="U18" s="160"/>
      <c r="V18" s="160"/>
      <c r="W18" s="160"/>
      <c r="X18" s="160"/>
      <c r="Y18" s="160"/>
      <c r="Z18" s="149"/>
      <c r="AA18" s="149"/>
      <c r="AB18" s="149"/>
      <c r="AC18" s="149"/>
      <c r="AD18" s="149"/>
      <c r="AE18" s="149"/>
      <c r="AF18" s="149"/>
      <c r="AG18" s="149" t="s">
        <v>284</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x14ac:dyDescent="0.2">
      <c r="A19" s="156"/>
      <c r="B19" s="157"/>
      <c r="C19" s="251"/>
      <c r="D19" s="252"/>
      <c r="E19" s="252"/>
      <c r="F19" s="252"/>
      <c r="G19" s="252"/>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279</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
      <c r="A20" s="175">
        <v>4</v>
      </c>
      <c r="B20" s="176" t="s">
        <v>1195</v>
      </c>
      <c r="C20" s="185" t="s">
        <v>1573</v>
      </c>
      <c r="D20" s="177" t="s">
        <v>330</v>
      </c>
      <c r="E20" s="178">
        <v>286</v>
      </c>
      <c r="F20" s="179"/>
      <c r="G20" s="180">
        <f>ROUND(E20*F20,2)</f>
        <v>0</v>
      </c>
      <c r="H20" s="179"/>
      <c r="I20" s="180">
        <f>ROUND(E20*H20,2)</f>
        <v>0</v>
      </c>
      <c r="J20" s="179"/>
      <c r="K20" s="180">
        <f>ROUND(E20*J20,2)</f>
        <v>0</v>
      </c>
      <c r="L20" s="180">
        <v>21</v>
      </c>
      <c r="M20" s="180">
        <f>G20*(1+L20/100)</f>
        <v>0</v>
      </c>
      <c r="N20" s="178">
        <v>0</v>
      </c>
      <c r="O20" s="178">
        <f>ROUND(E20*N20,2)</f>
        <v>0</v>
      </c>
      <c r="P20" s="178">
        <v>0</v>
      </c>
      <c r="Q20" s="178">
        <f>ROUND(E20*P20,2)</f>
        <v>0</v>
      </c>
      <c r="R20" s="180" t="s">
        <v>345</v>
      </c>
      <c r="S20" s="180" t="s">
        <v>354</v>
      </c>
      <c r="T20" s="181" t="s">
        <v>273</v>
      </c>
      <c r="U20" s="160">
        <v>0</v>
      </c>
      <c r="V20" s="160">
        <f>ROUND(E20*U20,2)</f>
        <v>0</v>
      </c>
      <c r="W20" s="160"/>
      <c r="X20" s="160" t="s">
        <v>313</v>
      </c>
      <c r="Y20" s="160" t="s">
        <v>275</v>
      </c>
      <c r="Z20" s="149"/>
      <c r="AA20" s="149"/>
      <c r="AB20" s="149"/>
      <c r="AC20" s="149"/>
      <c r="AD20" s="149"/>
      <c r="AE20" s="149"/>
      <c r="AF20" s="149"/>
      <c r="AG20" s="149" t="s">
        <v>554</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x14ac:dyDescent="0.2">
      <c r="A21" s="156"/>
      <c r="B21" s="157"/>
      <c r="C21" s="260" t="s">
        <v>1197</v>
      </c>
      <c r="D21" s="261"/>
      <c r="E21" s="261"/>
      <c r="F21" s="261"/>
      <c r="G21" s="261"/>
      <c r="H21" s="160"/>
      <c r="I21" s="160"/>
      <c r="J21" s="160"/>
      <c r="K21" s="160"/>
      <c r="L21" s="160"/>
      <c r="M21" s="160"/>
      <c r="N21" s="159"/>
      <c r="O21" s="159"/>
      <c r="P21" s="159"/>
      <c r="Q21" s="159"/>
      <c r="R21" s="160"/>
      <c r="S21" s="160"/>
      <c r="T21" s="160"/>
      <c r="U21" s="160"/>
      <c r="V21" s="160"/>
      <c r="W21" s="160"/>
      <c r="X21" s="160"/>
      <c r="Y21" s="160"/>
      <c r="Z21" s="149"/>
      <c r="AA21" s="149"/>
      <c r="AB21" s="149"/>
      <c r="AC21" s="149"/>
      <c r="AD21" s="149"/>
      <c r="AE21" s="149"/>
      <c r="AF21" s="149"/>
      <c r="AG21" s="149" t="s">
        <v>316</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x14ac:dyDescent="0.2">
      <c r="A22" s="156"/>
      <c r="B22" s="157"/>
      <c r="C22" s="264" t="s">
        <v>1574</v>
      </c>
      <c r="D22" s="265"/>
      <c r="E22" s="265"/>
      <c r="F22" s="265"/>
      <c r="G22" s="265"/>
      <c r="H22" s="160"/>
      <c r="I22" s="160"/>
      <c r="J22" s="160"/>
      <c r="K22" s="160"/>
      <c r="L22" s="160"/>
      <c r="M22" s="160"/>
      <c r="N22" s="159"/>
      <c r="O22" s="159"/>
      <c r="P22" s="159"/>
      <c r="Q22" s="159"/>
      <c r="R22" s="160"/>
      <c r="S22" s="160"/>
      <c r="T22" s="160"/>
      <c r="U22" s="160"/>
      <c r="V22" s="160"/>
      <c r="W22" s="160"/>
      <c r="X22" s="160"/>
      <c r="Y22" s="160"/>
      <c r="Z22" s="149"/>
      <c r="AA22" s="149"/>
      <c r="AB22" s="149"/>
      <c r="AC22" s="149"/>
      <c r="AD22" s="149"/>
      <c r="AE22" s="149"/>
      <c r="AF22" s="149"/>
      <c r="AG22" s="149" t="s">
        <v>278</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x14ac:dyDescent="0.2">
      <c r="A23" s="156"/>
      <c r="B23" s="157"/>
      <c r="C23" s="186" t="s">
        <v>1575</v>
      </c>
      <c r="D23" s="165"/>
      <c r="E23" s="166">
        <v>286</v>
      </c>
      <c r="F23" s="160"/>
      <c r="G23" s="160"/>
      <c r="H23" s="160"/>
      <c r="I23" s="160"/>
      <c r="J23" s="160"/>
      <c r="K23" s="160"/>
      <c r="L23" s="160"/>
      <c r="M23" s="160"/>
      <c r="N23" s="159"/>
      <c r="O23" s="159"/>
      <c r="P23" s="159"/>
      <c r="Q23" s="159"/>
      <c r="R23" s="160"/>
      <c r="S23" s="160"/>
      <c r="T23" s="160"/>
      <c r="U23" s="160"/>
      <c r="V23" s="160"/>
      <c r="W23" s="160"/>
      <c r="X23" s="160"/>
      <c r="Y23" s="160"/>
      <c r="Z23" s="149"/>
      <c r="AA23" s="149"/>
      <c r="AB23" s="149"/>
      <c r="AC23" s="149"/>
      <c r="AD23" s="149"/>
      <c r="AE23" s="149"/>
      <c r="AF23" s="149"/>
      <c r="AG23" s="149" t="s">
        <v>284</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x14ac:dyDescent="0.2">
      <c r="A24" s="156"/>
      <c r="B24" s="157"/>
      <c r="C24" s="251"/>
      <c r="D24" s="252"/>
      <c r="E24" s="252"/>
      <c r="F24" s="252"/>
      <c r="G24" s="252"/>
      <c r="H24" s="160"/>
      <c r="I24" s="160"/>
      <c r="J24" s="160"/>
      <c r="K24" s="160"/>
      <c r="L24" s="160"/>
      <c r="M24" s="160"/>
      <c r="N24" s="159"/>
      <c r="O24" s="159"/>
      <c r="P24" s="159"/>
      <c r="Q24" s="159"/>
      <c r="R24" s="160"/>
      <c r="S24" s="160"/>
      <c r="T24" s="160"/>
      <c r="U24" s="160"/>
      <c r="V24" s="160"/>
      <c r="W24" s="160"/>
      <c r="X24" s="160"/>
      <c r="Y24" s="160"/>
      <c r="Z24" s="149"/>
      <c r="AA24" s="149"/>
      <c r="AB24" s="149"/>
      <c r="AC24" s="149"/>
      <c r="AD24" s="149"/>
      <c r="AE24" s="149"/>
      <c r="AF24" s="149"/>
      <c r="AG24" s="149" t="s">
        <v>279</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
      <c r="A25" s="175">
        <v>5</v>
      </c>
      <c r="B25" s="176" t="s">
        <v>1576</v>
      </c>
      <c r="C25" s="185" t="s">
        <v>1577</v>
      </c>
      <c r="D25" s="177" t="s">
        <v>330</v>
      </c>
      <c r="E25" s="178">
        <v>67</v>
      </c>
      <c r="F25" s="179"/>
      <c r="G25" s="180">
        <f>ROUND(E25*F25,2)</f>
        <v>0</v>
      </c>
      <c r="H25" s="179"/>
      <c r="I25" s="180">
        <f>ROUND(E25*H25,2)</f>
        <v>0</v>
      </c>
      <c r="J25" s="179"/>
      <c r="K25" s="180">
        <f>ROUND(E25*J25,2)</f>
        <v>0</v>
      </c>
      <c r="L25" s="180">
        <v>21</v>
      </c>
      <c r="M25" s="180">
        <f>G25*(1+L25/100)</f>
        <v>0</v>
      </c>
      <c r="N25" s="178">
        <v>0</v>
      </c>
      <c r="O25" s="178">
        <f>ROUND(E25*N25,2)</f>
        <v>0</v>
      </c>
      <c r="P25" s="178">
        <v>0</v>
      </c>
      <c r="Q25" s="178">
        <f>ROUND(E25*P25,2)</f>
        <v>0</v>
      </c>
      <c r="R25" s="180" t="s">
        <v>345</v>
      </c>
      <c r="S25" s="180" t="s">
        <v>354</v>
      </c>
      <c r="T25" s="181" t="s">
        <v>273</v>
      </c>
      <c r="U25" s="160">
        <v>0</v>
      </c>
      <c r="V25" s="160">
        <f>ROUND(E25*U25,2)</f>
        <v>0</v>
      </c>
      <c r="W25" s="160"/>
      <c r="X25" s="160" t="s">
        <v>313</v>
      </c>
      <c r="Y25" s="160" t="s">
        <v>275</v>
      </c>
      <c r="Z25" s="149"/>
      <c r="AA25" s="149"/>
      <c r="AB25" s="149"/>
      <c r="AC25" s="149"/>
      <c r="AD25" s="149"/>
      <c r="AE25" s="149"/>
      <c r="AF25" s="149"/>
      <c r="AG25" s="149" t="s">
        <v>554</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x14ac:dyDescent="0.2">
      <c r="A26" s="156"/>
      <c r="B26" s="157"/>
      <c r="C26" s="260" t="s">
        <v>1197</v>
      </c>
      <c r="D26" s="261"/>
      <c r="E26" s="261"/>
      <c r="F26" s="261"/>
      <c r="G26" s="261"/>
      <c r="H26" s="160"/>
      <c r="I26" s="160"/>
      <c r="J26" s="160"/>
      <c r="K26" s="160"/>
      <c r="L26" s="160"/>
      <c r="M26" s="160"/>
      <c r="N26" s="159"/>
      <c r="O26" s="159"/>
      <c r="P26" s="159"/>
      <c r="Q26" s="159"/>
      <c r="R26" s="160"/>
      <c r="S26" s="160"/>
      <c r="T26" s="160"/>
      <c r="U26" s="160"/>
      <c r="V26" s="160"/>
      <c r="W26" s="160"/>
      <c r="X26" s="160"/>
      <c r="Y26" s="160"/>
      <c r="Z26" s="149"/>
      <c r="AA26" s="149"/>
      <c r="AB26" s="149"/>
      <c r="AC26" s="149"/>
      <c r="AD26" s="149"/>
      <c r="AE26" s="149"/>
      <c r="AF26" s="149"/>
      <c r="AG26" s="149" t="s">
        <v>316</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x14ac:dyDescent="0.2">
      <c r="A27" s="156"/>
      <c r="B27" s="157"/>
      <c r="C27" s="264" t="s">
        <v>1574</v>
      </c>
      <c r="D27" s="265"/>
      <c r="E27" s="265"/>
      <c r="F27" s="265"/>
      <c r="G27" s="265"/>
      <c r="H27" s="160"/>
      <c r="I27" s="160"/>
      <c r="J27" s="160"/>
      <c r="K27" s="160"/>
      <c r="L27" s="160"/>
      <c r="M27" s="160"/>
      <c r="N27" s="159"/>
      <c r="O27" s="159"/>
      <c r="P27" s="159"/>
      <c r="Q27" s="159"/>
      <c r="R27" s="160"/>
      <c r="S27" s="160"/>
      <c r="T27" s="160"/>
      <c r="U27" s="160"/>
      <c r="V27" s="160"/>
      <c r="W27" s="160"/>
      <c r="X27" s="160"/>
      <c r="Y27" s="160"/>
      <c r="Z27" s="149"/>
      <c r="AA27" s="149"/>
      <c r="AB27" s="149"/>
      <c r="AC27" s="149"/>
      <c r="AD27" s="149"/>
      <c r="AE27" s="149"/>
      <c r="AF27" s="149"/>
      <c r="AG27" s="149" t="s">
        <v>278</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x14ac:dyDescent="0.2">
      <c r="A28" s="156"/>
      <c r="B28" s="157"/>
      <c r="C28" s="186" t="s">
        <v>1578</v>
      </c>
      <c r="D28" s="165"/>
      <c r="E28" s="166">
        <v>67</v>
      </c>
      <c r="F28" s="160"/>
      <c r="G28" s="160"/>
      <c r="H28" s="160"/>
      <c r="I28" s="160"/>
      <c r="J28" s="160"/>
      <c r="K28" s="160"/>
      <c r="L28" s="160"/>
      <c r="M28" s="160"/>
      <c r="N28" s="159"/>
      <c r="O28" s="159"/>
      <c r="P28" s="159"/>
      <c r="Q28" s="159"/>
      <c r="R28" s="160"/>
      <c r="S28" s="160"/>
      <c r="T28" s="160"/>
      <c r="U28" s="160"/>
      <c r="V28" s="160"/>
      <c r="W28" s="160"/>
      <c r="X28" s="160"/>
      <c r="Y28" s="160"/>
      <c r="Z28" s="149"/>
      <c r="AA28" s="149"/>
      <c r="AB28" s="149"/>
      <c r="AC28" s="149"/>
      <c r="AD28" s="149"/>
      <c r="AE28" s="149"/>
      <c r="AF28" s="149"/>
      <c r="AG28" s="149" t="s">
        <v>284</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x14ac:dyDescent="0.2">
      <c r="A29" s="156"/>
      <c r="B29" s="157"/>
      <c r="C29" s="251"/>
      <c r="D29" s="252"/>
      <c r="E29" s="252"/>
      <c r="F29" s="252"/>
      <c r="G29" s="252"/>
      <c r="H29" s="160"/>
      <c r="I29" s="160"/>
      <c r="J29" s="160"/>
      <c r="K29" s="160"/>
      <c r="L29" s="160"/>
      <c r="M29" s="160"/>
      <c r="N29" s="159"/>
      <c r="O29" s="159"/>
      <c r="P29" s="159"/>
      <c r="Q29" s="159"/>
      <c r="R29" s="160"/>
      <c r="S29" s="160"/>
      <c r="T29" s="160"/>
      <c r="U29" s="160"/>
      <c r="V29" s="160"/>
      <c r="W29" s="160"/>
      <c r="X29" s="160"/>
      <c r="Y29" s="160"/>
      <c r="Z29" s="149"/>
      <c r="AA29" s="149"/>
      <c r="AB29" s="149"/>
      <c r="AC29" s="149"/>
      <c r="AD29" s="149"/>
      <c r="AE29" s="149"/>
      <c r="AF29" s="149"/>
      <c r="AG29" s="149" t="s">
        <v>279</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
      <c r="A30" s="175">
        <v>6</v>
      </c>
      <c r="B30" s="176" t="s">
        <v>1579</v>
      </c>
      <c r="C30" s="185" t="s">
        <v>1580</v>
      </c>
      <c r="D30" s="177" t="s">
        <v>330</v>
      </c>
      <c r="E30" s="178">
        <v>12</v>
      </c>
      <c r="F30" s="179"/>
      <c r="G30" s="180">
        <f>ROUND(E30*F30,2)</f>
        <v>0</v>
      </c>
      <c r="H30" s="179"/>
      <c r="I30" s="180">
        <f>ROUND(E30*H30,2)</f>
        <v>0</v>
      </c>
      <c r="J30" s="179"/>
      <c r="K30" s="180">
        <f>ROUND(E30*J30,2)</f>
        <v>0</v>
      </c>
      <c r="L30" s="180">
        <v>21</v>
      </c>
      <c r="M30" s="180">
        <f>G30*(1+L30/100)</f>
        <v>0</v>
      </c>
      <c r="N30" s="178">
        <v>0</v>
      </c>
      <c r="O30" s="178">
        <f>ROUND(E30*N30,2)</f>
        <v>0</v>
      </c>
      <c r="P30" s="178">
        <v>0</v>
      </c>
      <c r="Q30" s="178">
        <f>ROUND(E30*P30,2)</f>
        <v>0</v>
      </c>
      <c r="R30" s="180" t="s">
        <v>345</v>
      </c>
      <c r="S30" s="180" t="s">
        <v>354</v>
      </c>
      <c r="T30" s="181" t="s">
        <v>273</v>
      </c>
      <c r="U30" s="160">
        <v>0</v>
      </c>
      <c r="V30" s="160">
        <f>ROUND(E30*U30,2)</f>
        <v>0</v>
      </c>
      <c r="W30" s="160"/>
      <c r="X30" s="160" t="s">
        <v>313</v>
      </c>
      <c r="Y30" s="160" t="s">
        <v>275</v>
      </c>
      <c r="Z30" s="149"/>
      <c r="AA30" s="149"/>
      <c r="AB30" s="149"/>
      <c r="AC30" s="149"/>
      <c r="AD30" s="149"/>
      <c r="AE30" s="149"/>
      <c r="AF30" s="149"/>
      <c r="AG30" s="149" t="s">
        <v>554</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x14ac:dyDescent="0.2">
      <c r="A31" s="156"/>
      <c r="B31" s="157"/>
      <c r="C31" s="260" t="s">
        <v>1197</v>
      </c>
      <c r="D31" s="261"/>
      <c r="E31" s="261"/>
      <c r="F31" s="261"/>
      <c r="G31" s="261"/>
      <c r="H31" s="160"/>
      <c r="I31" s="160"/>
      <c r="J31" s="160"/>
      <c r="K31" s="160"/>
      <c r="L31" s="160"/>
      <c r="M31" s="160"/>
      <c r="N31" s="159"/>
      <c r="O31" s="159"/>
      <c r="P31" s="159"/>
      <c r="Q31" s="159"/>
      <c r="R31" s="160"/>
      <c r="S31" s="160"/>
      <c r="T31" s="160"/>
      <c r="U31" s="160"/>
      <c r="V31" s="160"/>
      <c r="W31" s="160"/>
      <c r="X31" s="160"/>
      <c r="Y31" s="160"/>
      <c r="Z31" s="149"/>
      <c r="AA31" s="149"/>
      <c r="AB31" s="149"/>
      <c r="AC31" s="149"/>
      <c r="AD31" s="149"/>
      <c r="AE31" s="149"/>
      <c r="AF31" s="149"/>
      <c r="AG31" s="149" t="s">
        <v>316</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x14ac:dyDescent="0.2">
      <c r="A32" s="156"/>
      <c r="B32" s="157"/>
      <c r="C32" s="264" t="s">
        <v>1574</v>
      </c>
      <c r="D32" s="265"/>
      <c r="E32" s="265"/>
      <c r="F32" s="265"/>
      <c r="G32" s="265"/>
      <c r="H32" s="160"/>
      <c r="I32" s="160"/>
      <c r="J32" s="160"/>
      <c r="K32" s="160"/>
      <c r="L32" s="160"/>
      <c r="M32" s="160"/>
      <c r="N32" s="159"/>
      <c r="O32" s="159"/>
      <c r="P32" s="159"/>
      <c r="Q32" s="159"/>
      <c r="R32" s="160"/>
      <c r="S32" s="160"/>
      <c r="T32" s="160"/>
      <c r="U32" s="160"/>
      <c r="V32" s="160"/>
      <c r="W32" s="160"/>
      <c r="X32" s="160"/>
      <c r="Y32" s="160"/>
      <c r="Z32" s="149"/>
      <c r="AA32" s="149"/>
      <c r="AB32" s="149"/>
      <c r="AC32" s="149"/>
      <c r="AD32" s="149"/>
      <c r="AE32" s="149"/>
      <c r="AF32" s="149"/>
      <c r="AG32" s="149" t="s">
        <v>278</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x14ac:dyDescent="0.2">
      <c r="A33" s="156"/>
      <c r="B33" s="157"/>
      <c r="C33" s="186" t="s">
        <v>1581</v>
      </c>
      <c r="D33" s="165"/>
      <c r="E33" s="166">
        <v>12</v>
      </c>
      <c r="F33" s="160"/>
      <c r="G33" s="160"/>
      <c r="H33" s="160"/>
      <c r="I33" s="160"/>
      <c r="J33" s="160"/>
      <c r="K33" s="160"/>
      <c r="L33" s="160"/>
      <c r="M33" s="160"/>
      <c r="N33" s="159"/>
      <c r="O33" s="159"/>
      <c r="P33" s="159"/>
      <c r="Q33" s="159"/>
      <c r="R33" s="160"/>
      <c r="S33" s="160"/>
      <c r="T33" s="160"/>
      <c r="U33" s="160"/>
      <c r="V33" s="160"/>
      <c r="W33" s="160"/>
      <c r="X33" s="160"/>
      <c r="Y33" s="160"/>
      <c r="Z33" s="149"/>
      <c r="AA33" s="149"/>
      <c r="AB33" s="149"/>
      <c r="AC33" s="149"/>
      <c r="AD33" s="149"/>
      <c r="AE33" s="149"/>
      <c r="AF33" s="149"/>
      <c r="AG33" s="149" t="s">
        <v>284</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x14ac:dyDescent="0.2">
      <c r="A34" s="156"/>
      <c r="B34" s="157"/>
      <c r="C34" s="251"/>
      <c r="D34" s="252"/>
      <c r="E34" s="252"/>
      <c r="F34" s="252"/>
      <c r="G34" s="252"/>
      <c r="H34" s="160"/>
      <c r="I34" s="160"/>
      <c r="J34" s="160"/>
      <c r="K34" s="160"/>
      <c r="L34" s="160"/>
      <c r="M34" s="160"/>
      <c r="N34" s="159"/>
      <c r="O34" s="159"/>
      <c r="P34" s="159"/>
      <c r="Q34" s="159"/>
      <c r="R34" s="160"/>
      <c r="S34" s="160"/>
      <c r="T34" s="160"/>
      <c r="U34" s="160"/>
      <c r="V34" s="160"/>
      <c r="W34" s="160"/>
      <c r="X34" s="160"/>
      <c r="Y34" s="160"/>
      <c r="Z34" s="149"/>
      <c r="AA34" s="149"/>
      <c r="AB34" s="149"/>
      <c r="AC34" s="149"/>
      <c r="AD34" s="149"/>
      <c r="AE34" s="149"/>
      <c r="AF34" s="149"/>
      <c r="AG34" s="149" t="s">
        <v>279</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
      <c r="A35" s="175">
        <v>7</v>
      </c>
      <c r="B35" s="176" t="s">
        <v>941</v>
      </c>
      <c r="C35" s="185" t="s">
        <v>942</v>
      </c>
      <c r="D35" s="177" t="s">
        <v>357</v>
      </c>
      <c r="E35" s="178">
        <v>4</v>
      </c>
      <c r="F35" s="179"/>
      <c r="G35" s="180">
        <f>ROUND(E35*F35,2)</f>
        <v>0</v>
      </c>
      <c r="H35" s="179"/>
      <c r="I35" s="180">
        <f>ROUND(E35*H35,2)</f>
        <v>0</v>
      </c>
      <c r="J35" s="179"/>
      <c r="K35" s="180">
        <f>ROUND(E35*J35,2)</f>
        <v>0</v>
      </c>
      <c r="L35" s="180">
        <v>21</v>
      </c>
      <c r="M35" s="180">
        <f>G35*(1+L35/100)</f>
        <v>0</v>
      </c>
      <c r="N35" s="178">
        <v>5.0000000000000002E-5</v>
      </c>
      <c r="O35" s="178">
        <f>ROUND(E35*N35,2)</f>
        <v>0</v>
      </c>
      <c r="P35" s="178">
        <v>0</v>
      </c>
      <c r="Q35" s="178">
        <f>ROUND(E35*P35,2)</f>
        <v>0</v>
      </c>
      <c r="R35" s="180" t="s">
        <v>345</v>
      </c>
      <c r="S35" s="180" t="s">
        <v>272</v>
      </c>
      <c r="T35" s="181" t="s">
        <v>272</v>
      </c>
      <c r="U35" s="160">
        <v>0.5</v>
      </c>
      <c r="V35" s="160">
        <f>ROUND(E35*U35,2)</f>
        <v>2</v>
      </c>
      <c r="W35" s="160"/>
      <c r="X35" s="160" t="s">
        <v>313</v>
      </c>
      <c r="Y35" s="160" t="s">
        <v>275</v>
      </c>
      <c r="Z35" s="149"/>
      <c r="AA35" s="149"/>
      <c r="AB35" s="149"/>
      <c r="AC35" s="149"/>
      <c r="AD35" s="149"/>
      <c r="AE35" s="149"/>
      <c r="AF35" s="149"/>
      <c r="AG35" s="149" t="s">
        <v>554</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22.5" outlineLevel="2" x14ac:dyDescent="0.2">
      <c r="A36" s="156"/>
      <c r="B36" s="157"/>
      <c r="C36" s="249" t="s">
        <v>943</v>
      </c>
      <c r="D36" s="250"/>
      <c r="E36" s="250"/>
      <c r="F36" s="250"/>
      <c r="G36" s="250"/>
      <c r="H36" s="160"/>
      <c r="I36" s="160"/>
      <c r="J36" s="160"/>
      <c r="K36" s="160"/>
      <c r="L36" s="160"/>
      <c r="M36" s="160"/>
      <c r="N36" s="159"/>
      <c r="O36" s="159"/>
      <c r="P36" s="159"/>
      <c r="Q36" s="159"/>
      <c r="R36" s="160"/>
      <c r="S36" s="160"/>
      <c r="T36" s="160"/>
      <c r="U36" s="160"/>
      <c r="V36" s="160"/>
      <c r="W36" s="160"/>
      <c r="X36" s="160"/>
      <c r="Y36" s="160"/>
      <c r="Z36" s="149"/>
      <c r="AA36" s="149"/>
      <c r="AB36" s="149"/>
      <c r="AC36" s="149"/>
      <c r="AD36" s="149"/>
      <c r="AE36" s="149"/>
      <c r="AF36" s="149"/>
      <c r="AG36" s="149" t="s">
        <v>278</v>
      </c>
      <c r="AH36" s="149"/>
      <c r="AI36" s="149"/>
      <c r="AJ36" s="149"/>
      <c r="AK36" s="149"/>
      <c r="AL36" s="149"/>
      <c r="AM36" s="149"/>
      <c r="AN36" s="149"/>
      <c r="AO36" s="149"/>
      <c r="AP36" s="149"/>
      <c r="AQ36" s="149"/>
      <c r="AR36" s="149"/>
      <c r="AS36" s="149"/>
      <c r="AT36" s="149"/>
      <c r="AU36" s="149"/>
      <c r="AV36" s="149"/>
      <c r="AW36" s="149"/>
      <c r="AX36" s="149"/>
      <c r="AY36" s="149"/>
      <c r="AZ36" s="149"/>
      <c r="BA36" s="183" t="str">
        <f>C36</f>
        <v>Montáž manžety ke stěně nebo stropu pomocí rozpěrné hmoždinky se šroubem. Cena obsahuje i dodávku manžety a spojovacích prostředků.</v>
      </c>
      <c r="BB36" s="149"/>
      <c r="BC36" s="149"/>
      <c r="BD36" s="149"/>
      <c r="BE36" s="149"/>
      <c r="BF36" s="149"/>
      <c r="BG36" s="149"/>
      <c r="BH36" s="149"/>
    </row>
    <row r="37" spans="1:60" outlineLevel="2" x14ac:dyDescent="0.2">
      <c r="A37" s="156"/>
      <c r="B37" s="157"/>
      <c r="C37" s="186" t="s">
        <v>1582</v>
      </c>
      <c r="D37" s="165"/>
      <c r="E37" s="166">
        <v>4</v>
      </c>
      <c r="F37" s="160"/>
      <c r="G37" s="160"/>
      <c r="H37" s="160"/>
      <c r="I37" s="160"/>
      <c r="J37" s="160"/>
      <c r="K37" s="160"/>
      <c r="L37" s="160"/>
      <c r="M37" s="160"/>
      <c r="N37" s="159"/>
      <c r="O37" s="159"/>
      <c r="P37" s="159"/>
      <c r="Q37" s="159"/>
      <c r="R37" s="160"/>
      <c r="S37" s="160"/>
      <c r="T37" s="160"/>
      <c r="U37" s="160"/>
      <c r="V37" s="160"/>
      <c r="W37" s="160"/>
      <c r="X37" s="160"/>
      <c r="Y37" s="160"/>
      <c r="Z37" s="149"/>
      <c r="AA37" s="149"/>
      <c r="AB37" s="149"/>
      <c r="AC37" s="149"/>
      <c r="AD37" s="149"/>
      <c r="AE37" s="149"/>
      <c r="AF37" s="149"/>
      <c r="AG37" s="149" t="s">
        <v>284</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x14ac:dyDescent="0.2">
      <c r="A38" s="156"/>
      <c r="B38" s="157"/>
      <c r="C38" s="251"/>
      <c r="D38" s="252"/>
      <c r="E38" s="252"/>
      <c r="F38" s="252"/>
      <c r="G38" s="252"/>
      <c r="H38" s="160"/>
      <c r="I38" s="160"/>
      <c r="J38" s="160"/>
      <c r="K38" s="160"/>
      <c r="L38" s="160"/>
      <c r="M38" s="160"/>
      <c r="N38" s="159"/>
      <c r="O38" s="159"/>
      <c r="P38" s="159"/>
      <c r="Q38" s="159"/>
      <c r="R38" s="160"/>
      <c r="S38" s="160"/>
      <c r="T38" s="160"/>
      <c r="U38" s="160"/>
      <c r="V38" s="160"/>
      <c r="W38" s="160"/>
      <c r="X38" s="160"/>
      <c r="Y38" s="160"/>
      <c r="Z38" s="149"/>
      <c r="AA38" s="149"/>
      <c r="AB38" s="149"/>
      <c r="AC38" s="149"/>
      <c r="AD38" s="149"/>
      <c r="AE38" s="149"/>
      <c r="AF38" s="149"/>
      <c r="AG38" s="149" t="s">
        <v>279</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
      <c r="A39" s="175">
        <v>8</v>
      </c>
      <c r="B39" s="176" t="s">
        <v>946</v>
      </c>
      <c r="C39" s="185" t="s">
        <v>947</v>
      </c>
      <c r="D39" s="177" t="s">
        <v>357</v>
      </c>
      <c r="E39" s="178">
        <v>2</v>
      </c>
      <c r="F39" s="179"/>
      <c r="G39" s="180">
        <f>ROUND(E39*F39,2)</f>
        <v>0</v>
      </c>
      <c r="H39" s="179"/>
      <c r="I39" s="180">
        <f>ROUND(E39*H39,2)</f>
        <v>0</v>
      </c>
      <c r="J39" s="179"/>
      <c r="K39" s="180">
        <f>ROUND(E39*J39,2)</f>
        <v>0</v>
      </c>
      <c r="L39" s="180">
        <v>21</v>
      </c>
      <c r="M39" s="180">
        <f>G39*(1+L39/100)</f>
        <v>0</v>
      </c>
      <c r="N39" s="178">
        <v>5.0000000000000002E-5</v>
      </c>
      <c r="O39" s="178">
        <f>ROUND(E39*N39,2)</f>
        <v>0</v>
      </c>
      <c r="P39" s="178">
        <v>0</v>
      </c>
      <c r="Q39" s="178">
        <f>ROUND(E39*P39,2)</f>
        <v>0</v>
      </c>
      <c r="R39" s="180" t="s">
        <v>345</v>
      </c>
      <c r="S39" s="180" t="s">
        <v>272</v>
      </c>
      <c r="T39" s="181" t="s">
        <v>272</v>
      </c>
      <c r="U39" s="160">
        <v>0.5</v>
      </c>
      <c r="V39" s="160">
        <f>ROUND(E39*U39,2)</f>
        <v>1</v>
      </c>
      <c r="W39" s="160"/>
      <c r="X39" s="160" t="s">
        <v>313</v>
      </c>
      <c r="Y39" s="160" t="s">
        <v>275</v>
      </c>
      <c r="Z39" s="149"/>
      <c r="AA39" s="149"/>
      <c r="AB39" s="149"/>
      <c r="AC39" s="149"/>
      <c r="AD39" s="149"/>
      <c r="AE39" s="149"/>
      <c r="AF39" s="149"/>
      <c r="AG39" s="149" t="s">
        <v>554</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2.5" outlineLevel="2" x14ac:dyDescent="0.2">
      <c r="A40" s="156"/>
      <c r="B40" s="157"/>
      <c r="C40" s="249" t="s">
        <v>943</v>
      </c>
      <c r="D40" s="250"/>
      <c r="E40" s="250"/>
      <c r="F40" s="250"/>
      <c r="G40" s="250"/>
      <c r="H40" s="160"/>
      <c r="I40" s="160"/>
      <c r="J40" s="160"/>
      <c r="K40" s="160"/>
      <c r="L40" s="160"/>
      <c r="M40" s="160"/>
      <c r="N40" s="159"/>
      <c r="O40" s="159"/>
      <c r="P40" s="159"/>
      <c r="Q40" s="159"/>
      <c r="R40" s="160"/>
      <c r="S40" s="160"/>
      <c r="T40" s="160"/>
      <c r="U40" s="160"/>
      <c r="V40" s="160"/>
      <c r="W40" s="160"/>
      <c r="X40" s="160"/>
      <c r="Y40" s="160"/>
      <c r="Z40" s="149"/>
      <c r="AA40" s="149"/>
      <c r="AB40" s="149"/>
      <c r="AC40" s="149"/>
      <c r="AD40" s="149"/>
      <c r="AE40" s="149"/>
      <c r="AF40" s="149"/>
      <c r="AG40" s="149" t="s">
        <v>278</v>
      </c>
      <c r="AH40" s="149"/>
      <c r="AI40" s="149"/>
      <c r="AJ40" s="149"/>
      <c r="AK40" s="149"/>
      <c r="AL40" s="149"/>
      <c r="AM40" s="149"/>
      <c r="AN40" s="149"/>
      <c r="AO40" s="149"/>
      <c r="AP40" s="149"/>
      <c r="AQ40" s="149"/>
      <c r="AR40" s="149"/>
      <c r="AS40" s="149"/>
      <c r="AT40" s="149"/>
      <c r="AU40" s="149"/>
      <c r="AV40" s="149"/>
      <c r="AW40" s="149"/>
      <c r="AX40" s="149"/>
      <c r="AY40" s="149"/>
      <c r="AZ40" s="149"/>
      <c r="BA40" s="183" t="str">
        <f>C40</f>
        <v>Montáž manžety ke stěně nebo stropu pomocí rozpěrné hmoždinky se šroubem. Cena obsahuje i dodávku manžety a spojovacích prostředků.</v>
      </c>
      <c r="BB40" s="149"/>
      <c r="BC40" s="149"/>
      <c r="BD40" s="149"/>
      <c r="BE40" s="149"/>
      <c r="BF40" s="149"/>
      <c r="BG40" s="149"/>
      <c r="BH40" s="149"/>
    </row>
    <row r="41" spans="1:60" outlineLevel="2" x14ac:dyDescent="0.2">
      <c r="A41" s="156"/>
      <c r="B41" s="157"/>
      <c r="C41" s="186" t="s">
        <v>1583</v>
      </c>
      <c r="D41" s="165"/>
      <c r="E41" s="166">
        <v>2</v>
      </c>
      <c r="F41" s="160"/>
      <c r="G41" s="160"/>
      <c r="H41" s="160"/>
      <c r="I41" s="160"/>
      <c r="J41" s="160"/>
      <c r="K41" s="160"/>
      <c r="L41" s="160"/>
      <c r="M41" s="160"/>
      <c r="N41" s="159"/>
      <c r="O41" s="159"/>
      <c r="P41" s="159"/>
      <c r="Q41" s="159"/>
      <c r="R41" s="160"/>
      <c r="S41" s="160"/>
      <c r="T41" s="160"/>
      <c r="U41" s="160"/>
      <c r="V41" s="160"/>
      <c r="W41" s="160"/>
      <c r="X41" s="160"/>
      <c r="Y41" s="160"/>
      <c r="Z41" s="149"/>
      <c r="AA41" s="149"/>
      <c r="AB41" s="149"/>
      <c r="AC41" s="149"/>
      <c r="AD41" s="149"/>
      <c r="AE41" s="149"/>
      <c r="AF41" s="149"/>
      <c r="AG41" s="149" t="s">
        <v>284</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x14ac:dyDescent="0.2">
      <c r="A42" s="156"/>
      <c r="B42" s="157"/>
      <c r="C42" s="251"/>
      <c r="D42" s="252"/>
      <c r="E42" s="252"/>
      <c r="F42" s="252"/>
      <c r="G42" s="252"/>
      <c r="H42" s="160"/>
      <c r="I42" s="160"/>
      <c r="J42" s="160"/>
      <c r="K42" s="160"/>
      <c r="L42" s="160"/>
      <c r="M42" s="160"/>
      <c r="N42" s="159"/>
      <c r="O42" s="159"/>
      <c r="P42" s="159"/>
      <c r="Q42" s="159"/>
      <c r="R42" s="160"/>
      <c r="S42" s="160"/>
      <c r="T42" s="160"/>
      <c r="U42" s="160"/>
      <c r="V42" s="160"/>
      <c r="W42" s="160"/>
      <c r="X42" s="160"/>
      <c r="Y42" s="160"/>
      <c r="Z42" s="149"/>
      <c r="AA42" s="149"/>
      <c r="AB42" s="149"/>
      <c r="AC42" s="149"/>
      <c r="AD42" s="149"/>
      <c r="AE42" s="149"/>
      <c r="AF42" s="149"/>
      <c r="AG42" s="149" t="s">
        <v>279</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
      <c r="A43" s="175">
        <v>9</v>
      </c>
      <c r="B43" s="176" t="s">
        <v>949</v>
      </c>
      <c r="C43" s="185" t="s">
        <v>950</v>
      </c>
      <c r="D43" s="177" t="s">
        <v>357</v>
      </c>
      <c r="E43" s="178">
        <v>6</v>
      </c>
      <c r="F43" s="179"/>
      <c r="G43" s="180">
        <f>ROUND(E43*F43,2)</f>
        <v>0</v>
      </c>
      <c r="H43" s="179"/>
      <c r="I43" s="180">
        <f>ROUND(E43*H43,2)</f>
        <v>0</v>
      </c>
      <c r="J43" s="179"/>
      <c r="K43" s="180">
        <f>ROUND(E43*J43,2)</f>
        <v>0</v>
      </c>
      <c r="L43" s="180">
        <v>21</v>
      </c>
      <c r="M43" s="180">
        <f>G43*(1+L43/100)</f>
        <v>0</v>
      </c>
      <c r="N43" s="178">
        <v>5.0000000000000002E-5</v>
      </c>
      <c r="O43" s="178">
        <f>ROUND(E43*N43,2)</f>
        <v>0</v>
      </c>
      <c r="P43" s="178">
        <v>0</v>
      </c>
      <c r="Q43" s="178">
        <f>ROUND(E43*P43,2)</f>
        <v>0</v>
      </c>
      <c r="R43" s="180" t="s">
        <v>345</v>
      </c>
      <c r="S43" s="180" t="s">
        <v>272</v>
      </c>
      <c r="T43" s="181" t="s">
        <v>272</v>
      </c>
      <c r="U43" s="160">
        <v>0.5</v>
      </c>
      <c r="V43" s="160">
        <f>ROUND(E43*U43,2)</f>
        <v>3</v>
      </c>
      <c r="W43" s="160"/>
      <c r="X43" s="160" t="s">
        <v>313</v>
      </c>
      <c r="Y43" s="160" t="s">
        <v>275</v>
      </c>
      <c r="Z43" s="149"/>
      <c r="AA43" s="149"/>
      <c r="AB43" s="149"/>
      <c r="AC43" s="149"/>
      <c r="AD43" s="149"/>
      <c r="AE43" s="149"/>
      <c r="AF43" s="149"/>
      <c r="AG43" s="149" t="s">
        <v>554</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2.5" outlineLevel="2" x14ac:dyDescent="0.2">
      <c r="A44" s="156"/>
      <c r="B44" s="157"/>
      <c r="C44" s="249" t="s">
        <v>943</v>
      </c>
      <c r="D44" s="250"/>
      <c r="E44" s="250"/>
      <c r="F44" s="250"/>
      <c r="G44" s="250"/>
      <c r="H44" s="160"/>
      <c r="I44" s="160"/>
      <c r="J44" s="160"/>
      <c r="K44" s="160"/>
      <c r="L44" s="160"/>
      <c r="M44" s="160"/>
      <c r="N44" s="159"/>
      <c r="O44" s="159"/>
      <c r="P44" s="159"/>
      <c r="Q44" s="159"/>
      <c r="R44" s="160"/>
      <c r="S44" s="160"/>
      <c r="T44" s="160"/>
      <c r="U44" s="160"/>
      <c r="V44" s="160"/>
      <c r="W44" s="160"/>
      <c r="X44" s="160"/>
      <c r="Y44" s="160"/>
      <c r="Z44" s="149"/>
      <c r="AA44" s="149"/>
      <c r="AB44" s="149"/>
      <c r="AC44" s="149"/>
      <c r="AD44" s="149"/>
      <c r="AE44" s="149"/>
      <c r="AF44" s="149"/>
      <c r="AG44" s="149" t="s">
        <v>278</v>
      </c>
      <c r="AH44" s="149"/>
      <c r="AI44" s="149"/>
      <c r="AJ44" s="149"/>
      <c r="AK44" s="149"/>
      <c r="AL44" s="149"/>
      <c r="AM44" s="149"/>
      <c r="AN44" s="149"/>
      <c r="AO44" s="149"/>
      <c r="AP44" s="149"/>
      <c r="AQ44" s="149"/>
      <c r="AR44" s="149"/>
      <c r="AS44" s="149"/>
      <c r="AT44" s="149"/>
      <c r="AU44" s="149"/>
      <c r="AV44" s="149"/>
      <c r="AW44" s="149"/>
      <c r="AX44" s="149"/>
      <c r="AY44" s="149"/>
      <c r="AZ44" s="149"/>
      <c r="BA44" s="183" t="str">
        <f>C44</f>
        <v>Montáž manžety ke stěně nebo stropu pomocí rozpěrné hmoždinky se šroubem. Cena obsahuje i dodávku manžety a spojovacích prostředků.</v>
      </c>
      <c r="BB44" s="149"/>
      <c r="BC44" s="149"/>
      <c r="BD44" s="149"/>
      <c r="BE44" s="149"/>
      <c r="BF44" s="149"/>
      <c r="BG44" s="149"/>
      <c r="BH44" s="149"/>
    </row>
    <row r="45" spans="1:60" outlineLevel="2" x14ac:dyDescent="0.2">
      <c r="A45" s="156"/>
      <c r="B45" s="157"/>
      <c r="C45" s="186" t="s">
        <v>1584</v>
      </c>
      <c r="D45" s="165"/>
      <c r="E45" s="166">
        <v>6</v>
      </c>
      <c r="F45" s="160"/>
      <c r="G45" s="160"/>
      <c r="H45" s="160"/>
      <c r="I45" s="160"/>
      <c r="J45" s="160"/>
      <c r="K45" s="160"/>
      <c r="L45" s="160"/>
      <c r="M45" s="160"/>
      <c r="N45" s="159"/>
      <c r="O45" s="159"/>
      <c r="P45" s="159"/>
      <c r="Q45" s="159"/>
      <c r="R45" s="160"/>
      <c r="S45" s="160"/>
      <c r="T45" s="160"/>
      <c r="U45" s="160"/>
      <c r="V45" s="160"/>
      <c r="W45" s="160"/>
      <c r="X45" s="160"/>
      <c r="Y45" s="160"/>
      <c r="Z45" s="149"/>
      <c r="AA45" s="149"/>
      <c r="AB45" s="149"/>
      <c r="AC45" s="149"/>
      <c r="AD45" s="149"/>
      <c r="AE45" s="149"/>
      <c r="AF45" s="149"/>
      <c r="AG45" s="149" t="s">
        <v>284</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x14ac:dyDescent="0.2">
      <c r="A46" s="156"/>
      <c r="B46" s="157"/>
      <c r="C46" s="251"/>
      <c r="D46" s="252"/>
      <c r="E46" s="252"/>
      <c r="F46" s="252"/>
      <c r="G46" s="252"/>
      <c r="H46" s="160"/>
      <c r="I46" s="160"/>
      <c r="J46" s="160"/>
      <c r="K46" s="160"/>
      <c r="L46" s="160"/>
      <c r="M46" s="160"/>
      <c r="N46" s="159"/>
      <c r="O46" s="159"/>
      <c r="P46" s="159"/>
      <c r="Q46" s="159"/>
      <c r="R46" s="160"/>
      <c r="S46" s="160"/>
      <c r="T46" s="160"/>
      <c r="U46" s="160"/>
      <c r="V46" s="160"/>
      <c r="W46" s="160"/>
      <c r="X46" s="160"/>
      <c r="Y46" s="160"/>
      <c r="Z46" s="149"/>
      <c r="AA46" s="149"/>
      <c r="AB46" s="149"/>
      <c r="AC46" s="149"/>
      <c r="AD46" s="149"/>
      <c r="AE46" s="149"/>
      <c r="AF46" s="149"/>
      <c r="AG46" s="149" t="s">
        <v>279</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
      <c r="A47" s="175">
        <v>10</v>
      </c>
      <c r="B47" s="176" t="s">
        <v>1585</v>
      </c>
      <c r="C47" s="185" t="s">
        <v>1586</v>
      </c>
      <c r="D47" s="177" t="s">
        <v>357</v>
      </c>
      <c r="E47" s="178">
        <v>2</v>
      </c>
      <c r="F47" s="179"/>
      <c r="G47" s="180">
        <f>ROUND(E47*F47,2)</f>
        <v>0</v>
      </c>
      <c r="H47" s="179"/>
      <c r="I47" s="180">
        <f>ROUND(E47*H47,2)</f>
        <v>0</v>
      </c>
      <c r="J47" s="179"/>
      <c r="K47" s="180">
        <f>ROUND(E47*J47,2)</f>
        <v>0</v>
      </c>
      <c r="L47" s="180">
        <v>21</v>
      </c>
      <c r="M47" s="180">
        <f>G47*(1+L47/100)</f>
        <v>0</v>
      </c>
      <c r="N47" s="178">
        <v>5.0000000000000002E-5</v>
      </c>
      <c r="O47" s="178">
        <f>ROUND(E47*N47,2)</f>
        <v>0</v>
      </c>
      <c r="P47" s="178">
        <v>0</v>
      </c>
      <c r="Q47" s="178">
        <f>ROUND(E47*P47,2)</f>
        <v>0</v>
      </c>
      <c r="R47" s="180" t="s">
        <v>345</v>
      </c>
      <c r="S47" s="180" t="s">
        <v>272</v>
      </c>
      <c r="T47" s="181" t="s">
        <v>272</v>
      </c>
      <c r="U47" s="160">
        <v>0.5</v>
      </c>
      <c r="V47" s="160">
        <f>ROUND(E47*U47,2)</f>
        <v>1</v>
      </c>
      <c r="W47" s="160"/>
      <c r="X47" s="160" t="s">
        <v>313</v>
      </c>
      <c r="Y47" s="160" t="s">
        <v>275</v>
      </c>
      <c r="Z47" s="149"/>
      <c r="AA47" s="149"/>
      <c r="AB47" s="149"/>
      <c r="AC47" s="149"/>
      <c r="AD47" s="149"/>
      <c r="AE47" s="149"/>
      <c r="AF47" s="149"/>
      <c r="AG47" s="149" t="s">
        <v>554</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2" x14ac:dyDescent="0.2">
      <c r="A48" s="156"/>
      <c r="B48" s="157"/>
      <c r="C48" s="249" t="s">
        <v>943</v>
      </c>
      <c r="D48" s="250"/>
      <c r="E48" s="250"/>
      <c r="F48" s="250"/>
      <c r="G48" s="250"/>
      <c r="H48" s="160"/>
      <c r="I48" s="160"/>
      <c r="J48" s="160"/>
      <c r="K48" s="160"/>
      <c r="L48" s="160"/>
      <c r="M48" s="160"/>
      <c r="N48" s="159"/>
      <c r="O48" s="159"/>
      <c r="P48" s="159"/>
      <c r="Q48" s="159"/>
      <c r="R48" s="160"/>
      <c r="S48" s="160"/>
      <c r="T48" s="160"/>
      <c r="U48" s="160"/>
      <c r="V48" s="160"/>
      <c r="W48" s="160"/>
      <c r="X48" s="160"/>
      <c r="Y48" s="160"/>
      <c r="Z48" s="149"/>
      <c r="AA48" s="149"/>
      <c r="AB48" s="149"/>
      <c r="AC48" s="149"/>
      <c r="AD48" s="149"/>
      <c r="AE48" s="149"/>
      <c r="AF48" s="149"/>
      <c r="AG48" s="149" t="s">
        <v>278</v>
      </c>
      <c r="AH48" s="149"/>
      <c r="AI48" s="149"/>
      <c r="AJ48" s="149"/>
      <c r="AK48" s="149"/>
      <c r="AL48" s="149"/>
      <c r="AM48" s="149"/>
      <c r="AN48" s="149"/>
      <c r="AO48" s="149"/>
      <c r="AP48" s="149"/>
      <c r="AQ48" s="149"/>
      <c r="AR48" s="149"/>
      <c r="AS48" s="149"/>
      <c r="AT48" s="149"/>
      <c r="AU48" s="149"/>
      <c r="AV48" s="149"/>
      <c r="AW48" s="149"/>
      <c r="AX48" s="149"/>
      <c r="AY48" s="149"/>
      <c r="AZ48" s="149"/>
      <c r="BA48" s="183" t="str">
        <f>C48</f>
        <v>Montáž manžety ke stěně nebo stropu pomocí rozpěrné hmoždinky se šroubem. Cena obsahuje i dodávku manžety a spojovacích prostředků.</v>
      </c>
      <c r="BB48" s="149"/>
      <c r="BC48" s="149"/>
      <c r="BD48" s="149"/>
      <c r="BE48" s="149"/>
      <c r="BF48" s="149"/>
      <c r="BG48" s="149"/>
      <c r="BH48" s="149"/>
    </row>
    <row r="49" spans="1:60" outlineLevel="2" x14ac:dyDescent="0.2">
      <c r="A49" s="156"/>
      <c r="B49" s="157"/>
      <c r="C49" s="186" t="s">
        <v>1587</v>
      </c>
      <c r="D49" s="165"/>
      <c r="E49" s="166">
        <v>2</v>
      </c>
      <c r="F49" s="160"/>
      <c r="G49" s="160"/>
      <c r="H49" s="160"/>
      <c r="I49" s="160"/>
      <c r="J49" s="160"/>
      <c r="K49" s="160"/>
      <c r="L49" s="160"/>
      <c r="M49" s="160"/>
      <c r="N49" s="159"/>
      <c r="O49" s="159"/>
      <c r="P49" s="159"/>
      <c r="Q49" s="159"/>
      <c r="R49" s="160"/>
      <c r="S49" s="160"/>
      <c r="T49" s="160"/>
      <c r="U49" s="160"/>
      <c r="V49" s="160"/>
      <c r="W49" s="160"/>
      <c r="X49" s="160"/>
      <c r="Y49" s="160"/>
      <c r="Z49" s="149"/>
      <c r="AA49" s="149"/>
      <c r="AB49" s="149"/>
      <c r="AC49" s="149"/>
      <c r="AD49" s="149"/>
      <c r="AE49" s="149"/>
      <c r="AF49" s="149"/>
      <c r="AG49" s="149" t="s">
        <v>284</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x14ac:dyDescent="0.2">
      <c r="A50" s="156"/>
      <c r="B50" s="157"/>
      <c r="C50" s="251"/>
      <c r="D50" s="252"/>
      <c r="E50" s="252"/>
      <c r="F50" s="252"/>
      <c r="G50" s="252"/>
      <c r="H50" s="160"/>
      <c r="I50" s="160"/>
      <c r="J50" s="160"/>
      <c r="K50" s="160"/>
      <c r="L50" s="160"/>
      <c r="M50" s="160"/>
      <c r="N50" s="159"/>
      <c r="O50" s="159"/>
      <c r="P50" s="159"/>
      <c r="Q50" s="159"/>
      <c r="R50" s="160"/>
      <c r="S50" s="160"/>
      <c r="T50" s="160"/>
      <c r="U50" s="160"/>
      <c r="V50" s="160"/>
      <c r="W50" s="160"/>
      <c r="X50" s="160"/>
      <c r="Y50" s="160"/>
      <c r="Z50" s="149"/>
      <c r="AA50" s="149"/>
      <c r="AB50" s="149"/>
      <c r="AC50" s="149"/>
      <c r="AD50" s="149"/>
      <c r="AE50" s="149"/>
      <c r="AF50" s="149"/>
      <c r="AG50" s="149" t="s">
        <v>279</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
      <c r="A51" s="175">
        <v>11</v>
      </c>
      <c r="B51" s="176" t="s">
        <v>955</v>
      </c>
      <c r="C51" s="185" t="s">
        <v>956</v>
      </c>
      <c r="D51" s="177" t="s">
        <v>357</v>
      </c>
      <c r="E51" s="178">
        <v>14</v>
      </c>
      <c r="F51" s="179"/>
      <c r="G51" s="180">
        <f>ROUND(E51*F51,2)</f>
        <v>0</v>
      </c>
      <c r="H51" s="179"/>
      <c r="I51" s="180">
        <f>ROUND(E51*H51,2)</f>
        <v>0</v>
      </c>
      <c r="J51" s="179"/>
      <c r="K51" s="180">
        <f>ROUND(E51*J51,2)</f>
        <v>0</v>
      </c>
      <c r="L51" s="180">
        <v>21</v>
      </c>
      <c r="M51" s="180">
        <f>G51*(1+L51/100)</f>
        <v>0</v>
      </c>
      <c r="N51" s="178">
        <v>0</v>
      </c>
      <c r="O51" s="178">
        <f>ROUND(E51*N51,2)</f>
        <v>0</v>
      </c>
      <c r="P51" s="178">
        <v>0</v>
      </c>
      <c r="Q51" s="178">
        <f>ROUND(E51*P51,2)</f>
        <v>0</v>
      </c>
      <c r="R51" s="180"/>
      <c r="S51" s="180" t="s">
        <v>354</v>
      </c>
      <c r="T51" s="181" t="s">
        <v>273</v>
      </c>
      <c r="U51" s="160">
        <v>0</v>
      </c>
      <c r="V51" s="160">
        <f>ROUND(E51*U51,2)</f>
        <v>0</v>
      </c>
      <c r="W51" s="160"/>
      <c r="X51" s="160" t="s">
        <v>313</v>
      </c>
      <c r="Y51" s="160" t="s">
        <v>275</v>
      </c>
      <c r="Z51" s="149"/>
      <c r="AA51" s="149"/>
      <c r="AB51" s="149"/>
      <c r="AC51" s="149"/>
      <c r="AD51" s="149"/>
      <c r="AE51" s="149"/>
      <c r="AF51" s="149"/>
      <c r="AG51" s="149" t="s">
        <v>554</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x14ac:dyDescent="0.2">
      <c r="A52" s="156"/>
      <c r="B52" s="157"/>
      <c r="C52" s="186" t="s">
        <v>1588</v>
      </c>
      <c r="D52" s="165"/>
      <c r="E52" s="166">
        <v>14</v>
      </c>
      <c r="F52" s="160"/>
      <c r="G52" s="160"/>
      <c r="H52" s="160"/>
      <c r="I52" s="160"/>
      <c r="J52" s="160"/>
      <c r="K52" s="160"/>
      <c r="L52" s="160"/>
      <c r="M52" s="160"/>
      <c r="N52" s="159"/>
      <c r="O52" s="159"/>
      <c r="P52" s="159"/>
      <c r="Q52" s="159"/>
      <c r="R52" s="160"/>
      <c r="S52" s="160"/>
      <c r="T52" s="160"/>
      <c r="U52" s="160"/>
      <c r="V52" s="160"/>
      <c r="W52" s="160"/>
      <c r="X52" s="160"/>
      <c r="Y52" s="160"/>
      <c r="Z52" s="149"/>
      <c r="AA52" s="149"/>
      <c r="AB52" s="149"/>
      <c r="AC52" s="149"/>
      <c r="AD52" s="149"/>
      <c r="AE52" s="149"/>
      <c r="AF52" s="149"/>
      <c r="AG52" s="149" t="s">
        <v>284</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x14ac:dyDescent="0.2">
      <c r="A53" s="156"/>
      <c r="B53" s="157"/>
      <c r="C53" s="251"/>
      <c r="D53" s="252"/>
      <c r="E53" s="252"/>
      <c r="F53" s="252"/>
      <c r="G53" s="252"/>
      <c r="H53" s="160"/>
      <c r="I53" s="160"/>
      <c r="J53" s="160"/>
      <c r="K53" s="160"/>
      <c r="L53" s="160"/>
      <c r="M53" s="160"/>
      <c r="N53" s="159"/>
      <c r="O53" s="159"/>
      <c r="P53" s="159"/>
      <c r="Q53" s="159"/>
      <c r="R53" s="160"/>
      <c r="S53" s="160"/>
      <c r="T53" s="160"/>
      <c r="U53" s="160"/>
      <c r="V53" s="160"/>
      <c r="W53" s="160"/>
      <c r="X53" s="160"/>
      <c r="Y53" s="160"/>
      <c r="Z53" s="149"/>
      <c r="AA53" s="149"/>
      <c r="AB53" s="149"/>
      <c r="AC53" s="149"/>
      <c r="AD53" s="149"/>
      <c r="AE53" s="149"/>
      <c r="AF53" s="149"/>
      <c r="AG53" s="149" t="s">
        <v>279</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33.75" outlineLevel="1" x14ac:dyDescent="0.2">
      <c r="A54" s="175">
        <v>12</v>
      </c>
      <c r="B54" s="176" t="s">
        <v>1589</v>
      </c>
      <c r="C54" s="185" t="s">
        <v>1590</v>
      </c>
      <c r="D54" s="177" t="s">
        <v>330</v>
      </c>
      <c r="E54" s="178">
        <v>25</v>
      </c>
      <c r="F54" s="179"/>
      <c r="G54" s="180">
        <f>ROUND(E54*F54,2)</f>
        <v>0</v>
      </c>
      <c r="H54" s="179"/>
      <c r="I54" s="180">
        <f>ROUND(E54*H54,2)</f>
        <v>0</v>
      </c>
      <c r="J54" s="179"/>
      <c r="K54" s="180">
        <f>ROUND(E54*J54,2)</f>
        <v>0</v>
      </c>
      <c r="L54" s="180">
        <v>21</v>
      </c>
      <c r="M54" s="180">
        <f>G54*(1+L54/100)</f>
        <v>0</v>
      </c>
      <c r="N54" s="178">
        <v>5.0000000000000002E-5</v>
      </c>
      <c r="O54" s="178">
        <f>ROUND(E54*N54,2)</f>
        <v>0</v>
      </c>
      <c r="P54" s="178">
        <v>0</v>
      </c>
      <c r="Q54" s="178">
        <f>ROUND(E54*P54,2)</f>
        <v>0</v>
      </c>
      <c r="R54" s="180" t="s">
        <v>378</v>
      </c>
      <c r="S54" s="180" t="s">
        <v>272</v>
      </c>
      <c r="T54" s="181" t="s">
        <v>272</v>
      </c>
      <c r="U54" s="160">
        <v>0</v>
      </c>
      <c r="V54" s="160">
        <f>ROUND(E54*U54,2)</f>
        <v>0</v>
      </c>
      <c r="W54" s="160"/>
      <c r="X54" s="160" t="s">
        <v>379</v>
      </c>
      <c r="Y54" s="160" t="s">
        <v>275</v>
      </c>
      <c r="Z54" s="149"/>
      <c r="AA54" s="149"/>
      <c r="AB54" s="149"/>
      <c r="AC54" s="149"/>
      <c r="AD54" s="149"/>
      <c r="AE54" s="149"/>
      <c r="AF54" s="149"/>
      <c r="AG54" s="149" t="s">
        <v>597</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x14ac:dyDescent="0.2">
      <c r="A55" s="156"/>
      <c r="B55" s="157"/>
      <c r="C55" s="249" t="s">
        <v>1574</v>
      </c>
      <c r="D55" s="250"/>
      <c r="E55" s="250"/>
      <c r="F55" s="250"/>
      <c r="G55" s="250"/>
      <c r="H55" s="160"/>
      <c r="I55" s="160"/>
      <c r="J55" s="160"/>
      <c r="K55" s="160"/>
      <c r="L55" s="160"/>
      <c r="M55" s="160"/>
      <c r="N55" s="159"/>
      <c r="O55" s="159"/>
      <c r="P55" s="159"/>
      <c r="Q55" s="159"/>
      <c r="R55" s="160"/>
      <c r="S55" s="160"/>
      <c r="T55" s="160"/>
      <c r="U55" s="160"/>
      <c r="V55" s="160"/>
      <c r="W55" s="160"/>
      <c r="X55" s="160"/>
      <c r="Y55" s="160"/>
      <c r="Z55" s="149"/>
      <c r="AA55" s="149"/>
      <c r="AB55" s="149"/>
      <c r="AC55" s="149"/>
      <c r="AD55" s="149"/>
      <c r="AE55" s="149"/>
      <c r="AF55" s="149"/>
      <c r="AG55" s="149" t="s">
        <v>278</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x14ac:dyDescent="0.2">
      <c r="A56" s="156"/>
      <c r="B56" s="157"/>
      <c r="C56" s="186" t="s">
        <v>1591</v>
      </c>
      <c r="D56" s="165"/>
      <c r="E56" s="166">
        <v>19</v>
      </c>
      <c r="F56" s="160"/>
      <c r="G56" s="160"/>
      <c r="H56" s="160"/>
      <c r="I56" s="160"/>
      <c r="J56" s="160"/>
      <c r="K56" s="160"/>
      <c r="L56" s="160"/>
      <c r="M56" s="160"/>
      <c r="N56" s="159"/>
      <c r="O56" s="159"/>
      <c r="P56" s="159"/>
      <c r="Q56" s="159"/>
      <c r="R56" s="160"/>
      <c r="S56" s="160"/>
      <c r="T56" s="160"/>
      <c r="U56" s="160"/>
      <c r="V56" s="160"/>
      <c r="W56" s="160"/>
      <c r="X56" s="160"/>
      <c r="Y56" s="160"/>
      <c r="Z56" s="149"/>
      <c r="AA56" s="149"/>
      <c r="AB56" s="149"/>
      <c r="AC56" s="149"/>
      <c r="AD56" s="149"/>
      <c r="AE56" s="149"/>
      <c r="AF56" s="149"/>
      <c r="AG56" s="149" t="s">
        <v>284</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3" x14ac:dyDescent="0.2">
      <c r="A57" s="156"/>
      <c r="B57" s="157"/>
      <c r="C57" s="186" t="s">
        <v>1592</v>
      </c>
      <c r="D57" s="165"/>
      <c r="E57" s="166">
        <v>6</v>
      </c>
      <c r="F57" s="160"/>
      <c r="G57" s="160"/>
      <c r="H57" s="160"/>
      <c r="I57" s="160"/>
      <c r="J57" s="160"/>
      <c r="K57" s="160"/>
      <c r="L57" s="160"/>
      <c r="M57" s="160"/>
      <c r="N57" s="159"/>
      <c r="O57" s="159"/>
      <c r="P57" s="159"/>
      <c r="Q57" s="159"/>
      <c r="R57" s="160"/>
      <c r="S57" s="160"/>
      <c r="T57" s="160"/>
      <c r="U57" s="160"/>
      <c r="V57" s="160"/>
      <c r="W57" s="160"/>
      <c r="X57" s="160"/>
      <c r="Y57" s="160"/>
      <c r="Z57" s="149"/>
      <c r="AA57" s="149"/>
      <c r="AB57" s="149"/>
      <c r="AC57" s="149"/>
      <c r="AD57" s="149"/>
      <c r="AE57" s="149"/>
      <c r="AF57" s="149"/>
      <c r="AG57" s="149" t="s">
        <v>284</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x14ac:dyDescent="0.2">
      <c r="A58" s="156"/>
      <c r="B58" s="157"/>
      <c r="C58" s="251"/>
      <c r="D58" s="252"/>
      <c r="E58" s="252"/>
      <c r="F58" s="252"/>
      <c r="G58" s="252"/>
      <c r="H58" s="160"/>
      <c r="I58" s="160"/>
      <c r="J58" s="160"/>
      <c r="K58" s="160"/>
      <c r="L58" s="160"/>
      <c r="M58" s="160"/>
      <c r="N58" s="159"/>
      <c r="O58" s="159"/>
      <c r="P58" s="159"/>
      <c r="Q58" s="159"/>
      <c r="R58" s="160"/>
      <c r="S58" s="160"/>
      <c r="T58" s="160"/>
      <c r="U58" s="160"/>
      <c r="V58" s="160"/>
      <c r="W58" s="160"/>
      <c r="X58" s="160"/>
      <c r="Y58" s="160"/>
      <c r="Z58" s="149"/>
      <c r="AA58" s="149"/>
      <c r="AB58" s="149"/>
      <c r="AC58" s="149"/>
      <c r="AD58" s="149"/>
      <c r="AE58" s="149"/>
      <c r="AF58" s="149"/>
      <c r="AG58" s="149" t="s">
        <v>279</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33.75" outlineLevel="1" x14ac:dyDescent="0.2">
      <c r="A59" s="175">
        <v>13</v>
      </c>
      <c r="B59" s="176" t="s">
        <v>1593</v>
      </c>
      <c r="C59" s="185" t="s">
        <v>1594</v>
      </c>
      <c r="D59" s="177" t="s">
        <v>330</v>
      </c>
      <c r="E59" s="178">
        <v>16</v>
      </c>
      <c r="F59" s="179"/>
      <c r="G59" s="180">
        <f>ROUND(E59*F59,2)</f>
        <v>0</v>
      </c>
      <c r="H59" s="179"/>
      <c r="I59" s="180">
        <f>ROUND(E59*H59,2)</f>
        <v>0</v>
      </c>
      <c r="J59" s="179"/>
      <c r="K59" s="180">
        <f>ROUND(E59*J59,2)</f>
        <v>0</v>
      </c>
      <c r="L59" s="180">
        <v>21</v>
      </c>
      <c r="M59" s="180">
        <f>G59*(1+L59/100)</f>
        <v>0</v>
      </c>
      <c r="N59" s="178">
        <v>6.9999999999999994E-5</v>
      </c>
      <c r="O59" s="178">
        <f>ROUND(E59*N59,2)</f>
        <v>0</v>
      </c>
      <c r="P59" s="178">
        <v>0</v>
      </c>
      <c r="Q59" s="178">
        <f>ROUND(E59*P59,2)</f>
        <v>0</v>
      </c>
      <c r="R59" s="180" t="s">
        <v>378</v>
      </c>
      <c r="S59" s="180" t="s">
        <v>272</v>
      </c>
      <c r="T59" s="181" t="s">
        <v>272</v>
      </c>
      <c r="U59" s="160">
        <v>0</v>
      </c>
      <c r="V59" s="160">
        <f>ROUND(E59*U59,2)</f>
        <v>0</v>
      </c>
      <c r="W59" s="160"/>
      <c r="X59" s="160" t="s">
        <v>379</v>
      </c>
      <c r="Y59" s="160" t="s">
        <v>275</v>
      </c>
      <c r="Z59" s="149"/>
      <c r="AA59" s="149"/>
      <c r="AB59" s="149"/>
      <c r="AC59" s="149"/>
      <c r="AD59" s="149"/>
      <c r="AE59" s="149"/>
      <c r="AF59" s="149"/>
      <c r="AG59" s="149" t="s">
        <v>597</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x14ac:dyDescent="0.2">
      <c r="A60" s="156"/>
      <c r="B60" s="157"/>
      <c r="C60" s="249" t="s">
        <v>1574</v>
      </c>
      <c r="D60" s="250"/>
      <c r="E60" s="250"/>
      <c r="F60" s="250"/>
      <c r="G60" s="250"/>
      <c r="H60" s="160"/>
      <c r="I60" s="160"/>
      <c r="J60" s="160"/>
      <c r="K60" s="160"/>
      <c r="L60" s="160"/>
      <c r="M60" s="160"/>
      <c r="N60" s="159"/>
      <c r="O60" s="159"/>
      <c r="P60" s="159"/>
      <c r="Q60" s="159"/>
      <c r="R60" s="160"/>
      <c r="S60" s="160"/>
      <c r="T60" s="160"/>
      <c r="U60" s="160"/>
      <c r="V60" s="160"/>
      <c r="W60" s="160"/>
      <c r="X60" s="160"/>
      <c r="Y60" s="160"/>
      <c r="Z60" s="149"/>
      <c r="AA60" s="149"/>
      <c r="AB60" s="149"/>
      <c r="AC60" s="149"/>
      <c r="AD60" s="149"/>
      <c r="AE60" s="149"/>
      <c r="AF60" s="149"/>
      <c r="AG60" s="149" t="s">
        <v>278</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x14ac:dyDescent="0.2">
      <c r="A61" s="156"/>
      <c r="B61" s="157"/>
      <c r="C61" s="186" t="s">
        <v>1595</v>
      </c>
      <c r="D61" s="165"/>
      <c r="E61" s="166">
        <v>10</v>
      </c>
      <c r="F61" s="160"/>
      <c r="G61" s="160"/>
      <c r="H61" s="160"/>
      <c r="I61" s="160"/>
      <c r="J61" s="160"/>
      <c r="K61" s="160"/>
      <c r="L61" s="160"/>
      <c r="M61" s="160"/>
      <c r="N61" s="159"/>
      <c r="O61" s="159"/>
      <c r="P61" s="159"/>
      <c r="Q61" s="159"/>
      <c r="R61" s="160"/>
      <c r="S61" s="160"/>
      <c r="T61" s="160"/>
      <c r="U61" s="160"/>
      <c r="V61" s="160"/>
      <c r="W61" s="160"/>
      <c r="X61" s="160"/>
      <c r="Y61" s="160"/>
      <c r="Z61" s="149"/>
      <c r="AA61" s="149"/>
      <c r="AB61" s="149"/>
      <c r="AC61" s="149"/>
      <c r="AD61" s="149"/>
      <c r="AE61" s="149"/>
      <c r="AF61" s="149"/>
      <c r="AG61" s="149" t="s">
        <v>284</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x14ac:dyDescent="0.2">
      <c r="A62" s="156"/>
      <c r="B62" s="157"/>
      <c r="C62" s="186" t="s">
        <v>1596</v>
      </c>
      <c r="D62" s="165"/>
      <c r="E62" s="166">
        <v>6</v>
      </c>
      <c r="F62" s="160"/>
      <c r="G62" s="160"/>
      <c r="H62" s="160"/>
      <c r="I62" s="160"/>
      <c r="J62" s="160"/>
      <c r="K62" s="160"/>
      <c r="L62" s="160"/>
      <c r="M62" s="160"/>
      <c r="N62" s="159"/>
      <c r="O62" s="159"/>
      <c r="P62" s="159"/>
      <c r="Q62" s="159"/>
      <c r="R62" s="160"/>
      <c r="S62" s="160"/>
      <c r="T62" s="160"/>
      <c r="U62" s="160"/>
      <c r="V62" s="160"/>
      <c r="W62" s="160"/>
      <c r="X62" s="160"/>
      <c r="Y62" s="160"/>
      <c r="Z62" s="149"/>
      <c r="AA62" s="149"/>
      <c r="AB62" s="149"/>
      <c r="AC62" s="149"/>
      <c r="AD62" s="149"/>
      <c r="AE62" s="149"/>
      <c r="AF62" s="149"/>
      <c r="AG62" s="149" t="s">
        <v>284</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x14ac:dyDescent="0.2">
      <c r="A63" s="156"/>
      <c r="B63" s="157"/>
      <c r="C63" s="251"/>
      <c r="D63" s="252"/>
      <c r="E63" s="252"/>
      <c r="F63" s="252"/>
      <c r="G63" s="252"/>
      <c r="H63" s="160"/>
      <c r="I63" s="160"/>
      <c r="J63" s="160"/>
      <c r="K63" s="160"/>
      <c r="L63" s="160"/>
      <c r="M63" s="160"/>
      <c r="N63" s="159"/>
      <c r="O63" s="159"/>
      <c r="P63" s="159"/>
      <c r="Q63" s="159"/>
      <c r="R63" s="160"/>
      <c r="S63" s="160"/>
      <c r="T63" s="160"/>
      <c r="U63" s="160"/>
      <c r="V63" s="160"/>
      <c r="W63" s="160"/>
      <c r="X63" s="160"/>
      <c r="Y63" s="160"/>
      <c r="Z63" s="149"/>
      <c r="AA63" s="149"/>
      <c r="AB63" s="149"/>
      <c r="AC63" s="149"/>
      <c r="AD63" s="149"/>
      <c r="AE63" s="149"/>
      <c r="AF63" s="149"/>
      <c r="AG63" s="149" t="s">
        <v>279</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ht="33.75" outlineLevel="1" x14ac:dyDescent="0.2">
      <c r="A64" s="175">
        <v>14</v>
      </c>
      <c r="B64" s="176" t="s">
        <v>1597</v>
      </c>
      <c r="C64" s="185" t="s">
        <v>1598</v>
      </c>
      <c r="D64" s="177" t="s">
        <v>330</v>
      </c>
      <c r="E64" s="178">
        <v>15</v>
      </c>
      <c r="F64" s="179"/>
      <c r="G64" s="180">
        <f>ROUND(E64*F64,2)</f>
        <v>0</v>
      </c>
      <c r="H64" s="179"/>
      <c r="I64" s="180">
        <f>ROUND(E64*H64,2)</f>
        <v>0</v>
      </c>
      <c r="J64" s="179"/>
      <c r="K64" s="180">
        <f>ROUND(E64*J64,2)</f>
        <v>0</v>
      </c>
      <c r="L64" s="180">
        <v>21</v>
      </c>
      <c r="M64" s="180">
        <f>G64*(1+L64/100)</f>
        <v>0</v>
      </c>
      <c r="N64" s="178">
        <v>9.0000000000000006E-5</v>
      </c>
      <c r="O64" s="178">
        <f>ROUND(E64*N64,2)</f>
        <v>0</v>
      </c>
      <c r="P64" s="178">
        <v>0</v>
      </c>
      <c r="Q64" s="178">
        <f>ROUND(E64*P64,2)</f>
        <v>0</v>
      </c>
      <c r="R64" s="180" t="s">
        <v>378</v>
      </c>
      <c r="S64" s="180" t="s">
        <v>272</v>
      </c>
      <c r="T64" s="181" t="s">
        <v>272</v>
      </c>
      <c r="U64" s="160">
        <v>0</v>
      </c>
      <c r="V64" s="160">
        <f>ROUND(E64*U64,2)</f>
        <v>0</v>
      </c>
      <c r="W64" s="160"/>
      <c r="X64" s="160" t="s">
        <v>379</v>
      </c>
      <c r="Y64" s="160" t="s">
        <v>275</v>
      </c>
      <c r="Z64" s="149"/>
      <c r="AA64" s="149"/>
      <c r="AB64" s="149"/>
      <c r="AC64" s="149"/>
      <c r="AD64" s="149"/>
      <c r="AE64" s="149"/>
      <c r="AF64" s="149"/>
      <c r="AG64" s="149" t="s">
        <v>597</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x14ac:dyDescent="0.2">
      <c r="A65" s="156"/>
      <c r="B65" s="157"/>
      <c r="C65" s="249" t="s">
        <v>1574</v>
      </c>
      <c r="D65" s="250"/>
      <c r="E65" s="250"/>
      <c r="F65" s="250"/>
      <c r="G65" s="250"/>
      <c r="H65" s="160"/>
      <c r="I65" s="160"/>
      <c r="J65" s="160"/>
      <c r="K65" s="160"/>
      <c r="L65" s="160"/>
      <c r="M65" s="160"/>
      <c r="N65" s="159"/>
      <c r="O65" s="159"/>
      <c r="P65" s="159"/>
      <c r="Q65" s="159"/>
      <c r="R65" s="160"/>
      <c r="S65" s="160"/>
      <c r="T65" s="160"/>
      <c r="U65" s="160"/>
      <c r="V65" s="160"/>
      <c r="W65" s="160"/>
      <c r="X65" s="160"/>
      <c r="Y65" s="160"/>
      <c r="Z65" s="149"/>
      <c r="AA65" s="149"/>
      <c r="AB65" s="149"/>
      <c r="AC65" s="149"/>
      <c r="AD65" s="149"/>
      <c r="AE65" s="149"/>
      <c r="AF65" s="149"/>
      <c r="AG65" s="149" t="s">
        <v>278</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x14ac:dyDescent="0.2">
      <c r="A66" s="156"/>
      <c r="B66" s="157"/>
      <c r="C66" s="186" t="s">
        <v>1599</v>
      </c>
      <c r="D66" s="165"/>
      <c r="E66" s="166">
        <v>4</v>
      </c>
      <c r="F66" s="160"/>
      <c r="G66" s="160"/>
      <c r="H66" s="160"/>
      <c r="I66" s="160"/>
      <c r="J66" s="160"/>
      <c r="K66" s="160"/>
      <c r="L66" s="160"/>
      <c r="M66" s="160"/>
      <c r="N66" s="159"/>
      <c r="O66" s="159"/>
      <c r="P66" s="159"/>
      <c r="Q66" s="159"/>
      <c r="R66" s="160"/>
      <c r="S66" s="160"/>
      <c r="T66" s="160"/>
      <c r="U66" s="160"/>
      <c r="V66" s="160"/>
      <c r="W66" s="160"/>
      <c r="X66" s="160"/>
      <c r="Y66" s="160"/>
      <c r="Z66" s="149"/>
      <c r="AA66" s="149"/>
      <c r="AB66" s="149"/>
      <c r="AC66" s="149"/>
      <c r="AD66" s="149"/>
      <c r="AE66" s="149"/>
      <c r="AF66" s="149"/>
      <c r="AG66" s="149" t="s">
        <v>284</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3" x14ac:dyDescent="0.2">
      <c r="A67" s="156"/>
      <c r="B67" s="157"/>
      <c r="C67" s="186" t="s">
        <v>1600</v>
      </c>
      <c r="D67" s="165"/>
      <c r="E67" s="166">
        <v>11</v>
      </c>
      <c r="F67" s="160"/>
      <c r="G67" s="160"/>
      <c r="H67" s="160"/>
      <c r="I67" s="160"/>
      <c r="J67" s="160"/>
      <c r="K67" s="160"/>
      <c r="L67" s="160"/>
      <c r="M67" s="160"/>
      <c r="N67" s="159"/>
      <c r="O67" s="159"/>
      <c r="P67" s="159"/>
      <c r="Q67" s="159"/>
      <c r="R67" s="160"/>
      <c r="S67" s="160"/>
      <c r="T67" s="160"/>
      <c r="U67" s="160"/>
      <c r="V67" s="160"/>
      <c r="W67" s="160"/>
      <c r="X67" s="160"/>
      <c r="Y67" s="160"/>
      <c r="Z67" s="149"/>
      <c r="AA67" s="149"/>
      <c r="AB67" s="149"/>
      <c r="AC67" s="149"/>
      <c r="AD67" s="149"/>
      <c r="AE67" s="149"/>
      <c r="AF67" s="149"/>
      <c r="AG67" s="149" t="s">
        <v>284</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x14ac:dyDescent="0.2">
      <c r="A68" s="156"/>
      <c r="B68" s="157"/>
      <c r="C68" s="251"/>
      <c r="D68" s="252"/>
      <c r="E68" s="252"/>
      <c r="F68" s="252"/>
      <c r="G68" s="252"/>
      <c r="H68" s="160"/>
      <c r="I68" s="160"/>
      <c r="J68" s="160"/>
      <c r="K68" s="160"/>
      <c r="L68" s="160"/>
      <c r="M68" s="160"/>
      <c r="N68" s="159"/>
      <c r="O68" s="159"/>
      <c r="P68" s="159"/>
      <c r="Q68" s="159"/>
      <c r="R68" s="160"/>
      <c r="S68" s="160"/>
      <c r="T68" s="160"/>
      <c r="U68" s="160"/>
      <c r="V68" s="160"/>
      <c r="W68" s="160"/>
      <c r="X68" s="160"/>
      <c r="Y68" s="160"/>
      <c r="Z68" s="149"/>
      <c r="AA68" s="149"/>
      <c r="AB68" s="149"/>
      <c r="AC68" s="149"/>
      <c r="AD68" s="149"/>
      <c r="AE68" s="149"/>
      <c r="AF68" s="149"/>
      <c r="AG68" s="149" t="s">
        <v>279</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33.75" outlineLevel="1" x14ac:dyDescent="0.2">
      <c r="A69" s="175">
        <v>15</v>
      </c>
      <c r="B69" s="176" t="s">
        <v>1601</v>
      </c>
      <c r="C69" s="185" t="s">
        <v>1602</v>
      </c>
      <c r="D69" s="177" t="s">
        <v>330</v>
      </c>
      <c r="E69" s="178">
        <v>90</v>
      </c>
      <c r="F69" s="179"/>
      <c r="G69" s="180">
        <f>ROUND(E69*F69,2)</f>
        <v>0</v>
      </c>
      <c r="H69" s="179"/>
      <c r="I69" s="180">
        <f>ROUND(E69*H69,2)</f>
        <v>0</v>
      </c>
      <c r="J69" s="179"/>
      <c r="K69" s="180">
        <f>ROUND(E69*J69,2)</f>
        <v>0</v>
      </c>
      <c r="L69" s="180">
        <v>21</v>
      </c>
      <c r="M69" s="180">
        <f>G69*(1+L69/100)</f>
        <v>0</v>
      </c>
      <c r="N69" s="178">
        <v>1.1E-4</v>
      </c>
      <c r="O69" s="178">
        <f>ROUND(E69*N69,2)</f>
        <v>0.01</v>
      </c>
      <c r="P69" s="178">
        <v>0</v>
      </c>
      <c r="Q69" s="178">
        <f>ROUND(E69*P69,2)</f>
        <v>0</v>
      </c>
      <c r="R69" s="180" t="s">
        <v>378</v>
      </c>
      <c r="S69" s="180" t="s">
        <v>272</v>
      </c>
      <c r="T69" s="181" t="s">
        <v>272</v>
      </c>
      <c r="U69" s="160">
        <v>0</v>
      </c>
      <c r="V69" s="160">
        <f>ROUND(E69*U69,2)</f>
        <v>0</v>
      </c>
      <c r="W69" s="160"/>
      <c r="X69" s="160" t="s">
        <v>379</v>
      </c>
      <c r="Y69" s="160" t="s">
        <v>275</v>
      </c>
      <c r="Z69" s="149"/>
      <c r="AA69" s="149"/>
      <c r="AB69" s="149"/>
      <c r="AC69" s="149"/>
      <c r="AD69" s="149"/>
      <c r="AE69" s="149"/>
      <c r="AF69" s="149"/>
      <c r="AG69" s="149" t="s">
        <v>597</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x14ac:dyDescent="0.2">
      <c r="A70" s="156"/>
      <c r="B70" s="157"/>
      <c r="C70" s="249" t="s">
        <v>1574</v>
      </c>
      <c r="D70" s="250"/>
      <c r="E70" s="250"/>
      <c r="F70" s="250"/>
      <c r="G70" s="250"/>
      <c r="H70" s="160"/>
      <c r="I70" s="160"/>
      <c r="J70" s="160"/>
      <c r="K70" s="160"/>
      <c r="L70" s="160"/>
      <c r="M70" s="160"/>
      <c r="N70" s="159"/>
      <c r="O70" s="159"/>
      <c r="P70" s="159"/>
      <c r="Q70" s="159"/>
      <c r="R70" s="160"/>
      <c r="S70" s="160"/>
      <c r="T70" s="160"/>
      <c r="U70" s="160"/>
      <c r="V70" s="160"/>
      <c r="W70" s="160"/>
      <c r="X70" s="160"/>
      <c r="Y70" s="160"/>
      <c r="Z70" s="149"/>
      <c r="AA70" s="149"/>
      <c r="AB70" s="149"/>
      <c r="AC70" s="149"/>
      <c r="AD70" s="149"/>
      <c r="AE70" s="149"/>
      <c r="AF70" s="149"/>
      <c r="AG70" s="149" t="s">
        <v>278</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x14ac:dyDescent="0.2">
      <c r="A71" s="156"/>
      <c r="B71" s="157"/>
      <c r="C71" s="186" t="s">
        <v>1603</v>
      </c>
      <c r="D71" s="165"/>
      <c r="E71" s="166">
        <v>45</v>
      </c>
      <c r="F71" s="160"/>
      <c r="G71" s="160"/>
      <c r="H71" s="160"/>
      <c r="I71" s="160"/>
      <c r="J71" s="160"/>
      <c r="K71" s="160"/>
      <c r="L71" s="160"/>
      <c r="M71" s="160"/>
      <c r="N71" s="159"/>
      <c r="O71" s="159"/>
      <c r="P71" s="159"/>
      <c r="Q71" s="159"/>
      <c r="R71" s="160"/>
      <c r="S71" s="160"/>
      <c r="T71" s="160"/>
      <c r="U71" s="160"/>
      <c r="V71" s="160"/>
      <c r="W71" s="160"/>
      <c r="X71" s="160"/>
      <c r="Y71" s="160"/>
      <c r="Z71" s="149"/>
      <c r="AA71" s="149"/>
      <c r="AB71" s="149"/>
      <c r="AC71" s="149"/>
      <c r="AD71" s="149"/>
      <c r="AE71" s="149"/>
      <c r="AF71" s="149"/>
      <c r="AG71" s="149" t="s">
        <v>284</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3" x14ac:dyDescent="0.2">
      <c r="A72" s="156"/>
      <c r="B72" s="157"/>
      <c r="C72" s="186" t="s">
        <v>1604</v>
      </c>
      <c r="D72" s="165"/>
      <c r="E72" s="166">
        <v>40</v>
      </c>
      <c r="F72" s="160"/>
      <c r="G72" s="160"/>
      <c r="H72" s="160"/>
      <c r="I72" s="160"/>
      <c r="J72" s="160"/>
      <c r="K72" s="160"/>
      <c r="L72" s="160"/>
      <c r="M72" s="160"/>
      <c r="N72" s="159"/>
      <c r="O72" s="159"/>
      <c r="P72" s="159"/>
      <c r="Q72" s="159"/>
      <c r="R72" s="160"/>
      <c r="S72" s="160"/>
      <c r="T72" s="160"/>
      <c r="U72" s="160"/>
      <c r="V72" s="160"/>
      <c r="W72" s="160"/>
      <c r="X72" s="160"/>
      <c r="Y72" s="160"/>
      <c r="Z72" s="149"/>
      <c r="AA72" s="149"/>
      <c r="AB72" s="149"/>
      <c r="AC72" s="149"/>
      <c r="AD72" s="149"/>
      <c r="AE72" s="149"/>
      <c r="AF72" s="149"/>
      <c r="AG72" s="149" t="s">
        <v>284</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x14ac:dyDescent="0.2">
      <c r="A73" s="156"/>
      <c r="B73" s="157"/>
      <c r="C73" s="186" t="s">
        <v>1605</v>
      </c>
      <c r="D73" s="165"/>
      <c r="E73" s="166">
        <v>5</v>
      </c>
      <c r="F73" s="160"/>
      <c r="G73" s="160"/>
      <c r="H73" s="160"/>
      <c r="I73" s="160"/>
      <c r="J73" s="160"/>
      <c r="K73" s="160"/>
      <c r="L73" s="160"/>
      <c r="M73" s="160"/>
      <c r="N73" s="159"/>
      <c r="O73" s="159"/>
      <c r="P73" s="159"/>
      <c r="Q73" s="159"/>
      <c r="R73" s="160"/>
      <c r="S73" s="160"/>
      <c r="T73" s="160"/>
      <c r="U73" s="160"/>
      <c r="V73" s="160"/>
      <c r="W73" s="160"/>
      <c r="X73" s="160"/>
      <c r="Y73" s="160"/>
      <c r="Z73" s="149"/>
      <c r="AA73" s="149"/>
      <c r="AB73" s="149"/>
      <c r="AC73" s="149"/>
      <c r="AD73" s="149"/>
      <c r="AE73" s="149"/>
      <c r="AF73" s="149"/>
      <c r="AG73" s="149" t="s">
        <v>284</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2" x14ac:dyDescent="0.2">
      <c r="A74" s="156"/>
      <c r="B74" s="157"/>
      <c r="C74" s="251"/>
      <c r="D74" s="252"/>
      <c r="E74" s="252"/>
      <c r="F74" s="252"/>
      <c r="G74" s="252"/>
      <c r="H74" s="160"/>
      <c r="I74" s="160"/>
      <c r="J74" s="160"/>
      <c r="K74" s="160"/>
      <c r="L74" s="160"/>
      <c r="M74" s="160"/>
      <c r="N74" s="159"/>
      <c r="O74" s="159"/>
      <c r="P74" s="159"/>
      <c r="Q74" s="159"/>
      <c r="R74" s="160"/>
      <c r="S74" s="160"/>
      <c r="T74" s="160"/>
      <c r="U74" s="160"/>
      <c r="V74" s="160"/>
      <c r="W74" s="160"/>
      <c r="X74" s="160"/>
      <c r="Y74" s="160"/>
      <c r="Z74" s="149"/>
      <c r="AA74" s="149"/>
      <c r="AB74" s="149"/>
      <c r="AC74" s="149"/>
      <c r="AD74" s="149"/>
      <c r="AE74" s="149"/>
      <c r="AF74" s="149"/>
      <c r="AG74" s="149" t="s">
        <v>279</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ht="33.75" outlineLevel="1" x14ac:dyDescent="0.2">
      <c r="A75" s="175">
        <v>16</v>
      </c>
      <c r="B75" s="176" t="s">
        <v>1606</v>
      </c>
      <c r="C75" s="185" t="s">
        <v>1607</v>
      </c>
      <c r="D75" s="177" t="s">
        <v>330</v>
      </c>
      <c r="E75" s="178">
        <v>70</v>
      </c>
      <c r="F75" s="179"/>
      <c r="G75" s="180">
        <f>ROUND(E75*F75,2)</f>
        <v>0</v>
      </c>
      <c r="H75" s="179"/>
      <c r="I75" s="180">
        <f>ROUND(E75*H75,2)</f>
        <v>0</v>
      </c>
      <c r="J75" s="179"/>
      <c r="K75" s="180">
        <f>ROUND(E75*J75,2)</f>
        <v>0</v>
      </c>
      <c r="L75" s="180">
        <v>21</v>
      </c>
      <c r="M75" s="180">
        <f>G75*(1+L75/100)</f>
        <v>0</v>
      </c>
      <c r="N75" s="178">
        <v>3.8999999999999999E-4</v>
      </c>
      <c r="O75" s="178">
        <f>ROUND(E75*N75,2)</f>
        <v>0.03</v>
      </c>
      <c r="P75" s="178">
        <v>0</v>
      </c>
      <c r="Q75" s="178">
        <f>ROUND(E75*P75,2)</f>
        <v>0</v>
      </c>
      <c r="R75" s="180" t="s">
        <v>378</v>
      </c>
      <c r="S75" s="180" t="s">
        <v>272</v>
      </c>
      <c r="T75" s="181" t="s">
        <v>272</v>
      </c>
      <c r="U75" s="160">
        <v>0</v>
      </c>
      <c r="V75" s="160">
        <f>ROUND(E75*U75,2)</f>
        <v>0</v>
      </c>
      <c r="W75" s="160"/>
      <c r="X75" s="160" t="s">
        <v>379</v>
      </c>
      <c r="Y75" s="160" t="s">
        <v>275</v>
      </c>
      <c r="Z75" s="149"/>
      <c r="AA75" s="149"/>
      <c r="AB75" s="149"/>
      <c r="AC75" s="149"/>
      <c r="AD75" s="149"/>
      <c r="AE75" s="149"/>
      <c r="AF75" s="149"/>
      <c r="AG75" s="149" t="s">
        <v>597</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2" x14ac:dyDescent="0.2">
      <c r="A76" s="156"/>
      <c r="B76" s="157"/>
      <c r="C76" s="249" t="s">
        <v>1574</v>
      </c>
      <c r="D76" s="250"/>
      <c r="E76" s="250"/>
      <c r="F76" s="250"/>
      <c r="G76" s="250"/>
      <c r="H76" s="160"/>
      <c r="I76" s="160"/>
      <c r="J76" s="160"/>
      <c r="K76" s="160"/>
      <c r="L76" s="160"/>
      <c r="M76" s="160"/>
      <c r="N76" s="159"/>
      <c r="O76" s="159"/>
      <c r="P76" s="159"/>
      <c r="Q76" s="159"/>
      <c r="R76" s="160"/>
      <c r="S76" s="160"/>
      <c r="T76" s="160"/>
      <c r="U76" s="160"/>
      <c r="V76" s="160"/>
      <c r="W76" s="160"/>
      <c r="X76" s="160"/>
      <c r="Y76" s="160"/>
      <c r="Z76" s="149"/>
      <c r="AA76" s="149"/>
      <c r="AB76" s="149"/>
      <c r="AC76" s="149"/>
      <c r="AD76" s="149"/>
      <c r="AE76" s="149"/>
      <c r="AF76" s="149"/>
      <c r="AG76" s="149" t="s">
        <v>278</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x14ac:dyDescent="0.2">
      <c r="A77" s="156"/>
      <c r="B77" s="157"/>
      <c r="C77" s="186" t="s">
        <v>1608</v>
      </c>
      <c r="D77" s="165"/>
      <c r="E77" s="166">
        <v>22</v>
      </c>
      <c r="F77" s="160"/>
      <c r="G77" s="160"/>
      <c r="H77" s="160"/>
      <c r="I77" s="160"/>
      <c r="J77" s="160"/>
      <c r="K77" s="160"/>
      <c r="L77" s="160"/>
      <c r="M77" s="160"/>
      <c r="N77" s="159"/>
      <c r="O77" s="159"/>
      <c r="P77" s="159"/>
      <c r="Q77" s="159"/>
      <c r="R77" s="160"/>
      <c r="S77" s="160"/>
      <c r="T77" s="160"/>
      <c r="U77" s="160"/>
      <c r="V77" s="160"/>
      <c r="W77" s="160"/>
      <c r="X77" s="160"/>
      <c r="Y77" s="160"/>
      <c r="Z77" s="149"/>
      <c r="AA77" s="149"/>
      <c r="AB77" s="149"/>
      <c r="AC77" s="149"/>
      <c r="AD77" s="149"/>
      <c r="AE77" s="149"/>
      <c r="AF77" s="149"/>
      <c r="AG77" s="149" t="s">
        <v>284</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3" x14ac:dyDescent="0.2">
      <c r="A78" s="156"/>
      <c r="B78" s="157"/>
      <c r="C78" s="186" t="s">
        <v>1609</v>
      </c>
      <c r="D78" s="165"/>
      <c r="E78" s="166">
        <v>46</v>
      </c>
      <c r="F78" s="160"/>
      <c r="G78" s="160"/>
      <c r="H78" s="160"/>
      <c r="I78" s="160"/>
      <c r="J78" s="160"/>
      <c r="K78" s="160"/>
      <c r="L78" s="160"/>
      <c r="M78" s="160"/>
      <c r="N78" s="159"/>
      <c r="O78" s="159"/>
      <c r="P78" s="159"/>
      <c r="Q78" s="159"/>
      <c r="R78" s="160"/>
      <c r="S78" s="160"/>
      <c r="T78" s="160"/>
      <c r="U78" s="160"/>
      <c r="V78" s="160"/>
      <c r="W78" s="160"/>
      <c r="X78" s="160"/>
      <c r="Y78" s="160"/>
      <c r="Z78" s="149"/>
      <c r="AA78" s="149"/>
      <c r="AB78" s="149"/>
      <c r="AC78" s="149"/>
      <c r="AD78" s="149"/>
      <c r="AE78" s="149"/>
      <c r="AF78" s="149"/>
      <c r="AG78" s="149" t="s">
        <v>284</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x14ac:dyDescent="0.2">
      <c r="A79" s="156"/>
      <c r="B79" s="157"/>
      <c r="C79" s="186" t="s">
        <v>1610</v>
      </c>
      <c r="D79" s="165"/>
      <c r="E79" s="166">
        <v>2</v>
      </c>
      <c r="F79" s="160"/>
      <c r="G79" s="160"/>
      <c r="H79" s="160"/>
      <c r="I79" s="160"/>
      <c r="J79" s="160"/>
      <c r="K79" s="160"/>
      <c r="L79" s="160"/>
      <c r="M79" s="160"/>
      <c r="N79" s="159"/>
      <c r="O79" s="159"/>
      <c r="P79" s="159"/>
      <c r="Q79" s="159"/>
      <c r="R79" s="160"/>
      <c r="S79" s="160"/>
      <c r="T79" s="160"/>
      <c r="U79" s="160"/>
      <c r="V79" s="160"/>
      <c r="W79" s="160"/>
      <c r="X79" s="160"/>
      <c r="Y79" s="160"/>
      <c r="Z79" s="149"/>
      <c r="AA79" s="149"/>
      <c r="AB79" s="149"/>
      <c r="AC79" s="149"/>
      <c r="AD79" s="149"/>
      <c r="AE79" s="149"/>
      <c r="AF79" s="149"/>
      <c r="AG79" s="149" t="s">
        <v>284</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2" x14ac:dyDescent="0.2">
      <c r="A80" s="156"/>
      <c r="B80" s="157"/>
      <c r="C80" s="251"/>
      <c r="D80" s="252"/>
      <c r="E80" s="252"/>
      <c r="F80" s="252"/>
      <c r="G80" s="252"/>
      <c r="H80" s="160"/>
      <c r="I80" s="160"/>
      <c r="J80" s="160"/>
      <c r="K80" s="160"/>
      <c r="L80" s="160"/>
      <c r="M80" s="160"/>
      <c r="N80" s="159"/>
      <c r="O80" s="159"/>
      <c r="P80" s="159"/>
      <c r="Q80" s="159"/>
      <c r="R80" s="160"/>
      <c r="S80" s="160"/>
      <c r="T80" s="160"/>
      <c r="U80" s="160"/>
      <c r="V80" s="160"/>
      <c r="W80" s="160"/>
      <c r="X80" s="160"/>
      <c r="Y80" s="160"/>
      <c r="Z80" s="149"/>
      <c r="AA80" s="149"/>
      <c r="AB80" s="149"/>
      <c r="AC80" s="149"/>
      <c r="AD80" s="149"/>
      <c r="AE80" s="149"/>
      <c r="AF80" s="149"/>
      <c r="AG80" s="149" t="s">
        <v>279</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ht="33.75" outlineLevel="1" x14ac:dyDescent="0.2">
      <c r="A81" s="175">
        <v>17</v>
      </c>
      <c r="B81" s="176" t="s">
        <v>1611</v>
      </c>
      <c r="C81" s="185" t="s">
        <v>1612</v>
      </c>
      <c r="D81" s="177" t="s">
        <v>330</v>
      </c>
      <c r="E81" s="178">
        <v>45</v>
      </c>
      <c r="F81" s="179"/>
      <c r="G81" s="180">
        <f>ROUND(E81*F81,2)</f>
        <v>0</v>
      </c>
      <c r="H81" s="179"/>
      <c r="I81" s="180">
        <f>ROUND(E81*H81,2)</f>
        <v>0</v>
      </c>
      <c r="J81" s="179"/>
      <c r="K81" s="180">
        <f>ROUND(E81*J81,2)</f>
        <v>0</v>
      </c>
      <c r="L81" s="180">
        <v>21</v>
      </c>
      <c r="M81" s="180">
        <f>G81*(1+L81/100)</f>
        <v>0</v>
      </c>
      <c r="N81" s="178">
        <v>4.4000000000000002E-4</v>
      </c>
      <c r="O81" s="178">
        <f>ROUND(E81*N81,2)</f>
        <v>0.02</v>
      </c>
      <c r="P81" s="178">
        <v>0</v>
      </c>
      <c r="Q81" s="178">
        <f>ROUND(E81*P81,2)</f>
        <v>0</v>
      </c>
      <c r="R81" s="180" t="s">
        <v>378</v>
      </c>
      <c r="S81" s="180" t="s">
        <v>272</v>
      </c>
      <c r="T81" s="181" t="s">
        <v>272</v>
      </c>
      <c r="U81" s="160">
        <v>0</v>
      </c>
      <c r="V81" s="160">
        <f>ROUND(E81*U81,2)</f>
        <v>0</v>
      </c>
      <c r="W81" s="160"/>
      <c r="X81" s="160" t="s">
        <v>379</v>
      </c>
      <c r="Y81" s="160" t="s">
        <v>275</v>
      </c>
      <c r="Z81" s="149"/>
      <c r="AA81" s="149"/>
      <c r="AB81" s="149"/>
      <c r="AC81" s="149"/>
      <c r="AD81" s="149"/>
      <c r="AE81" s="149"/>
      <c r="AF81" s="149"/>
      <c r="AG81" s="149" t="s">
        <v>597</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x14ac:dyDescent="0.2">
      <c r="A82" s="156"/>
      <c r="B82" s="157"/>
      <c r="C82" s="249" t="s">
        <v>1574</v>
      </c>
      <c r="D82" s="250"/>
      <c r="E82" s="250"/>
      <c r="F82" s="250"/>
      <c r="G82" s="250"/>
      <c r="H82" s="160"/>
      <c r="I82" s="160"/>
      <c r="J82" s="160"/>
      <c r="K82" s="160"/>
      <c r="L82" s="160"/>
      <c r="M82" s="160"/>
      <c r="N82" s="159"/>
      <c r="O82" s="159"/>
      <c r="P82" s="159"/>
      <c r="Q82" s="159"/>
      <c r="R82" s="160"/>
      <c r="S82" s="160"/>
      <c r="T82" s="160"/>
      <c r="U82" s="160"/>
      <c r="V82" s="160"/>
      <c r="W82" s="160"/>
      <c r="X82" s="160"/>
      <c r="Y82" s="160"/>
      <c r="Z82" s="149"/>
      <c r="AA82" s="149"/>
      <c r="AB82" s="149"/>
      <c r="AC82" s="149"/>
      <c r="AD82" s="149"/>
      <c r="AE82" s="149"/>
      <c r="AF82" s="149"/>
      <c r="AG82" s="149" t="s">
        <v>278</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x14ac:dyDescent="0.2">
      <c r="A83" s="156"/>
      <c r="B83" s="157"/>
      <c r="C83" s="186" t="s">
        <v>1613</v>
      </c>
      <c r="D83" s="165"/>
      <c r="E83" s="166">
        <v>43</v>
      </c>
      <c r="F83" s="160"/>
      <c r="G83" s="160"/>
      <c r="H83" s="160"/>
      <c r="I83" s="160"/>
      <c r="J83" s="160"/>
      <c r="K83" s="160"/>
      <c r="L83" s="160"/>
      <c r="M83" s="160"/>
      <c r="N83" s="159"/>
      <c r="O83" s="159"/>
      <c r="P83" s="159"/>
      <c r="Q83" s="159"/>
      <c r="R83" s="160"/>
      <c r="S83" s="160"/>
      <c r="T83" s="160"/>
      <c r="U83" s="160"/>
      <c r="V83" s="160"/>
      <c r="W83" s="160"/>
      <c r="X83" s="160"/>
      <c r="Y83" s="160"/>
      <c r="Z83" s="149"/>
      <c r="AA83" s="149"/>
      <c r="AB83" s="149"/>
      <c r="AC83" s="149"/>
      <c r="AD83" s="149"/>
      <c r="AE83" s="149"/>
      <c r="AF83" s="149"/>
      <c r="AG83" s="149" t="s">
        <v>284</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3" x14ac:dyDescent="0.2">
      <c r="A84" s="156"/>
      <c r="B84" s="157"/>
      <c r="C84" s="186" t="s">
        <v>1614</v>
      </c>
      <c r="D84" s="165"/>
      <c r="E84" s="166">
        <v>2</v>
      </c>
      <c r="F84" s="160"/>
      <c r="G84" s="160"/>
      <c r="H84" s="160"/>
      <c r="I84" s="160"/>
      <c r="J84" s="160"/>
      <c r="K84" s="160"/>
      <c r="L84" s="160"/>
      <c r="M84" s="160"/>
      <c r="N84" s="159"/>
      <c r="O84" s="159"/>
      <c r="P84" s="159"/>
      <c r="Q84" s="159"/>
      <c r="R84" s="160"/>
      <c r="S84" s="160"/>
      <c r="T84" s="160"/>
      <c r="U84" s="160"/>
      <c r="V84" s="160"/>
      <c r="W84" s="160"/>
      <c r="X84" s="160"/>
      <c r="Y84" s="160"/>
      <c r="Z84" s="149"/>
      <c r="AA84" s="149"/>
      <c r="AB84" s="149"/>
      <c r="AC84" s="149"/>
      <c r="AD84" s="149"/>
      <c r="AE84" s="149"/>
      <c r="AF84" s="149"/>
      <c r="AG84" s="149" t="s">
        <v>284</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2" x14ac:dyDescent="0.2">
      <c r="A85" s="156"/>
      <c r="B85" s="157"/>
      <c r="C85" s="251"/>
      <c r="D85" s="252"/>
      <c r="E85" s="252"/>
      <c r="F85" s="252"/>
      <c r="G85" s="252"/>
      <c r="H85" s="160"/>
      <c r="I85" s="160"/>
      <c r="J85" s="160"/>
      <c r="K85" s="160"/>
      <c r="L85" s="160"/>
      <c r="M85" s="160"/>
      <c r="N85" s="159"/>
      <c r="O85" s="159"/>
      <c r="P85" s="159"/>
      <c r="Q85" s="159"/>
      <c r="R85" s="160"/>
      <c r="S85" s="160"/>
      <c r="T85" s="160"/>
      <c r="U85" s="160"/>
      <c r="V85" s="160"/>
      <c r="W85" s="160"/>
      <c r="X85" s="160"/>
      <c r="Y85" s="160"/>
      <c r="Z85" s="149"/>
      <c r="AA85" s="149"/>
      <c r="AB85" s="149"/>
      <c r="AC85" s="149"/>
      <c r="AD85" s="149"/>
      <c r="AE85" s="149"/>
      <c r="AF85" s="149"/>
      <c r="AG85" s="149" t="s">
        <v>279</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ht="33.75" outlineLevel="1" x14ac:dyDescent="0.2">
      <c r="A86" s="175">
        <v>18</v>
      </c>
      <c r="B86" s="176" t="s">
        <v>1615</v>
      </c>
      <c r="C86" s="185" t="s">
        <v>1616</v>
      </c>
      <c r="D86" s="177" t="s">
        <v>330</v>
      </c>
      <c r="E86" s="178">
        <v>25</v>
      </c>
      <c r="F86" s="179"/>
      <c r="G86" s="180">
        <f>ROUND(E86*F86,2)</f>
        <v>0</v>
      </c>
      <c r="H86" s="179"/>
      <c r="I86" s="180">
        <f>ROUND(E86*H86,2)</f>
        <v>0</v>
      </c>
      <c r="J86" s="179"/>
      <c r="K86" s="180">
        <f>ROUND(E86*J86,2)</f>
        <v>0</v>
      </c>
      <c r="L86" s="180">
        <v>21</v>
      </c>
      <c r="M86" s="180">
        <f>G86*(1+L86/100)</f>
        <v>0</v>
      </c>
      <c r="N86" s="178">
        <v>8.9999999999999998E-4</v>
      </c>
      <c r="O86" s="178">
        <f>ROUND(E86*N86,2)</f>
        <v>0.02</v>
      </c>
      <c r="P86" s="178">
        <v>0</v>
      </c>
      <c r="Q86" s="178">
        <f>ROUND(E86*P86,2)</f>
        <v>0</v>
      </c>
      <c r="R86" s="180" t="s">
        <v>378</v>
      </c>
      <c r="S86" s="180" t="s">
        <v>272</v>
      </c>
      <c r="T86" s="181" t="s">
        <v>272</v>
      </c>
      <c r="U86" s="160">
        <v>0</v>
      </c>
      <c r="V86" s="160">
        <f>ROUND(E86*U86,2)</f>
        <v>0</v>
      </c>
      <c r="W86" s="160"/>
      <c r="X86" s="160" t="s">
        <v>379</v>
      </c>
      <c r="Y86" s="160" t="s">
        <v>275</v>
      </c>
      <c r="Z86" s="149"/>
      <c r="AA86" s="149"/>
      <c r="AB86" s="149"/>
      <c r="AC86" s="149"/>
      <c r="AD86" s="149"/>
      <c r="AE86" s="149"/>
      <c r="AF86" s="149"/>
      <c r="AG86" s="149" t="s">
        <v>597</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x14ac:dyDescent="0.2">
      <c r="A87" s="156"/>
      <c r="B87" s="157"/>
      <c r="C87" s="249" t="s">
        <v>1574</v>
      </c>
      <c r="D87" s="250"/>
      <c r="E87" s="250"/>
      <c r="F87" s="250"/>
      <c r="G87" s="250"/>
      <c r="H87" s="160"/>
      <c r="I87" s="160"/>
      <c r="J87" s="160"/>
      <c r="K87" s="160"/>
      <c r="L87" s="160"/>
      <c r="M87" s="160"/>
      <c r="N87" s="159"/>
      <c r="O87" s="159"/>
      <c r="P87" s="159"/>
      <c r="Q87" s="159"/>
      <c r="R87" s="160"/>
      <c r="S87" s="160"/>
      <c r="T87" s="160"/>
      <c r="U87" s="160"/>
      <c r="V87" s="160"/>
      <c r="W87" s="160"/>
      <c r="X87" s="160"/>
      <c r="Y87" s="160"/>
      <c r="Z87" s="149"/>
      <c r="AA87" s="149"/>
      <c r="AB87" s="149"/>
      <c r="AC87" s="149"/>
      <c r="AD87" s="149"/>
      <c r="AE87" s="149"/>
      <c r="AF87" s="149"/>
      <c r="AG87" s="149" t="s">
        <v>278</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x14ac:dyDescent="0.2">
      <c r="A88" s="156"/>
      <c r="B88" s="157"/>
      <c r="C88" s="186" t="s">
        <v>1617</v>
      </c>
      <c r="D88" s="165"/>
      <c r="E88" s="166">
        <v>23</v>
      </c>
      <c r="F88" s="160"/>
      <c r="G88" s="160"/>
      <c r="H88" s="160"/>
      <c r="I88" s="160"/>
      <c r="J88" s="160"/>
      <c r="K88" s="160"/>
      <c r="L88" s="160"/>
      <c r="M88" s="160"/>
      <c r="N88" s="159"/>
      <c r="O88" s="159"/>
      <c r="P88" s="159"/>
      <c r="Q88" s="159"/>
      <c r="R88" s="160"/>
      <c r="S88" s="160"/>
      <c r="T88" s="160"/>
      <c r="U88" s="160"/>
      <c r="V88" s="160"/>
      <c r="W88" s="160"/>
      <c r="X88" s="160"/>
      <c r="Y88" s="160"/>
      <c r="Z88" s="149"/>
      <c r="AA88" s="149"/>
      <c r="AB88" s="149"/>
      <c r="AC88" s="149"/>
      <c r="AD88" s="149"/>
      <c r="AE88" s="149"/>
      <c r="AF88" s="149"/>
      <c r="AG88" s="149" t="s">
        <v>284</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x14ac:dyDescent="0.2">
      <c r="A89" s="156"/>
      <c r="B89" s="157"/>
      <c r="C89" s="186" t="s">
        <v>1618</v>
      </c>
      <c r="D89" s="165"/>
      <c r="E89" s="166">
        <v>2</v>
      </c>
      <c r="F89" s="160"/>
      <c r="G89" s="160"/>
      <c r="H89" s="160"/>
      <c r="I89" s="160"/>
      <c r="J89" s="160"/>
      <c r="K89" s="160"/>
      <c r="L89" s="160"/>
      <c r="M89" s="160"/>
      <c r="N89" s="159"/>
      <c r="O89" s="159"/>
      <c r="P89" s="159"/>
      <c r="Q89" s="159"/>
      <c r="R89" s="160"/>
      <c r="S89" s="160"/>
      <c r="T89" s="160"/>
      <c r="U89" s="160"/>
      <c r="V89" s="160"/>
      <c r="W89" s="160"/>
      <c r="X89" s="160"/>
      <c r="Y89" s="160"/>
      <c r="Z89" s="149"/>
      <c r="AA89" s="149"/>
      <c r="AB89" s="149"/>
      <c r="AC89" s="149"/>
      <c r="AD89" s="149"/>
      <c r="AE89" s="149"/>
      <c r="AF89" s="149"/>
      <c r="AG89" s="149" t="s">
        <v>284</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x14ac:dyDescent="0.2">
      <c r="A90" s="156"/>
      <c r="B90" s="157"/>
      <c r="C90" s="251"/>
      <c r="D90" s="252"/>
      <c r="E90" s="252"/>
      <c r="F90" s="252"/>
      <c r="G90" s="252"/>
      <c r="H90" s="160"/>
      <c r="I90" s="160"/>
      <c r="J90" s="160"/>
      <c r="K90" s="160"/>
      <c r="L90" s="160"/>
      <c r="M90" s="160"/>
      <c r="N90" s="159"/>
      <c r="O90" s="159"/>
      <c r="P90" s="159"/>
      <c r="Q90" s="159"/>
      <c r="R90" s="160"/>
      <c r="S90" s="160"/>
      <c r="T90" s="160"/>
      <c r="U90" s="160"/>
      <c r="V90" s="160"/>
      <c r="W90" s="160"/>
      <c r="X90" s="160"/>
      <c r="Y90" s="160"/>
      <c r="Z90" s="149"/>
      <c r="AA90" s="149"/>
      <c r="AB90" s="149"/>
      <c r="AC90" s="149"/>
      <c r="AD90" s="149"/>
      <c r="AE90" s="149"/>
      <c r="AF90" s="149"/>
      <c r="AG90" s="149" t="s">
        <v>279</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ht="33.75" outlineLevel="1" x14ac:dyDescent="0.2">
      <c r="A91" s="175">
        <v>19</v>
      </c>
      <c r="B91" s="176" t="s">
        <v>1619</v>
      </c>
      <c r="C91" s="185" t="s">
        <v>1620</v>
      </c>
      <c r="D91" s="177" t="s">
        <v>330</v>
      </c>
      <c r="E91" s="178">
        <v>30</v>
      </c>
      <c r="F91" s="179"/>
      <c r="G91" s="180">
        <f>ROUND(E91*F91,2)</f>
        <v>0</v>
      </c>
      <c r="H91" s="179"/>
      <c r="I91" s="180">
        <f>ROUND(E91*H91,2)</f>
        <v>0</v>
      </c>
      <c r="J91" s="179"/>
      <c r="K91" s="180">
        <f>ROUND(E91*J91,2)</f>
        <v>0</v>
      </c>
      <c r="L91" s="180">
        <v>21</v>
      </c>
      <c r="M91" s="180">
        <f>G91*(1+L91/100)</f>
        <v>0</v>
      </c>
      <c r="N91" s="178">
        <v>1.41E-3</v>
      </c>
      <c r="O91" s="178">
        <f>ROUND(E91*N91,2)</f>
        <v>0.04</v>
      </c>
      <c r="P91" s="178">
        <v>0</v>
      </c>
      <c r="Q91" s="178">
        <f>ROUND(E91*P91,2)</f>
        <v>0</v>
      </c>
      <c r="R91" s="180" t="s">
        <v>378</v>
      </c>
      <c r="S91" s="180" t="s">
        <v>272</v>
      </c>
      <c r="T91" s="181" t="s">
        <v>272</v>
      </c>
      <c r="U91" s="160">
        <v>0</v>
      </c>
      <c r="V91" s="160">
        <f>ROUND(E91*U91,2)</f>
        <v>0</v>
      </c>
      <c r="W91" s="160"/>
      <c r="X91" s="160" t="s">
        <v>379</v>
      </c>
      <c r="Y91" s="160" t="s">
        <v>275</v>
      </c>
      <c r="Z91" s="149"/>
      <c r="AA91" s="149"/>
      <c r="AB91" s="149"/>
      <c r="AC91" s="149"/>
      <c r="AD91" s="149"/>
      <c r="AE91" s="149"/>
      <c r="AF91" s="149"/>
      <c r="AG91" s="149" t="s">
        <v>597</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x14ac:dyDescent="0.2">
      <c r="A92" s="156"/>
      <c r="B92" s="157"/>
      <c r="C92" s="249" t="s">
        <v>1574</v>
      </c>
      <c r="D92" s="250"/>
      <c r="E92" s="250"/>
      <c r="F92" s="250"/>
      <c r="G92" s="250"/>
      <c r="H92" s="160"/>
      <c r="I92" s="160"/>
      <c r="J92" s="160"/>
      <c r="K92" s="160"/>
      <c r="L92" s="160"/>
      <c r="M92" s="160"/>
      <c r="N92" s="159"/>
      <c r="O92" s="159"/>
      <c r="P92" s="159"/>
      <c r="Q92" s="159"/>
      <c r="R92" s="160"/>
      <c r="S92" s="160"/>
      <c r="T92" s="160"/>
      <c r="U92" s="160"/>
      <c r="V92" s="160"/>
      <c r="W92" s="160"/>
      <c r="X92" s="160"/>
      <c r="Y92" s="160"/>
      <c r="Z92" s="149"/>
      <c r="AA92" s="149"/>
      <c r="AB92" s="149"/>
      <c r="AC92" s="149"/>
      <c r="AD92" s="149"/>
      <c r="AE92" s="149"/>
      <c r="AF92" s="149"/>
      <c r="AG92" s="149" t="s">
        <v>278</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x14ac:dyDescent="0.2">
      <c r="A93" s="156"/>
      <c r="B93" s="157"/>
      <c r="C93" s="186" t="s">
        <v>1621</v>
      </c>
      <c r="D93" s="165"/>
      <c r="E93" s="166">
        <v>12</v>
      </c>
      <c r="F93" s="160"/>
      <c r="G93" s="160"/>
      <c r="H93" s="160"/>
      <c r="I93" s="160"/>
      <c r="J93" s="160"/>
      <c r="K93" s="160"/>
      <c r="L93" s="160"/>
      <c r="M93" s="160"/>
      <c r="N93" s="159"/>
      <c r="O93" s="159"/>
      <c r="P93" s="159"/>
      <c r="Q93" s="159"/>
      <c r="R93" s="160"/>
      <c r="S93" s="160"/>
      <c r="T93" s="160"/>
      <c r="U93" s="160"/>
      <c r="V93" s="160"/>
      <c r="W93" s="160"/>
      <c r="X93" s="160"/>
      <c r="Y93" s="160"/>
      <c r="Z93" s="149"/>
      <c r="AA93" s="149"/>
      <c r="AB93" s="149"/>
      <c r="AC93" s="149"/>
      <c r="AD93" s="149"/>
      <c r="AE93" s="149"/>
      <c r="AF93" s="149"/>
      <c r="AG93" s="149" t="s">
        <v>284</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3" x14ac:dyDescent="0.2">
      <c r="A94" s="156"/>
      <c r="B94" s="157"/>
      <c r="C94" s="186" t="s">
        <v>1622</v>
      </c>
      <c r="D94" s="165"/>
      <c r="E94" s="166">
        <v>3</v>
      </c>
      <c r="F94" s="160"/>
      <c r="G94" s="160"/>
      <c r="H94" s="160"/>
      <c r="I94" s="160"/>
      <c r="J94" s="160"/>
      <c r="K94" s="160"/>
      <c r="L94" s="160"/>
      <c r="M94" s="160"/>
      <c r="N94" s="159"/>
      <c r="O94" s="159"/>
      <c r="P94" s="159"/>
      <c r="Q94" s="159"/>
      <c r="R94" s="160"/>
      <c r="S94" s="160"/>
      <c r="T94" s="160"/>
      <c r="U94" s="160"/>
      <c r="V94" s="160"/>
      <c r="W94" s="160"/>
      <c r="X94" s="160"/>
      <c r="Y94" s="160"/>
      <c r="Z94" s="149"/>
      <c r="AA94" s="149"/>
      <c r="AB94" s="149"/>
      <c r="AC94" s="149"/>
      <c r="AD94" s="149"/>
      <c r="AE94" s="149"/>
      <c r="AF94" s="149"/>
      <c r="AG94" s="149" t="s">
        <v>284</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3" x14ac:dyDescent="0.2">
      <c r="A95" s="156"/>
      <c r="B95" s="157"/>
      <c r="C95" s="186" t="s">
        <v>1623</v>
      </c>
      <c r="D95" s="165"/>
      <c r="E95" s="166">
        <v>15</v>
      </c>
      <c r="F95" s="160"/>
      <c r="G95" s="160"/>
      <c r="H95" s="160"/>
      <c r="I95" s="160"/>
      <c r="J95" s="160"/>
      <c r="K95" s="160"/>
      <c r="L95" s="160"/>
      <c r="M95" s="160"/>
      <c r="N95" s="159"/>
      <c r="O95" s="159"/>
      <c r="P95" s="159"/>
      <c r="Q95" s="159"/>
      <c r="R95" s="160"/>
      <c r="S95" s="160"/>
      <c r="T95" s="160"/>
      <c r="U95" s="160"/>
      <c r="V95" s="160"/>
      <c r="W95" s="160"/>
      <c r="X95" s="160"/>
      <c r="Y95" s="160"/>
      <c r="Z95" s="149"/>
      <c r="AA95" s="149"/>
      <c r="AB95" s="149"/>
      <c r="AC95" s="149"/>
      <c r="AD95" s="149"/>
      <c r="AE95" s="149"/>
      <c r="AF95" s="149"/>
      <c r="AG95" s="149" t="s">
        <v>284</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x14ac:dyDescent="0.2">
      <c r="A96" s="156"/>
      <c r="B96" s="157"/>
      <c r="C96" s="251"/>
      <c r="D96" s="252"/>
      <c r="E96" s="252"/>
      <c r="F96" s="252"/>
      <c r="G96" s="252"/>
      <c r="H96" s="160"/>
      <c r="I96" s="160"/>
      <c r="J96" s="160"/>
      <c r="K96" s="160"/>
      <c r="L96" s="160"/>
      <c r="M96" s="160"/>
      <c r="N96" s="159"/>
      <c r="O96" s="159"/>
      <c r="P96" s="159"/>
      <c r="Q96" s="159"/>
      <c r="R96" s="160"/>
      <c r="S96" s="160"/>
      <c r="T96" s="160"/>
      <c r="U96" s="160"/>
      <c r="V96" s="160"/>
      <c r="W96" s="160"/>
      <c r="X96" s="160"/>
      <c r="Y96" s="160"/>
      <c r="Z96" s="149"/>
      <c r="AA96" s="149"/>
      <c r="AB96" s="149"/>
      <c r="AC96" s="149"/>
      <c r="AD96" s="149"/>
      <c r="AE96" s="149"/>
      <c r="AF96" s="149"/>
      <c r="AG96" s="149" t="s">
        <v>279</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ht="33.75" outlineLevel="1" x14ac:dyDescent="0.2">
      <c r="A97" s="175">
        <v>20</v>
      </c>
      <c r="B97" s="176" t="s">
        <v>1624</v>
      </c>
      <c r="C97" s="185" t="s">
        <v>1625</v>
      </c>
      <c r="D97" s="177" t="s">
        <v>330</v>
      </c>
      <c r="E97" s="178">
        <v>25</v>
      </c>
      <c r="F97" s="179"/>
      <c r="G97" s="180">
        <f>ROUND(E97*F97,2)</f>
        <v>0</v>
      </c>
      <c r="H97" s="179"/>
      <c r="I97" s="180">
        <f>ROUND(E97*H97,2)</f>
        <v>0</v>
      </c>
      <c r="J97" s="179"/>
      <c r="K97" s="180">
        <f>ROUND(E97*J97,2)</f>
        <v>0</v>
      </c>
      <c r="L97" s="180">
        <v>21</v>
      </c>
      <c r="M97" s="180">
        <f>G97*(1+L97/100)</f>
        <v>0</v>
      </c>
      <c r="N97" s="178">
        <v>1.5299999999999999E-3</v>
      </c>
      <c r="O97" s="178">
        <f>ROUND(E97*N97,2)</f>
        <v>0.04</v>
      </c>
      <c r="P97" s="178">
        <v>0</v>
      </c>
      <c r="Q97" s="178">
        <f>ROUND(E97*P97,2)</f>
        <v>0</v>
      </c>
      <c r="R97" s="180" t="s">
        <v>378</v>
      </c>
      <c r="S97" s="180" t="s">
        <v>272</v>
      </c>
      <c r="T97" s="181" t="s">
        <v>272</v>
      </c>
      <c r="U97" s="160">
        <v>0</v>
      </c>
      <c r="V97" s="160">
        <f>ROUND(E97*U97,2)</f>
        <v>0</v>
      </c>
      <c r="W97" s="160"/>
      <c r="X97" s="160" t="s">
        <v>379</v>
      </c>
      <c r="Y97" s="160" t="s">
        <v>275</v>
      </c>
      <c r="Z97" s="149"/>
      <c r="AA97" s="149"/>
      <c r="AB97" s="149"/>
      <c r="AC97" s="149"/>
      <c r="AD97" s="149"/>
      <c r="AE97" s="149"/>
      <c r="AF97" s="149"/>
      <c r="AG97" s="149" t="s">
        <v>597</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x14ac:dyDescent="0.2">
      <c r="A98" s="156"/>
      <c r="B98" s="157"/>
      <c r="C98" s="249" t="s">
        <v>1574</v>
      </c>
      <c r="D98" s="250"/>
      <c r="E98" s="250"/>
      <c r="F98" s="250"/>
      <c r="G98" s="250"/>
      <c r="H98" s="160"/>
      <c r="I98" s="160"/>
      <c r="J98" s="160"/>
      <c r="K98" s="160"/>
      <c r="L98" s="160"/>
      <c r="M98" s="160"/>
      <c r="N98" s="159"/>
      <c r="O98" s="159"/>
      <c r="P98" s="159"/>
      <c r="Q98" s="159"/>
      <c r="R98" s="160"/>
      <c r="S98" s="160"/>
      <c r="T98" s="160"/>
      <c r="U98" s="160"/>
      <c r="V98" s="160"/>
      <c r="W98" s="160"/>
      <c r="X98" s="160"/>
      <c r="Y98" s="160"/>
      <c r="Z98" s="149"/>
      <c r="AA98" s="149"/>
      <c r="AB98" s="149"/>
      <c r="AC98" s="149"/>
      <c r="AD98" s="149"/>
      <c r="AE98" s="149"/>
      <c r="AF98" s="149"/>
      <c r="AG98" s="149" t="s">
        <v>278</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2" x14ac:dyDescent="0.2">
      <c r="A99" s="156"/>
      <c r="B99" s="157"/>
      <c r="C99" s="186" t="s">
        <v>1626</v>
      </c>
      <c r="D99" s="165"/>
      <c r="E99" s="166">
        <v>25</v>
      </c>
      <c r="F99" s="160"/>
      <c r="G99" s="160"/>
      <c r="H99" s="160"/>
      <c r="I99" s="160"/>
      <c r="J99" s="160"/>
      <c r="K99" s="160"/>
      <c r="L99" s="160"/>
      <c r="M99" s="160"/>
      <c r="N99" s="159"/>
      <c r="O99" s="159"/>
      <c r="P99" s="159"/>
      <c r="Q99" s="159"/>
      <c r="R99" s="160"/>
      <c r="S99" s="160"/>
      <c r="T99" s="160"/>
      <c r="U99" s="160"/>
      <c r="V99" s="160"/>
      <c r="W99" s="160"/>
      <c r="X99" s="160"/>
      <c r="Y99" s="160"/>
      <c r="Z99" s="149"/>
      <c r="AA99" s="149"/>
      <c r="AB99" s="149"/>
      <c r="AC99" s="149"/>
      <c r="AD99" s="149"/>
      <c r="AE99" s="149"/>
      <c r="AF99" s="149"/>
      <c r="AG99" s="149" t="s">
        <v>284</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x14ac:dyDescent="0.2">
      <c r="A100" s="156"/>
      <c r="B100" s="157"/>
      <c r="C100" s="251"/>
      <c r="D100" s="252"/>
      <c r="E100" s="252"/>
      <c r="F100" s="252"/>
      <c r="G100" s="252"/>
      <c r="H100" s="160"/>
      <c r="I100" s="160"/>
      <c r="J100" s="160"/>
      <c r="K100" s="160"/>
      <c r="L100" s="160"/>
      <c r="M100" s="160"/>
      <c r="N100" s="159"/>
      <c r="O100" s="159"/>
      <c r="P100" s="159"/>
      <c r="Q100" s="159"/>
      <c r="R100" s="160"/>
      <c r="S100" s="160"/>
      <c r="T100" s="160"/>
      <c r="U100" s="160"/>
      <c r="V100" s="160"/>
      <c r="W100" s="160"/>
      <c r="X100" s="160"/>
      <c r="Y100" s="160"/>
      <c r="Z100" s="149"/>
      <c r="AA100" s="149"/>
      <c r="AB100" s="149"/>
      <c r="AC100" s="149"/>
      <c r="AD100" s="149"/>
      <c r="AE100" s="149"/>
      <c r="AF100" s="149"/>
      <c r="AG100" s="149" t="s">
        <v>279</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ht="33.75" outlineLevel="1" x14ac:dyDescent="0.2">
      <c r="A101" s="175">
        <v>21</v>
      </c>
      <c r="B101" s="176" t="s">
        <v>1627</v>
      </c>
      <c r="C101" s="185" t="s">
        <v>1628</v>
      </c>
      <c r="D101" s="177" t="s">
        <v>330</v>
      </c>
      <c r="E101" s="178">
        <v>12</v>
      </c>
      <c r="F101" s="179"/>
      <c r="G101" s="180">
        <f>ROUND(E101*F101,2)</f>
        <v>0</v>
      </c>
      <c r="H101" s="179"/>
      <c r="I101" s="180">
        <f>ROUND(E101*H101,2)</f>
        <v>0</v>
      </c>
      <c r="J101" s="179"/>
      <c r="K101" s="180">
        <f>ROUND(E101*J101,2)</f>
        <v>0</v>
      </c>
      <c r="L101" s="180">
        <v>21</v>
      </c>
      <c r="M101" s="180">
        <f>G101*(1+L101/100)</f>
        <v>0</v>
      </c>
      <c r="N101" s="178">
        <v>2.0400000000000001E-3</v>
      </c>
      <c r="O101" s="178">
        <f>ROUND(E101*N101,2)</f>
        <v>0.02</v>
      </c>
      <c r="P101" s="178">
        <v>0</v>
      </c>
      <c r="Q101" s="178">
        <f>ROUND(E101*P101,2)</f>
        <v>0</v>
      </c>
      <c r="R101" s="180" t="s">
        <v>378</v>
      </c>
      <c r="S101" s="180" t="s">
        <v>272</v>
      </c>
      <c r="T101" s="181" t="s">
        <v>272</v>
      </c>
      <c r="U101" s="160">
        <v>0</v>
      </c>
      <c r="V101" s="160">
        <f>ROUND(E101*U101,2)</f>
        <v>0</v>
      </c>
      <c r="W101" s="160"/>
      <c r="X101" s="160" t="s">
        <v>379</v>
      </c>
      <c r="Y101" s="160" t="s">
        <v>275</v>
      </c>
      <c r="Z101" s="149"/>
      <c r="AA101" s="149"/>
      <c r="AB101" s="149"/>
      <c r="AC101" s="149"/>
      <c r="AD101" s="149"/>
      <c r="AE101" s="149"/>
      <c r="AF101" s="149"/>
      <c r="AG101" s="149" t="s">
        <v>597</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2" x14ac:dyDescent="0.2">
      <c r="A102" s="156"/>
      <c r="B102" s="157"/>
      <c r="C102" s="249" t="s">
        <v>1574</v>
      </c>
      <c r="D102" s="250"/>
      <c r="E102" s="250"/>
      <c r="F102" s="250"/>
      <c r="G102" s="250"/>
      <c r="H102" s="160"/>
      <c r="I102" s="160"/>
      <c r="J102" s="160"/>
      <c r="K102" s="160"/>
      <c r="L102" s="160"/>
      <c r="M102" s="160"/>
      <c r="N102" s="159"/>
      <c r="O102" s="159"/>
      <c r="P102" s="159"/>
      <c r="Q102" s="159"/>
      <c r="R102" s="160"/>
      <c r="S102" s="160"/>
      <c r="T102" s="160"/>
      <c r="U102" s="160"/>
      <c r="V102" s="160"/>
      <c r="W102" s="160"/>
      <c r="X102" s="160"/>
      <c r="Y102" s="160"/>
      <c r="Z102" s="149"/>
      <c r="AA102" s="149"/>
      <c r="AB102" s="149"/>
      <c r="AC102" s="149"/>
      <c r="AD102" s="149"/>
      <c r="AE102" s="149"/>
      <c r="AF102" s="149"/>
      <c r="AG102" s="149" t="s">
        <v>278</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x14ac:dyDescent="0.2">
      <c r="A103" s="156"/>
      <c r="B103" s="157"/>
      <c r="C103" s="186" t="s">
        <v>1629</v>
      </c>
      <c r="D103" s="165"/>
      <c r="E103" s="166">
        <v>12</v>
      </c>
      <c r="F103" s="160"/>
      <c r="G103" s="160"/>
      <c r="H103" s="160"/>
      <c r="I103" s="160"/>
      <c r="J103" s="160"/>
      <c r="K103" s="160"/>
      <c r="L103" s="160"/>
      <c r="M103" s="160"/>
      <c r="N103" s="159"/>
      <c r="O103" s="159"/>
      <c r="P103" s="159"/>
      <c r="Q103" s="159"/>
      <c r="R103" s="160"/>
      <c r="S103" s="160"/>
      <c r="T103" s="160"/>
      <c r="U103" s="160"/>
      <c r="V103" s="160"/>
      <c r="W103" s="160"/>
      <c r="X103" s="160"/>
      <c r="Y103" s="160"/>
      <c r="Z103" s="149"/>
      <c r="AA103" s="149"/>
      <c r="AB103" s="149"/>
      <c r="AC103" s="149"/>
      <c r="AD103" s="149"/>
      <c r="AE103" s="149"/>
      <c r="AF103" s="149"/>
      <c r="AG103" s="149" t="s">
        <v>284</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x14ac:dyDescent="0.2">
      <c r="A104" s="156"/>
      <c r="B104" s="157"/>
      <c r="C104" s="251"/>
      <c r="D104" s="252"/>
      <c r="E104" s="252"/>
      <c r="F104" s="252"/>
      <c r="G104" s="252"/>
      <c r="H104" s="160"/>
      <c r="I104" s="160"/>
      <c r="J104" s="160"/>
      <c r="K104" s="160"/>
      <c r="L104" s="160"/>
      <c r="M104" s="160"/>
      <c r="N104" s="159"/>
      <c r="O104" s="159"/>
      <c r="P104" s="159"/>
      <c r="Q104" s="159"/>
      <c r="R104" s="160"/>
      <c r="S104" s="160"/>
      <c r="T104" s="160"/>
      <c r="U104" s="160"/>
      <c r="V104" s="160"/>
      <c r="W104" s="160"/>
      <c r="X104" s="160"/>
      <c r="Y104" s="160"/>
      <c r="Z104" s="149"/>
      <c r="AA104" s="149"/>
      <c r="AB104" s="149"/>
      <c r="AC104" s="149"/>
      <c r="AD104" s="149"/>
      <c r="AE104" s="149"/>
      <c r="AF104" s="149"/>
      <c r="AG104" s="149" t="s">
        <v>279</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ht="33.75" outlineLevel="1" x14ac:dyDescent="0.2">
      <c r="A105" s="175">
        <v>22</v>
      </c>
      <c r="B105" s="176" t="s">
        <v>1630</v>
      </c>
      <c r="C105" s="185" t="s">
        <v>1631</v>
      </c>
      <c r="D105" s="177" t="s">
        <v>330</v>
      </c>
      <c r="E105" s="178">
        <v>12</v>
      </c>
      <c r="F105" s="179"/>
      <c r="G105" s="180">
        <f>ROUND(E105*F105,2)</f>
        <v>0</v>
      </c>
      <c r="H105" s="179"/>
      <c r="I105" s="180">
        <f>ROUND(E105*H105,2)</f>
        <v>0</v>
      </c>
      <c r="J105" s="179"/>
      <c r="K105" s="180">
        <f>ROUND(E105*J105,2)</f>
        <v>0</v>
      </c>
      <c r="L105" s="180">
        <v>21</v>
      </c>
      <c r="M105" s="180">
        <f>G105*(1+L105/100)</f>
        <v>0</v>
      </c>
      <c r="N105" s="178">
        <v>2.33E-3</v>
      </c>
      <c r="O105" s="178">
        <f>ROUND(E105*N105,2)</f>
        <v>0.03</v>
      </c>
      <c r="P105" s="178">
        <v>0</v>
      </c>
      <c r="Q105" s="178">
        <f>ROUND(E105*P105,2)</f>
        <v>0</v>
      </c>
      <c r="R105" s="180" t="s">
        <v>378</v>
      </c>
      <c r="S105" s="180" t="s">
        <v>272</v>
      </c>
      <c r="T105" s="181" t="s">
        <v>272</v>
      </c>
      <c r="U105" s="160">
        <v>0</v>
      </c>
      <c r="V105" s="160">
        <f>ROUND(E105*U105,2)</f>
        <v>0</v>
      </c>
      <c r="W105" s="160"/>
      <c r="X105" s="160" t="s">
        <v>379</v>
      </c>
      <c r="Y105" s="160" t="s">
        <v>275</v>
      </c>
      <c r="Z105" s="149"/>
      <c r="AA105" s="149"/>
      <c r="AB105" s="149"/>
      <c r="AC105" s="149"/>
      <c r="AD105" s="149"/>
      <c r="AE105" s="149"/>
      <c r="AF105" s="149"/>
      <c r="AG105" s="149" t="s">
        <v>597</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2" x14ac:dyDescent="0.2">
      <c r="A106" s="156"/>
      <c r="B106" s="157"/>
      <c r="C106" s="249" t="s">
        <v>1574</v>
      </c>
      <c r="D106" s="250"/>
      <c r="E106" s="250"/>
      <c r="F106" s="250"/>
      <c r="G106" s="250"/>
      <c r="H106" s="160"/>
      <c r="I106" s="160"/>
      <c r="J106" s="160"/>
      <c r="K106" s="160"/>
      <c r="L106" s="160"/>
      <c r="M106" s="160"/>
      <c r="N106" s="159"/>
      <c r="O106" s="159"/>
      <c r="P106" s="159"/>
      <c r="Q106" s="159"/>
      <c r="R106" s="160"/>
      <c r="S106" s="160"/>
      <c r="T106" s="160"/>
      <c r="U106" s="160"/>
      <c r="V106" s="160"/>
      <c r="W106" s="160"/>
      <c r="X106" s="160"/>
      <c r="Y106" s="160"/>
      <c r="Z106" s="149"/>
      <c r="AA106" s="149"/>
      <c r="AB106" s="149"/>
      <c r="AC106" s="149"/>
      <c r="AD106" s="149"/>
      <c r="AE106" s="149"/>
      <c r="AF106" s="149"/>
      <c r="AG106" s="149" t="s">
        <v>278</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x14ac:dyDescent="0.2">
      <c r="A107" s="156"/>
      <c r="B107" s="157"/>
      <c r="C107" s="186" t="s">
        <v>1632</v>
      </c>
      <c r="D107" s="165"/>
      <c r="E107" s="166">
        <v>12</v>
      </c>
      <c r="F107" s="160"/>
      <c r="G107" s="160"/>
      <c r="H107" s="160"/>
      <c r="I107" s="160"/>
      <c r="J107" s="160"/>
      <c r="K107" s="160"/>
      <c r="L107" s="160"/>
      <c r="M107" s="160"/>
      <c r="N107" s="159"/>
      <c r="O107" s="159"/>
      <c r="P107" s="159"/>
      <c r="Q107" s="159"/>
      <c r="R107" s="160"/>
      <c r="S107" s="160"/>
      <c r="T107" s="160"/>
      <c r="U107" s="160"/>
      <c r="V107" s="160"/>
      <c r="W107" s="160"/>
      <c r="X107" s="160"/>
      <c r="Y107" s="160"/>
      <c r="Z107" s="149"/>
      <c r="AA107" s="149"/>
      <c r="AB107" s="149"/>
      <c r="AC107" s="149"/>
      <c r="AD107" s="149"/>
      <c r="AE107" s="149"/>
      <c r="AF107" s="149"/>
      <c r="AG107" s="149" t="s">
        <v>284</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x14ac:dyDescent="0.2">
      <c r="A108" s="156"/>
      <c r="B108" s="157"/>
      <c r="C108" s="251"/>
      <c r="D108" s="252"/>
      <c r="E108" s="252"/>
      <c r="F108" s="252"/>
      <c r="G108" s="252"/>
      <c r="H108" s="160"/>
      <c r="I108" s="160"/>
      <c r="J108" s="160"/>
      <c r="K108" s="160"/>
      <c r="L108" s="160"/>
      <c r="M108" s="160"/>
      <c r="N108" s="159"/>
      <c r="O108" s="159"/>
      <c r="P108" s="159"/>
      <c r="Q108" s="159"/>
      <c r="R108" s="160"/>
      <c r="S108" s="160"/>
      <c r="T108" s="160"/>
      <c r="U108" s="160"/>
      <c r="V108" s="160"/>
      <c r="W108" s="160"/>
      <c r="X108" s="160"/>
      <c r="Y108" s="160"/>
      <c r="Z108" s="149"/>
      <c r="AA108" s="149"/>
      <c r="AB108" s="149"/>
      <c r="AC108" s="149"/>
      <c r="AD108" s="149"/>
      <c r="AE108" s="149"/>
      <c r="AF108" s="149"/>
      <c r="AG108" s="149" t="s">
        <v>279</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
      <c r="A109" s="156">
        <v>23</v>
      </c>
      <c r="B109" s="157" t="s">
        <v>1633</v>
      </c>
      <c r="C109" s="190" t="s">
        <v>1634</v>
      </c>
      <c r="D109" s="158" t="s">
        <v>0</v>
      </c>
      <c r="E109" s="182"/>
      <c r="F109" s="161"/>
      <c r="G109" s="160">
        <f>ROUND(E109*F109,2)</f>
        <v>0</v>
      </c>
      <c r="H109" s="161"/>
      <c r="I109" s="160">
        <f>ROUND(E109*H109,2)</f>
        <v>0</v>
      </c>
      <c r="J109" s="161"/>
      <c r="K109" s="160">
        <f>ROUND(E109*J109,2)</f>
        <v>0</v>
      </c>
      <c r="L109" s="160">
        <v>21</v>
      </c>
      <c r="M109" s="160">
        <f>G109*(1+L109/100)</f>
        <v>0</v>
      </c>
      <c r="N109" s="159">
        <v>0</v>
      </c>
      <c r="O109" s="159">
        <f>ROUND(E109*N109,2)</f>
        <v>0</v>
      </c>
      <c r="P109" s="159">
        <v>0</v>
      </c>
      <c r="Q109" s="159">
        <f>ROUND(E109*P109,2)</f>
        <v>0</v>
      </c>
      <c r="R109" s="160" t="s">
        <v>345</v>
      </c>
      <c r="S109" s="160" t="s">
        <v>272</v>
      </c>
      <c r="T109" s="160" t="s">
        <v>272</v>
      </c>
      <c r="U109" s="160">
        <v>0</v>
      </c>
      <c r="V109" s="160">
        <f>ROUND(E109*U109,2)</f>
        <v>0</v>
      </c>
      <c r="W109" s="160"/>
      <c r="X109" s="160" t="s">
        <v>833</v>
      </c>
      <c r="Y109" s="160" t="s">
        <v>275</v>
      </c>
      <c r="Z109" s="149"/>
      <c r="AA109" s="149"/>
      <c r="AB109" s="149"/>
      <c r="AC109" s="149"/>
      <c r="AD109" s="149"/>
      <c r="AE109" s="149"/>
      <c r="AF109" s="149"/>
      <c r="AG109" s="149" t="s">
        <v>834</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x14ac:dyDescent="0.2">
      <c r="A110" s="156"/>
      <c r="B110" s="157"/>
      <c r="C110" s="266" t="s">
        <v>628</v>
      </c>
      <c r="D110" s="267"/>
      <c r="E110" s="267"/>
      <c r="F110" s="267"/>
      <c r="G110" s="267"/>
      <c r="H110" s="160"/>
      <c r="I110" s="160"/>
      <c r="J110" s="160"/>
      <c r="K110" s="160"/>
      <c r="L110" s="160"/>
      <c r="M110" s="160"/>
      <c r="N110" s="159"/>
      <c r="O110" s="159"/>
      <c r="P110" s="159"/>
      <c r="Q110" s="159"/>
      <c r="R110" s="160"/>
      <c r="S110" s="160"/>
      <c r="T110" s="160"/>
      <c r="U110" s="160"/>
      <c r="V110" s="160"/>
      <c r="W110" s="160"/>
      <c r="X110" s="160"/>
      <c r="Y110" s="160"/>
      <c r="Z110" s="149"/>
      <c r="AA110" s="149"/>
      <c r="AB110" s="149"/>
      <c r="AC110" s="149"/>
      <c r="AD110" s="149"/>
      <c r="AE110" s="149"/>
      <c r="AF110" s="149"/>
      <c r="AG110" s="149" t="s">
        <v>316</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x14ac:dyDescent="0.2">
      <c r="A111" s="156"/>
      <c r="B111" s="157"/>
      <c r="C111" s="251"/>
      <c r="D111" s="252"/>
      <c r="E111" s="252"/>
      <c r="F111" s="252"/>
      <c r="G111" s="252"/>
      <c r="H111" s="160"/>
      <c r="I111" s="160"/>
      <c r="J111" s="160"/>
      <c r="K111" s="160"/>
      <c r="L111" s="160"/>
      <c r="M111" s="160"/>
      <c r="N111" s="159"/>
      <c r="O111" s="159"/>
      <c r="P111" s="159"/>
      <c r="Q111" s="159"/>
      <c r="R111" s="160"/>
      <c r="S111" s="160"/>
      <c r="T111" s="160"/>
      <c r="U111" s="160"/>
      <c r="V111" s="160"/>
      <c r="W111" s="160"/>
      <c r="X111" s="160"/>
      <c r="Y111" s="160"/>
      <c r="Z111" s="149"/>
      <c r="AA111" s="149"/>
      <c r="AB111" s="149"/>
      <c r="AC111" s="149"/>
      <c r="AD111" s="149"/>
      <c r="AE111" s="149"/>
      <c r="AF111" s="149"/>
      <c r="AG111" s="149" t="s">
        <v>279</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x14ac:dyDescent="0.2">
      <c r="A112" s="168" t="s">
        <v>267</v>
      </c>
      <c r="B112" s="169" t="s">
        <v>190</v>
      </c>
      <c r="C112" s="184" t="s">
        <v>191</v>
      </c>
      <c r="D112" s="170"/>
      <c r="E112" s="171"/>
      <c r="F112" s="172"/>
      <c r="G112" s="172">
        <f>SUMIF(AG113:AG231,"&lt;&gt;NOR",G113:G231)</f>
        <v>0</v>
      </c>
      <c r="H112" s="172"/>
      <c r="I112" s="172">
        <f>SUM(I113:I231)</f>
        <v>0</v>
      </c>
      <c r="J112" s="172"/>
      <c r="K112" s="172">
        <f>SUM(K113:K231)</f>
        <v>0</v>
      </c>
      <c r="L112" s="172"/>
      <c r="M112" s="172">
        <f>SUM(M113:M231)</f>
        <v>0</v>
      </c>
      <c r="N112" s="171"/>
      <c r="O112" s="171">
        <f>SUM(O113:O231)</f>
        <v>0.02</v>
      </c>
      <c r="P112" s="171"/>
      <c r="Q112" s="171">
        <f>SUM(Q113:Q231)</f>
        <v>5.0400000000000009</v>
      </c>
      <c r="R112" s="172"/>
      <c r="S112" s="172"/>
      <c r="T112" s="173"/>
      <c r="U112" s="167"/>
      <c r="V112" s="167">
        <f>SUM(V113:V231)</f>
        <v>188.42</v>
      </c>
      <c r="W112" s="167"/>
      <c r="X112" s="167"/>
      <c r="Y112" s="167"/>
      <c r="AG112" t="s">
        <v>268</v>
      </c>
    </row>
    <row r="113" spans="1:60" outlineLevel="1" x14ac:dyDescent="0.2">
      <c r="A113" s="175">
        <v>24</v>
      </c>
      <c r="B113" s="176" t="s">
        <v>1635</v>
      </c>
      <c r="C113" s="185" t="s">
        <v>1636</v>
      </c>
      <c r="D113" s="177" t="s">
        <v>357</v>
      </c>
      <c r="E113" s="178">
        <v>1</v>
      </c>
      <c r="F113" s="179"/>
      <c r="G113" s="180">
        <f>ROUND(E113*F113,2)</f>
        <v>0</v>
      </c>
      <c r="H113" s="179"/>
      <c r="I113" s="180">
        <f>ROUND(E113*H113,2)</f>
        <v>0</v>
      </c>
      <c r="J113" s="179"/>
      <c r="K113" s="180">
        <f>ROUND(E113*J113,2)</f>
        <v>0</v>
      </c>
      <c r="L113" s="180">
        <v>21</v>
      </c>
      <c r="M113" s="180">
        <f>G113*(1+L113/100)</f>
        <v>0</v>
      </c>
      <c r="N113" s="178">
        <v>7.5000000000000002E-4</v>
      </c>
      <c r="O113" s="178">
        <f>ROUND(E113*N113,2)</f>
        <v>0</v>
      </c>
      <c r="P113" s="178">
        <v>2.72</v>
      </c>
      <c r="Q113" s="178">
        <f>ROUND(E113*P113,2)</f>
        <v>2.72</v>
      </c>
      <c r="R113" s="180" t="s">
        <v>1084</v>
      </c>
      <c r="S113" s="180" t="s">
        <v>272</v>
      </c>
      <c r="T113" s="181" t="s">
        <v>272</v>
      </c>
      <c r="U113" s="160">
        <v>20.82</v>
      </c>
      <c r="V113" s="160">
        <f>ROUND(E113*U113,2)</f>
        <v>20.82</v>
      </c>
      <c r="W113" s="160"/>
      <c r="X113" s="160" t="s">
        <v>313</v>
      </c>
      <c r="Y113" s="160" t="s">
        <v>275</v>
      </c>
      <c r="Z113" s="149"/>
      <c r="AA113" s="149"/>
      <c r="AB113" s="149"/>
      <c r="AC113" s="149"/>
      <c r="AD113" s="149"/>
      <c r="AE113" s="149"/>
      <c r="AF113" s="149"/>
      <c r="AG113" s="149" t="s">
        <v>554</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2" x14ac:dyDescent="0.2">
      <c r="A114" s="156"/>
      <c r="B114" s="157"/>
      <c r="C114" s="186" t="s">
        <v>1637</v>
      </c>
      <c r="D114" s="165"/>
      <c r="E114" s="166">
        <v>1</v>
      </c>
      <c r="F114" s="160"/>
      <c r="G114" s="160"/>
      <c r="H114" s="160"/>
      <c r="I114" s="160"/>
      <c r="J114" s="160"/>
      <c r="K114" s="160"/>
      <c r="L114" s="160"/>
      <c r="M114" s="160"/>
      <c r="N114" s="159"/>
      <c r="O114" s="159"/>
      <c r="P114" s="159"/>
      <c r="Q114" s="159"/>
      <c r="R114" s="160"/>
      <c r="S114" s="160"/>
      <c r="T114" s="160"/>
      <c r="U114" s="160"/>
      <c r="V114" s="160"/>
      <c r="W114" s="160"/>
      <c r="X114" s="160"/>
      <c r="Y114" s="160"/>
      <c r="Z114" s="149"/>
      <c r="AA114" s="149"/>
      <c r="AB114" s="149"/>
      <c r="AC114" s="149"/>
      <c r="AD114" s="149"/>
      <c r="AE114" s="149"/>
      <c r="AF114" s="149"/>
      <c r="AG114" s="149" t="s">
        <v>284</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x14ac:dyDescent="0.2">
      <c r="A115" s="156"/>
      <c r="B115" s="157"/>
      <c r="C115" s="251"/>
      <c r="D115" s="252"/>
      <c r="E115" s="252"/>
      <c r="F115" s="252"/>
      <c r="G115" s="252"/>
      <c r="H115" s="160"/>
      <c r="I115" s="160"/>
      <c r="J115" s="160"/>
      <c r="K115" s="160"/>
      <c r="L115" s="160"/>
      <c r="M115" s="160"/>
      <c r="N115" s="159"/>
      <c r="O115" s="159"/>
      <c r="P115" s="159"/>
      <c r="Q115" s="159"/>
      <c r="R115" s="160"/>
      <c r="S115" s="160"/>
      <c r="T115" s="160"/>
      <c r="U115" s="160"/>
      <c r="V115" s="160"/>
      <c r="W115" s="160"/>
      <c r="X115" s="160"/>
      <c r="Y115" s="160"/>
      <c r="Z115" s="149"/>
      <c r="AA115" s="149"/>
      <c r="AB115" s="149"/>
      <c r="AC115" s="149"/>
      <c r="AD115" s="149"/>
      <c r="AE115" s="149"/>
      <c r="AF115" s="149"/>
      <c r="AG115" s="149" t="s">
        <v>279</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ht="22.5" outlineLevel="1" x14ac:dyDescent="0.2">
      <c r="A116" s="175">
        <v>25</v>
      </c>
      <c r="B116" s="176" t="s">
        <v>1638</v>
      </c>
      <c r="C116" s="185" t="s">
        <v>1639</v>
      </c>
      <c r="D116" s="177" t="s">
        <v>357</v>
      </c>
      <c r="E116" s="178">
        <v>1</v>
      </c>
      <c r="F116" s="179"/>
      <c r="G116" s="180">
        <f>ROUND(E116*F116,2)</f>
        <v>0</v>
      </c>
      <c r="H116" s="179"/>
      <c r="I116" s="180">
        <f>ROUND(E116*H116,2)</f>
        <v>0</v>
      </c>
      <c r="J116" s="179"/>
      <c r="K116" s="180">
        <f>ROUND(E116*J116,2)</f>
        <v>0</v>
      </c>
      <c r="L116" s="180">
        <v>21</v>
      </c>
      <c r="M116" s="180">
        <f>G116*(1+L116/100)</f>
        <v>0</v>
      </c>
      <c r="N116" s="178">
        <v>4.2300000000000003E-3</v>
      </c>
      <c r="O116" s="178">
        <f>ROUND(E116*N116,2)</f>
        <v>0</v>
      </c>
      <c r="P116" s="178">
        <v>2.17</v>
      </c>
      <c r="Q116" s="178">
        <f>ROUND(E116*P116,2)</f>
        <v>2.17</v>
      </c>
      <c r="R116" s="180" t="s">
        <v>1084</v>
      </c>
      <c r="S116" s="180" t="s">
        <v>272</v>
      </c>
      <c r="T116" s="181" t="s">
        <v>272</v>
      </c>
      <c r="U116" s="160">
        <v>17.12</v>
      </c>
      <c r="V116" s="160">
        <f>ROUND(E116*U116,2)</f>
        <v>17.12</v>
      </c>
      <c r="W116" s="160"/>
      <c r="X116" s="160" t="s">
        <v>313</v>
      </c>
      <c r="Y116" s="160" t="s">
        <v>275</v>
      </c>
      <c r="Z116" s="149"/>
      <c r="AA116" s="149"/>
      <c r="AB116" s="149"/>
      <c r="AC116" s="149"/>
      <c r="AD116" s="149"/>
      <c r="AE116" s="149"/>
      <c r="AF116" s="149"/>
      <c r="AG116" s="149" t="s">
        <v>554</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2" x14ac:dyDescent="0.2">
      <c r="A117" s="156"/>
      <c r="B117" s="157"/>
      <c r="C117" s="186" t="s">
        <v>1637</v>
      </c>
      <c r="D117" s="165"/>
      <c r="E117" s="166">
        <v>1</v>
      </c>
      <c r="F117" s="160"/>
      <c r="G117" s="160"/>
      <c r="H117" s="160"/>
      <c r="I117" s="160"/>
      <c r="J117" s="160"/>
      <c r="K117" s="160"/>
      <c r="L117" s="160"/>
      <c r="M117" s="160"/>
      <c r="N117" s="159"/>
      <c r="O117" s="159"/>
      <c r="P117" s="159"/>
      <c r="Q117" s="159"/>
      <c r="R117" s="160"/>
      <c r="S117" s="160"/>
      <c r="T117" s="160"/>
      <c r="U117" s="160"/>
      <c r="V117" s="160"/>
      <c r="W117" s="160"/>
      <c r="X117" s="160"/>
      <c r="Y117" s="160"/>
      <c r="Z117" s="149"/>
      <c r="AA117" s="149"/>
      <c r="AB117" s="149"/>
      <c r="AC117" s="149"/>
      <c r="AD117" s="149"/>
      <c r="AE117" s="149"/>
      <c r="AF117" s="149"/>
      <c r="AG117" s="149" t="s">
        <v>284</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x14ac:dyDescent="0.2">
      <c r="A118" s="156"/>
      <c r="B118" s="157"/>
      <c r="C118" s="251"/>
      <c r="D118" s="252"/>
      <c r="E118" s="252"/>
      <c r="F118" s="252"/>
      <c r="G118" s="252"/>
      <c r="H118" s="160"/>
      <c r="I118" s="160"/>
      <c r="J118" s="160"/>
      <c r="K118" s="160"/>
      <c r="L118" s="160"/>
      <c r="M118" s="160"/>
      <c r="N118" s="159"/>
      <c r="O118" s="159"/>
      <c r="P118" s="159"/>
      <c r="Q118" s="159"/>
      <c r="R118" s="160"/>
      <c r="S118" s="160"/>
      <c r="T118" s="160"/>
      <c r="U118" s="160"/>
      <c r="V118" s="160"/>
      <c r="W118" s="160"/>
      <c r="X118" s="160"/>
      <c r="Y118" s="160"/>
      <c r="Z118" s="149"/>
      <c r="AA118" s="149"/>
      <c r="AB118" s="149"/>
      <c r="AC118" s="149"/>
      <c r="AD118" s="149"/>
      <c r="AE118" s="149"/>
      <c r="AF118" s="149"/>
      <c r="AG118" s="149" t="s">
        <v>279</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ht="22.5" outlineLevel="1" x14ac:dyDescent="0.2">
      <c r="A119" s="175">
        <v>26</v>
      </c>
      <c r="B119" s="176" t="s">
        <v>1640</v>
      </c>
      <c r="C119" s="185" t="s">
        <v>1641</v>
      </c>
      <c r="D119" s="177" t="s">
        <v>357</v>
      </c>
      <c r="E119" s="178">
        <v>2</v>
      </c>
      <c r="F119" s="179"/>
      <c r="G119" s="180">
        <f>ROUND(E119*F119,2)</f>
        <v>0</v>
      </c>
      <c r="H119" s="179"/>
      <c r="I119" s="180">
        <f>ROUND(E119*H119,2)</f>
        <v>0</v>
      </c>
      <c r="J119" s="179"/>
      <c r="K119" s="180">
        <f>ROUND(E119*J119,2)</f>
        <v>0</v>
      </c>
      <c r="L119" s="180">
        <v>21</v>
      </c>
      <c r="M119" s="180">
        <f>G119*(1+L119/100)</f>
        <v>0</v>
      </c>
      <c r="N119" s="178">
        <v>9.1599999999999997E-3</v>
      </c>
      <c r="O119" s="178">
        <f>ROUND(E119*N119,2)</f>
        <v>0.02</v>
      </c>
      <c r="P119" s="178">
        <v>0</v>
      </c>
      <c r="Q119" s="178">
        <f>ROUND(E119*P119,2)</f>
        <v>0</v>
      </c>
      <c r="R119" s="180" t="s">
        <v>1084</v>
      </c>
      <c r="S119" s="180" t="s">
        <v>272</v>
      </c>
      <c r="T119" s="181" t="s">
        <v>272</v>
      </c>
      <c r="U119" s="160">
        <v>13.52</v>
      </c>
      <c r="V119" s="160">
        <f>ROUND(E119*U119,2)</f>
        <v>27.04</v>
      </c>
      <c r="W119" s="160"/>
      <c r="X119" s="160" t="s">
        <v>313</v>
      </c>
      <c r="Y119" s="160" t="s">
        <v>275</v>
      </c>
      <c r="Z119" s="149"/>
      <c r="AA119" s="149"/>
      <c r="AB119" s="149"/>
      <c r="AC119" s="149"/>
      <c r="AD119" s="149"/>
      <c r="AE119" s="149"/>
      <c r="AF119" s="149"/>
      <c r="AG119" s="149" t="s">
        <v>554</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2" x14ac:dyDescent="0.2">
      <c r="A120" s="156"/>
      <c r="B120" s="157"/>
      <c r="C120" s="186" t="s">
        <v>1642</v>
      </c>
      <c r="D120" s="165"/>
      <c r="E120" s="166">
        <v>2</v>
      </c>
      <c r="F120" s="160"/>
      <c r="G120" s="160"/>
      <c r="H120" s="160"/>
      <c r="I120" s="160"/>
      <c r="J120" s="160"/>
      <c r="K120" s="160"/>
      <c r="L120" s="160"/>
      <c r="M120" s="160"/>
      <c r="N120" s="159"/>
      <c r="O120" s="159"/>
      <c r="P120" s="159"/>
      <c r="Q120" s="159"/>
      <c r="R120" s="160"/>
      <c r="S120" s="160"/>
      <c r="T120" s="160"/>
      <c r="U120" s="160"/>
      <c r="V120" s="160"/>
      <c r="W120" s="160"/>
      <c r="X120" s="160"/>
      <c r="Y120" s="160"/>
      <c r="Z120" s="149"/>
      <c r="AA120" s="149"/>
      <c r="AB120" s="149"/>
      <c r="AC120" s="149"/>
      <c r="AD120" s="149"/>
      <c r="AE120" s="149"/>
      <c r="AF120" s="149"/>
      <c r="AG120" s="149" t="s">
        <v>284</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x14ac:dyDescent="0.2">
      <c r="A121" s="156"/>
      <c r="B121" s="157"/>
      <c r="C121" s="251"/>
      <c r="D121" s="252"/>
      <c r="E121" s="252"/>
      <c r="F121" s="252"/>
      <c r="G121" s="252"/>
      <c r="H121" s="160"/>
      <c r="I121" s="160"/>
      <c r="J121" s="160"/>
      <c r="K121" s="160"/>
      <c r="L121" s="160"/>
      <c r="M121" s="160"/>
      <c r="N121" s="159"/>
      <c r="O121" s="159"/>
      <c r="P121" s="159"/>
      <c r="Q121" s="159"/>
      <c r="R121" s="160"/>
      <c r="S121" s="160"/>
      <c r="T121" s="160"/>
      <c r="U121" s="160"/>
      <c r="V121" s="160"/>
      <c r="W121" s="160"/>
      <c r="X121" s="160"/>
      <c r="Y121" s="160"/>
      <c r="Z121" s="149"/>
      <c r="AA121" s="149"/>
      <c r="AB121" s="149"/>
      <c r="AC121" s="149"/>
      <c r="AD121" s="149"/>
      <c r="AE121" s="149"/>
      <c r="AF121" s="149"/>
      <c r="AG121" s="149" t="s">
        <v>279</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
      <c r="A122" s="175">
        <v>27</v>
      </c>
      <c r="B122" s="176" t="s">
        <v>1643</v>
      </c>
      <c r="C122" s="185" t="s">
        <v>1644</v>
      </c>
      <c r="D122" s="177" t="s">
        <v>357</v>
      </c>
      <c r="E122" s="178">
        <v>2</v>
      </c>
      <c r="F122" s="179"/>
      <c r="G122" s="180">
        <f>ROUND(E122*F122,2)</f>
        <v>0</v>
      </c>
      <c r="H122" s="179"/>
      <c r="I122" s="180">
        <f>ROUND(E122*H122,2)</f>
        <v>0</v>
      </c>
      <c r="J122" s="179"/>
      <c r="K122" s="180">
        <f>ROUND(E122*J122,2)</f>
        <v>0</v>
      </c>
      <c r="L122" s="180">
        <v>21</v>
      </c>
      <c r="M122" s="180">
        <f>G122*(1+L122/100)</f>
        <v>0</v>
      </c>
      <c r="N122" s="178">
        <v>2.5999999999999998E-4</v>
      </c>
      <c r="O122" s="178">
        <f>ROUND(E122*N122,2)</f>
        <v>0</v>
      </c>
      <c r="P122" s="178">
        <v>7.4999999999999997E-2</v>
      </c>
      <c r="Q122" s="178">
        <f>ROUND(E122*P122,2)</f>
        <v>0.15</v>
      </c>
      <c r="R122" s="180" t="s">
        <v>1084</v>
      </c>
      <c r="S122" s="180" t="s">
        <v>272</v>
      </c>
      <c r="T122" s="181" t="s">
        <v>272</v>
      </c>
      <c r="U122" s="160">
        <v>2.2599999999999998</v>
      </c>
      <c r="V122" s="160">
        <f>ROUND(E122*U122,2)</f>
        <v>4.5199999999999996</v>
      </c>
      <c r="W122" s="160"/>
      <c r="X122" s="160" t="s">
        <v>313</v>
      </c>
      <c r="Y122" s="160" t="s">
        <v>275</v>
      </c>
      <c r="Z122" s="149"/>
      <c r="AA122" s="149"/>
      <c r="AB122" s="149"/>
      <c r="AC122" s="149"/>
      <c r="AD122" s="149"/>
      <c r="AE122" s="149"/>
      <c r="AF122" s="149"/>
      <c r="AG122" s="149" t="s">
        <v>554</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2" x14ac:dyDescent="0.2">
      <c r="A123" s="156"/>
      <c r="B123" s="157"/>
      <c r="C123" s="186" t="s">
        <v>1642</v>
      </c>
      <c r="D123" s="165"/>
      <c r="E123" s="166">
        <v>2</v>
      </c>
      <c r="F123" s="160"/>
      <c r="G123" s="160"/>
      <c r="H123" s="160"/>
      <c r="I123" s="160"/>
      <c r="J123" s="160"/>
      <c r="K123" s="160"/>
      <c r="L123" s="160"/>
      <c r="M123" s="160"/>
      <c r="N123" s="159"/>
      <c r="O123" s="159"/>
      <c r="P123" s="159"/>
      <c r="Q123" s="159"/>
      <c r="R123" s="160"/>
      <c r="S123" s="160"/>
      <c r="T123" s="160"/>
      <c r="U123" s="160"/>
      <c r="V123" s="160"/>
      <c r="W123" s="160"/>
      <c r="X123" s="160"/>
      <c r="Y123" s="160"/>
      <c r="Z123" s="149"/>
      <c r="AA123" s="149"/>
      <c r="AB123" s="149"/>
      <c r="AC123" s="149"/>
      <c r="AD123" s="149"/>
      <c r="AE123" s="149"/>
      <c r="AF123" s="149"/>
      <c r="AG123" s="149" t="s">
        <v>284</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2" x14ac:dyDescent="0.2">
      <c r="A124" s="156"/>
      <c r="B124" s="157"/>
      <c r="C124" s="251"/>
      <c r="D124" s="252"/>
      <c r="E124" s="252"/>
      <c r="F124" s="252"/>
      <c r="G124" s="252"/>
      <c r="H124" s="160"/>
      <c r="I124" s="160"/>
      <c r="J124" s="160"/>
      <c r="K124" s="160"/>
      <c r="L124" s="160"/>
      <c r="M124" s="160"/>
      <c r="N124" s="159"/>
      <c r="O124" s="159"/>
      <c r="P124" s="159"/>
      <c r="Q124" s="159"/>
      <c r="R124" s="160"/>
      <c r="S124" s="160"/>
      <c r="T124" s="160"/>
      <c r="U124" s="160"/>
      <c r="V124" s="160"/>
      <c r="W124" s="160"/>
      <c r="X124" s="160"/>
      <c r="Y124" s="160"/>
      <c r="Z124" s="149"/>
      <c r="AA124" s="149"/>
      <c r="AB124" s="149"/>
      <c r="AC124" s="149"/>
      <c r="AD124" s="149"/>
      <c r="AE124" s="149"/>
      <c r="AF124" s="149"/>
      <c r="AG124" s="149" t="s">
        <v>279</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
      <c r="A125" s="175">
        <v>28</v>
      </c>
      <c r="B125" s="176" t="s">
        <v>1645</v>
      </c>
      <c r="C125" s="185" t="s">
        <v>1646</v>
      </c>
      <c r="D125" s="177" t="s">
        <v>330</v>
      </c>
      <c r="E125" s="178">
        <v>5</v>
      </c>
      <c r="F125" s="179"/>
      <c r="G125" s="180">
        <f>ROUND(E125*F125,2)</f>
        <v>0</v>
      </c>
      <c r="H125" s="179"/>
      <c r="I125" s="180">
        <f>ROUND(E125*H125,2)</f>
        <v>0</v>
      </c>
      <c r="J125" s="179"/>
      <c r="K125" s="180">
        <f>ROUND(E125*J125,2)</f>
        <v>0</v>
      </c>
      <c r="L125" s="180">
        <v>21</v>
      </c>
      <c r="M125" s="180">
        <f>G125*(1+L125/100)</f>
        <v>0</v>
      </c>
      <c r="N125" s="178">
        <v>7.1000000000000002E-4</v>
      </c>
      <c r="O125" s="178">
        <f>ROUND(E125*N125,2)</f>
        <v>0</v>
      </c>
      <c r="P125" s="178">
        <v>0</v>
      </c>
      <c r="Q125" s="178">
        <f>ROUND(E125*P125,2)</f>
        <v>0</v>
      </c>
      <c r="R125" s="180" t="s">
        <v>1084</v>
      </c>
      <c r="S125" s="180" t="s">
        <v>272</v>
      </c>
      <c r="T125" s="181" t="s">
        <v>272</v>
      </c>
      <c r="U125" s="160">
        <v>0.04</v>
      </c>
      <c r="V125" s="160">
        <f>ROUND(E125*U125,2)</f>
        <v>0.2</v>
      </c>
      <c r="W125" s="160"/>
      <c r="X125" s="160" t="s">
        <v>313</v>
      </c>
      <c r="Y125" s="160" t="s">
        <v>275</v>
      </c>
      <c r="Z125" s="149"/>
      <c r="AA125" s="149"/>
      <c r="AB125" s="149"/>
      <c r="AC125" s="149"/>
      <c r="AD125" s="149"/>
      <c r="AE125" s="149"/>
      <c r="AF125" s="149"/>
      <c r="AG125" s="149" t="s">
        <v>554</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2" x14ac:dyDescent="0.2">
      <c r="A126" s="156"/>
      <c r="B126" s="157"/>
      <c r="C126" s="186" t="s">
        <v>153</v>
      </c>
      <c r="D126" s="165"/>
      <c r="E126" s="166">
        <v>5</v>
      </c>
      <c r="F126" s="160"/>
      <c r="G126" s="160"/>
      <c r="H126" s="160"/>
      <c r="I126" s="160"/>
      <c r="J126" s="160"/>
      <c r="K126" s="160"/>
      <c r="L126" s="160"/>
      <c r="M126" s="160"/>
      <c r="N126" s="159"/>
      <c r="O126" s="159"/>
      <c r="P126" s="159"/>
      <c r="Q126" s="159"/>
      <c r="R126" s="160"/>
      <c r="S126" s="160"/>
      <c r="T126" s="160"/>
      <c r="U126" s="160"/>
      <c r="V126" s="160"/>
      <c r="W126" s="160"/>
      <c r="X126" s="160"/>
      <c r="Y126" s="160"/>
      <c r="Z126" s="149"/>
      <c r="AA126" s="149"/>
      <c r="AB126" s="149"/>
      <c r="AC126" s="149"/>
      <c r="AD126" s="149"/>
      <c r="AE126" s="149"/>
      <c r="AF126" s="149"/>
      <c r="AG126" s="149" t="s">
        <v>284</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x14ac:dyDescent="0.2">
      <c r="A127" s="156"/>
      <c r="B127" s="157"/>
      <c r="C127" s="251"/>
      <c r="D127" s="252"/>
      <c r="E127" s="252"/>
      <c r="F127" s="252"/>
      <c r="G127" s="252"/>
      <c r="H127" s="160"/>
      <c r="I127" s="160"/>
      <c r="J127" s="160"/>
      <c r="K127" s="160"/>
      <c r="L127" s="160"/>
      <c r="M127" s="160"/>
      <c r="N127" s="159"/>
      <c r="O127" s="159"/>
      <c r="P127" s="159"/>
      <c r="Q127" s="159"/>
      <c r="R127" s="160"/>
      <c r="S127" s="160"/>
      <c r="T127" s="160"/>
      <c r="U127" s="160"/>
      <c r="V127" s="160"/>
      <c r="W127" s="160"/>
      <c r="X127" s="160"/>
      <c r="Y127" s="160"/>
      <c r="Z127" s="149"/>
      <c r="AA127" s="149"/>
      <c r="AB127" s="149"/>
      <c r="AC127" s="149"/>
      <c r="AD127" s="149"/>
      <c r="AE127" s="149"/>
      <c r="AF127" s="149"/>
      <c r="AG127" s="149" t="s">
        <v>279</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ht="22.5" outlineLevel="1" x14ac:dyDescent="0.2">
      <c r="A128" s="175">
        <v>29</v>
      </c>
      <c r="B128" s="176" t="s">
        <v>1647</v>
      </c>
      <c r="C128" s="185" t="s">
        <v>1648</v>
      </c>
      <c r="D128" s="177" t="s">
        <v>357</v>
      </c>
      <c r="E128" s="178">
        <v>2</v>
      </c>
      <c r="F128" s="179"/>
      <c r="G128" s="180">
        <f>ROUND(E128*F128,2)</f>
        <v>0</v>
      </c>
      <c r="H128" s="179"/>
      <c r="I128" s="180">
        <f>ROUND(E128*H128,2)</f>
        <v>0</v>
      </c>
      <c r="J128" s="179"/>
      <c r="K128" s="180">
        <f>ROUND(E128*J128,2)</f>
        <v>0</v>
      </c>
      <c r="L128" s="180">
        <v>21</v>
      </c>
      <c r="M128" s="180">
        <f>G128*(1+L128/100)</f>
        <v>0</v>
      </c>
      <c r="N128" s="178">
        <v>0</v>
      </c>
      <c r="O128" s="178">
        <f>ROUND(E128*N128,2)</f>
        <v>0</v>
      </c>
      <c r="P128" s="178">
        <v>0</v>
      </c>
      <c r="Q128" s="178">
        <f>ROUND(E128*P128,2)</f>
        <v>0</v>
      </c>
      <c r="R128" s="180" t="s">
        <v>1084</v>
      </c>
      <c r="S128" s="180" t="s">
        <v>272</v>
      </c>
      <c r="T128" s="181" t="s">
        <v>272</v>
      </c>
      <c r="U128" s="160">
        <v>1.66</v>
      </c>
      <c r="V128" s="160">
        <f>ROUND(E128*U128,2)</f>
        <v>3.32</v>
      </c>
      <c r="W128" s="160"/>
      <c r="X128" s="160" t="s">
        <v>313</v>
      </c>
      <c r="Y128" s="160" t="s">
        <v>275</v>
      </c>
      <c r="Z128" s="149"/>
      <c r="AA128" s="149"/>
      <c r="AB128" s="149"/>
      <c r="AC128" s="149"/>
      <c r="AD128" s="149"/>
      <c r="AE128" s="149"/>
      <c r="AF128" s="149"/>
      <c r="AG128" s="149" t="s">
        <v>554</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2" x14ac:dyDescent="0.2">
      <c r="A129" s="156"/>
      <c r="B129" s="157"/>
      <c r="C129" s="186" t="s">
        <v>1642</v>
      </c>
      <c r="D129" s="165"/>
      <c r="E129" s="166">
        <v>2</v>
      </c>
      <c r="F129" s="160"/>
      <c r="G129" s="160"/>
      <c r="H129" s="160"/>
      <c r="I129" s="160"/>
      <c r="J129" s="160"/>
      <c r="K129" s="160"/>
      <c r="L129" s="160"/>
      <c r="M129" s="160"/>
      <c r="N129" s="159"/>
      <c r="O129" s="159"/>
      <c r="P129" s="159"/>
      <c r="Q129" s="159"/>
      <c r="R129" s="160"/>
      <c r="S129" s="160"/>
      <c r="T129" s="160"/>
      <c r="U129" s="160"/>
      <c r="V129" s="160"/>
      <c r="W129" s="160"/>
      <c r="X129" s="160"/>
      <c r="Y129" s="160"/>
      <c r="Z129" s="149"/>
      <c r="AA129" s="149"/>
      <c r="AB129" s="149"/>
      <c r="AC129" s="149"/>
      <c r="AD129" s="149"/>
      <c r="AE129" s="149"/>
      <c r="AF129" s="149"/>
      <c r="AG129" s="149" t="s">
        <v>284</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2" x14ac:dyDescent="0.2">
      <c r="A130" s="156"/>
      <c r="B130" s="157"/>
      <c r="C130" s="251"/>
      <c r="D130" s="252"/>
      <c r="E130" s="252"/>
      <c r="F130" s="252"/>
      <c r="G130" s="252"/>
      <c r="H130" s="160"/>
      <c r="I130" s="160"/>
      <c r="J130" s="160"/>
      <c r="K130" s="160"/>
      <c r="L130" s="160"/>
      <c r="M130" s="160"/>
      <c r="N130" s="159"/>
      <c r="O130" s="159"/>
      <c r="P130" s="159"/>
      <c r="Q130" s="159"/>
      <c r="R130" s="160"/>
      <c r="S130" s="160"/>
      <c r="T130" s="160"/>
      <c r="U130" s="160"/>
      <c r="V130" s="160"/>
      <c r="W130" s="160"/>
      <c r="X130" s="160"/>
      <c r="Y130" s="160"/>
      <c r="Z130" s="149"/>
      <c r="AA130" s="149"/>
      <c r="AB130" s="149"/>
      <c r="AC130" s="149"/>
      <c r="AD130" s="149"/>
      <c r="AE130" s="149"/>
      <c r="AF130" s="149"/>
      <c r="AG130" s="149" t="s">
        <v>279</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ht="22.5" outlineLevel="1" x14ac:dyDescent="0.2">
      <c r="A131" s="175">
        <v>30</v>
      </c>
      <c r="B131" s="176" t="s">
        <v>1649</v>
      </c>
      <c r="C131" s="185" t="s">
        <v>1650</v>
      </c>
      <c r="D131" s="177" t="s">
        <v>998</v>
      </c>
      <c r="E131" s="178">
        <v>1</v>
      </c>
      <c r="F131" s="179"/>
      <c r="G131" s="180">
        <f>ROUND(E131*F131,2)</f>
        <v>0</v>
      </c>
      <c r="H131" s="179"/>
      <c r="I131" s="180">
        <f>ROUND(E131*H131,2)</f>
        <v>0</v>
      </c>
      <c r="J131" s="179"/>
      <c r="K131" s="180">
        <f>ROUND(E131*J131,2)</f>
        <v>0</v>
      </c>
      <c r="L131" s="180">
        <v>21</v>
      </c>
      <c r="M131" s="180">
        <f>G131*(1+L131/100)</f>
        <v>0</v>
      </c>
      <c r="N131" s="178">
        <v>6.2E-4</v>
      </c>
      <c r="O131" s="178">
        <f>ROUND(E131*N131,2)</f>
        <v>0</v>
      </c>
      <c r="P131" s="178">
        <v>0</v>
      </c>
      <c r="Q131" s="178">
        <f>ROUND(E131*P131,2)</f>
        <v>0</v>
      </c>
      <c r="R131" s="180"/>
      <c r="S131" s="180" t="s">
        <v>354</v>
      </c>
      <c r="T131" s="181" t="s">
        <v>273</v>
      </c>
      <c r="U131" s="160">
        <v>10.53</v>
      </c>
      <c r="V131" s="160">
        <f>ROUND(E131*U131,2)</f>
        <v>10.53</v>
      </c>
      <c r="W131" s="160"/>
      <c r="X131" s="160" t="s">
        <v>313</v>
      </c>
      <c r="Y131" s="160" t="s">
        <v>275</v>
      </c>
      <c r="Z131" s="149"/>
      <c r="AA131" s="149"/>
      <c r="AB131" s="149"/>
      <c r="AC131" s="149"/>
      <c r="AD131" s="149"/>
      <c r="AE131" s="149"/>
      <c r="AF131" s="149"/>
      <c r="AG131" s="149" t="s">
        <v>554</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2" x14ac:dyDescent="0.2">
      <c r="A132" s="156"/>
      <c r="B132" s="157"/>
      <c r="C132" s="249" t="s">
        <v>1574</v>
      </c>
      <c r="D132" s="250"/>
      <c r="E132" s="250"/>
      <c r="F132" s="250"/>
      <c r="G132" s="250"/>
      <c r="H132" s="160"/>
      <c r="I132" s="160"/>
      <c r="J132" s="160"/>
      <c r="K132" s="160"/>
      <c r="L132" s="160"/>
      <c r="M132" s="160"/>
      <c r="N132" s="159"/>
      <c r="O132" s="159"/>
      <c r="P132" s="159"/>
      <c r="Q132" s="159"/>
      <c r="R132" s="160"/>
      <c r="S132" s="160"/>
      <c r="T132" s="160"/>
      <c r="U132" s="160"/>
      <c r="V132" s="160"/>
      <c r="W132" s="160"/>
      <c r="X132" s="160"/>
      <c r="Y132" s="160"/>
      <c r="Z132" s="149"/>
      <c r="AA132" s="149"/>
      <c r="AB132" s="149"/>
      <c r="AC132" s="149"/>
      <c r="AD132" s="149"/>
      <c r="AE132" s="149"/>
      <c r="AF132" s="149"/>
      <c r="AG132" s="149" t="s">
        <v>278</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x14ac:dyDescent="0.2">
      <c r="A133" s="156"/>
      <c r="B133" s="157"/>
      <c r="C133" s="186" t="s">
        <v>1651</v>
      </c>
      <c r="D133" s="165"/>
      <c r="E133" s="166">
        <v>1</v>
      </c>
      <c r="F133" s="160"/>
      <c r="G133" s="160"/>
      <c r="H133" s="160"/>
      <c r="I133" s="160"/>
      <c r="J133" s="160"/>
      <c r="K133" s="160"/>
      <c r="L133" s="160"/>
      <c r="M133" s="160"/>
      <c r="N133" s="159"/>
      <c r="O133" s="159"/>
      <c r="P133" s="159"/>
      <c r="Q133" s="159"/>
      <c r="R133" s="160"/>
      <c r="S133" s="160"/>
      <c r="T133" s="160"/>
      <c r="U133" s="160"/>
      <c r="V133" s="160"/>
      <c r="W133" s="160"/>
      <c r="X133" s="160"/>
      <c r="Y133" s="160"/>
      <c r="Z133" s="149"/>
      <c r="AA133" s="149"/>
      <c r="AB133" s="149"/>
      <c r="AC133" s="149"/>
      <c r="AD133" s="149"/>
      <c r="AE133" s="149"/>
      <c r="AF133" s="149"/>
      <c r="AG133" s="149" t="s">
        <v>284</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2" x14ac:dyDescent="0.2">
      <c r="A134" s="156"/>
      <c r="B134" s="157"/>
      <c r="C134" s="251"/>
      <c r="D134" s="252"/>
      <c r="E134" s="252"/>
      <c r="F134" s="252"/>
      <c r="G134" s="252"/>
      <c r="H134" s="160"/>
      <c r="I134" s="160"/>
      <c r="J134" s="160"/>
      <c r="K134" s="160"/>
      <c r="L134" s="160"/>
      <c r="M134" s="160"/>
      <c r="N134" s="159"/>
      <c r="O134" s="159"/>
      <c r="P134" s="159"/>
      <c r="Q134" s="159"/>
      <c r="R134" s="160"/>
      <c r="S134" s="160"/>
      <c r="T134" s="160"/>
      <c r="U134" s="160"/>
      <c r="V134" s="160"/>
      <c r="W134" s="160"/>
      <c r="X134" s="160"/>
      <c r="Y134" s="160"/>
      <c r="Z134" s="149"/>
      <c r="AA134" s="149"/>
      <c r="AB134" s="149"/>
      <c r="AC134" s="149"/>
      <c r="AD134" s="149"/>
      <c r="AE134" s="149"/>
      <c r="AF134" s="149"/>
      <c r="AG134" s="149" t="s">
        <v>279</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
      <c r="A135" s="175">
        <v>31</v>
      </c>
      <c r="B135" s="176" t="s">
        <v>1652</v>
      </c>
      <c r="C135" s="185" t="s">
        <v>1653</v>
      </c>
      <c r="D135" s="177" t="s">
        <v>472</v>
      </c>
      <c r="E135" s="178">
        <v>20</v>
      </c>
      <c r="F135" s="179"/>
      <c r="G135" s="180">
        <f>ROUND(E135*F135,2)</f>
        <v>0</v>
      </c>
      <c r="H135" s="179"/>
      <c r="I135" s="180">
        <f>ROUND(E135*H135,2)</f>
        <v>0</v>
      </c>
      <c r="J135" s="179"/>
      <c r="K135" s="180">
        <f>ROUND(E135*J135,2)</f>
        <v>0</v>
      </c>
      <c r="L135" s="180">
        <v>21</v>
      </c>
      <c r="M135" s="180">
        <f>G135*(1+L135/100)</f>
        <v>0</v>
      </c>
      <c r="N135" s="178">
        <v>0</v>
      </c>
      <c r="O135" s="178">
        <f>ROUND(E135*N135,2)</f>
        <v>0</v>
      </c>
      <c r="P135" s="178">
        <v>0</v>
      </c>
      <c r="Q135" s="178">
        <f>ROUND(E135*P135,2)</f>
        <v>0</v>
      </c>
      <c r="R135" s="180"/>
      <c r="S135" s="180" t="s">
        <v>354</v>
      </c>
      <c r="T135" s="181" t="s">
        <v>272</v>
      </c>
      <c r="U135" s="160">
        <v>1</v>
      </c>
      <c r="V135" s="160">
        <f>ROUND(E135*U135,2)</f>
        <v>20</v>
      </c>
      <c r="W135" s="160"/>
      <c r="X135" s="160" t="s">
        <v>160</v>
      </c>
      <c r="Y135" s="160" t="s">
        <v>275</v>
      </c>
      <c r="Z135" s="149"/>
      <c r="AA135" s="149"/>
      <c r="AB135" s="149"/>
      <c r="AC135" s="149"/>
      <c r="AD135" s="149"/>
      <c r="AE135" s="149"/>
      <c r="AF135" s="149"/>
      <c r="AG135" s="149" t="s">
        <v>1006</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2" x14ac:dyDescent="0.2">
      <c r="A136" s="156"/>
      <c r="B136" s="157"/>
      <c r="C136" s="186" t="s">
        <v>1247</v>
      </c>
      <c r="D136" s="165"/>
      <c r="E136" s="166">
        <v>20</v>
      </c>
      <c r="F136" s="160"/>
      <c r="G136" s="160"/>
      <c r="H136" s="160"/>
      <c r="I136" s="160"/>
      <c r="J136" s="160"/>
      <c r="K136" s="160"/>
      <c r="L136" s="160"/>
      <c r="M136" s="160"/>
      <c r="N136" s="159"/>
      <c r="O136" s="159"/>
      <c r="P136" s="159"/>
      <c r="Q136" s="159"/>
      <c r="R136" s="160"/>
      <c r="S136" s="160"/>
      <c r="T136" s="160"/>
      <c r="U136" s="160"/>
      <c r="V136" s="160"/>
      <c r="W136" s="160"/>
      <c r="X136" s="160"/>
      <c r="Y136" s="160"/>
      <c r="Z136" s="149"/>
      <c r="AA136" s="149"/>
      <c r="AB136" s="149"/>
      <c r="AC136" s="149"/>
      <c r="AD136" s="149"/>
      <c r="AE136" s="149"/>
      <c r="AF136" s="149"/>
      <c r="AG136" s="149" t="s">
        <v>284</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2" x14ac:dyDescent="0.2">
      <c r="A137" s="156"/>
      <c r="B137" s="157"/>
      <c r="C137" s="251"/>
      <c r="D137" s="252"/>
      <c r="E137" s="252"/>
      <c r="F137" s="252"/>
      <c r="G137" s="252"/>
      <c r="H137" s="160"/>
      <c r="I137" s="160"/>
      <c r="J137" s="160"/>
      <c r="K137" s="160"/>
      <c r="L137" s="160"/>
      <c r="M137" s="160"/>
      <c r="N137" s="159"/>
      <c r="O137" s="159"/>
      <c r="P137" s="159"/>
      <c r="Q137" s="159"/>
      <c r="R137" s="160"/>
      <c r="S137" s="160"/>
      <c r="T137" s="160"/>
      <c r="U137" s="160"/>
      <c r="V137" s="160"/>
      <c r="W137" s="160"/>
      <c r="X137" s="160"/>
      <c r="Y137" s="160"/>
      <c r="Z137" s="149"/>
      <c r="AA137" s="149"/>
      <c r="AB137" s="149"/>
      <c r="AC137" s="149"/>
      <c r="AD137" s="149"/>
      <c r="AE137" s="149"/>
      <c r="AF137" s="149"/>
      <c r="AG137" s="149" t="s">
        <v>279</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ht="22.5" outlineLevel="1" x14ac:dyDescent="0.2">
      <c r="A138" s="175">
        <v>32</v>
      </c>
      <c r="B138" s="176" t="s">
        <v>1654</v>
      </c>
      <c r="C138" s="185" t="s">
        <v>1655</v>
      </c>
      <c r="D138" s="177" t="s">
        <v>998</v>
      </c>
      <c r="E138" s="178">
        <v>1</v>
      </c>
      <c r="F138" s="179"/>
      <c r="G138" s="180">
        <f>ROUND(E138*F138,2)</f>
        <v>0</v>
      </c>
      <c r="H138" s="179"/>
      <c r="I138" s="180">
        <f>ROUND(E138*H138,2)</f>
        <v>0</v>
      </c>
      <c r="J138" s="179"/>
      <c r="K138" s="180">
        <f>ROUND(E138*J138,2)</f>
        <v>0</v>
      </c>
      <c r="L138" s="180">
        <v>21</v>
      </c>
      <c r="M138" s="180">
        <f>G138*(1+L138/100)</f>
        <v>0</v>
      </c>
      <c r="N138" s="178">
        <v>0</v>
      </c>
      <c r="O138" s="178">
        <f>ROUND(E138*N138,2)</f>
        <v>0</v>
      </c>
      <c r="P138" s="178">
        <v>0</v>
      </c>
      <c r="Q138" s="178">
        <f>ROUND(E138*P138,2)</f>
        <v>0</v>
      </c>
      <c r="R138" s="180"/>
      <c r="S138" s="180" t="s">
        <v>354</v>
      </c>
      <c r="T138" s="181" t="s">
        <v>273</v>
      </c>
      <c r="U138" s="160">
        <v>0</v>
      </c>
      <c r="V138" s="160">
        <f>ROUND(E138*U138,2)</f>
        <v>0</v>
      </c>
      <c r="W138" s="160"/>
      <c r="X138" s="160" t="s">
        <v>379</v>
      </c>
      <c r="Y138" s="160" t="s">
        <v>275</v>
      </c>
      <c r="Z138" s="149"/>
      <c r="AA138" s="149"/>
      <c r="AB138" s="149"/>
      <c r="AC138" s="149"/>
      <c r="AD138" s="149"/>
      <c r="AE138" s="149"/>
      <c r="AF138" s="149"/>
      <c r="AG138" s="149" t="s">
        <v>597</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ht="45" outlineLevel="2" x14ac:dyDescent="0.2">
      <c r="A139" s="156"/>
      <c r="B139" s="157"/>
      <c r="C139" s="249" t="s">
        <v>1656</v>
      </c>
      <c r="D139" s="250"/>
      <c r="E139" s="250"/>
      <c r="F139" s="250"/>
      <c r="G139" s="250"/>
      <c r="H139" s="160"/>
      <c r="I139" s="160"/>
      <c r="J139" s="160"/>
      <c r="K139" s="160"/>
      <c r="L139" s="160"/>
      <c r="M139" s="160"/>
      <c r="N139" s="159"/>
      <c r="O139" s="159"/>
      <c r="P139" s="159"/>
      <c r="Q139" s="159"/>
      <c r="R139" s="160"/>
      <c r="S139" s="160"/>
      <c r="T139" s="160"/>
      <c r="U139" s="160"/>
      <c r="V139" s="160"/>
      <c r="W139" s="160"/>
      <c r="X139" s="160"/>
      <c r="Y139" s="160"/>
      <c r="Z139" s="149"/>
      <c r="AA139" s="149"/>
      <c r="AB139" s="149"/>
      <c r="AC139" s="149"/>
      <c r="AD139" s="149"/>
      <c r="AE139" s="149"/>
      <c r="AF139" s="149"/>
      <c r="AG139" s="149" t="s">
        <v>278</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83" t="str">
        <f>C139</f>
        <v>Stacionární kondenzační velkoobjemový ocelový dvoj-kotel o jmenovitém výkonu 71-898 kW, při dT 80/60°C a prac. přetlaku 6bar, dvoj-kotel bude tvořený dvojicí kotlů se spalovací komorou z nerezové oceli. S výměníkem tepla na straně spalin - nerezová ocel / hliník, na straně topné vody - nerezová ocel.  S před-směšovaným modulačním hořákem s ventilátorem a venturiho trubicí. Obě poloviny dvoj-kotle musí být  možné provozovat samostatně, při výpadku jedné kotlové jednotky je nadále zajištěna 50% dodávka tepla.</v>
      </c>
      <c r="BB139" s="149"/>
      <c r="BC139" s="149"/>
      <c r="BD139" s="149"/>
      <c r="BE139" s="149"/>
      <c r="BF139" s="149"/>
      <c r="BG139" s="149"/>
      <c r="BH139" s="149"/>
    </row>
    <row r="140" spans="1:60" ht="22.5" outlineLevel="3" x14ac:dyDescent="0.2">
      <c r="A140" s="156"/>
      <c r="B140" s="157"/>
      <c r="C140" s="264" t="s">
        <v>1657</v>
      </c>
      <c r="D140" s="265"/>
      <c r="E140" s="265"/>
      <c r="F140" s="265"/>
      <c r="G140" s="265"/>
      <c r="H140" s="160"/>
      <c r="I140" s="160"/>
      <c r="J140" s="160"/>
      <c r="K140" s="160"/>
      <c r="L140" s="160"/>
      <c r="M140" s="160"/>
      <c r="N140" s="159"/>
      <c r="O140" s="159"/>
      <c r="P140" s="159"/>
      <c r="Q140" s="159"/>
      <c r="R140" s="160"/>
      <c r="S140" s="160"/>
      <c r="T140" s="160"/>
      <c r="U140" s="160"/>
      <c r="V140" s="160"/>
      <c r="W140" s="160"/>
      <c r="X140" s="160"/>
      <c r="Y140" s="160"/>
      <c r="Z140" s="149"/>
      <c r="AA140" s="149"/>
      <c r="AB140" s="149"/>
      <c r="AC140" s="149"/>
      <c r="AD140" s="149"/>
      <c r="AE140" s="149"/>
      <c r="AF140" s="149"/>
      <c r="AG140" s="149" t="s">
        <v>278</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83" t="str">
        <f>C140</f>
        <v>Dvoj-kotel musí splňovat emisní třídu Nox6. Dvoj-kotel certifikován pro spalování zemního, biometanu a zemního plynu s obsahem vodíku až do 20 %.</v>
      </c>
      <c r="BB140" s="149"/>
      <c r="BC140" s="149"/>
      <c r="BD140" s="149"/>
      <c r="BE140" s="149"/>
      <c r="BF140" s="149"/>
      <c r="BG140" s="149"/>
      <c r="BH140" s="149"/>
    </row>
    <row r="141" spans="1:60" outlineLevel="3" x14ac:dyDescent="0.2">
      <c r="A141" s="156"/>
      <c r="B141" s="157"/>
      <c r="C141" s="191" t="s">
        <v>1658</v>
      </c>
      <c r="D141" s="162"/>
      <c r="E141" s="163"/>
      <c r="F141" s="164"/>
      <c r="G141" s="164"/>
      <c r="H141" s="160"/>
      <c r="I141" s="160"/>
      <c r="J141" s="160"/>
      <c r="K141" s="160"/>
      <c r="L141" s="160"/>
      <c r="M141" s="160"/>
      <c r="N141" s="159"/>
      <c r="O141" s="159"/>
      <c r="P141" s="159"/>
      <c r="Q141" s="159"/>
      <c r="R141" s="160"/>
      <c r="S141" s="160"/>
      <c r="T141" s="160"/>
      <c r="U141" s="160"/>
      <c r="V141" s="160"/>
      <c r="W141" s="160"/>
      <c r="X141" s="160"/>
      <c r="Y141" s="160"/>
      <c r="Z141" s="149"/>
      <c r="AA141" s="149"/>
      <c r="AB141" s="149"/>
      <c r="AC141" s="149"/>
      <c r="AD141" s="149"/>
      <c r="AE141" s="149"/>
      <c r="AF141" s="149"/>
      <c r="AG141" s="149" t="s">
        <v>278</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x14ac:dyDescent="0.2">
      <c r="A142" s="156"/>
      <c r="B142" s="157"/>
      <c r="C142" s="264" t="s">
        <v>1659</v>
      </c>
      <c r="D142" s="265"/>
      <c r="E142" s="265"/>
      <c r="F142" s="265"/>
      <c r="G142" s="265"/>
      <c r="H142" s="160"/>
      <c r="I142" s="160"/>
      <c r="J142" s="160"/>
      <c r="K142" s="160"/>
      <c r="L142" s="160"/>
      <c r="M142" s="160"/>
      <c r="N142" s="159"/>
      <c r="O142" s="159"/>
      <c r="P142" s="159"/>
      <c r="Q142" s="159"/>
      <c r="R142" s="160"/>
      <c r="S142" s="160"/>
      <c r="T142" s="160"/>
      <c r="U142" s="160"/>
      <c r="V142" s="160"/>
      <c r="W142" s="160"/>
      <c r="X142" s="160"/>
      <c r="Y142" s="160"/>
      <c r="Z142" s="149"/>
      <c r="AA142" s="149"/>
      <c r="AB142" s="149"/>
      <c r="AC142" s="149"/>
      <c r="AD142" s="149"/>
      <c r="AE142" s="149"/>
      <c r="AF142" s="149"/>
      <c r="AG142" s="149" t="s">
        <v>278</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ht="22.5" outlineLevel="3" x14ac:dyDescent="0.2">
      <c r="A143" s="156"/>
      <c r="B143" s="157"/>
      <c r="C143" s="264" t="s">
        <v>1660</v>
      </c>
      <c r="D143" s="265"/>
      <c r="E143" s="265"/>
      <c r="F143" s="265"/>
      <c r="G143" s="265"/>
      <c r="H143" s="160"/>
      <c r="I143" s="160"/>
      <c r="J143" s="160"/>
      <c r="K143" s="160"/>
      <c r="L143" s="160"/>
      <c r="M143" s="160"/>
      <c r="N143" s="159"/>
      <c r="O143" s="159"/>
      <c r="P143" s="159"/>
      <c r="Q143" s="159"/>
      <c r="R143" s="160"/>
      <c r="S143" s="160"/>
      <c r="T143" s="160"/>
      <c r="U143" s="160"/>
      <c r="V143" s="160"/>
      <c r="W143" s="160"/>
      <c r="X143" s="160"/>
      <c r="Y143" s="160"/>
      <c r="Z143" s="149"/>
      <c r="AA143" s="149"/>
      <c r="AB143" s="149"/>
      <c r="AC143" s="149"/>
      <c r="AD143" s="149"/>
      <c r="AE143" s="149"/>
      <c r="AF143" s="149"/>
      <c r="AG143" s="149" t="s">
        <v>278</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83" t="str">
        <f>C143</f>
        <v>Jmenovitý výkon 71-898 kW při dT 80/60°C,  účinnost 98,2%  při dT 80/60°C, provozní přetlak ÚT 1-6bar, Tmax=95°C, Vodní objem =944 litrů</v>
      </c>
      <c r="BB143" s="149"/>
      <c r="BC143" s="149"/>
      <c r="BD143" s="149"/>
      <c r="BE143" s="149"/>
      <c r="BF143" s="149"/>
      <c r="BG143" s="149"/>
      <c r="BH143" s="149"/>
    </row>
    <row r="144" spans="1:60" outlineLevel="3" x14ac:dyDescent="0.2">
      <c r="A144" s="156"/>
      <c r="B144" s="157"/>
      <c r="C144" s="264" t="s">
        <v>1661</v>
      </c>
      <c r="D144" s="265"/>
      <c r="E144" s="265"/>
      <c r="F144" s="265"/>
      <c r="G144" s="265"/>
      <c r="H144" s="160"/>
      <c r="I144" s="160"/>
      <c r="J144" s="160"/>
      <c r="K144" s="160"/>
      <c r="L144" s="160"/>
      <c r="M144" s="160"/>
      <c r="N144" s="159"/>
      <c r="O144" s="159"/>
      <c r="P144" s="159"/>
      <c r="Q144" s="159"/>
      <c r="R144" s="160"/>
      <c r="S144" s="160"/>
      <c r="T144" s="160"/>
      <c r="U144" s="160"/>
      <c r="V144" s="160"/>
      <c r="W144" s="160"/>
      <c r="X144" s="160"/>
      <c r="Y144" s="160"/>
      <c r="Z144" s="149"/>
      <c r="AA144" s="149"/>
      <c r="AB144" s="149"/>
      <c r="AC144" s="149"/>
      <c r="AD144" s="149"/>
      <c r="AE144" s="149"/>
      <c r="AF144" s="149"/>
      <c r="AG144" s="149" t="s">
        <v>278</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83" t="str">
        <f>C144</f>
        <v>Dvoj-kotel bude dodán a provozován jako velkoobjemový tj. bez oběhového kotlového čerpadla a hydraulické výhybky.</v>
      </c>
      <c r="BB144" s="149"/>
      <c r="BC144" s="149"/>
      <c r="BD144" s="149"/>
      <c r="BE144" s="149"/>
      <c r="BF144" s="149"/>
      <c r="BG144" s="149"/>
      <c r="BH144" s="149"/>
    </row>
    <row r="145" spans="1:60" outlineLevel="3" x14ac:dyDescent="0.2">
      <c r="A145" s="156"/>
      <c r="B145" s="157"/>
      <c r="C145" s="264" t="s">
        <v>1662</v>
      </c>
      <c r="D145" s="265"/>
      <c r="E145" s="265"/>
      <c r="F145" s="265"/>
      <c r="G145" s="265"/>
      <c r="H145" s="160"/>
      <c r="I145" s="160"/>
      <c r="J145" s="160"/>
      <c r="K145" s="160"/>
      <c r="L145" s="160"/>
      <c r="M145" s="160"/>
      <c r="N145" s="159"/>
      <c r="O145" s="159"/>
      <c r="P145" s="159"/>
      <c r="Q145" s="159"/>
      <c r="R145" s="160"/>
      <c r="S145" s="160"/>
      <c r="T145" s="160"/>
      <c r="U145" s="160"/>
      <c r="V145" s="160"/>
      <c r="W145" s="160"/>
      <c r="X145" s="160"/>
      <c r="Y145" s="160"/>
      <c r="Z145" s="149"/>
      <c r="AA145" s="149"/>
      <c r="AB145" s="149"/>
      <c r="AC145" s="149"/>
      <c r="AD145" s="149"/>
      <c r="AE145" s="149"/>
      <c r="AF145" s="149"/>
      <c r="AG145" s="149" t="s">
        <v>278</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3" x14ac:dyDescent="0.2">
      <c r="A146" s="156"/>
      <c r="B146" s="157"/>
      <c r="C146" s="264" t="s">
        <v>2194</v>
      </c>
      <c r="D146" s="265"/>
      <c r="E146" s="265"/>
      <c r="F146" s="265"/>
      <c r="G146" s="265"/>
      <c r="H146" s="160"/>
      <c r="I146" s="160"/>
      <c r="J146" s="160"/>
      <c r="K146" s="160"/>
      <c r="L146" s="160"/>
      <c r="M146" s="160"/>
      <c r="N146" s="159"/>
      <c r="O146" s="159"/>
      <c r="P146" s="159"/>
      <c r="Q146" s="159"/>
      <c r="R146" s="160"/>
      <c r="S146" s="160"/>
      <c r="T146" s="160"/>
      <c r="U146" s="160"/>
      <c r="V146" s="160"/>
      <c r="W146" s="160"/>
      <c r="X146" s="160"/>
      <c r="Y146" s="160"/>
      <c r="Z146" s="149"/>
      <c r="AA146" s="149"/>
      <c r="AB146" s="149"/>
      <c r="AC146" s="149"/>
      <c r="AD146" s="149"/>
      <c r="AE146" s="149"/>
      <c r="AF146" s="149"/>
      <c r="AG146" s="149" t="s">
        <v>278</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3" x14ac:dyDescent="0.2">
      <c r="A147" s="156"/>
      <c r="B147" s="157"/>
      <c r="C147" s="264" t="s">
        <v>1663</v>
      </c>
      <c r="D147" s="265"/>
      <c r="E147" s="265"/>
      <c r="F147" s="265"/>
      <c r="G147" s="265"/>
      <c r="H147" s="160"/>
      <c r="I147" s="160"/>
      <c r="J147" s="160"/>
      <c r="K147" s="160"/>
      <c r="L147" s="160"/>
      <c r="M147" s="160"/>
      <c r="N147" s="159"/>
      <c r="O147" s="159"/>
      <c r="P147" s="159"/>
      <c r="Q147" s="159"/>
      <c r="R147" s="160"/>
      <c r="S147" s="160"/>
      <c r="T147" s="160"/>
      <c r="U147" s="160"/>
      <c r="V147" s="160"/>
      <c r="W147" s="160"/>
      <c r="X147" s="160"/>
      <c r="Y147" s="160"/>
      <c r="Z147" s="149"/>
      <c r="AA147" s="149"/>
      <c r="AB147" s="149"/>
      <c r="AC147" s="149"/>
      <c r="AD147" s="149"/>
      <c r="AE147" s="149"/>
      <c r="AF147" s="149"/>
      <c r="AG147" s="149" t="s">
        <v>278</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x14ac:dyDescent="0.2">
      <c r="A148" s="156"/>
      <c r="B148" s="157"/>
      <c r="C148" s="264" t="s">
        <v>2195</v>
      </c>
      <c r="D148" s="265"/>
      <c r="E148" s="265"/>
      <c r="F148" s="265"/>
      <c r="G148" s="265"/>
      <c r="H148" s="160"/>
      <c r="I148" s="160"/>
      <c r="J148" s="160"/>
      <c r="K148" s="160"/>
      <c r="L148" s="160"/>
      <c r="M148" s="160"/>
      <c r="N148" s="159"/>
      <c r="O148" s="159"/>
      <c r="P148" s="159"/>
      <c r="Q148" s="159"/>
      <c r="R148" s="160"/>
      <c r="S148" s="160"/>
      <c r="T148" s="160"/>
      <c r="U148" s="160"/>
      <c r="V148" s="160"/>
      <c r="W148" s="160"/>
      <c r="X148" s="160"/>
      <c r="Y148" s="160"/>
      <c r="Z148" s="149"/>
      <c r="AA148" s="149"/>
      <c r="AB148" s="149"/>
      <c r="AC148" s="149"/>
      <c r="AD148" s="149"/>
      <c r="AE148" s="149"/>
      <c r="AF148" s="149"/>
      <c r="AG148" s="149" t="s">
        <v>278</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x14ac:dyDescent="0.2">
      <c r="A149" s="156"/>
      <c r="B149" s="157"/>
      <c r="C149" s="191" t="s">
        <v>1658</v>
      </c>
      <c r="D149" s="162"/>
      <c r="E149" s="163"/>
      <c r="F149" s="164"/>
      <c r="G149" s="164"/>
      <c r="H149" s="160"/>
      <c r="I149" s="160"/>
      <c r="J149" s="160"/>
      <c r="K149" s="160"/>
      <c r="L149" s="160"/>
      <c r="M149" s="160"/>
      <c r="N149" s="159"/>
      <c r="O149" s="159"/>
      <c r="P149" s="159"/>
      <c r="Q149" s="159"/>
      <c r="R149" s="160"/>
      <c r="S149" s="160"/>
      <c r="T149" s="160"/>
      <c r="U149" s="160"/>
      <c r="V149" s="160"/>
      <c r="W149" s="160"/>
      <c r="X149" s="160"/>
      <c r="Y149" s="160"/>
      <c r="Z149" s="149"/>
      <c r="AA149" s="149"/>
      <c r="AB149" s="149"/>
      <c r="AC149" s="149"/>
      <c r="AD149" s="149"/>
      <c r="AE149" s="149"/>
      <c r="AF149" s="149"/>
      <c r="AG149" s="149" t="s">
        <v>278</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ht="33.75" outlineLevel="3" x14ac:dyDescent="0.2">
      <c r="A150" s="156"/>
      <c r="B150" s="157"/>
      <c r="C150" s="264" t="s">
        <v>1664</v>
      </c>
      <c r="D150" s="265"/>
      <c r="E150" s="265"/>
      <c r="F150" s="265"/>
      <c r="G150" s="265"/>
      <c r="H150" s="160"/>
      <c r="I150" s="160"/>
      <c r="J150" s="160"/>
      <c r="K150" s="160"/>
      <c r="L150" s="160"/>
      <c r="M150" s="160"/>
      <c r="N150" s="159"/>
      <c r="O150" s="159"/>
      <c r="P150" s="159"/>
      <c r="Q150" s="159"/>
      <c r="R150" s="160"/>
      <c r="S150" s="160"/>
      <c r="T150" s="160"/>
      <c r="U150" s="160"/>
      <c r="V150" s="160"/>
      <c r="W150" s="160"/>
      <c r="X150" s="160"/>
      <c r="Y150" s="160"/>
      <c r="Z150" s="149"/>
      <c r="AA150" s="149"/>
      <c r="AB150" s="149"/>
      <c r="AC150" s="149"/>
      <c r="AD150" s="149"/>
      <c r="AE150" s="149"/>
      <c r="AF150" s="149"/>
      <c r="AG150" s="149" t="s">
        <v>278</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83" t="str">
        <f>C150</f>
        <v>Součástí dodávky dvoj-kotle musí být kaskádový regulační systém kotle, hydraulická propojovací sada včetně mezipřírubových uzavíracích klapek s elektropohonem, dále mezipřírubovým armatur pro osazení jištění kotle a systémových snímačů. Dvoj-kotel musí být dodán v rozloženém stavu.</v>
      </c>
      <c r="BB150" s="149"/>
      <c r="BC150" s="149"/>
      <c r="BD150" s="149"/>
      <c r="BE150" s="149"/>
      <c r="BF150" s="149"/>
      <c r="BG150" s="149"/>
      <c r="BH150" s="149"/>
    </row>
    <row r="151" spans="1:60" outlineLevel="3" x14ac:dyDescent="0.2">
      <c r="A151" s="156"/>
      <c r="B151" s="157"/>
      <c r="C151" s="264" t="s">
        <v>1665</v>
      </c>
      <c r="D151" s="265"/>
      <c r="E151" s="265"/>
      <c r="F151" s="265"/>
      <c r="G151" s="265"/>
      <c r="H151" s="160"/>
      <c r="I151" s="160"/>
      <c r="J151" s="160"/>
      <c r="K151" s="160"/>
      <c r="L151" s="160"/>
      <c r="M151" s="160"/>
      <c r="N151" s="159"/>
      <c r="O151" s="159"/>
      <c r="P151" s="159"/>
      <c r="Q151" s="159"/>
      <c r="R151" s="160"/>
      <c r="S151" s="160"/>
      <c r="T151" s="160"/>
      <c r="U151" s="160"/>
      <c r="V151" s="160"/>
      <c r="W151" s="160"/>
      <c r="X151" s="160"/>
      <c r="Y151" s="160"/>
      <c r="Z151" s="149"/>
      <c r="AA151" s="149"/>
      <c r="AB151" s="149"/>
      <c r="AC151" s="149"/>
      <c r="AD151" s="149"/>
      <c r="AE151" s="149"/>
      <c r="AF151" s="149"/>
      <c r="AG151" s="149" t="s">
        <v>278</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83" t="str">
        <f>C151</f>
        <v>Podrobný popis dvoj- kotle a jeho zapojení viz textová a výkresová část vytápění a MaR D1.4-04 a D1.4-06 a montážní návod kotle</v>
      </c>
      <c r="BB151" s="149"/>
      <c r="BC151" s="149"/>
      <c r="BD151" s="149"/>
      <c r="BE151" s="149"/>
      <c r="BF151" s="149"/>
      <c r="BG151" s="149"/>
      <c r="BH151" s="149"/>
    </row>
    <row r="152" spans="1:60" outlineLevel="2" x14ac:dyDescent="0.2">
      <c r="A152" s="156"/>
      <c r="B152" s="157"/>
      <c r="C152" s="186" t="s">
        <v>1666</v>
      </c>
      <c r="D152" s="165"/>
      <c r="E152" s="166">
        <v>1</v>
      </c>
      <c r="F152" s="160"/>
      <c r="G152" s="160"/>
      <c r="H152" s="160"/>
      <c r="I152" s="160"/>
      <c r="J152" s="160"/>
      <c r="K152" s="160"/>
      <c r="L152" s="160"/>
      <c r="M152" s="160"/>
      <c r="N152" s="159"/>
      <c r="O152" s="159"/>
      <c r="P152" s="159"/>
      <c r="Q152" s="159"/>
      <c r="R152" s="160"/>
      <c r="S152" s="160"/>
      <c r="T152" s="160"/>
      <c r="U152" s="160"/>
      <c r="V152" s="160"/>
      <c r="W152" s="160"/>
      <c r="X152" s="160"/>
      <c r="Y152" s="160"/>
      <c r="Z152" s="149"/>
      <c r="AA152" s="149"/>
      <c r="AB152" s="149"/>
      <c r="AC152" s="149"/>
      <c r="AD152" s="149"/>
      <c r="AE152" s="149"/>
      <c r="AF152" s="149"/>
      <c r="AG152" s="149" t="s">
        <v>284</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2" x14ac:dyDescent="0.2">
      <c r="A153" s="156"/>
      <c r="B153" s="157"/>
      <c r="C153" s="251"/>
      <c r="D153" s="252"/>
      <c r="E153" s="252"/>
      <c r="F153" s="252"/>
      <c r="G153" s="252"/>
      <c r="H153" s="160"/>
      <c r="I153" s="160"/>
      <c r="J153" s="160"/>
      <c r="K153" s="160"/>
      <c r="L153" s="160"/>
      <c r="M153" s="160"/>
      <c r="N153" s="159"/>
      <c r="O153" s="159"/>
      <c r="P153" s="159"/>
      <c r="Q153" s="159"/>
      <c r="R153" s="160"/>
      <c r="S153" s="160"/>
      <c r="T153" s="160"/>
      <c r="U153" s="160"/>
      <c r="V153" s="160"/>
      <c r="W153" s="160"/>
      <c r="X153" s="160"/>
      <c r="Y153" s="160"/>
      <c r="Z153" s="149"/>
      <c r="AA153" s="149"/>
      <c r="AB153" s="149"/>
      <c r="AC153" s="149"/>
      <c r="AD153" s="149"/>
      <c r="AE153" s="149"/>
      <c r="AF153" s="149"/>
      <c r="AG153" s="149" t="s">
        <v>279</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x14ac:dyDescent="0.2">
      <c r="A154" s="175">
        <v>33</v>
      </c>
      <c r="B154" s="176" t="s">
        <v>1667</v>
      </c>
      <c r="C154" s="185" t="s">
        <v>1668</v>
      </c>
      <c r="D154" s="177" t="s">
        <v>998</v>
      </c>
      <c r="E154" s="178">
        <v>2</v>
      </c>
      <c r="F154" s="179"/>
      <c r="G154" s="180">
        <f>ROUND(E154*F154,2)</f>
        <v>0</v>
      </c>
      <c r="H154" s="179"/>
      <c r="I154" s="180">
        <f>ROUND(E154*H154,2)</f>
        <v>0</v>
      </c>
      <c r="J154" s="179"/>
      <c r="K154" s="180">
        <f>ROUND(E154*J154,2)</f>
        <v>0</v>
      </c>
      <c r="L154" s="180">
        <v>21</v>
      </c>
      <c r="M154" s="180">
        <f>G154*(1+L154/100)</f>
        <v>0</v>
      </c>
      <c r="N154" s="178">
        <v>0</v>
      </c>
      <c r="O154" s="178">
        <f>ROUND(E154*N154,2)</f>
        <v>0</v>
      </c>
      <c r="P154" s="178">
        <v>0</v>
      </c>
      <c r="Q154" s="178">
        <f>ROUND(E154*P154,2)</f>
        <v>0</v>
      </c>
      <c r="R154" s="180"/>
      <c r="S154" s="180" t="s">
        <v>354</v>
      </c>
      <c r="T154" s="181" t="s">
        <v>273</v>
      </c>
      <c r="U154" s="160">
        <v>0</v>
      </c>
      <c r="V154" s="160">
        <f>ROUND(E154*U154,2)</f>
        <v>0</v>
      </c>
      <c r="W154" s="160"/>
      <c r="X154" s="160" t="s">
        <v>379</v>
      </c>
      <c r="Y154" s="160" t="s">
        <v>275</v>
      </c>
      <c r="Z154" s="149"/>
      <c r="AA154" s="149"/>
      <c r="AB154" s="149"/>
      <c r="AC154" s="149"/>
      <c r="AD154" s="149"/>
      <c r="AE154" s="149"/>
      <c r="AF154" s="149"/>
      <c r="AG154" s="149" t="s">
        <v>597</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x14ac:dyDescent="0.2">
      <c r="A155" s="156"/>
      <c r="B155" s="157"/>
      <c r="C155" s="249" t="s">
        <v>1669</v>
      </c>
      <c r="D155" s="250"/>
      <c r="E155" s="250"/>
      <c r="F155" s="250"/>
      <c r="G155" s="250"/>
      <c r="H155" s="160"/>
      <c r="I155" s="160"/>
      <c r="J155" s="160"/>
      <c r="K155" s="160"/>
      <c r="L155" s="160"/>
      <c r="M155" s="160"/>
      <c r="N155" s="159"/>
      <c r="O155" s="159"/>
      <c r="P155" s="159"/>
      <c r="Q155" s="159"/>
      <c r="R155" s="160"/>
      <c r="S155" s="160"/>
      <c r="T155" s="160"/>
      <c r="U155" s="160"/>
      <c r="V155" s="160"/>
      <c r="W155" s="160"/>
      <c r="X155" s="160"/>
      <c r="Y155" s="160"/>
      <c r="Z155" s="149"/>
      <c r="AA155" s="149"/>
      <c r="AB155" s="149"/>
      <c r="AC155" s="149"/>
      <c r="AD155" s="149"/>
      <c r="AE155" s="149"/>
      <c r="AF155" s="149"/>
      <c r="AG155" s="149" t="s">
        <v>278</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3" x14ac:dyDescent="0.2">
      <c r="A156" s="156"/>
      <c r="B156" s="157"/>
      <c r="C156" s="264" t="s">
        <v>1670</v>
      </c>
      <c r="D156" s="265"/>
      <c r="E156" s="265"/>
      <c r="F156" s="265"/>
      <c r="G156" s="265"/>
      <c r="H156" s="160"/>
      <c r="I156" s="160"/>
      <c r="J156" s="160"/>
      <c r="K156" s="160"/>
      <c r="L156" s="160"/>
      <c r="M156" s="160"/>
      <c r="N156" s="159"/>
      <c r="O156" s="159"/>
      <c r="P156" s="159"/>
      <c r="Q156" s="159"/>
      <c r="R156" s="160"/>
      <c r="S156" s="160"/>
      <c r="T156" s="160"/>
      <c r="U156" s="160"/>
      <c r="V156" s="160"/>
      <c r="W156" s="160"/>
      <c r="X156" s="160"/>
      <c r="Y156" s="160"/>
      <c r="Z156" s="149"/>
      <c r="AA156" s="149"/>
      <c r="AB156" s="149"/>
      <c r="AC156" s="149"/>
      <c r="AD156" s="149"/>
      <c r="AE156" s="149"/>
      <c r="AF156" s="149"/>
      <c r="AG156" s="149" t="s">
        <v>278</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x14ac:dyDescent="0.2">
      <c r="A157" s="156"/>
      <c r="B157" s="157"/>
      <c r="C157" s="186" t="s">
        <v>1671</v>
      </c>
      <c r="D157" s="165"/>
      <c r="E157" s="166">
        <v>2</v>
      </c>
      <c r="F157" s="160"/>
      <c r="G157" s="160"/>
      <c r="H157" s="160"/>
      <c r="I157" s="160"/>
      <c r="J157" s="160"/>
      <c r="K157" s="160"/>
      <c r="L157" s="160"/>
      <c r="M157" s="160"/>
      <c r="N157" s="159"/>
      <c r="O157" s="159"/>
      <c r="P157" s="159"/>
      <c r="Q157" s="159"/>
      <c r="R157" s="160"/>
      <c r="S157" s="160"/>
      <c r="T157" s="160"/>
      <c r="U157" s="160"/>
      <c r="V157" s="160"/>
      <c r="W157" s="160"/>
      <c r="X157" s="160"/>
      <c r="Y157" s="160"/>
      <c r="Z157" s="149"/>
      <c r="AA157" s="149"/>
      <c r="AB157" s="149"/>
      <c r="AC157" s="149"/>
      <c r="AD157" s="149"/>
      <c r="AE157" s="149"/>
      <c r="AF157" s="149"/>
      <c r="AG157" s="149" t="s">
        <v>284</v>
      </c>
      <c r="AH157" s="149">
        <v>0</v>
      </c>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x14ac:dyDescent="0.2">
      <c r="A158" s="156"/>
      <c r="B158" s="157"/>
      <c r="C158" s="251"/>
      <c r="D158" s="252"/>
      <c r="E158" s="252"/>
      <c r="F158" s="252"/>
      <c r="G158" s="252"/>
      <c r="H158" s="160"/>
      <c r="I158" s="160"/>
      <c r="J158" s="160"/>
      <c r="K158" s="160"/>
      <c r="L158" s="160"/>
      <c r="M158" s="160"/>
      <c r="N158" s="159"/>
      <c r="O158" s="159"/>
      <c r="P158" s="159"/>
      <c r="Q158" s="159"/>
      <c r="R158" s="160"/>
      <c r="S158" s="160"/>
      <c r="T158" s="160"/>
      <c r="U158" s="160"/>
      <c r="V158" s="160"/>
      <c r="W158" s="160"/>
      <c r="X158" s="160"/>
      <c r="Y158" s="160"/>
      <c r="Z158" s="149"/>
      <c r="AA158" s="149"/>
      <c r="AB158" s="149"/>
      <c r="AC158" s="149"/>
      <c r="AD158" s="149"/>
      <c r="AE158" s="149"/>
      <c r="AF158" s="149"/>
      <c r="AG158" s="149" t="s">
        <v>279</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ht="22.5" outlineLevel="1" x14ac:dyDescent="0.2">
      <c r="A159" s="175">
        <v>34</v>
      </c>
      <c r="B159" s="176" t="s">
        <v>1672</v>
      </c>
      <c r="C159" s="185" t="s">
        <v>1673</v>
      </c>
      <c r="D159" s="177" t="s">
        <v>998</v>
      </c>
      <c r="E159" s="178">
        <v>1</v>
      </c>
      <c r="F159" s="179"/>
      <c r="G159" s="180">
        <f>ROUND(E159*F159,2)</f>
        <v>0</v>
      </c>
      <c r="H159" s="179"/>
      <c r="I159" s="180">
        <f>ROUND(E159*H159,2)</f>
        <v>0</v>
      </c>
      <c r="J159" s="179"/>
      <c r="K159" s="180">
        <f>ROUND(E159*J159,2)</f>
        <v>0</v>
      </c>
      <c r="L159" s="180">
        <v>21</v>
      </c>
      <c r="M159" s="180">
        <f>G159*(1+L159/100)</f>
        <v>0</v>
      </c>
      <c r="N159" s="178">
        <v>0</v>
      </c>
      <c r="O159" s="178">
        <f>ROUND(E159*N159,2)</f>
        <v>0</v>
      </c>
      <c r="P159" s="178">
        <v>0</v>
      </c>
      <c r="Q159" s="178">
        <f>ROUND(E159*P159,2)</f>
        <v>0</v>
      </c>
      <c r="R159" s="180"/>
      <c r="S159" s="180" t="s">
        <v>354</v>
      </c>
      <c r="T159" s="181" t="s">
        <v>273</v>
      </c>
      <c r="U159" s="160">
        <v>0</v>
      </c>
      <c r="V159" s="160">
        <f>ROUND(E159*U159,2)</f>
        <v>0</v>
      </c>
      <c r="W159" s="160"/>
      <c r="X159" s="160" t="s">
        <v>379</v>
      </c>
      <c r="Y159" s="160" t="s">
        <v>275</v>
      </c>
      <c r="Z159" s="149"/>
      <c r="AA159" s="149"/>
      <c r="AB159" s="149"/>
      <c r="AC159" s="149"/>
      <c r="AD159" s="149"/>
      <c r="AE159" s="149"/>
      <c r="AF159" s="149"/>
      <c r="AG159" s="149" t="s">
        <v>597</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ht="22.5" outlineLevel="2" x14ac:dyDescent="0.2">
      <c r="A160" s="156"/>
      <c r="B160" s="157"/>
      <c r="C160" s="249" t="s">
        <v>1674</v>
      </c>
      <c r="D160" s="250"/>
      <c r="E160" s="250"/>
      <c r="F160" s="250"/>
      <c r="G160" s="250"/>
      <c r="H160" s="160"/>
      <c r="I160" s="160"/>
      <c r="J160" s="160"/>
      <c r="K160" s="160"/>
      <c r="L160" s="160"/>
      <c r="M160" s="160"/>
      <c r="N160" s="159"/>
      <c r="O160" s="159"/>
      <c r="P160" s="159"/>
      <c r="Q160" s="159"/>
      <c r="R160" s="160"/>
      <c r="S160" s="160"/>
      <c r="T160" s="160"/>
      <c r="U160" s="160"/>
      <c r="V160" s="160"/>
      <c r="W160" s="160"/>
      <c r="X160" s="160"/>
      <c r="Y160" s="160"/>
      <c r="Z160" s="149"/>
      <c r="AA160" s="149"/>
      <c r="AB160" s="149"/>
      <c r="AC160" s="149"/>
      <c r="AD160" s="149"/>
      <c r="AE160" s="149"/>
      <c r="AF160" s="149"/>
      <c r="AG160" s="149" t="s">
        <v>278</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83" t="str">
        <f>C160</f>
        <v>Hydraulická propojovací sada pro propojení výstupů a vratů z obou polovin dvoj-kotle, včetně uzavírajících klapek DN100 s elektropohony 230V~ na výstupu z kotlů.</v>
      </c>
      <c r="BB160" s="149"/>
      <c r="BC160" s="149"/>
      <c r="BD160" s="149"/>
      <c r="BE160" s="149"/>
      <c r="BF160" s="149"/>
      <c r="BG160" s="149"/>
      <c r="BH160" s="149"/>
    </row>
    <row r="161" spans="1:60" outlineLevel="3" x14ac:dyDescent="0.2">
      <c r="A161" s="156"/>
      <c r="B161" s="157"/>
      <c r="C161" s="264" t="s">
        <v>1675</v>
      </c>
      <c r="D161" s="265"/>
      <c r="E161" s="265"/>
      <c r="F161" s="265"/>
      <c r="G161" s="265"/>
      <c r="H161" s="160"/>
      <c r="I161" s="160"/>
      <c r="J161" s="160"/>
      <c r="K161" s="160"/>
      <c r="L161" s="160"/>
      <c r="M161" s="160"/>
      <c r="N161" s="159"/>
      <c r="O161" s="159"/>
      <c r="P161" s="159"/>
      <c r="Q161" s="159"/>
      <c r="R161" s="160"/>
      <c r="S161" s="160"/>
      <c r="T161" s="160"/>
      <c r="U161" s="160"/>
      <c r="V161" s="160"/>
      <c r="W161" s="160"/>
      <c r="X161" s="160"/>
      <c r="Y161" s="160"/>
      <c r="Z161" s="149"/>
      <c r="AA161" s="149"/>
      <c r="AB161" s="149"/>
      <c r="AC161" s="149"/>
      <c r="AD161" s="149"/>
      <c r="AE161" s="149"/>
      <c r="AF161" s="149"/>
      <c r="AG161" s="149" t="s">
        <v>278</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3" x14ac:dyDescent="0.2">
      <c r="A162" s="156"/>
      <c r="B162" s="157"/>
      <c r="C162" s="264" t="s">
        <v>1676</v>
      </c>
      <c r="D162" s="265"/>
      <c r="E162" s="265"/>
      <c r="F162" s="265"/>
      <c r="G162" s="265"/>
      <c r="H162" s="160"/>
      <c r="I162" s="160"/>
      <c r="J162" s="160"/>
      <c r="K162" s="160"/>
      <c r="L162" s="160"/>
      <c r="M162" s="160"/>
      <c r="N162" s="159"/>
      <c r="O162" s="159"/>
      <c r="P162" s="159"/>
      <c r="Q162" s="159"/>
      <c r="R162" s="160"/>
      <c r="S162" s="160"/>
      <c r="T162" s="160"/>
      <c r="U162" s="160"/>
      <c r="V162" s="160"/>
      <c r="W162" s="160"/>
      <c r="X162" s="160"/>
      <c r="Y162" s="160"/>
      <c r="Z162" s="149"/>
      <c r="AA162" s="149"/>
      <c r="AB162" s="149"/>
      <c r="AC162" s="149"/>
      <c r="AD162" s="149"/>
      <c r="AE162" s="149"/>
      <c r="AF162" s="149"/>
      <c r="AG162" s="149" t="s">
        <v>278</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3" x14ac:dyDescent="0.2">
      <c r="A163" s="156"/>
      <c r="B163" s="157"/>
      <c r="C163" s="264" t="s">
        <v>1677</v>
      </c>
      <c r="D163" s="265"/>
      <c r="E163" s="265"/>
      <c r="F163" s="265"/>
      <c r="G163" s="265"/>
      <c r="H163" s="160"/>
      <c r="I163" s="160"/>
      <c r="J163" s="160"/>
      <c r="K163" s="160"/>
      <c r="L163" s="160"/>
      <c r="M163" s="160"/>
      <c r="N163" s="159"/>
      <c r="O163" s="159"/>
      <c r="P163" s="159"/>
      <c r="Q163" s="159"/>
      <c r="R163" s="160"/>
      <c r="S163" s="160"/>
      <c r="T163" s="160"/>
      <c r="U163" s="160"/>
      <c r="V163" s="160"/>
      <c r="W163" s="160"/>
      <c r="X163" s="160"/>
      <c r="Y163" s="160"/>
      <c r="Z163" s="149"/>
      <c r="AA163" s="149"/>
      <c r="AB163" s="149"/>
      <c r="AC163" s="149"/>
      <c r="AD163" s="149"/>
      <c r="AE163" s="149"/>
      <c r="AF163" s="149"/>
      <c r="AG163" s="149" t="s">
        <v>278</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3" x14ac:dyDescent="0.2">
      <c r="A164" s="156"/>
      <c r="B164" s="157"/>
      <c r="C164" s="264" t="s">
        <v>1678</v>
      </c>
      <c r="D164" s="265"/>
      <c r="E164" s="265"/>
      <c r="F164" s="265"/>
      <c r="G164" s="265"/>
      <c r="H164" s="160"/>
      <c r="I164" s="160"/>
      <c r="J164" s="160"/>
      <c r="K164" s="160"/>
      <c r="L164" s="160"/>
      <c r="M164" s="160"/>
      <c r="N164" s="159"/>
      <c r="O164" s="159"/>
      <c r="P164" s="159"/>
      <c r="Q164" s="159"/>
      <c r="R164" s="160"/>
      <c r="S164" s="160"/>
      <c r="T164" s="160"/>
      <c r="U164" s="160"/>
      <c r="V164" s="160"/>
      <c r="W164" s="160"/>
      <c r="X164" s="160"/>
      <c r="Y164" s="160"/>
      <c r="Z164" s="149"/>
      <c r="AA164" s="149"/>
      <c r="AB164" s="149"/>
      <c r="AC164" s="149"/>
      <c r="AD164" s="149"/>
      <c r="AE164" s="149"/>
      <c r="AF164" s="149"/>
      <c r="AG164" s="149" t="s">
        <v>278</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3" x14ac:dyDescent="0.2">
      <c r="A165" s="156"/>
      <c r="B165" s="157"/>
      <c r="C165" s="264" t="s">
        <v>1679</v>
      </c>
      <c r="D165" s="265"/>
      <c r="E165" s="265"/>
      <c r="F165" s="265"/>
      <c r="G165" s="265"/>
      <c r="H165" s="160"/>
      <c r="I165" s="160"/>
      <c r="J165" s="160"/>
      <c r="K165" s="160"/>
      <c r="L165" s="160"/>
      <c r="M165" s="160"/>
      <c r="N165" s="159"/>
      <c r="O165" s="159"/>
      <c r="P165" s="159"/>
      <c r="Q165" s="159"/>
      <c r="R165" s="160"/>
      <c r="S165" s="160"/>
      <c r="T165" s="160"/>
      <c r="U165" s="160"/>
      <c r="V165" s="160"/>
      <c r="W165" s="160"/>
      <c r="X165" s="160"/>
      <c r="Y165" s="160"/>
      <c r="Z165" s="149"/>
      <c r="AA165" s="149"/>
      <c r="AB165" s="149"/>
      <c r="AC165" s="149"/>
      <c r="AD165" s="149"/>
      <c r="AE165" s="149"/>
      <c r="AF165" s="149"/>
      <c r="AG165" s="149" t="s">
        <v>278</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x14ac:dyDescent="0.2">
      <c r="A166" s="156"/>
      <c r="B166" s="157"/>
      <c r="C166" s="264" t="s">
        <v>1680</v>
      </c>
      <c r="D166" s="265"/>
      <c r="E166" s="265"/>
      <c r="F166" s="265"/>
      <c r="G166" s="265"/>
      <c r="H166" s="160"/>
      <c r="I166" s="160"/>
      <c r="J166" s="160"/>
      <c r="K166" s="160"/>
      <c r="L166" s="160"/>
      <c r="M166" s="160"/>
      <c r="N166" s="159"/>
      <c r="O166" s="159"/>
      <c r="P166" s="159"/>
      <c r="Q166" s="159"/>
      <c r="R166" s="160"/>
      <c r="S166" s="160"/>
      <c r="T166" s="160"/>
      <c r="U166" s="160"/>
      <c r="V166" s="160"/>
      <c r="W166" s="160"/>
      <c r="X166" s="160"/>
      <c r="Y166" s="160"/>
      <c r="Z166" s="149"/>
      <c r="AA166" s="149"/>
      <c r="AB166" s="149"/>
      <c r="AC166" s="149"/>
      <c r="AD166" s="149"/>
      <c r="AE166" s="149"/>
      <c r="AF166" s="149"/>
      <c r="AG166" s="149" t="s">
        <v>278</v>
      </c>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2" x14ac:dyDescent="0.2">
      <c r="A167" s="156"/>
      <c r="B167" s="157"/>
      <c r="C167" s="186" t="s">
        <v>1681</v>
      </c>
      <c r="D167" s="165"/>
      <c r="E167" s="166">
        <v>1</v>
      </c>
      <c r="F167" s="160"/>
      <c r="G167" s="160"/>
      <c r="H167" s="160"/>
      <c r="I167" s="160"/>
      <c r="J167" s="160"/>
      <c r="K167" s="160"/>
      <c r="L167" s="160"/>
      <c r="M167" s="160"/>
      <c r="N167" s="159"/>
      <c r="O167" s="159"/>
      <c r="P167" s="159"/>
      <c r="Q167" s="159"/>
      <c r="R167" s="160"/>
      <c r="S167" s="160"/>
      <c r="T167" s="160"/>
      <c r="U167" s="160"/>
      <c r="V167" s="160"/>
      <c r="W167" s="160"/>
      <c r="X167" s="160"/>
      <c r="Y167" s="160"/>
      <c r="Z167" s="149"/>
      <c r="AA167" s="149"/>
      <c r="AB167" s="149"/>
      <c r="AC167" s="149"/>
      <c r="AD167" s="149"/>
      <c r="AE167" s="149"/>
      <c r="AF167" s="149"/>
      <c r="AG167" s="149" t="s">
        <v>284</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2" x14ac:dyDescent="0.2">
      <c r="A168" s="156"/>
      <c r="B168" s="157"/>
      <c r="C168" s="251"/>
      <c r="D168" s="252"/>
      <c r="E168" s="252"/>
      <c r="F168" s="252"/>
      <c r="G168" s="252"/>
      <c r="H168" s="160"/>
      <c r="I168" s="160"/>
      <c r="J168" s="160"/>
      <c r="K168" s="160"/>
      <c r="L168" s="160"/>
      <c r="M168" s="160"/>
      <c r="N168" s="159"/>
      <c r="O168" s="159"/>
      <c r="P168" s="159"/>
      <c r="Q168" s="159"/>
      <c r="R168" s="160"/>
      <c r="S168" s="160"/>
      <c r="T168" s="160"/>
      <c r="U168" s="160"/>
      <c r="V168" s="160"/>
      <c r="W168" s="160"/>
      <c r="X168" s="160"/>
      <c r="Y168" s="160"/>
      <c r="Z168" s="149"/>
      <c r="AA168" s="149"/>
      <c r="AB168" s="149"/>
      <c r="AC168" s="149"/>
      <c r="AD168" s="149"/>
      <c r="AE168" s="149"/>
      <c r="AF168" s="149"/>
      <c r="AG168" s="149" t="s">
        <v>279</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1" x14ac:dyDescent="0.2">
      <c r="A169" s="175">
        <v>35</v>
      </c>
      <c r="B169" s="176" t="s">
        <v>1682</v>
      </c>
      <c r="C169" s="185" t="s">
        <v>1683</v>
      </c>
      <c r="D169" s="177" t="s">
        <v>357</v>
      </c>
      <c r="E169" s="178">
        <v>2</v>
      </c>
      <c r="F169" s="179"/>
      <c r="G169" s="180">
        <f>ROUND(E169*F169,2)</f>
        <v>0</v>
      </c>
      <c r="H169" s="179"/>
      <c r="I169" s="180">
        <f>ROUND(E169*H169,2)</f>
        <v>0</v>
      </c>
      <c r="J169" s="179"/>
      <c r="K169" s="180">
        <f>ROUND(E169*J169,2)</f>
        <v>0</v>
      </c>
      <c r="L169" s="180">
        <v>21</v>
      </c>
      <c r="M169" s="180">
        <f>G169*(1+L169/100)</f>
        <v>0</v>
      </c>
      <c r="N169" s="178">
        <v>0</v>
      </c>
      <c r="O169" s="178">
        <f>ROUND(E169*N169,2)</f>
        <v>0</v>
      </c>
      <c r="P169" s="178">
        <v>0</v>
      </c>
      <c r="Q169" s="178">
        <f>ROUND(E169*P169,2)</f>
        <v>0</v>
      </c>
      <c r="R169" s="180"/>
      <c r="S169" s="180" t="s">
        <v>354</v>
      </c>
      <c r="T169" s="181" t="s">
        <v>273</v>
      </c>
      <c r="U169" s="160">
        <v>0</v>
      </c>
      <c r="V169" s="160">
        <f>ROUND(E169*U169,2)</f>
        <v>0</v>
      </c>
      <c r="W169" s="160"/>
      <c r="X169" s="160" t="s">
        <v>379</v>
      </c>
      <c r="Y169" s="160" t="s">
        <v>275</v>
      </c>
      <c r="Z169" s="149"/>
      <c r="AA169" s="149"/>
      <c r="AB169" s="149"/>
      <c r="AC169" s="149"/>
      <c r="AD169" s="149"/>
      <c r="AE169" s="149"/>
      <c r="AF169" s="149"/>
      <c r="AG169" s="149" t="s">
        <v>597</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2" x14ac:dyDescent="0.2">
      <c r="A170" s="156"/>
      <c r="B170" s="157"/>
      <c r="C170" s="249" t="s">
        <v>1684</v>
      </c>
      <c r="D170" s="250"/>
      <c r="E170" s="250"/>
      <c r="F170" s="250"/>
      <c r="G170" s="250"/>
      <c r="H170" s="160"/>
      <c r="I170" s="160"/>
      <c r="J170" s="160"/>
      <c r="K170" s="160"/>
      <c r="L170" s="160"/>
      <c r="M170" s="160"/>
      <c r="N170" s="159"/>
      <c r="O170" s="159"/>
      <c r="P170" s="159"/>
      <c r="Q170" s="159"/>
      <c r="R170" s="160"/>
      <c r="S170" s="160"/>
      <c r="T170" s="160"/>
      <c r="U170" s="160"/>
      <c r="V170" s="160"/>
      <c r="W170" s="160"/>
      <c r="X170" s="160"/>
      <c r="Y170" s="160"/>
      <c r="Z170" s="149"/>
      <c r="AA170" s="149"/>
      <c r="AB170" s="149"/>
      <c r="AC170" s="149"/>
      <c r="AD170" s="149"/>
      <c r="AE170" s="149"/>
      <c r="AF170" s="149"/>
      <c r="AG170" s="149" t="s">
        <v>278</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3" x14ac:dyDescent="0.2">
      <c r="A171" s="156"/>
      <c r="B171" s="157"/>
      <c r="C171" s="264" t="s">
        <v>1685</v>
      </c>
      <c r="D171" s="265"/>
      <c r="E171" s="265"/>
      <c r="F171" s="265"/>
      <c r="G171" s="265"/>
      <c r="H171" s="160"/>
      <c r="I171" s="160"/>
      <c r="J171" s="160"/>
      <c r="K171" s="160"/>
      <c r="L171" s="160"/>
      <c r="M171" s="160"/>
      <c r="N171" s="159"/>
      <c r="O171" s="159"/>
      <c r="P171" s="159"/>
      <c r="Q171" s="159"/>
      <c r="R171" s="160"/>
      <c r="S171" s="160"/>
      <c r="T171" s="160"/>
      <c r="U171" s="160"/>
      <c r="V171" s="160"/>
      <c r="W171" s="160"/>
      <c r="X171" s="160"/>
      <c r="Y171" s="160"/>
      <c r="Z171" s="149"/>
      <c r="AA171" s="149"/>
      <c r="AB171" s="149"/>
      <c r="AC171" s="149"/>
      <c r="AD171" s="149"/>
      <c r="AE171" s="149"/>
      <c r="AF171" s="149"/>
      <c r="AG171" s="149" t="s">
        <v>278</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x14ac:dyDescent="0.2">
      <c r="A172" s="156"/>
      <c r="B172" s="157"/>
      <c r="C172" s="264" t="s">
        <v>1670</v>
      </c>
      <c r="D172" s="265"/>
      <c r="E172" s="265"/>
      <c r="F172" s="265"/>
      <c r="G172" s="265"/>
      <c r="H172" s="160"/>
      <c r="I172" s="160"/>
      <c r="J172" s="160"/>
      <c r="K172" s="160"/>
      <c r="L172" s="160"/>
      <c r="M172" s="160"/>
      <c r="N172" s="159"/>
      <c r="O172" s="159"/>
      <c r="P172" s="159"/>
      <c r="Q172" s="159"/>
      <c r="R172" s="160"/>
      <c r="S172" s="160"/>
      <c r="T172" s="160"/>
      <c r="U172" s="160"/>
      <c r="V172" s="160"/>
      <c r="W172" s="160"/>
      <c r="X172" s="160"/>
      <c r="Y172" s="160"/>
      <c r="Z172" s="149"/>
      <c r="AA172" s="149"/>
      <c r="AB172" s="149"/>
      <c r="AC172" s="149"/>
      <c r="AD172" s="149"/>
      <c r="AE172" s="149"/>
      <c r="AF172" s="149"/>
      <c r="AG172" s="149" t="s">
        <v>278</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2" x14ac:dyDescent="0.2">
      <c r="A173" s="156"/>
      <c r="B173" s="157"/>
      <c r="C173" s="186" t="s">
        <v>1467</v>
      </c>
      <c r="D173" s="165"/>
      <c r="E173" s="166">
        <v>2</v>
      </c>
      <c r="F173" s="160"/>
      <c r="G173" s="160"/>
      <c r="H173" s="160"/>
      <c r="I173" s="160"/>
      <c r="J173" s="160"/>
      <c r="K173" s="160"/>
      <c r="L173" s="160"/>
      <c r="M173" s="160"/>
      <c r="N173" s="159"/>
      <c r="O173" s="159"/>
      <c r="P173" s="159"/>
      <c r="Q173" s="159"/>
      <c r="R173" s="160"/>
      <c r="S173" s="160"/>
      <c r="T173" s="160"/>
      <c r="U173" s="160"/>
      <c r="V173" s="160"/>
      <c r="W173" s="160"/>
      <c r="X173" s="160"/>
      <c r="Y173" s="160"/>
      <c r="Z173" s="149"/>
      <c r="AA173" s="149"/>
      <c r="AB173" s="149"/>
      <c r="AC173" s="149"/>
      <c r="AD173" s="149"/>
      <c r="AE173" s="149"/>
      <c r="AF173" s="149"/>
      <c r="AG173" s="149" t="s">
        <v>284</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2" x14ac:dyDescent="0.2">
      <c r="A174" s="156"/>
      <c r="B174" s="157"/>
      <c r="C174" s="251"/>
      <c r="D174" s="252"/>
      <c r="E174" s="252"/>
      <c r="F174" s="252"/>
      <c r="G174" s="252"/>
      <c r="H174" s="160"/>
      <c r="I174" s="160"/>
      <c r="J174" s="160"/>
      <c r="K174" s="160"/>
      <c r="L174" s="160"/>
      <c r="M174" s="160"/>
      <c r="N174" s="159"/>
      <c r="O174" s="159"/>
      <c r="P174" s="159"/>
      <c r="Q174" s="159"/>
      <c r="R174" s="160"/>
      <c r="S174" s="160"/>
      <c r="T174" s="160"/>
      <c r="U174" s="160"/>
      <c r="V174" s="160"/>
      <c r="W174" s="160"/>
      <c r="X174" s="160"/>
      <c r="Y174" s="160"/>
      <c r="Z174" s="149"/>
      <c r="AA174" s="149"/>
      <c r="AB174" s="149"/>
      <c r="AC174" s="149"/>
      <c r="AD174" s="149"/>
      <c r="AE174" s="149"/>
      <c r="AF174" s="149"/>
      <c r="AG174" s="149" t="s">
        <v>279</v>
      </c>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x14ac:dyDescent="0.2">
      <c r="A175" s="175">
        <v>36</v>
      </c>
      <c r="B175" s="176" t="s">
        <v>1686</v>
      </c>
      <c r="C175" s="185" t="s">
        <v>1687</v>
      </c>
      <c r="D175" s="177" t="s">
        <v>998</v>
      </c>
      <c r="E175" s="178">
        <v>1</v>
      </c>
      <c r="F175" s="179"/>
      <c r="G175" s="180">
        <f>ROUND(E175*F175,2)</f>
        <v>0</v>
      </c>
      <c r="H175" s="179"/>
      <c r="I175" s="180">
        <f>ROUND(E175*H175,2)</f>
        <v>0</v>
      </c>
      <c r="J175" s="179"/>
      <c r="K175" s="180">
        <f>ROUND(E175*J175,2)</f>
        <v>0</v>
      </c>
      <c r="L175" s="180">
        <v>21</v>
      </c>
      <c r="M175" s="180">
        <f>G175*(1+L175/100)</f>
        <v>0</v>
      </c>
      <c r="N175" s="178">
        <v>0</v>
      </c>
      <c r="O175" s="178">
        <f>ROUND(E175*N175,2)</f>
        <v>0</v>
      </c>
      <c r="P175" s="178">
        <v>0</v>
      </c>
      <c r="Q175" s="178">
        <f>ROUND(E175*P175,2)</f>
        <v>0</v>
      </c>
      <c r="R175" s="180"/>
      <c r="S175" s="180" t="s">
        <v>354</v>
      </c>
      <c r="T175" s="181" t="s">
        <v>273</v>
      </c>
      <c r="U175" s="160">
        <v>0</v>
      </c>
      <c r="V175" s="160">
        <f>ROUND(E175*U175,2)</f>
        <v>0</v>
      </c>
      <c r="W175" s="160"/>
      <c r="X175" s="160" t="s">
        <v>379</v>
      </c>
      <c r="Y175" s="160" t="s">
        <v>275</v>
      </c>
      <c r="Z175" s="149"/>
      <c r="AA175" s="149"/>
      <c r="AB175" s="149"/>
      <c r="AC175" s="149"/>
      <c r="AD175" s="149"/>
      <c r="AE175" s="149"/>
      <c r="AF175" s="149"/>
      <c r="AG175" s="149" t="s">
        <v>597</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2" x14ac:dyDescent="0.2">
      <c r="A176" s="156"/>
      <c r="B176" s="157"/>
      <c r="C176" s="249" t="s">
        <v>1688</v>
      </c>
      <c r="D176" s="250"/>
      <c r="E176" s="250"/>
      <c r="F176" s="250"/>
      <c r="G176" s="250"/>
      <c r="H176" s="160"/>
      <c r="I176" s="160"/>
      <c r="J176" s="160"/>
      <c r="K176" s="160"/>
      <c r="L176" s="160"/>
      <c r="M176" s="160"/>
      <c r="N176" s="159"/>
      <c r="O176" s="159"/>
      <c r="P176" s="159"/>
      <c r="Q176" s="159"/>
      <c r="R176" s="160"/>
      <c r="S176" s="160"/>
      <c r="T176" s="160"/>
      <c r="U176" s="160"/>
      <c r="V176" s="160"/>
      <c r="W176" s="160"/>
      <c r="X176" s="160"/>
      <c r="Y176" s="160"/>
      <c r="Z176" s="149"/>
      <c r="AA176" s="149"/>
      <c r="AB176" s="149"/>
      <c r="AC176" s="149"/>
      <c r="AD176" s="149"/>
      <c r="AE176" s="149"/>
      <c r="AF176" s="149"/>
      <c r="AG176" s="149" t="s">
        <v>278</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3" x14ac:dyDescent="0.2">
      <c r="A177" s="156"/>
      <c r="B177" s="157"/>
      <c r="C177" s="264" t="s">
        <v>1689</v>
      </c>
      <c r="D177" s="265"/>
      <c r="E177" s="265"/>
      <c r="F177" s="265"/>
      <c r="G177" s="265"/>
      <c r="H177" s="160"/>
      <c r="I177" s="160"/>
      <c r="J177" s="160"/>
      <c r="K177" s="160"/>
      <c r="L177" s="160"/>
      <c r="M177" s="160"/>
      <c r="N177" s="159"/>
      <c r="O177" s="159"/>
      <c r="P177" s="159"/>
      <c r="Q177" s="159"/>
      <c r="R177" s="160"/>
      <c r="S177" s="160"/>
      <c r="T177" s="160"/>
      <c r="U177" s="160"/>
      <c r="V177" s="160"/>
      <c r="W177" s="160"/>
      <c r="X177" s="160"/>
      <c r="Y177" s="160"/>
      <c r="Z177" s="149"/>
      <c r="AA177" s="149"/>
      <c r="AB177" s="149"/>
      <c r="AC177" s="149"/>
      <c r="AD177" s="149"/>
      <c r="AE177" s="149"/>
      <c r="AF177" s="149"/>
      <c r="AG177" s="149" t="s">
        <v>278</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2" x14ac:dyDescent="0.2">
      <c r="A178" s="156"/>
      <c r="B178" s="157"/>
      <c r="C178" s="186" t="s">
        <v>1690</v>
      </c>
      <c r="D178" s="165"/>
      <c r="E178" s="166">
        <v>1</v>
      </c>
      <c r="F178" s="160"/>
      <c r="G178" s="160"/>
      <c r="H178" s="160"/>
      <c r="I178" s="160"/>
      <c r="J178" s="160"/>
      <c r="K178" s="160"/>
      <c r="L178" s="160"/>
      <c r="M178" s="160"/>
      <c r="N178" s="159"/>
      <c r="O178" s="159"/>
      <c r="P178" s="159"/>
      <c r="Q178" s="159"/>
      <c r="R178" s="160"/>
      <c r="S178" s="160"/>
      <c r="T178" s="160"/>
      <c r="U178" s="160"/>
      <c r="V178" s="160"/>
      <c r="W178" s="160"/>
      <c r="X178" s="160"/>
      <c r="Y178" s="160"/>
      <c r="Z178" s="149"/>
      <c r="AA178" s="149"/>
      <c r="AB178" s="149"/>
      <c r="AC178" s="149"/>
      <c r="AD178" s="149"/>
      <c r="AE178" s="149"/>
      <c r="AF178" s="149"/>
      <c r="AG178" s="149" t="s">
        <v>284</v>
      </c>
      <c r="AH178" s="149">
        <v>0</v>
      </c>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2" x14ac:dyDescent="0.2">
      <c r="A179" s="156"/>
      <c r="B179" s="157"/>
      <c r="C179" s="251"/>
      <c r="D179" s="252"/>
      <c r="E179" s="252"/>
      <c r="F179" s="252"/>
      <c r="G179" s="252"/>
      <c r="H179" s="160"/>
      <c r="I179" s="160"/>
      <c r="J179" s="160"/>
      <c r="K179" s="160"/>
      <c r="L179" s="160"/>
      <c r="M179" s="160"/>
      <c r="N179" s="159"/>
      <c r="O179" s="159"/>
      <c r="P179" s="159"/>
      <c r="Q179" s="159"/>
      <c r="R179" s="160"/>
      <c r="S179" s="160"/>
      <c r="T179" s="160"/>
      <c r="U179" s="160"/>
      <c r="V179" s="160"/>
      <c r="W179" s="160"/>
      <c r="X179" s="160"/>
      <c r="Y179" s="160"/>
      <c r="Z179" s="149"/>
      <c r="AA179" s="149"/>
      <c r="AB179" s="149"/>
      <c r="AC179" s="149"/>
      <c r="AD179" s="149"/>
      <c r="AE179" s="149"/>
      <c r="AF179" s="149"/>
      <c r="AG179" s="149" t="s">
        <v>279</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1" x14ac:dyDescent="0.2">
      <c r="A180" s="175">
        <v>37</v>
      </c>
      <c r="B180" s="176" t="s">
        <v>1691</v>
      </c>
      <c r="C180" s="185" t="s">
        <v>1692</v>
      </c>
      <c r="D180" s="177" t="s">
        <v>998</v>
      </c>
      <c r="E180" s="178">
        <v>1</v>
      </c>
      <c r="F180" s="179"/>
      <c r="G180" s="180">
        <f>ROUND(E180*F180,2)</f>
        <v>0</v>
      </c>
      <c r="H180" s="179"/>
      <c r="I180" s="180">
        <f>ROUND(E180*H180,2)</f>
        <v>0</v>
      </c>
      <c r="J180" s="179"/>
      <c r="K180" s="180">
        <f>ROUND(E180*J180,2)</f>
        <v>0</v>
      </c>
      <c r="L180" s="180">
        <v>21</v>
      </c>
      <c r="M180" s="180">
        <f>G180*(1+L180/100)</f>
        <v>0</v>
      </c>
      <c r="N180" s="178">
        <v>0</v>
      </c>
      <c r="O180" s="178">
        <f>ROUND(E180*N180,2)</f>
        <v>0</v>
      </c>
      <c r="P180" s="178">
        <v>0</v>
      </c>
      <c r="Q180" s="178">
        <f>ROUND(E180*P180,2)</f>
        <v>0</v>
      </c>
      <c r="R180" s="180"/>
      <c r="S180" s="180" t="s">
        <v>354</v>
      </c>
      <c r="T180" s="181" t="s">
        <v>273</v>
      </c>
      <c r="U180" s="160">
        <v>0</v>
      </c>
      <c r="V180" s="160">
        <f>ROUND(E180*U180,2)</f>
        <v>0</v>
      </c>
      <c r="W180" s="160"/>
      <c r="X180" s="160" t="s">
        <v>379</v>
      </c>
      <c r="Y180" s="160" t="s">
        <v>275</v>
      </c>
      <c r="Z180" s="149"/>
      <c r="AA180" s="149"/>
      <c r="AB180" s="149"/>
      <c r="AC180" s="149"/>
      <c r="AD180" s="149"/>
      <c r="AE180" s="149"/>
      <c r="AF180" s="149"/>
      <c r="AG180" s="149" t="s">
        <v>597</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2" x14ac:dyDescent="0.2">
      <c r="A181" s="156"/>
      <c r="B181" s="157"/>
      <c r="C181" s="249" t="s">
        <v>2196</v>
      </c>
      <c r="D181" s="250"/>
      <c r="E181" s="250"/>
      <c r="F181" s="250"/>
      <c r="G181" s="250"/>
      <c r="H181" s="160"/>
      <c r="I181" s="160"/>
      <c r="J181" s="160"/>
      <c r="K181" s="160"/>
      <c r="L181" s="160"/>
      <c r="M181" s="160"/>
      <c r="N181" s="159"/>
      <c r="O181" s="159"/>
      <c r="P181" s="159"/>
      <c r="Q181" s="159"/>
      <c r="R181" s="160"/>
      <c r="S181" s="160"/>
      <c r="T181" s="160"/>
      <c r="U181" s="160"/>
      <c r="V181" s="160"/>
      <c r="W181" s="160"/>
      <c r="X181" s="160"/>
      <c r="Y181" s="160"/>
      <c r="Z181" s="149"/>
      <c r="AA181" s="149"/>
      <c r="AB181" s="149"/>
      <c r="AC181" s="149"/>
      <c r="AD181" s="149"/>
      <c r="AE181" s="149"/>
      <c r="AF181" s="149"/>
      <c r="AG181" s="149" t="s">
        <v>278</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3" x14ac:dyDescent="0.2">
      <c r="A182" s="156"/>
      <c r="B182" s="157"/>
      <c r="C182" s="264" t="s">
        <v>1689</v>
      </c>
      <c r="D182" s="265"/>
      <c r="E182" s="265"/>
      <c r="F182" s="265"/>
      <c r="G182" s="265"/>
      <c r="H182" s="160"/>
      <c r="I182" s="160"/>
      <c r="J182" s="160"/>
      <c r="K182" s="160"/>
      <c r="L182" s="160"/>
      <c r="M182" s="160"/>
      <c r="N182" s="159"/>
      <c r="O182" s="159"/>
      <c r="P182" s="159"/>
      <c r="Q182" s="159"/>
      <c r="R182" s="160"/>
      <c r="S182" s="160"/>
      <c r="T182" s="160"/>
      <c r="U182" s="160"/>
      <c r="V182" s="160"/>
      <c r="W182" s="160"/>
      <c r="X182" s="160"/>
      <c r="Y182" s="160"/>
      <c r="Z182" s="149"/>
      <c r="AA182" s="149"/>
      <c r="AB182" s="149"/>
      <c r="AC182" s="149"/>
      <c r="AD182" s="149"/>
      <c r="AE182" s="149"/>
      <c r="AF182" s="149"/>
      <c r="AG182" s="149" t="s">
        <v>278</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2" x14ac:dyDescent="0.2">
      <c r="A183" s="156"/>
      <c r="B183" s="157"/>
      <c r="C183" s="186" t="s">
        <v>1693</v>
      </c>
      <c r="D183" s="165"/>
      <c r="E183" s="166">
        <v>1</v>
      </c>
      <c r="F183" s="160"/>
      <c r="G183" s="160"/>
      <c r="H183" s="160"/>
      <c r="I183" s="160"/>
      <c r="J183" s="160"/>
      <c r="K183" s="160"/>
      <c r="L183" s="160"/>
      <c r="M183" s="160"/>
      <c r="N183" s="159"/>
      <c r="O183" s="159"/>
      <c r="P183" s="159"/>
      <c r="Q183" s="159"/>
      <c r="R183" s="160"/>
      <c r="S183" s="160"/>
      <c r="T183" s="160"/>
      <c r="U183" s="160"/>
      <c r="V183" s="160"/>
      <c r="W183" s="160"/>
      <c r="X183" s="160"/>
      <c r="Y183" s="160"/>
      <c r="Z183" s="149"/>
      <c r="AA183" s="149"/>
      <c r="AB183" s="149"/>
      <c r="AC183" s="149"/>
      <c r="AD183" s="149"/>
      <c r="AE183" s="149"/>
      <c r="AF183" s="149"/>
      <c r="AG183" s="149" t="s">
        <v>284</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2" x14ac:dyDescent="0.2">
      <c r="A184" s="156"/>
      <c r="B184" s="157"/>
      <c r="C184" s="251"/>
      <c r="D184" s="252"/>
      <c r="E184" s="252"/>
      <c r="F184" s="252"/>
      <c r="G184" s="252"/>
      <c r="H184" s="160"/>
      <c r="I184" s="160"/>
      <c r="J184" s="160"/>
      <c r="K184" s="160"/>
      <c r="L184" s="160"/>
      <c r="M184" s="160"/>
      <c r="N184" s="159"/>
      <c r="O184" s="159"/>
      <c r="P184" s="159"/>
      <c r="Q184" s="159"/>
      <c r="R184" s="160"/>
      <c r="S184" s="160"/>
      <c r="T184" s="160"/>
      <c r="U184" s="160"/>
      <c r="V184" s="160"/>
      <c r="W184" s="160"/>
      <c r="X184" s="160"/>
      <c r="Y184" s="160"/>
      <c r="Z184" s="149"/>
      <c r="AA184" s="149"/>
      <c r="AB184" s="149"/>
      <c r="AC184" s="149"/>
      <c r="AD184" s="149"/>
      <c r="AE184" s="149"/>
      <c r="AF184" s="149"/>
      <c r="AG184" s="149" t="s">
        <v>279</v>
      </c>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x14ac:dyDescent="0.2">
      <c r="A185" s="175">
        <v>38</v>
      </c>
      <c r="B185" s="176" t="s">
        <v>1694</v>
      </c>
      <c r="C185" s="185" t="s">
        <v>1695</v>
      </c>
      <c r="D185" s="177" t="s">
        <v>998</v>
      </c>
      <c r="E185" s="178">
        <v>2</v>
      </c>
      <c r="F185" s="179"/>
      <c r="G185" s="180">
        <f>ROUND(E185*F185,2)</f>
        <v>0</v>
      </c>
      <c r="H185" s="179"/>
      <c r="I185" s="180">
        <f>ROUND(E185*H185,2)</f>
        <v>0</v>
      </c>
      <c r="J185" s="179"/>
      <c r="K185" s="180">
        <f>ROUND(E185*J185,2)</f>
        <v>0</v>
      </c>
      <c r="L185" s="180">
        <v>21</v>
      </c>
      <c r="M185" s="180">
        <f>G185*(1+L185/100)</f>
        <v>0</v>
      </c>
      <c r="N185" s="178">
        <v>0</v>
      </c>
      <c r="O185" s="178">
        <f>ROUND(E185*N185,2)</f>
        <v>0</v>
      </c>
      <c r="P185" s="178">
        <v>0</v>
      </c>
      <c r="Q185" s="178">
        <f>ROUND(E185*P185,2)</f>
        <v>0</v>
      </c>
      <c r="R185" s="180"/>
      <c r="S185" s="180" t="s">
        <v>354</v>
      </c>
      <c r="T185" s="181" t="s">
        <v>273</v>
      </c>
      <c r="U185" s="160">
        <v>0</v>
      </c>
      <c r="V185" s="160">
        <f>ROUND(E185*U185,2)</f>
        <v>0</v>
      </c>
      <c r="W185" s="160"/>
      <c r="X185" s="160" t="s">
        <v>379</v>
      </c>
      <c r="Y185" s="160" t="s">
        <v>275</v>
      </c>
      <c r="Z185" s="149"/>
      <c r="AA185" s="149"/>
      <c r="AB185" s="149"/>
      <c r="AC185" s="149"/>
      <c r="AD185" s="149"/>
      <c r="AE185" s="149"/>
      <c r="AF185" s="149"/>
      <c r="AG185" s="149" t="s">
        <v>597</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2" x14ac:dyDescent="0.2">
      <c r="A186" s="156"/>
      <c r="B186" s="157"/>
      <c r="C186" s="249" t="s">
        <v>1696</v>
      </c>
      <c r="D186" s="250"/>
      <c r="E186" s="250"/>
      <c r="F186" s="250"/>
      <c r="G186" s="250"/>
      <c r="H186" s="160"/>
      <c r="I186" s="160"/>
      <c r="J186" s="160"/>
      <c r="K186" s="160"/>
      <c r="L186" s="160"/>
      <c r="M186" s="160"/>
      <c r="N186" s="159"/>
      <c r="O186" s="159"/>
      <c r="P186" s="159"/>
      <c r="Q186" s="159"/>
      <c r="R186" s="160"/>
      <c r="S186" s="160"/>
      <c r="T186" s="160"/>
      <c r="U186" s="160"/>
      <c r="V186" s="160"/>
      <c r="W186" s="160"/>
      <c r="X186" s="160"/>
      <c r="Y186" s="160"/>
      <c r="Z186" s="149"/>
      <c r="AA186" s="149"/>
      <c r="AB186" s="149"/>
      <c r="AC186" s="149"/>
      <c r="AD186" s="149"/>
      <c r="AE186" s="149"/>
      <c r="AF186" s="149"/>
      <c r="AG186" s="149" t="s">
        <v>278</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3" x14ac:dyDescent="0.2">
      <c r="A187" s="156"/>
      <c r="B187" s="157"/>
      <c r="C187" s="264" t="s">
        <v>1670</v>
      </c>
      <c r="D187" s="265"/>
      <c r="E187" s="265"/>
      <c r="F187" s="265"/>
      <c r="G187" s="265"/>
      <c r="H187" s="160"/>
      <c r="I187" s="160"/>
      <c r="J187" s="160"/>
      <c r="K187" s="160"/>
      <c r="L187" s="160"/>
      <c r="M187" s="160"/>
      <c r="N187" s="159"/>
      <c r="O187" s="159"/>
      <c r="P187" s="159"/>
      <c r="Q187" s="159"/>
      <c r="R187" s="160"/>
      <c r="S187" s="160"/>
      <c r="T187" s="160"/>
      <c r="U187" s="160"/>
      <c r="V187" s="160"/>
      <c r="W187" s="160"/>
      <c r="X187" s="160"/>
      <c r="Y187" s="160"/>
      <c r="Z187" s="149"/>
      <c r="AA187" s="149"/>
      <c r="AB187" s="149"/>
      <c r="AC187" s="149"/>
      <c r="AD187" s="149"/>
      <c r="AE187" s="149"/>
      <c r="AF187" s="149"/>
      <c r="AG187" s="149" t="s">
        <v>278</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2" x14ac:dyDescent="0.2">
      <c r="A188" s="156"/>
      <c r="B188" s="157"/>
      <c r="C188" s="186" t="s">
        <v>1467</v>
      </c>
      <c r="D188" s="165"/>
      <c r="E188" s="166">
        <v>2</v>
      </c>
      <c r="F188" s="160"/>
      <c r="G188" s="160"/>
      <c r="H188" s="160"/>
      <c r="I188" s="160"/>
      <c r="J188" s="160"/>
      <c r="K188" s="160"/>
      <c r="L188" s="160"/>
      <c r="M188" s="160"/>
      <c r="N188" s="159"/>
      <c r="O188" s="159"/>
      <c r="P188" s="159"/>
      <c r="Q188" s="159"/>
      <c r="R188" s="160"/>
      <c r="S188" s="160"/>
      <c r="T188" s="160"/>
      <c r="U188" s="160"/>
      <c r="V188" s="160"/>
      <c r="W188" s="160"/>
      <c r="X188" s="160"/>
      <c r="Y188" s="160"/>
      <c r="Z188" s="149"/>
      <c r="AA188" s="149"/>
      <c r="AB188" s="149"/>
      <c r="AC188" s="149"/>
      <c r="AD188" s="149"/>
      <c r="AE188" s="149"/>
      <c r="AF188" s="149"/>
      <c r="AG188" s="149" t="s">
        <v>284</v>
      </c>
      <c r="AH188" s="149">
        <v>0</v>
      </c>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x14ac:dyDescent="0.2">
      <c r="A189" s="156"/>
      <c r="B189" s="157"/>
      <c r="C189" s="251"/>
      <c r="D189" s="252"/>
      <c r="E189" s="252"/>
      <c r="F189" s="252"/>
      <c r="G189" s="252"/>
      <c r="H189" s="160"/>
      <c r="I189" s="160"/>
      <c r="J189" s="160"/>
      <c r="K189" s="160"/>
      <c r="L189" s="160"/>
      <c r="M189" s="160"/>
      <c r="N189" s="159"/>
      <c r="O189" s="159"/>
      <c r="P189" s="159"/>
      <c r="Q189" s="159"/>
      <c r="R189" s="160"/>
      <c r="S189" s="160"/>
      <c r="T189" s="160"/>
      <c r="U189" s="160"/>
      <c r="V189" s="160"/>
      <c r="W189" s="160"/>
      <c r="X189" s="160"/>
      <c r="Y189" s="160"/>
      <c r="Z189" s="149"/>
      <c r="AA189" s="149"/>
      <c r="AB189" s="149"/>
      <c r="AC189" s="149"/>
      <c r="AD189" s="149"/>
      <c r="AE189" s="149"/>
      <c r="AF189" s="149"/>
      <c r="AG189" s="149" t="s">
        <v>279</v>
      </c>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ht="22.5" outlineLevel="1" x14ac:dyDescent="0.2">
      <c r="A190" s="175">
        <v>39</v>
      </c>
      <c r="B190" s="176" t="s">
        <v>1697</v>
      </c>
      <c r="C190" s="185" t="s">
        <v>1698</v>
      </c>
      <c r="D190" s="177" t="s">
        <v>1699</v>
      </c>
      <c r="E190" s="178">
        <v>2</v>
      </c>
      <c r="F190" s="179"/>
      <c r="G190" s="180">
        <f>ROUND(E190*F190,2)</f>
        <v>0</v>
      </c>
      <c r="H190" s="179"/>
      <c r="I190" s="180">
        <f>ROUND(E190*H190,2)</f>
        <v>0</v>
      </c>
      <c r="J190" s="179"/>
      <c r="K190" s="180">
        <f>ROUND(E190*J190,2)</f>
        <v>0</v>
      </c>
      <c r="L190" s="180">
        <v>21</v>
      </c>
      <c r="M190" s="180">
        <f>G190*(1+L190/100)</f>
        <v>0</v>
      </c>
      <c r="N190" s="178">
        <v>0</v>
      </c>
      <c r="O190" s="178">
        <f>ROUND(E190*N190,2)</f>
        <v>0</v>
      </c>
      <c r="P190" s="178">
        <v>0</v>
      </c>
      <c r="Q190" s="178">
        <f>ROUND(E190*P190,2)</f>
        <v>0</v>
      </c>
      <c r="R190" s="180"/>
      <c r="S190" s="180" t="s">
        <v>354</v>
      </c>
      <c r="T190" s="181" t="s">
        <v>273</v>
      </c>
      <c r="U190" s="160">
        <v>0</v>
      </c>
      <c r="V190" s="160">
        <f>ROUND(E190*U190,2)</f>
        <v>0</v>
      </c>
      <c r="W190" s="160"/>
      <c r="X190" s="160" t="s">
        <v>379</v>
      </c>
      <c r="Y190" s="160" t="s">
        <v>275</v>
      </c>
      <c r="Z190" s="149"/>
      <c r="AA190" s="149"/>
      <c r="AB190" s="149"/>
      <c r="AC190" s="149"/>
      <c r="AD190" s="149"/>
      <c r="AE190" s="149"/>
      <c r="AF190" s="149"/>
      <c r="AG190" s="149" t="s">
        <v>597</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2" x14ac:dyDescent="0.2">
      <c r="A191" s="156"/>
      <c r="B191" s="157"/>
      <c r="C191" s="249" t="s">
        <v>1700</v>
      </c>
      <c r="D191" s="250"/>
      <c r="E191" s="250"/>
      <c r="F191" s="250"/>
      <c r="G191" s="250"/>
      <c r="H191" s="160"/>
      <c r="I191" s="160"/>
      <c r="J191" s="160"/>
      <c r="K191" s="160"/>
      <c r="L191" s="160"/>
      <c r="M191" s="160"/>
      <c r="N191" s="159"/>
      <c r="O191" s="159"/>
      <c r="P191" s="159"/>
      <c r="Q191" s="159"/>
      <c r="R191" s="160"/>
      <c r="S191" s="160"/>
      <c r="T191" s="160"/>
      <c r="U191" s="160"/>
      <c r="V191" s="160"/>
      <c r="W191" s="160"/>
      <c r="X191" s="160"/>
      <c r="Y191" s="160"/>
      <c r="Z191" s="149"/>
      <c r="AA191" s="149"/>
      <c r="AB191" s="149"/>
      <c r="AC191" s="149"/>
      <c r="AD191" s="149"/>
      <c r="AE191" s="149"/>
      <c r="AF191" s="149"/>
      <c r="AG191" s="149" t="s">
        <v>278</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83" t="str">
        <f>C191</f>
        <v>Sada jištění pro kotle, pro instalaci do mezipřírubové armatury (pro splnění bezpečnostních požadavků normy EN12828):</v>
      </c>
      <c r="BB191" s="149"/>
      <c r="BC191" s="149"/>
      <c r="BD191" s="149"/>
      <c r="BE191" s="149"/>
      <c r="BF191" s="149"/>
      <c r="BG191" s="149"/>
      <c r="BH191" s="149"/>
    </row>
    <row r="192" spans="1:60" outlineLevel="3" x14ac:dyDescent="0.2">
      <c r="A192" s="156"/>
      <c r="B192" s="157"/>
      <c r="C192" s="264" t="s">
        <v>1701</v>
      </c>
      <c r="D192" s="265"/>
      <c r="E192" s="265"/>
      <c r="F192" s="265"/>
      <c r="G192" s="265"/>
      <c r="H192" s="160"/>
      <c r="I192" s="160"/>
      <c r="J192" s="160"/>
      <c r="K192" s="160"/>
      <c r="L192" s="160"/>
      <c r="M192" s="160"/>
      <c r="N192" s="159"/>
      <c r="O192" s="159"/>
      <c r="P192" s="159"/>
      <c r="Q192" s="159"/>
      <c r="R192" s="160"/>
      <c r="S192" s="160"/>
      <c r="T192" s="160"/>
      <c r="U192" s="160"/>
      <c r="V192" s="160"/>
      <c r="W192" s="160"/>
      <c r="X192" s="160"/>
      <c r="Y192" s="160"/>
      <c r="Z192" s="149"/>
      <c r="AA192" s="149"/>
      <c r="AB192" s="149"/>
      <c r="AC192" s="149"/>
      <c r="AD192" s="149"/>
      <c r="AE192" s="149"/>
      <c r="AF192" s="149"/>
      <c r="AG192" s="149" t="s">
        <v>278</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3" x14ac:dyDescent="0.2">
      <c r="A193" s="156"/>
      <c r="B193" s="157"/>
      <c r="C193" s="264" t="s">
        <v>1702</v>
      </c>
      <c r="D193" s="265"/>
      <c r="E193" s="265"/>
      <c r="F193" s="265"/>
      <c r="G193" s="265"/>
      <c r="H193" s="160"/>
      <c r="I193" s="160"/>
      <c r="J193" s="160"/>
      <c r="K193" s="160"/>
      <c r="L193" s="160"/>
      <c r="M193" s="160"/>
      <c r="N193" s="159"/>
      <c r="O193" s="159"/>
      <c r="P193" s="159"/>
      <c r="Q193" s="159"/>
      <c r="R193" s="160"/>
      <c r="S193" s="160"/>
      <c r="T193" s="160"/>
      <c r="U193" s="160"/>
      <c r="V193" s="160"/>
      <c r="W193" s="160"/>
      <c r="X193" s="160"/>
      <c r="Y193" s="160"/>
      <c r="Z193" s="149"/>
      <c r="AA193" s="149"/>
      <c r="AB193" s="149"/>
      <c r="AC193" s="149"/>
      <c r="AD193" s="149"/>
      <c r="AE193" s="149"/>
      <c r="AF193" s="149"/>
      <c r="AG193" s="149" t="s">
        <v>278</v>
      </c>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3" x14ac:dyDescent="0.2">
      <c r="A194" s="156"/>
      <c r="B194" s="157"/>
      <c r="C194" s="264" t="s">
        <v>1670</v>
      </c>
      <c r="D194" s="265"/>
      <c r="E194" s="265"/>
      <c r="F194" s="265"/>
      <c r="G194" s="265"/>
      <c r="H194" s="160"/>
      <c r="I194" s="160"/>
      <c r="J194" s="160"/>
      <c r="K194" s="160"/>
      <c r="L194" s="160"/>
      <c r="M194" s="160"/>
      <c r="N194" s="159"/>
      <c r="O194" s="159"/>
      <c r="P194" s="159"/>
      <c r="Q194" s="159"/>
      <c r="R194" s="160"/>
      <c r="S194" s="160"/>
      <c r="T194" s="160"/>
      <c r="U194" s="160"/>
      <c r="V194" s="160"/>
      <c r="W194" s="160"/>
      <c r="X194" s="160"/>
      <c r="Y194" s="160"/>
      <c r="Z194" s="149"/>
      <c r="AA194" s="149"/>
      <c r="AB194" s="149"/>
      <c r="AC194" s="149"/>
      <c r="AD194" s="149"/>
      <c r="AE194" s="149"/>
      <c r="AF194" s="149"/>
      <c r="AG194" s="149" t="s">
        <v>278</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x14ac:dyDescent="0.2">
      <c r="A195" s="156"/>
      <c r="B195" s="157"/>
      <c r="C195" s="186" t="s">
        <v>1703</v>
      </c>
      <c r="D195" s="165"/>
      <c r="E195" s="166">
        <v>2</v>
      </c>
      <c r="F195" s="160"/>
      <c r="G195" s="160"/>
      <c r="H195" s="160"/>
      <c r="I195" s="160"/>
      <c r="J195" s="160"/>
      <c r="K195" s="160"/>
      <c r="L195" s="160"/>
      <c r="M195" s="160"/>
      <c r="N195" s="159"/>
      <c r="O195" s="159"/>
      <c r="P195" s="159"/>
      <c r="Q195" s="159"/>
      <c r="R195" s="160"/>
      <c r="S195" s="160"/>
      <c r="T195" s="160"/>
      <c r="U195" s="160"/>
      <c r="V195" s="160"/>
      <c r="W195" s="160"/>
      <c r="X195" s="160"/>
      <c r="Y195" s="160"/>
      <c r="Z195" s="149"/>
      <c r="AA195" s="149"/>
      <c r="AB195" s="149"/>
      <c r="AC195" s="149"/>
      <c r="AD195" s="149"/>
      <c r="AE195" s="149"/>
      <c r="AF195" s="149"/>
      <c r="AG195" s="149" t="s">
        <v>284</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2" x14ac:dyDescent="0.2">
      <c r="A196" s="156"/>
      <c r="B196" s="157"/>
      <c r="C196" s="251"/>
      <c r="D196" s="252"/>
      <c r="E196" s="252"/>
      <c r="F196" s="252"/>
      <c r="G196" s="252"/>
      <c r="H196" s="160"/>
      <c r="I196" s="160"/>
      <c r="J196" s="160"/>
      <c r="K196" s="160"/>
      <c r="L196" s="160"/>
      <c r="M196" s="160"/>
      <c r="N196" s="159"/>
      <c r="O196" s="159"/>
      <c r="P196" s="159"/>
      <c r="Q196" s="159"/>
      <c r="R196" s="160"/>
      <c r="S196" s="160"/>
      <c r="T196" s="160"/>
      <c r="U196" s="160"/>
      <c r="V196" s="160"/>
      <c r="W196" s="160"/>
      <c r="X196" s="160"/>
      <c r="Y196" s="160"/>
      <c r="Z196" s="149"/>
      <c r="AA196" s="149"/>
      <c r="AB196" s="149"/>
      <c r="AC196" s="149"/>
      <c r="AD196" s="149"/>
      <c r="AE196" s="149"/>
      <c r="AF196" s="149"/>
      <c r="AG196" s="149" t="s">
        <v>279</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1" x14ac:dyDescent="0.2">
      <c r="A197" s="175">
        <v>40</v>
      </c>
      <c r="B197" s="176" t="s">
        <v>1704</v>
      </c>
      <c r="C197" s="185" t="s">
        <v>1705</v>
      </c>
      <c r="D197" s="177" t="s">
        <v>1699</v>
      </c>
      <c r="E197" s="178">
        <v>2</v>
      </c>
      <c r="F197" s="179"/>
      <c r="G197" s="180">
        <f>ROUND(E197*F197,2)</f>
        <v>0</v>
      </c>
      <c r="H197" s="179"/>
      <c r="I197" s="180">
        <f>ROUND(E197*H197,2)</f>
        <v>0</v>
      </c>
      <c r="J197" s="179"/>
      <c r="K197" s="180">
        <f>ROUND(E197*J197,2)</f>
        <v>0</v>
      </c>
      <c r="L197" s="180">
        <v>21</v>
      </c>
      <c r="M197" s="180">
        <f>G197*(1+L197/100)</f>
        <v>0</v>
      </c>
      <c r="N197" s="178">
        <v>0</v>
      </c>
      <c r="O197" s="178">
        <f>ROUND(E197*N197,2)</f>
        <v>0</v>
      </c>
      <c r="P197" s="178">
        <v>0</v>
      </c>
      <c r="Q197" s="178">
        <f>ROUND(E197*P197,2)</f>
        <v>0</v>
      </c>
      <c r="R197" s="180"/>
      <c r="S197" s="180" t="s">
        <v>354</v>
      </c>
      <c r="T197" s="181" t="s">
        <v>273</v>
      </c>
      <c r="U197" s="160">
        <v>0</v>
      </c>
      <c r="V197" s="160">
        <f>ROUND(E197*U197,2)</f>
        <v>0</v>
      </c>
      <c r="W197" s="160"/>
      <c r="X197" s="160" t="s">
        <v>379</v>
      </c>
      <c r="Y197" s="160" t="s">
        <v>275</v>
      </c>
      <c r="Z197" s="149"/>
      <c r="AA197" s="149"/>
      <c r="AB197" s="149"/>
      <c r="AC197" s="149"/>
      <c r="AD197" s="149"/>
      <c r="AE197" s="149"/>
      <c r="AF197" s="149"/>
      <c r="AG197" s="149" t="s">
        <v>597</v>
      </c>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2" x14ac:dyDescent="0.2">
      <c r="A198" s="156"/>
      <c r="B198" s="157"/>
      <c r="C198" s="249" t="s">
        <v>1706</v>
      </c>
      <c r="D198" s="250"/>
      <c r="E198" s="250"/>
      <c r="F198" s="250"/>
      <c r="G198" s="250"/>
      <c r="H198" s="160"/>
      <c r="I198" s="160"/>
      <c r="J198" s="160"/>
      <c r="K198" s="160"/>
      <c r="L198" s="160"/>
      <c r="M198" s="160"/>
      <c r="N198" s="159"/>
      <c r="O198" s="159"/>
      <c r="P198" s="159"/>
      <c r="Q198" s="159"/>
      <c r="R198" s="160"/>
      <c r="S198" s="160"/>
      <c r="T198" s="160"/>
      <c r="U198" s="160"/>
      <c r="V198" s="160"/>
      <c r="W198" s="160"/>
      <c r="X198" s="160"/>
      <c r="Y198" s="160"/>
      <c r="Z198" s="149"/>
      <c r="AA198" s="149"/>
      <c r="AB198" s="149"/>
      <c r="AC198" s="149"/>
      <c r="AD198" s="149"/>
      <c r="AE198" s="149"/>
      <c r="AF198" s="149"/>
      <c r="AG198" s="149" t="s">
        <v>278</v>
      </c>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3" x14ac:dyDescent="0.2">
      <c r="A199" s="156"/>
      <c r="B199" s="157"/>
      <c r="C199" s="264" t="s">
        <v>1670</v>
      </c>
      <c r="D199" s="265"/>
      <c r="E199" s="265"/>
      <c r="F199" s="265"/>
      <c r="G199" s="265"/>
      <c r="H199" s="160"/>
      <c r="I199" s="160"/>
      <c r="J199" s="160"/>
      <c r="K199" s="160"/>
      <c r="L199" s="160"/>
      <c r="M199" s="160"/>
      <c r="N199" s="159"/>
      <c r="O199" s="159"/>
      <c r="P199" s="159"/>
      <c r="Q199" s="159"/>
      <c r="R199" s="160"/>
      <c r="S199" s="160"/>
      <c r="T199" s="160"/>
      <c r="U199" s="160"/>
      <c r="V199" s="160"/>
      <c r="W199" s="160"/>
      <c r="X199" s="160"/>
      <c r="Y199" s="160"/>
      <c r="Z199" s="149"/>
      <c r="AA199" s="149"/>
      <c r="AB199" s="149"/>
      <c r="AC199" s="149"/>
      <c r="AD199" s="149"/>
      <c r="AE199" s="149"/>
      <c r="AF199" s="149"/>
      <c r="AG199" s="149" t="s">
        <v>278</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2" x14ac:dyDescent="0.2">
      <c r="A200" s="156"/>
      <c r="B200" s="157"/>
      <c r="C200" s="186" t="s">
        <v>1707</v>
      </c>
      <c r="D200" s="165"/>
      <c r="E200" s="166">
        <v>2</v>
      </c>
      <c r="F200" s="160"/>
      <c r="G200" s="160"/>
      <c r="H200" s="160"/>
      <c r="I200" s="160"/>
      <c r="J200" s="160"/>
      <c r="K200" s="160"/>
      <c r="L200" s="160"/>
      <c r="M200" s="160"/>
      <c r="N200" s="159"/>
      <c r="O200" s="159"/>
      <c r="P200" s="159"/>
      <c r="Q200" s="159"/>
      <c r="R200" s="160"/>
      <c r="S200" s="160"/>
      <c r="T200" s="160"/>
      <c r="U200" s="160"/>
      <c r="V200" s="160"/>
      <c r="W200" s="160"/>
      <c r="X200" s="160"/>
      <c r="Y200" s="160"/>
      <c r="Z200" s="149"/>
      <c r="AA200" s="149"/>
      <c r="AB200" s="149"/>
      <c r="AC200" s="149"/>
      <c r="AD200" s="149"/>
      <c r="AE200" s="149"/>
      <c r="AF200" s="149"/>
      <c r="AG200" s="149" t="s">
        <v>284</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2" x14ac:dyDescent="0.2">
      <c r="A201" s="156"/>
      <c r="B201" s="157"/>
      <c r="C201" s="251"/>
      <c r="D201" s="252"/>
      <c r="E201" s="252"/>
      <c r="F201" s="252"/>
      <c r="G201" s="252"/>
      <c r="H201" s="160"/>
      <c r="I201" s="160"/>
      <c r="J201" s="160"/>
      <c r="K201" s="160"/>
      <c r="L201" s="160"/>
      <c r="M201" s="160"/>
      <c r="N201" s="159"/>
      <c r="O201" s="159"/>
      <c r="P201" s="159"/>
      <c r="Q201" s="159"/>
      <c r="R201" s="160"/>
      <c r="S201" s="160"/>
      <c r="T201" s="160"/>
      <c r="U201" s="160"/>
      <c r="V201" s="160"/>
      <c r="W201" s="160"/>
      <c r="X201" s="160"/>
      <c r="Y201" s="160"/>
      <c r="Z201" s="149"/>
      <c r="AA201" s="149"/>
      <c r="AB201" s="149"/>
      <c r="AC201" s="149"/>
      <c r="AD201" s="149"/>
      <c r="AE201" s="149"/>
      <c r="AF201" s="149"/>
      <c r="AG201" s="149" t="s">
        <v>279</v>
      </c>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1" x14ac:dyDescent="0.2">
      <c r="A202" s="175">
        <v>41</v>
      </c>
      <c r="B202" s="176" t="s">
        <v>1708</v>
      </c>
      <c r="C202" s="185" t="s">
        <v>1709</v>
      </c>
      <c r="D202" s="177" t="s">
        <v>1699</v>
      </c>
      <c r="E202" s="178">
        <v>2</v>
      </c>
      <c r="F202" s="179"/>
      <c r="G202" s="180">
        <f>ROUND(E202*F202,2)</f>
        <v>0</v>
      </c>
      <c r="H202" s="179"/>
      <c r="I202" s="180">
        <f>ROUND(E202*H202,2)</f>
        <v>0</v>
      </c>
      <c r="J202" s="179"/>
      <c r="K202" s="180">
        <f>ROUND(E202*J202,2)</f>
        <v>0</v>
      </c>
      <c r="L202" s="180">
        <v>21</v>
      </c>
      <c r="M202" s="180">
        <f>G202*(1+L202/100)</f>
        <v>0</v>
      </c>
      <c r="N202" s="178">
        <v>0</v>
      </c>
      <c r="O202" s="178">
        <f>ROUND(E202*N202,2)</f>
        <v>0</v>
      </c>
      <c r="P202" s="178">
        <v>0</v>
      </c>
      <c r="Q202" s="178">
        <f>ROUND(E202*P202,2)</f>
        <v>0</v>
      </c>
      <c r="R202" s="180"/>
      <c r="S202" s="180" t="s">
        <v>354</v>
      </c>
      <c r="T202" s="181" t="s">
        <v>273</v>
      </c>
      <c r="U202" s="160">
        <v>0</v>
      </c>
      <c r="V202" s="160">
        <f>ROUND(E202*U202,2)</f>
        <v>0</v>
      </c>
      <c r="W202" s="160"/>
      <c r="X202" s="160" t="s">
        <v>379</v>
      </c>
      <c r="Y202" s="160" t="s">
        <v>275</v>
      </c>
      <c r="Z202" s="149"/>
      <c r="AA202" s="149"/>
      <c r="AB202" s="149"/>
      <c r="AC202" s="149"/>
      <c r="AD202" s="149"/>
      <c r="AE202" s="149"/>
      <c r="AF202" s="149"/>
      <c r="AG202" s="149" t="s">
        <v>597</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2" x14ac:dyDescent="0.2">
      <c r="A203" s="156"/>
      <c r="B203" s="157"/>
      <c r="C203" s="249" t="s">
        <v>1710</v>
      </c>
      <c r="D203" s="250"/>
      <c r="E203" s="250"/>
      <c r="F203" s="250"/>
      <c r="G203" s="250"/>
      <c r="H203" s="160"/>
      <c r="I203" s="160"/>
      <c r="J203" s="160"/>
      <c r="K203" s="160"/>
      <c r="L203" s="160"/>
      <c r="M203" s="160"/>
      <c r="N203" s="159"/>
      <c r="O203" s="159"/>
      <c r="P203" s="159"/>
      <c r="Q203" s="159"/>
      <c r="R203" s="160"/>
      <c r="S203" s="160"/>
      <c r="T203" s="160"/>
      <c r="U203" s="160"/>
      <c r="V203" s="160"/>
      <c r="W203" s="160"/>
      <c r="X203" s="160"/>
      <c r="Y203" s="160"/>
      <c r="Z203" s="149"/>
      <c r="AA203" s="149"/>
      <c r="AB203" s="149"/>
      <c r="AC203" s="149"/>
      <c r="AD203" s="149"/>
      <c r="AE203" s="149"/>
      <c r="AF203" s="149"/>
      <c r="AG203" s="149" t="s">
        <v>278</v>
      </c>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3" x14ac:dyDescent="0.2">
      <c r="A204" s="156"/>
      <c r="B204" s="157"/>
      <c r="C204" s="264" t="s">
        <v>1670</v>
      </c>
      <c r="D204" s="265"/>
      <c r="E204" s="265"/>
      <c r="F204" s="265"/>
      <c r="G204" s="265"/>
      <c r="H204" s="160"/>
      <c r="I204" s="160"/>
      <c r="J204" s="160"/>
      <c r="K204" s="160"/>
      <c r="L204" s="160"/>
      <c r="M204" s="160"/>
      <c r="N204" s="159"/>
      <c r="O204" s="159"/>
      <c r="P204" s="159"/>
      <c r="Q204" s="159"/>
      <c r="R204" s="160"/>
      <c r="S204" s="160"/>
      <c r="T204" s="160"/>
      <c r="U204" s="160"/>
      <c r="V204" s="160"/>
      <c r="W204" s="160"/>
      <c r="X204" s="160"/>
      <c r="Y204" s="160"/>
      <c r="Z204" s="149"/>
      <c r="AA204" s="149"/>
      <c r="AB204" s="149"/>
      <c r="AC204" s="149"/>
      <c r="AD204" s="149"/>
      <c r="AE204" s="149"/>
      <c r="AF204" s="149"/>
      <c r="AG204" s="149" t="s">
        <v>278</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2" x14ac:dyDescent="0.2">
      <c r="A205" s="156"/>
      <c r="B205" s="157"/>
      <c r="C205" s="186" t="s">
        <v>1711</v>
      </c>
      <c r="D205" s="165"/>
      <c r="E205" s="166">
        <v>2</v>
      </c>
      <c r="F205" s="160"/>
      <c r="G205" s="160"/>
      <c r="H205" s="160"/>
      <c r="I205" s="160"/>
      <c r="J205" s="160"/>
      <c r="K205" s="160"/>
      <c r="L205" s="160"/>
      <c r="M205" s="160"/>
      <c r="N205" s="159"/>
      <c r="O205" s="159"/>
      <c r="P205" s="159"/>
      <c r="Q205" s="159"/>
      <c r="R205" s="160"/>
      <c r="S205" s="160"/>
      <c r="T205" s="160"/>
      <c r="U205" s="160"/>
      <c r="V205" s="160"/>
      <c r="W205" s="160"/>
      <c r="X205" s="160"/>
      <c r="Y205" s="160"/>
      <c r="Z205" s="149"/>
      <c r="AA205" s="149"/>
      <c r="AB205" s="149"/>
      <c r="AC205" s="149"/>
      <c r="AD205" s="149"/>
      <c r="AE205" s="149"/>
      <c r="AF205" s="149"/>
      <c r="AG205" s="149" t="s">
        <v>284</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2" x14ac:dyDescent="0.2">
      <c r="A206" s="156"/>
      <c r="B206" s="157"/>
      <c r="C206" s="251"/>
      <c r="D206" s="252"/>
      <c r="E206" s="252"/>
      <c r="F206" s="252"/>
      <c r="G206" s="252"/>
      <c r="H206" s="160"/>
      <c r="I206" s="160"/>
      <c r="J206" s="160"/>
      <c r="K206" s="160"/>
      <c r="L206" s="160"/>
      <c r="M206" s="160"/>
      <c r="N206" s="159"/>
      <c r="O206" s="159"/>
      <c r="P206" s="159"/>
      <c r="Q206" s="159"/>
      <c r="R206" s="160"/>
      <c r="S206" s="160"/>
      <c r="T206" s="160"/>
      <c r="U206" s="160"/>
      <c r="V206" s="160"/>
      <c r="W206" s="160"/>
      <c r="X206" s="160"/>
      <c r="Y206" s="160"/>
      <c r="Z206" s="149"/>
      <c r="AA206" s="149"/>
      <c r="AB206" s="149"/>
      <c r="AC206" s="149"/>
      <c r="AD206" s="149"/>
      <c r="AE206" s="149"/>
      <c r="AF206" s="149"/>
      <c r="AG206" s="149" t="s">
        <v>279</v>
      </c>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ht="22.5" outlineLevel="1" x14ac:dyDescent="0.2">
      <c r="A207" s="175">
        <v>42</v>
      </c>
      <c r="B207" s="176" t="s">
        <v>1712</v>
      </c>
      <c r="C207" s="185" t="s">
        <v>1713</v>
      </c>
      <c r="D207" s="177" t="s">
        <v>998</v>
      </c>
      <c r="E207" s="178">
        <v>1</v>
      </c>
      <c r="F207" s="179"/>
      <c r="G207" s="180">
        <f>ROUND(E207*F207,2)</f>
        <v>0</v>
      </c>
      <c r="H207" s="179"/>
      <c r="I207" s="180">
        <f>ROUND(E207*H207,2)</f>
        <v>0</v>
      </c>
      <c r="J207" s="179"/>
      <c r="K207" s="180">
        <f>ROUND(E207*J207,2)</f>
        <v>0</v>
      </c>
      <c r="L207" s="180">
        <v>21</v>
      </c>
      <c r="M207" s="180">
        <f>G207*(1+L207/100)</f>
        <v>0</v>
      </c>
      <c r="N207" s="178">
        <v>0</v>
      </c>
      <c r="O207" s="178">
        <f>ROUND(E207*N207,2)</f>
        <v>0</v>
      </c>
      <c r="P207" s="178">
        <v>0</v>
      </c>
      <c r="Q207" s="178">
        <f>ROUND(E207*P207,2)</f>
        <v>0</v>
      </c>
      <c r="R207" s="180"/>
      <c r="S207" s="180" t="s">
        <v>354</v>
      </c>
      <c r="T207" s="181" t="s">
        <v>273</v>
      </c>
      <c r="U207" s="160">
        <v>0</v>
      </c>
      <c r="V207" s="160">
        <f>ROUND(E207*U207,2)</f>
        <v>0</v>
      </c>
      <c r="W207" s="160"/>
      <c r="X207" s="160" t="s">
        <v>379</v>
      </c>
      <c r="Y207" s="160" t="s">
        <v>275</v>
      </c>
      <c r="Z207" s="149"/>
      <c r="AA207" s="149"/>
      <c r="AB207" s="149"/>
      <c r="AC207" s="149"/>
      <c r="AD207" s="149"/>
      <c r="AE207" s="149"/>
      <c r="AF207" s="149"/>
      <c r="AG207" s="149" t="s">
        <v>597</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2" x14ac:dyDescent="0.2">
      <c r="A208" s="156"/>
      <c r="B208" s="157"/>
      <c r="C208" s="249" t="s">
        <v>1714</v>
      </c>
      <c r="D208" s="250"/>
      <c r="E208" s="250"/>
      <c r="F208" s="250"/>
      <c r="G208" s="250"/>
      <c r="H208" s="160"/>
      <c r="I208" s="160"/>
      <c r="J208" s="160"/>
      <c r="K208" s="160"/>
      <c r="L208" s="160"/>
      <c r="M208" s="160"/>
      <c r="N208" s="159"/>
      <c r="O208" s="159"/>
      <c r="P208" s="159"/>
      <c r="Q208" s="159"/>
      <c r="R208" s="160"/>
      <c r="S208" s="160"/>
      <c r="T208" s="160"/>
      <c r="U208" s="160"/>
      <c r="V208" s="160"/>
      <c r="W208" s="160"/>
      <c r="X208" s="160"/>
      <c r="Y208" s="160"/>
      <c r="Z208" s="149"/>
      <c r="AA208" s="149"/>
      <c r="AB208" s="149"/>
      <c r="AC208" s="149"/>
      <c r="AD208" s="149"/>
      <c r="AE208" s="149"/>
      <c r="AF208" s="149"/>
      <c r="AG208" s="149" t="s">
        <v>278</v>
      </c>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3" x14ac:dyDescent="0.2">
      <c r="A209" s="156"/>
      <c r="B209" s="157"/>
      <c r="C209" s="191" t="s">
        <v>1658</v>
      </c>
      <c r="D209" s="162"/>
      <c r="E209" s="163"/>
      <c r="F209" s="164"/>
      <c r="G209" s="164"/>
      <c r="H209" s="160"/>
      <c r="I209" s="160"/>
      <c r="J209" s="160"/>
      <c r="K209" s="160"/>
      <c r="L209" s="160"/>
      <c r="M209" s="160"/>
      <c r="N209" s="159"/>
      <c r="O209" s="159"/>
      <c r="P209" s="159"/>
      <c r="Q209" s="159"/>
      <c r="R209" s="160"/>
      <c r="S209" s="160"/>
      <c r="T209" s="160"/>
      <c r="U209" s="160"/>
      <c r="V209" s="160"/>
      <c r="W209" s="160"/>
      <c r="X209" s="160"/>
      <c r="Y209" s="160"/>
      <c r="Z209" s="149"/>
      <c r="AA209" s="149"/>
      <c r="AB209" s="149"/>
      <c r="AC209" s="149"/>
      <c r="AD209" s="149"/>
      <c r="AE209" s="149"/>
      <c r="AF209" s="149"/>
      <c r="AG209" s="149" t="s">
        <v>278</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ht="22.5" outlineLevel="3" x14ac:dyDescent="0.2">
      <c r="A210" s="156"/>
      <c r="B210" s="157"/>
      <c r="C210" s="264" t="s">
        <v>1715</v>
      </c>
      <c r="D210" s="265"/>
      <c r="E210" s="265"/>
      <c r="F210" s="265"/>
      <c r="G210" s="265"/>
      <c r="H210" s="160"/>
      <c r="I210" s="160"/>
      <c r="J210" s="160"/>
      <c r="K210" s="160"/>
      <c r="L210" s="160"/>
      <c r="M210" s="160"/>
      <c r="N210" s="159"/>
      <c r="O210" s="159"/>
      <c r="P210" s="159"/>
      <c r="Q210" s="159"/>
      <c r="R210" s="160"/>
      <c r="S210" s="160"/>
      <c r="T210" s="160"/>
      <c r="U210" s="160"/>
      <c r="V210" s="160"/>
      <c r="W210" s="160"/>
      <c r="X210" s="160"/>
      <c r="Y210" s="160"/>
      <c r="Z210" s="149"/>
      <c r="AA210" s="149"/>
      <c r="AB210" s="149"/>
      <c r="AC210" s="149"/>
      <c r="AD210" s="149"/>
      <c r="AE210" s="149"/>
      <c r="AF210" s="149"/>
      <c r="AG210" s="149" t="s">
        <v>278</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83" t="str">
        <f>C210</f>
        <v>- montážní firmou připravená instalace topného systému, tj. kompletní elektrické zapojení včetně vydrátování a dopojení regulací, kompletní elektrické</v>
      </c>
      <c r="BB210" s="149"/>
      <c r="BC210" s="149"/>
      <c r="BD210" s="149"/>
      <c r="BE210" s="149"/>
      <c r="BF210" s="149"/>
      <c r="BG210" s="149"/>
      <c r="BH210" s="149"/>
    </row>
    <row r="211" spans="1:60" outlineLevel="3" x14ac:dyDescent="0.2">
      <c r="A211" s="156"/>
      <c r="B211" s="157"/>
      <c r="C211" s="264" t="s">
        <v>1716</v>
      </c>
      <c r="D211" s="265"/>
      <c r="E211" s="265"/>
      <c r="F211" s="265"/>
      <c r="G211" s="265"/>
      <c r="H211" s="160"/>
      <c r="I211" s="160"/>
      <c r="J211" s="160"/>
      <c r="K211" s="160"/>
      <c r="L211" s="160"/>
      <c r="M211" s="160"/>
      <c r="N211" s="159"/>
      <c r="O211" s="159"/>
      <c r="P211" s="159"/>
      <c r="Q211" s="159"/>
      <c r="R211" s="160"/>
      <c r="S211" s="160"/>
      <c r="T211" s="160"/>
      <c r="U211" s="160"/>
      <c r="V211" s="160"/>
      <c r="W211" s="160"/>
      <c r="X211" s="160"/>
      <c r="Y211" s="160"/>
      <c r="Z211" s="149"/>
      <c r="AA211" s="149"/>
      <c r="AB211" s="149"/>
      <c r="AC211" s="149"/>
      <c r="AD211" s="149"/>
      <c r="AE211" s="149"/>
      <c r="AF211" s="149"/>
      <c r="AG211" s="149" t="s">
        <v>278</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83" t="str">
        <f>C211</f>
        <v>zapojení  s kotlem dle projekčních a servisních podkladů, a systém napuštěn vhodně upravenou topnou vodou.</v>
      </c>
      <c r="BB211" s="149"/>
      <c r="BC211" s="149"/>
      <c r="BD211" s="149"/>
      <c r="BE211" s="149"/>
      <c r="BF211" s="149"/>
      <c r="BG211" s="149"/>
      <c r="BH211" s="149"/>
    </row>
    <row r="212" spans="1:60" outlineLevel="3" x14ac:dyDescent="0.2">
      <c r="A212" s="156"/>
      <c r="B212" s="157"/>
      <c r="C212" s="264" t="s">
        <v>1717</v>
      </c>
      <c r="D212" s="265"/>
      <c r="E212" s="265"/>
      <c r="F212" s="265"/>
      <c r="G212" s="265"/>
      <c r="H212" s="160"/>
      <c r="I212" s="160"/>
      <c r="J212" s="160"/>
      <c r="K212" s="160"/>
      <c r="L212" s="160"/>
      <c r="M212" s="160"/>
      <c r="N212" s="159"/>
      <c r="O212" s="159"/>
      <c r="P212" s="159"/>
      <c r="Q212" s="159"/>
      <c r="R212" s="160"/>
      <c r="S212" s="160"/>
      <c r="T212" s="160"/>
      <c r="U212" s="160"/>
      <c r="V212" s="160"/>
      <c r="W212" s="160"/>
      <c r="X212" s="160"/>
      <c r="Y212" s="160"/>
      <c r="Z212" s="149"/>
      <c r="AA212" s="149"/>
      <c r="AB212" s="149"/>
      <c r="AC212" s="149"/>
      <c r="AD212" s="149"/>
      <c r="AE212" s="149"/>
      <c r="AF212" s="149"/>
      <c r="AG212" s="149" t="s">
        <v>278</v>
      </c>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x14ac:dyDescent="0.2">
      <c r="A213" s="156"/>
      <c r="B213" s="157"/>
      <c r="C213" s="264" t="s">
        <v>1718</v>
      </c>
      <c r="D213" s="265"/>
      <c r="E213" s="265"/>
      <c r="F213" s="265"/>
      <c r="G213" s="265"/>
      <c r="H213" s="160"/>
      <c r="I213" s="160"/>
      <c r="J213" s="160"/>
      <c r="K213" s="160"/>
      <c r="L213" s="160"/>
      <c r="M213" s="160"/>
      <c r="N213" s="159"/>
      <c r="O213" s="159"/>
      <c r="P213" s="159"/>
      <c r="Q213" s="159"/>
      <c r="R213" s="160"/>
      <c r="S213" s="160"/>
      <c r="T213" s="160"/>
      <c r="U213" s="160"/>
      <c r="V213" s="160"/>
      <c r="W213" s="160"/>
      <c r="X213" s="160"/>
      <c r="Y213" s="160"/>
      <c r="Z213" s="149"/>
      <c r="AA213" s="149"/>
      <c r="AB213" s="149"/>
      <c r="AC213" s="149"/>
      <c r="AD213" s="149"/>
      <c r="AE213" s="149"/>
      <c r="AF213" s="149"/>
      <c r="AG213" s="149" t="s">
        <v>278</v>
      </c>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3" x14ac:dyDescent="0.2">
      <c r="A214" s="156"/>
      <c r="B214" s="157"/>
      <c r="C214" s="264" t="s">
        <v>1719</v>
      </c>
      <c r="D214" s="265"/>
      <c r="E214" s="265"/>
      <c r="F214" s="265"/>
      <c r="G214" s="265"/>
      <c r="H214" s="160"/>
      <c r="I214" s="160"/>
      <c r="J214" s="160"/>
      <c r="K214" s="160"/>
      <c r="L214" s="160"/>
      <c r="M214" s="160"/>
      <c r="N214" s="159"/>
      <c r="O214" s="159"/>
      <c r="P214" s="159"/>
      <c r="Q214" s="159"/>
      <c r="R214" s="160"/>
      <c r="S214" s="160"/>
      <c r="T214" s="160"/>
      <c r="U214" s="160"/>
      <c r="V214" s="160"/>
      <c r="W214" s="160"/>
      <c r="X214" s="160"/>
      <c r="Y214" s="160"/>
      <c r="Z214" s="149"/>
      <c r="AA214" s="149"/>
      <c r="AB214" s="149"/>
      <c r="AC214" s="149"/>
      <c r="AD214" s="149"/>
      <c r="AE214" s="149"/>
      <c r="AF214" s="149"/>
      <c r="AG214" s="149" t="s">
        <v>278</v>
      </c>
      <c r="AH214" s="149"/>
      <c r="AI214" s="149"/>
      <c r="AJ214" s="149"/>
      <c r="AK214" s="149"/>
      <c r="AL214" s="149"/>
      <c r="AM214" s="149"/>
      <c r="AN214" s="149"/>
      <c r="AO214" s="149"/>
      <c r="AP214" s="149"/>
      <c r="AQ214" s="149"/>
      <c r="AR214" s="149"/>
      <c r="AS214" s="149"/>
      <c r="AT214" s="149"/>
      <c r="AU214" s="149"/>
      <c r="AV214" s="149"/>
      <c r="AW214" s="149"/>
      <c r="AX214" s="149"/>
      <c r="AY214" s="149"/>
      <c r="AZ214" s="149"/>
      <c r="BA214" s="183" t="str">
        <f>C214</f>
        <v>2. Platné revizní zprávy elektroinstalace, resp.komínu a přívodu paliva, je-li toto součástí instalace.</v>
      </c>
      <c r="BB214" s="149"/>
      <c r="BC214" s="149"/>
      <c r="BD214" s="149"/>
      <c r="BE214" s="149"/>
      <c r="BF214" s="149"/>
      <c r="BG214" s="149"/>
      <c r="BH214" s="149"/>
    </row>
    <row r="215" spans="1:60" outlineLevel="3" x14ac:dyDescent="0.2">
      <c r="A215" s="156"/>
      <c r="B215" s="157"/>
      <c r="C215" s="264" t="s">
        <v>1720</v>
      </c>
      <c r="D215" s="265"/>
      <c r="E215" s="265"/>
      <c r="F215" s="265"/>
      <c r="G215" s="265"/>
      <c r="H215" s="160"/>
      <c r="I215" s="160"/>
      <c r="J215" s="160"/>
      <c r="K215" s="160"/>
      <c r="L215" s="160"/>
      <c r="M215" s="160"/>
      <c r="N215" s="159"/>
      <c r="O215" s="159"/>
      <c r="P215" s="159"/>
      <c r="Q215" s="159"/>
      <c r="R215" s="160"/>
      <c r="S215" s="160"/>
      <c r="T215" s="160"/>
      <c r="U215" s="160"/>
      <c r="V215" s="160"/>
      <c r="W215" s="160"/>
      <c r="X215" s="160"/>
      <c r="Y215" s="160"/>
      <c r="Z215" s="149"/>
      <c r="AA215" s="149"/>
      <c r="AB215" s="149"/>
      <c r="AC215" s="149"/>
      <c r="AD215" s="149"/>
      <c r="AE215" s="149"/>
      <c r="AF215" s="149"/>
      <c r="AG215" s="149" t="s">
        <v>278</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3" x14ac:dyDescent="0.2">
      <c r="A216" s="156"/>
      <c r="B216" s="157"/>
      <c r="C216" s="264" t="s">
        <v>1721</v>
      </c>
      <c r="D216" s="265"/>
      <c r="E216" s="265"/>
      <c r="F216" s="265"/>
      <c r="G216" s="265"/>
      <c r="H216" s="160"/>
      <c r="I216" s="160"/>
      <c r="J216" s="160"/>
      <c r="K216" s="160"/>
      <c r="L216" s="160"/>
      <c r="M216" s="160"/>
      <c r="N216" s="159"/>
      <c r="O216" s="159"/>
      <c r="P216" s="159"/>
      <c r="Q216" s="159"/>
      <c r="R216" s="160"/>
      <c r="S216" s="160"/>
      <c r="T216" s="160"/>
      <c r="U216" s="160"/>
      <c r="V216" s="160"/>
      <c r="W216" s="160"/>
      <c r="X216" s="160"/>
      <c r="Y216" s="160"/>
      <c r="Z216" s="149"/>
      <c r="AA216" s="149"/>
      <c r="AB216" s="149"/>
      <c r="AC216" s="149"/>
      <c r="AD216" s="149"/>
      <c r="AE216" s="149"/>
      <c r="AF216" s="149"/>
      <c r="AG216" s="149" t="s">
        <v>278</v>
      </c>
      <c r="AH216" s="149"/>
      <c r="AI216" s="149"/>
      <c r="AJ216" s="149"/>
      <c r="AK216" s="149"/>
      <c r="AL216" s="149"/>
      <c r="AM216" s="149"/>
      <c r="AN216" s="149"/>
      <c r="AO216" s="149"/>
      <c r="AP216" s="149"/>
      <c r="AQ216" s="149"/>
      <c r="AR216" s="149"/>
      <c r="AS216" s="149"/>
      <c r="AT216" s="149"/>
      <c r="AU216" s="149"/>
      <c r="AV216" s="149"/>
      <c r="AW216" s="149"/>
      <c r="AX216" s="149"/>
      <c r="AY216" s="149"/>
      <c r="AZ216" s="149"/>
      <c r="BA216" s="183" t="str">
        <f>C216</f>
        <v>4. Možnost odvádět vyrobené teplo, elektrickou energii a páru ve jmenovitém výkonu po celou dobu uvádění zařízení do provozu.</v>
      </c>
      <c r="BB216" s="149"/>
      <c r="BC216" s="149"/>
      <c r="BD216" s="149"/>
      <c r="BE216" s="149"/>
      <c r="BF216" s="149"/>
      <c r="BG216" s="149"/>
      <c r="BH216" s="149"/>
    </row>
    <row r="217" spans="1:60" outlineLevel="3" x14ac:dyDescent="0.2">
      <c r="A217" s="156"/>
      <c r="B217" s="157"/>
      <c r="C217" s="264" t="s">
        <v>1722</v>
      </c>
      <c r="D217" s="265"/>
      <c r="E217" s="265"/>
      <c r="F217" s="265"/>
      <c r="G217" s="265"/>
      <c r="H217" s="160"/>
      <c r="I217" s="160"/>
      <c r="J217" s="160"/>
      <c r="K217" s="160"/>
      <c r="L217" s="160"/>
      <c r="M217" s="160"/>
      <c r="N217" s="159"/>
      <c r="O217" s="159"/>
      <c r="P217" s="159"/>
      <c r="Q217" s="159"/>
      <c r="R217" s="160"/>
      <c r="S217" s="160"/>
      <c r="T217" s="160"/>
      <c r="U217" s="160"/>
      <c r="V217" s="160"/>
      <c r="W217" s="160"/>
      <c r="X217" s="160"/>
      <c r="Y217" s="160"/>
      <c r="Z217" s="149"/>
      <c r="AA217" s="149"/>
      <c r="AB217" s="149"/>
      <c r="AC217" s="149"/>
      <c r="AD217" s="149"/>
      <c r="AE217" s="149"/>
      <c r="AF217" s="149"/>
      <c r="AG217" s="149" t="s">
        <v>278</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83" t="str">
        <f>C217</f>
        <v>5. Přítomnost obslužného personálu zařízení (systému), který bude proškolen o způsobu a podmínkách provozování zařízení.</v>
      </c>
      <c r="BB217" s="149"/>
      <c r="BC217" s="149"/>
      <c r="BD217" s="149"/>
      <c r="BE217" s="149"/>
      <c r="BF217" s="149"/>
      <c r="BG217" s="149"/>
      <c r="BH217" s="149"/>
    </row>
    <row r="218" spans="1:60" outlineLevel="3" x14ac:dyDescent="0.2">
      <c r="A218" s="156"/>
      <c r="B218" s="157"/>
      <c r="C218" s="191" t="s">
        <v>1658</v>
      </c>
      <c r="D218" s="162"/>
      <c r="E218" s="163"/>
      <c r="F218" s="164"/>
      <c r="G218" s="164"/>
      <c r="H218" s="160"/>
      <c r="I218" s="160"/>
      <c r="J218" s="160"/>
      <c r="K218" s="160"/>
      <c r="L218" s="160"/>
      <c r="M218" s="160"/>
      <c r="N218" s="159"/>
      <c r="O218" s="159"/>
      <c r="P218" s="159"/>
      <c r="Q218" s="159"/>
      <c r="R218" s="160"/>
      <c r="S218" s="160"/>
      <c r="T218" s="160"/>
      <c r="U218" s="160"/>
      <c r="V218" s="160"/>
      <c r="W218" s="160"/>
      <c r="X218" s="160"/>
      <c r="Y218" s="160"/>
      <c r="Z218" s="149"/>
      <c r="AA218" s="149"/>
      <c r="AB218" s="149"/>
      <c r="AC218" s="149"/>
      <c r="AD218" s="149"/>
      <c r="AE218" s="149"/>
      <c r="AF218" s="149"/>
      <c r="AG218" s="149" t="s">
        <v>278</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ht="33.75" outlineLevel="3" x14ac:dyDescent="0.2">
      <c r="A219" s="156"/>
      <c r="B219" s="157"/>
      <c r="C219" s="264" t="s">
        <v>1723</v>
      </c>
      <c r="D219" s="265"/>
      <c r="E219" s="265"/>
      <c r="F219" s="265"/>
      <c r="G219" s="265"/>
      <c r="H219" s="160"/>
      <c r="I219" s="160"/>
      <c r="J219" s="160"/>
      <c r="K219" s="160"/>
      <c r="L219" s="160"/>
      <c r="M219" s="160"/>
      <c r="N219" s="159"/>
      <c r="O219" s="159"/>
      <c r="P219" s="159"/>
      <c r="Q219" s="159"/>
      <c r="R219" s="160"/>
      <c r="S219" s="160"/>
      <c r="T219" s="160"/>
      <c r="U219" s="160"/>
      <c r="V219" s="160"/>
      <c r="W219" s="160"/>
      <c r="X219" s="160"/>
      <c r="Y219" s="160"/>
      <c r="Z219" s="149"/>
      <c r="AA219" s="149"/>
      <c r="AB219" s="149"/>
      <c r="AC219" s="149"/>
      <c r="AD219" s="149"/>
      <c r="AE219" s="149"/>
      <c r="AF219" s="149"/>
      <c r="AG219" s="149" t="s">
        <v>278</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83" t="str">
        <f>C219</f>
        <v>Konkrétní termín pro uvedení do provozu je stanoven na základě dohody. V případě, že objednatel potvrdí připravenost ke zprovoznění a technik na místě zjistí, že zprovoznění není možné z důvodu nesplnění podmínek pro uvedení do provozu, servisní technik nahlásí nedostatky objednateli a sepíše je do servisní zprávy.</v>
      </c>
      <c r="BB219" s="149"/>
      <c r="BC219" s="149"/>
      <c r="BD219" s="149"/>
      <c r="BE219" s="149"/>
      <c r="BF219" s="149"/>
      <c r="BG219" s="149"/>
      <c r="BH219" s="149"/>
    </row>
    <row r="220" spans="1:60" ht="22.5" outlineLevel="3" x14ac:dyDescent="0.2">
      <c r="A220" s="156"/>
      <c r="B220" s="157"/>
      <c r="C220" s="264" t="s">
        <v>1724</v>
      </c>
      <c r="D220" s="265"/>
      <c r="E220" s="265"/>
      <c r="F220" s="265"/>
      <c r="G220" s="265"/>
      <c r="H220" s="160"/>
      <c r="I220" s="160"/>
      <c r="J220" s="160"/>
      <c r="K220" s="160"/>
      <c r="L220" s="160"/>
      <c r="M220" s="160"/>
      <c r="N220" s="159"/>
      <c r="O220" s="159"/>
      <c r="P220" s="159"/>
      <c r="Q220" s="159"/>
      <c r="R220" s="160"/>
      <c r="S220" s="160"/>
      <c r="T220" s="160"/>
      <c r="U220" s="160"/>
      <c r="V220" s="160"/>
      <c r="W220" s="160"/>
      <c r="X220" s="160"/>
      <c r="Y220" s="160"/>
      <c r="Z220" s="149"/>
      <c r="AA220" s="149"/>
      <c r="AB220" s="149"/>
      <c r="AC220" s="149"/>
      <c r="AD220" s="149"/>
      <c r="AE220" s="149"/>
      <c r="AF220" s="149"/>
      <c r="AG220" s="149" t="s">
        <v>278</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83" t="str">
        <f>C220</f>
        <v>Marné výjezdy z důvodu nepřipravenosti k UDP budou objednateli dány k úhradě. Objednavatel bere na vědomí, že UDP může dle náročnosti trvat několik pracovních dnů.</v>
      </c>
      <c r="BB220" s="149"/>
      <c r="BC220" s="149"/>
      <c r="BD220" s="149"/>
      <c r="BE220" s="149"/>
      <c r="BF220" s="149"/>
      <c r="BG220" s="149"/>
      <c r="BH220" s="149"/>
    </row>
    <row r="221" spans="1:60" outlineLevel="2" x14ac:dyDescent="0.2">
      <c r="A221" s="156"/>
      <c r="B221" s="157"/>
      <c r="C221" s="186" t="s">
        <v>1725</v>
      </c>
      <c r="D221" s="165"/>
      <c r="E221" s="166">
        <v>1</v>
      </c>
      <c r="F221" s="160"/>
      <c r="G221" s="160"/>
      <c r="H221" s="160"/>
      <c r="I221" s="160"/>
      <c r="J221" s="160"/>
      <c r="K221" s="160"/>
      <c r="L221" s="160"/>
      <c r="M221" s="160"/>
      <c r="N221" s="159"/>
      <c r="O221" s="159"/>
      <c r="P221" s="159"/>
      <c r="Q221" s="159"/>
      <c r="R221" s="160"/>
      <c r="S221" s="160"/>
      <c r="T221" s="160"/>
      <c r="U221" s="160"/>
      <c r="V221" s="160"/>
      <c r="W221" s="160"/>
      <c r="X221" s="160"/>
      <c r="Y221" s="160"/>
      <c r="Z221" s="149"/>
      <c r="AA221" s="149"/>
      <c r="AB221" s="149"/>
      <c r="AC221" s="149"/>
      <c r="AD221" s="149"/>
      <c r="AE221" s="149"/>
      <c r="AF221" s="149"/>
      <c r="AG221" s="149" t="s">
        <v>284</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2" x14ac:dyDescent="0.2">
      <c r="A222" s="156"/>
      <c r="B222" s="157"/>
      <c r="C222" s="251"/>
      <c r="D222" s="252"/>
      <c r="E222" s="252"/>
      <c r="F222" s="252"/>
      <c r="G222" s="252"/>
      <c r="H222" s="160"/>
      <c r="I222" s="160"/>
      <c r="J222" s="160"/>
      <c r="K222" s="160"/>
      <c r="L222" s="160"/>
      <c r="M222" s="160"/>
      <c r="N222" s="159"/>
      <c r="O222" s="159"/>
      <c r="P222" s="159"/>
      <c r="Q222" s="159"/>
      <c r="R222" s="160"/>
      <c r="S222" s="160"/>
      <c r="T222" s="160"/>
      <c r="U222" s="160"/>
      <c r="V222" s="160"/>
      <c r="W222" s="160"/>
      <c r="X222" s="160"/>
      <c r="Y222" s="160"/>
      <c r="Z222" s="149"/>
      <c r="AA222" s="149"/>
      <c r="AB222" s="149"/>
      <c r="AC222" s="149"/>
      <c r="AD222" s="149"/>
      <c r="AE222" s="149"/>
      <c r="AF222" s="149"/>
      <c r="AG222" s="149" t="s">
        <v>279</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1" x14ac:dyDescent="0.2">
      <c r="A223" s="156">
        <v>43</v>
      </c>
      <c r="B223" s="157" t="s">
        <v>1726</v>
      </c>
      <c r="C223" s="190" t="s">
        <v>1727</v>
      </c>
      <c r="D223" s="158" t="s">
        <v>0</v>
      </c>
      <c r="E223" s="182"/>
      <c r="F223" s="161"/>
      <c r="G223" s="160">
        <f>ROUND(E223*F223,2)</f>
        <v>0</v>
      </c>
      <c r="H223" s="161"/>
      <c r="I223" s="160">
        <f>ROUND(E223*H223,2)</f>
        <v>0</v>
      </c>
      <c r="J223" s="161"/>
      <c r="K223" s="160">
        <f>ROUND(E223*J223,2)</f>
        <v>0</v>
      </c>
      <c r="L223" s="160">
        <v>21</v>
      </c>
      <c r="M223" s="160">
        <f>G223*(1+L223/100)</f>
        <v>0</v>
      </c>
      <c r="N223" s="159">
        <v>0</v>
      </c>
      <c r="O223" s="159">
        <f>ROUND(E223*N223,2)</f>
        <v>0</v>
      </c>
      <c r="P223" s="159">
        <v>0</v>
      </c>
      <c r="Q223" s="159">
        <f>ROUND(E223*P223,2)</f>
        <v>0</v>
      </c>
      <c r="R223" s="160" t="s">
        <v>1084</v>
      </c>
      <c r="S223" s="160" t="s">
        <v>272</v>
      </c>
      <c r="T223" s="160" t="s">
        <v>272</v>
      </c>
      <c r="U223" s="160">
        <v>0</v>
      </c>
      <c r="V223" s="160">
        <f>ROUND(E223*U223,2)</f>
        <v>0</v>
      </c>
      <c r="W223" s="160"/>
      <c r="X223" s="160" t="s">
        <v>833</v>
      </c>
      <c r="Y223" s="160" t="s">
        <v>275</v>
      </c>
      <c r="Z223" s="149"/>
      <c r="AA223" s="149"/>
      <c r="AB223" s="149"/>
      <c r="AC223" s="149"/>
      <c r="AD223" s="149"/>
      <c r="AE223" s="149"/>
      <c r="AF223" s="149"/>
      <c r="AG223" s="149" t="s">
        <v>834</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x14ac:dyDescent="0.2">
      <c r="A224" s="156"/>
      <c r="B224" s="157"/>
      <c r="C224" s="266" t="s">
        <v>1133</v>
      </c>
      <c r="D224" s="267"/>
      <c r="E224" s="267"/>
      <c r="F224" s="267"/>
      <c r="G224" s="267"/>
      <c r="H224" s="160"/>
      <c r="I224" s="160"/>
      <c r="J224" s="160"/>
      <c r="K224" s="160"/>
      <c r="L224" s="160"/>
      <c r="M224" s="160"/>
      <c r="N224" s="159"/>
      <c r="O224" s="159"/>
      <c r="P224" s="159"/>
      <c r="Q224" s="159"/>
      <c r="R224" s="160"/>
      <c r="S224" s="160"/>
      <c r="T224" s="160"/>
      <c r="U224" s="160"/>
      <c r="V224" s="160"/>
      <c r="W224" s="160"/>
      <c r="X224" s="160"/>
      <c r="Y224" s="160"/>
      <c r="Z224" s="149"/>
      <c r="AA224" s="149"/>
      <c r="AB224" s="149"/>
      <c r="AC224" s="149"/>
      <c r="AD224" s="149"/>
      <c r="AE224" s="149"/>
      <c r="AF224" s="149"/>
      <c r="AG224" s="149" t="s">
        <v>316</v>
      </c>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2" x14ac:dyDescent="0.2">
      <c r="A225" s="156"/>
      <c r="B225" s="157"/>
      <c r="C225" s="251"/>
      <c r="D225" s="252"/>
      <c r="E225" s="252"/>
      <c r="F225" s="252"/>
      <c r="G225" s="252"/>
      <c r="H225" s="160"/>
      <c r="I225" s="160"/>
      <c r="J225" s="160"/>
      <c r="K225" s="160"/>
      <c r="L225" s="160"/>
      <c r="M225" s="160"/>
      <c r="N225" s="159"/>
      <c r="O225" s="159"/>
      <c r="P225" s="159"/>
      <c r="Q225" s="159"/>
      <c r="R225" s="160"/>
      <c r="S225" s="160"/>
      <c r="T225" s="160"/>
      <c r="U225" s="160"/>
      <c r="V225" s="160"/>
      <c r="W225" s="160"/>
      <c r="X225" s="160"/>
      <c r="Y225" s="160"/>
      <c r="Z225" s="149"/>
      <c r="AA225" s="149"/>
      <c r="AB225" s="149"/>
      <c r="AC225" s="149"/>
      <c r="AD225" s="149"/>
      <c r="AE225" s="149"/>
      <c r="AF225" s="149"/>
      <c r="AG225" s="149" t="s">
        <v>279</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ht="22.5" outlineLevel="1" x14ac:dyDescent="0.2">
      <c r="A226" s="175">
        <v>44</v>
      </c>
      <c r="B226" s="176" t="s">
        <v>1728</v>
      </c>
      <c r="C226" s="185" t="s">
        <v>1729</v>
      </c>
      <c r="D226" s="177" t="s">
        <v>367</v>
      </c>
      <c r="E226" s="178">
        <v>7.4426600000000001</v>
      </c>
      <c r="F226" s="179"/>
      <c r="G226" s="180">
        <f>ROUND(E226*F226,2)</f>
        <v>0</v>
      </c>
      <c r="H226" s="179"/>
      <c r="I226" s="180">
        <f>ROUND(E226*H226,2)</f>
        <v>0</v>
      </c>
      <c r="J226" s="179"/>
      <c r="K226" s="180">
        <f>ROUND(E226*J226,2)</f>
        <v>0</v>
      </c>
      <c r="L226" s="180">
        <v>21</v>
      </c>
      <c r="M226" s="180">
        <f>G226*(1+L226/100)</f>
        <v>0</v>
      </c>
      <c r="N226" s="178">
        <v>0</v>
      </c>
      <c r="O226" s="178">
        <f>ROUND(E226*N226,2)</f>
        <v>0</v>
      </c>
      <c r="P226" s="178">
        <v>0</v>
      </c>
      <c r="Q226" s="178">
        <f>ROUND(E226*P226,2)</f>
        <v>0</v>
      </c>
      <c r="R226" s="180" t="s">
        <v>1084</v>
      </c>
      <c r="S226" s="180" t="s">
        <v>272</v>
      </c>
      <c r="T226" s="181" t="s">
        <v>272</v>
      </c>
      <c r="U226" s="160">
        <v>11.403</v>
      </c>
      <c r="V226" s="160">
        <f>ROUND(E226*U226,2)</f>
        <v>84.87</v>
      </c>
      <c r="W226" s="160"/>
      <c r="X226" s="160" t="s">
        <v>709</v>
      </c>
      <c r="Y226" s="160" t="s">
        <v>275</v>
      </c>
      <c r="Z226" s="149"/>
      <c r="AA226" s="149"/>
      <c r="AB226" s="149"/>
      <c r="AC226" s="149"/>
      <c r="AD226" s="149"/>
      <c r="AE226" s="149"/>
      <c r="AF226" s="149"/>
      <c r="AG226" s="149" t="s">
        <v>710</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2" x14ac:dyDescent="0.2">
      <c r="A227" s="156"/>
      <c r="B227" s="157"/>
      <c r="C227" s="260" t="s">
        <v>1730</v>
      </c>
      <c r="D227" s="261"/>
      <c r="E227" s="261"/>
      <c r="F227" s="261"/>
      <c r="G227" s="261"/>
      <c r="H227" s="160"/>
      <c r="I227" s="160"/>
      <c r="J227" s="160"/>
      <c r="K227" s="160"/>
      <c r="L227" s="160"/>
      <c r="M227" s="160"/>
      <c r="N227" s="159"/>
      <c r="O227" s="159"/>
      <c r="P227" s="159"/>
      <c r="Q227" s="159"/>
      <c r="R227" s="160"/>
      <c r="S227" s="160"/>
      <c r="T227" s="160"/>
      <c r="U227" s="160"/>
      <c r="V227" s="160"/>
      <c r="W227" s="160"/>
      <c r="X227" s="160"/>
      <c r="Y227" s="160"/>
      <c r="Z227" s="149"/>
      <c r="AA227" s="149"/>
      <c r="AB227" s="149"/>
      <c r="AC227" s="149"/>
      <c r="AD227" s="149"/>
      <c r="AE227" s="149"/>
      <c r="AF227" s="149"/>
      <c r="AG227" s="149" t="s">
        <v>316</v>
      </c>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2" x14ac:dyDescent="0.2">
      <c r="A228" s="156"/>
      <c r="B228" s="157"/>
      <c r="C228" s="186" t="s">
        <v>712</v>
      </c>
      <c r="D228" s="165"/>
      <c r="E228" s="166"/>
      <c r="F228" s="160"/>
      <c r="G228" s="160"/>
      <c r="H228" s="160"/>
      <c r="I228" s="160"/>
      <c r="J228" s="160"/>
      <c r="K228" s="160"/>
      <c r="L228" s="160"/>
      <c r="M228" s="160"/>
      <c r="N228" s="159"/>
      <c r="O228" s="159"/>
      <c r="P228" s="159"/>
      <c r="Q228" s="159"/>
      <c r="R228" s="160"/>
      <c r="S228" s="160"/>
      <c r="T228" s="160"/>
      <c r="U228" s="160"/>
      <c r="V228" s="160"/>
      <c r="W228" s="160"/>
      <c r="X228" s="160"/>
      <c r="Y228" s="160"/>
      <c r="Z228" s="149"/>
      <c r="AA228" s="149"/>
      <c r="AB228" s="149"/>
      <c r="AC228" s="149"/>
      <c r="AD228" s="149"/>
      <c r="AE228" s="149"/>
      <c r="AF228" s="149"/>
      <c r="AG228" s="149" t="s">
        <v>284</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3" x14ac:dyDescent="0.2">
      <c r="A229" s="156"/>
      <c r="B229" s="157"/>
      <c r="C229" s="186" t="s">
        <v>1731</v>
      </c>
      <c r="D229" s="165"/>
      <c r="E229" s="166"/>
      <c r="F229" s="160"/>
      <c r="G229" s="160"/>
      <c r="H229" s="160"/>
      <c r="I229" s="160"/>
      <c r="J229" s="160"/>
      <c r="K229" s="160"/>
      <c r="L229" s="160"/>
      <c r="M229" s="160"/>
      <c r="N229" s="159"/>
      <c r="O229" s="159"/>
      <c r="P229" s="159"/>
      <c r="Q229" s="159"/>
      <c r="R229" s="160"/>
      <c r="S229" s="160"/>
      <c r="T229" s="160"/>
      <c r="U229" s="160"/>
      <c r="V229" s="160"/>
      <c r="W229" s="160"/>
      <c r="X229" s="160"/>
      <c r="Y229" s="160"/>
      <c r="Z229" s="149"/>
      <c r="AA229" s="149"/>
      <c r="AB229" s="149"/>
      <c r="AC229" s="149"/>
      <c r="AD229" s="149"/>
      <c r="AE229" s="149"/>
      <c r="AF229" s="149"/>
      <c r="AG229" s="149" t="s">
        <v>284</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3" x14ac:dyDescent="0.2">
      <c r="A230" s="156"/>
      <c r="B230" s="157"/>
      <c r="C230" s="186" t="s">
        <v>1732</v>
      </c>
      <c r="D230" s="165"/>
      <c r="E230" s="166">
        <v>7.4426600000000001</v>
      </c>
      <c r="F230" s="160"/>
      <c r="G230" s="160"/>
      <c r="H230" s="160"/>
      <c r="I230" s="160"/>
      <c r="J230" s="160"/>
      <c r="K230" s="160"/>
      <c r="L230" s="160"/>
      <c r="M230" s="160"/>
      <c r="N230" s="159"/>
      <c r="O230" s="159"/>
      <c r="P230" s="159"/>
      <c r="Q230" s="159"/>
      <c r="R230" s="160"/>
      <c r="S230" s="160"/>
      <c r="T230" s="160"/>
      <c r="U230" s="160"/>
      <c r="V230" s="160"/>
      <c r="W230" s="160"/>
      <c r="X230" s="160"/>
      <c r="Y230" s="160"/>
      <c r="Z230" s="149"/>
      <c r="AA230" s="149"/>
      <c r="AB230" s="149"/>
      <c r="AC230" s="149"/>
      <c r="AD230" s="149"/>
      <c r="AE230" s="149"/>
      <c r="AF230" s="149"/>
      <c r="AG230" s="149" t="s">
        <v>284</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2" x14ac:dyDescent="0.2">
      <c r="A231" s="156"/>
      <c r="B231" s="157"/>
      <c r="C231" s="251"/>
      <c r="D231" s="252"/>
      <c r="E231" s="252"/>
      <c r="F231" s="252"/>
      <c r="G231" s="252"/>
      <c r="H231" s="160"/>
      <c r="I231" s="160"/>
      <c r="J231" s="160"/>
      <c r="K231" s="160"/>
      <c r="L231" s="160"/>
      <c r="M231" s="160"/>
      <c r="N231" s="159"/>
      <c r="O231" s="159"/>
      <c r="P231" s="159"/>
      <c r="Q231" s="159"/>
      <c r="R231" s="160"/>
      <c r="S231" s="160"/>
      <c r="T231" s="160"/>
      <c r="U231" s="160"/>
      <c r="V231" s="160"/>
      <c r="W231" s="160"/>
      <c r="X231" s="160"/>
      <c r="Y231" s="160"/>
      <c r="Z231" s="149"/>
      <c r="AA231" s="149"/>
      <c r="AB231" s="149"/>
      <c r="AC231" s="149"/>
      <c r="AD231" s="149"/>
      <c r="AE231" s="149"/>
      <c r="AF231" s="149"/>
      <c r="AG231" s="149" t="s">
        <v>279</v>
      </c>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x14ac:dyDescent="0.2">
      <c r="A232" s="168" t="s">
        <v>267</v>
      </c>
      <c r="B232" s="169" t="s">
        <v>192</v>
      </c>
      <c r="C232" s="184" t="s">
        <v>193</v>
      </c>
      <c r="D232" s="170"/>
      <c r="E232" s="171"/>
      <c r="F232" s="172"/>
      <c r="G232" s="172">
        <f>SUMIF(AG233:AG392,"&lt;&gt;NOR",G233:G392)</f>
        <v>0</v>
      </c>
      <c r="H232" s="172"/>
      <c r="I232" s="172">
        <f>SUM(I233:I392)</f>
        <v>0</v>
      </c>
      <c r="J232" s="172"/>
      <c r="K232" s="172">
        <f>SUM(K233:K392)</f>
        <v>0</v>
      </c>
      <c r="L232" s="172"/>
      <c r="M232" s="172">
        <f>SUM(M233:M392)</f>
        <v>0</v>
      </c>
      <c r="N232" s="171"/>
      <c r="O232" s="171">
        <f>SUM(O233:O392)</f>
        <v>0.34000000000000008</v>
      </c>
      <c r="P232" s="171"/>
      <c r="Q232" s="171">
        <f>SUM(Q233:Q392)</f>
        <v>1.9800000000000002</v>
      </c>
      <c r="R232" s="172"/>
      <c r="S232" s="172"/>
      <c r="T232" s="173"/>
      <c r="U232" s="167"/>
      <c r="V232" s="167">
        <f>SUM(V233:V392)</f>
        <v>96.15</v>
      </c>
      <c r="W232" s="167"/>
      <c r="X232" s="167"/>
      <c r="Y232" s="167"/>
      <c r="AG232" t="s">
        <v>268</v>
      </c>
    </row>
    <row r="233" spans="1:60" ht="22.5" outlineLevel="1" x14ac:dyDescent="0.2">
      <c r="A233" s="175">
        <v>45</v>
      </c>
      <c r="B233" s="176" t="s">
        <v>1733</v>
      </c>
      <c r="C233" s="185" t="s">
        <v>1734</v>
      </c>
      <c r="D233" s="177" t="s">
        <v>357</v>
      </c>
      <c r="E233" s="178">
        <v>4</v>
      </c>
      <c r="F233" s="179"/>
      <c r="G233" s="180">
        <f>ROUND(E233*F233,2)</f>
        <v>0</v>
      </c>
      <c r="H233" s="179"/>
      <c r="I233" s="180">
        <f>ROUND(E233*H233,2)</f>
        <v>0</v>
      </c>
      <c r="J233" s="179"/>
      <c r="K233" s="180">
        <f>ROUND(E233*J233,2)</f>
        <v>0</v>
      </c>
      <c r="L233" s="180">
        <v>21</v>
      </c>
      <c r="M233" s="180">
        <f>G233*(1+L233/100)</f>
        <v>0</v>
      </c>
      <c r="N233" s="178">
        <v>6.6E-4</v>
      </c>
      <c r="O233" s="178">
        <f>ROUND(E233*N233,2)</f>
        <v>0</v>
      </c>
      <c r="P233" s="178">
        <v>0</v>
      </c>
      <c r="Q233" s="178">
        <f>ROUND(E233*P233,2)</f>
        <v>0</v>
      </c>
      <c r="R233" s="180" t="s">
        <v>1084</v>
      </c>
      <c r="S233" s="180" t="s">
        <v>272</v>
      </c>
      <c r="T233" s="181" t="s">
        <v>272</v>
      </c>
      <c r="U233" s="160">
        <v>0.32</v>
      </c>
      <c r="V233" s="160">
        <f>ROUND(E233*U233,2)</f>
        <v>1.28</v>
      </c>
      <c r="W233" s="160"/>
      <c r="X233" s="160" t="s">
        <v>313</v>
      </c>
      <c r="Y233" s="160" t="s">
        <v>275</v>
      </c>
      <c r="Z233" s="149"/>
      <c r="AA233" s="149"/>
      <c r="AB233" s="149"/>
      <c r="AC233" s="149"/>
      <c r="AD233" s="149"/>
      <c r="AE233" s="149"/>
      <c r="AF233" s="149"/>
      <c r="AG233" s="149" t="s">
        <v>554</v>
      </c>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2" x14ac:dyDescent="0.2">
      <c r="A234" s="156"/>
      <c r="B234" s="157"/>
      <c r="C234" s="249" t="s">
        <v>1735</v>
      </c>
      <c r="D234" s="250"/>
      <c r="E234" s="250"/>
      <c r="F234" s="250"/>
      <c r="G234" s="250"/>
      <c r="H234" s="160"/>
      <c r="I234" s="160"/>
      <c r="J234" s="160"/>
      <c r="K234" s="160"/>
      <c r="L234" s="160"/>
      <c r="M234" s="160"/>
      <c r="N234" s="159"/>
      <c r="O234" s="159"/>
      <c r="P234" s="159"/>
      <c r="Q234" s="159"/>
      <c r="R234" s="160"/>
      <c r="S234" s="160"/>
      <c r="T234" s="160"/>
      <c r="U234" s="160"/>
      <c r="V234" s="160"/>
      <c r="W234" s="160"/>
      <c r="X234" s="160"/>
      <c r="Y234" s="160"/>
      <c r="Z234" s="149"/>
      <c r="AA234" s="149"/>
      <c r="AB234" s="149"/>
      <c r="AC234" s="149"/>
      <c r="AD234" s="149"/>
      <c r="AE234" s="149"/>
      <c r="AF234" s="149"/>
      <c r="AG234" s="149" t="s">
        <v>278</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2" x14ac:dyDescent="0.2">
      <c r="A235" s="156"/>
      <c r="B235" s="157"/>
      <c r="C235" s="186" t="s">
        <v>1736</v>
      </c>
      <c r="D235" s="165"/>
      <c r="E235" s="166">
        <v>4</v>
      </c>
      <c r="F235" s="160"/>
      <c r="G235" s="160"/>
      <c r="H235" s="160"/>
      <c r="I235" s="160"/>
      <c r="J235" s="160"/>
      <c r="K235" s="160"/>
      <c r="L235" s="160"/>
      <c r="M235" s="160"/>
      <c r="N235" s="159"/>
      <c r="O235" s="159"/>
      <c r="P235" s="159"/>
      <c r="Q235" s="159"/>
      <c r="R235" s="160"/>
      <c r="S235" s="160"/>
      <c r="T235" s="160"/>
      <c r="U235" s="160"/>
      <c r="V235" s="160"/>
      <c r="W235" s="160"/>
      <c r="X235" s="160"/>
      <c r="Y235" s="160"/>
      <c r="Z235" s="149"/>
      <c r="AA235" s="149"/>
      <c r="AB235" s="149"/>
      <c r="AC235" s="149"/>
      <c r="AD235" s="149"/>
      <c r="AE235" s="149"/>
      <c r="AF235" s="149"/>
      <c r="AG235" s="149" t="s">
        <v>284</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2" x14ac:dyDescent="0.2">
      <c r="A236" s="156"/>
      <c r="B236" s="157"/>
      <c r="C236" s="251"/>
      <c r="D236" s="252"/>
      <c r="E236" s="252"/>
      <c r="F236" s="252"/>
      <c r="G236" s="252"/>
      <c r="H236" s="160"/>
      <c r="I236" s="160"/>
      <c r="J236" s="160"/>
      <c r="K236" s="160"/>
      <c r="L236" s="160"/>
      <c r="M236" s="160"/>
      <c r="N236" s="159"/>
      <c r="O236" s="159"/>
      <c r="P236" s="159"/>
      <c r="Q236" s="159"/>
      <c r="R236" s="160"/>
      <c r="S236" s="160"/>
      <c r="T236" s="160"/>
      <c r="U236" s="160"/>
      <c r="V236" s="160"/>
      <c r="W236" s="160"/>
      <c r="X236" s="160"/>
      <c r="Y236" s="160"/>
      <c r="Z236" s="149"/>
      <c r="AA236" s="149"/>
      <c r="AB236" s="149"/>
      <c r="AC236" s="149"/>
      <c r="AD236" s="149"/>
      <c r="AE236" s="149"/>
      <c r="AF236" s="149"/>
      <c r="AG236" s="149" t="s">
        <v>279</v>
      </c>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ht="22.5" outlineLevel="1" x14ac:dyDescent="0.2">
      <c r="A237" s="175">
        <v>46</v>
      </c>
      <c r="B237" s="176" t="s">
        <v>1737</v>
      </c>
      <c r="C237" s="185" t="s">
        <v>1738</v>
      </c>
      <c r="D237" s="177" t="s">
        <v>357</v>
      </c>
      <c r="E237" s="178">
        <v>8</v>
      </c>
      <c r="F237" s="179"/>
      <c r="G237" s="180">
        <f>ROUND(E237*F237,2)</f>
        <v>0</v>
      </c>
      <c r="H237" s="179"/>
      <c r="I237" s="180">
        <f>ROUND(E237*H237,2)</f>
        <v>0</v>
      </c>
      <c r="J237" s="179"/>
      <c r="K237" s="180">
        <f>ROUND(E237*J237,2)</f>
        <v>0</v>
      </c>
      <c r="L237" s="180">
        <v>21</v>
      </c>
      <c r="M237" s="180">
        <f>G237*(1+L237/100)</f>
        <v>0</v>
      </c>
      <c r="N237" s="178">
        <v>7.7999999999999999E-4</v>
      </c>
      <c r="O237" s="178">
        <f>ROUND(E237*N237,2)</f>
        <v>0.01</v>
      </c>
      <c r="P237" s="178">
        <v>0</v>
      </c>
      <c r="Q237" s="178">
        <f>ROUND(E237*P237,2)</f>
        <v>0</v>
      </c>
      <c r="R237" s="180" t="s">
        <v>1084</v>
      </c>
      <c r="S237" s="180" t="s">
        <v>272</v>
      </c>
      <c r="T237" s="181" t="s">
        <v>272</v>
      </c>
      <c r="U237" s="160">
        <v>0.37</v>
      </c>
      <c r="V237" s="160">
        <f>ROUND(E237*U237,2)</f>
        <v>2.96</v>
      </c>
      <c r="W237" s="160"/>
      <c r="X237" s="160" t="s">
        <v>313</v>
      </c>
      <c r="Y237" s="160" t="s">
        <v>275</v>
      </c>
      <c r="Z237" s="149"/>
      <c r="AA237" s="149"/>
      <c r="AB237" s="149"/>
      <c r="AC237" s="149"/>
      <c r="AD237" s="149"/>
      <c r="AE237" s="149"/>
      <c r="AF237" s="149"/>
      <c r="AG237" s="149" t="s">
        <v>554</v>
      </c>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2" x14ac:dyDescent="0.2">
      <c r="A238" s="156"/>
      <c r="B238" s="157"/>
      <c r="C238" s="249" t="s">
        <v>1735</v>
      </c>
      <c r="D238" s="250"/>
      <c r="E238" s="250"/>
      <c r="F238" s="250"/>
      <c r="G238" s="250"/>
      <c r="H238" s="160"/>
      <c r="I238" s="160"/>
      <c r="J238" s="160"/>
      <c r="K238" s="160"/>
      <c r="L238" s="160"/>
      <c r="M238" s="160"/>
      <c r="N238" s="159"/>
      <c r="O238" s="159"/>
      <c r="P238" s="159"/>
      <c r="Q238" s="159"/>
      <c r="R238" s="160"/>
      <c r="S238" s="160"/>
      <c r="T238" s="160"/>
      <c r="U238" s="160"/>
      <c r="V238" s="160"/>
      <c r="W238" s="160"/>
      <c r="X238" s="160"/>
      <c r="Y238" s="160"/>
      <c r="Z238" s="149"/>
      <c r="AA238" s="149"/>
      <c r="AB238" s="149"/>
      <c r="AC238" s="149"/>
      <c r="AD238" s="149"/>
      <c r="AE238" s="149"/>
      <c r="AF238" s="149"/>
      <c r="AG238" s="149" t="s">
        <v>278</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2" x14ac:dyDescent="0.2">
      <c r="A239" s="156"/>
      <c r="B239" s="157"/>
      <c r="C239" s="186" t="s">
        <v>1739</v>
      </c>
      <c r="D239" s="165"/>
      <c r="E239" s="166">
        <v>8</v>
      </c>
      <c r="F239" s="160"/>
      <c r="G239" s="160"/>
      <c r="H239" s="160"/>
      <c r="I239" s="160"/>
      <c r="J239" s="160"/>
      <c r="K239" s="160"/>
      <c r="L239" s="160"/>
      <c r="M239" s="160"/>
      <c r="N239" s="159"/>
      <c r="O239" s="159"/>
      <c r="P239" s="159"/>
      <c r="Q239" s="159"/>
      <c r="R239" s="160"/>
      <c r="S239" s="160"/>
      <c r="T239" s="160"/>
      <c r="U239" s="160"/>
      <c r="V239" s="160"/>
      <c r="W239" s="160"/>
      <c r="X239" s="160"/>
      <c r="Y239" s="160"/>
      <c r="Z239" s="149"/>
      <c r="AA239" s="149"/>
      <c r="AB239" s="149"/>
      <c r="AC239" s="149"/>
      <c r="AD239" s="149"/>
      <c r="AE239" s="149"/>
      <c r="AF239" s="149"/>
      <c r="AG239" s="149" t="s">
        <v>284</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2" x14ac:dyDescent="0.2">
      <c r="A240" s="156"/>
      <c r="B240" s="157"/>
      <c r="C240" s="251"/>
      <c r="D240" s="252"/>
      <c r="E240" s="252"/>
      <c r="F240" s="252"/>
      <c r="G240" s="252"/>
      <c r="H240" s="160"/>
      <c r="I240" s="160"/>
      <c r="J240" s="160"/>
      <c r="K240" s="160"/>
      <c r="L240" s="160"/>
      <c r="M240" s="160"/>
      <c r="N240" s="159"/>
      <c r="O240" s="159"/>
      <c r="P240" s="159"/>
      <c r="Q240" s="159"/>
      <c r="R240" s="160"/>
      <c r="S240" s="160"/>
      <c r="T240" s="160"/>
      <c r="U240" s="160"/>
      <c r="V240" s="160"/>
      <c r="W240" s="160"/>
      <c r="X240" s="160"/>
      <c r="Y240" s="160"/>
      <c r="Z240" s="149"/>
      <c r="AA240" s="149"/>
      <c r="AB240" s="149"/>
      <c r="AC240" s="149"/>
      <c r="AD240" s="149"/>
      <c r="AE240" s="149"/>
      <c r="AF240" s="149"/>
      <c r="AG240" s="149" t="s">
        <v>279</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ht="22.5" outlineLevel="1" x14ac:dyDescent="0.2">
      <c r="A241" s="175">
        <v>47</v>
      </c>
      <c r="B241" s="176" t="s">
        <v>1740</v>
      </c>
      <c r="C241" s="185" t="s">
        <v>1741</v>
      </c>
      <c r="D241" s="177" t="s">
        <v>357</v>
      </c>
      <c r="E241" s="178">
        <v>4</v>
      </c>
      <c r="F241" s="179"/>
      <c r="G241" s="180">
        <f>ROUND(E241*F241,2)</f>
        <v>0</v>
      </c>
      <c r="H241" s="179"/>
      <c r="I241" s="180">
        <f>ROUND(E241*H241,2)</f>
        <v>0</v>
      </c>
      <c r="J241" s="179"/>
      <c r="K241" s="180">
        <f>ROUND(E241*J241,2)</f>
        <v>0</v>
      </c>
      <c r="L241" s="180">
        <v>21</v>
      </c>
      <c r="M241" s="180">
        <f>G241*(1+L241/100)</f>
        <v>0</v>
      </c>
      <c r="N241" s="178">
        <v>1.1299999999999999E-3</v>
      </c>
      <c r="O241" s="178">
        <f>ROUND(E241*N241,2)</f>
        <v>0</v>
      </c>
      <c r="P241" s="178">
        <v>0</v>
      </c>
      <c r="Q241" s="178">
        <f>ROUND(E241*P241,2)</f>
        <v>0</v>
      </c>
      <c r="R241" s="180" t="s">
        <v>1084</v>
      </c>
      <c r="S241" s="180" t="s">
        <v>272</v>
      </c>
      <c r="T241" s="181" t="s">
        <v>272</v>
      </c>
      <c r="U241" s="160">
        <v>0.44</v>
      </c>
      <c r="V241" s="160">
        <f>ROUND(E241*U241,2)</f>
        <v>1.76</v>
      </c>
      <c r="W241" s="160"/>
      <c r="X241" s="160" t="s">
        <v>313</v>
      </c>
      <c r="Y241" s="160" t="s">
        <v>275</v>
      </c>
      <c r="Z241" s="149"/>
      <c r="AA241" s="149"/>
      <c r="AB241" s="149"/>
      <c r="AC241" s="149"/>
      <c r="AD241" s="149"/>
      <c r="AE241" s="149"/>
      <c r="AF241" s="149"/>
      <c r="AG241" s="149" t="s">
        <v>554</v>
      </c>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2" x14ac:dyDescent="0.2">
      <c r="A242" s="156"/>
      <c r="B242" s="157"/>
      <c r="C242" s="249" t="s">
        <v>1735</v>
      </c>
      <c r="D242" s="250"/>
      <c r="E242" s="250"/>
      <c r="F242" s="250"/>
      <c r="G242" s="250"/>
      <c r="H242" s="160"/>
      <c r="I242" s="160"/>
      <c r="J242" s="160"/>
      <c r="K242" s="160"/>
      <c r="L242" s="160"/>
      <c r="M242" s="160"/>
      <c r="N242" s="159"/>
      <c r="O242" s="159"/>
      <c r="P242" s="159"/>
      <c r="Q242" s="159"/>
      <c r="R242" s="160"/>
      <c r="S242" s="160"/>
      <c r="T242" s="160"/>
      <c r="U242" s="160"/>
      <c r="V242" s="160"/>
      <c r="W242" s="160"/>
      <c r="X242" s="160"/>
      <c r="Y242" s="160"/>
      <c r="Z242" s="149"/>
      <c r="AA242" s="149"/>
      <c r="AB242" s="149"/>
      <c r="AC242" s="149"/>
      <c r="AD242" s="149"/>
      <c r="AE242" s="149"/>
      <c r="AF242" s="149"/>
      <c r="AG242" s="149" t="s">
        <v>278</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2" x14ac:dyDescent="0.2">
      <c r="A243" s="156"/>
      <c r="B243" s="157"/>
      <c r="C243" s="186" t="s">
        <v>1736</v>
      </c>
      <c r="D243" s="165"/>
      <c r="E243" s="166">
        <v>4</v>
      </c>
      <c r="F243" s="160"/>
      <c r="G243" s="160"/>
      <c r="H243" s="160"/>
      <c r="I243" s="160"/>
      <c r="J243" s="160"/>
      <c r="K243" s="160"/>
      <c r="L243" s="160"/>
      <c r="M243" s="160"/>
      <c r="N243" s="159"/>
      <c r="O243" s="159"/>
      <c r="P243" s="159"/>
      <c r="Q243" s="159"/>
      <c r="R243" s="160"/>
      <c r="S243" s="160"/>
      <c r="T243" s="160"/>
      <c r="U243" s="160"/>
      <c r="V243" s="160"/>
      <c r="W243" s="160"/>
      <c r="X243" s="160"/>
      <c r="Y243" s="160"/>
      <c r="Z243" s="149"/>
      <c r="AA243" s="149"/>
      <c r="AB243" s="149"/>
      <c r="AC243" s="149"/>
      <c r="AD243" s="149"/>
      <c r="AE243" s="149"/>
      <c r="AF243" s="149"/>
      <c r="AG243" s="149" t="s">
        <v>284</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2" x14ac:dyDescent="0.2">
      <c r="A244" s="156"/>
      <c r="B244" s="157"/>
      <c r="C244" s="251"/>
      <c r="D244" s="252"/>
      <c r="E244" s="252"/>
      <c r="F244" s="252"/>
      <c r="G244" s="252"/>
      <c r="H244" s="160"/>
      <c r="I244" s="160"/>
      <c r="J244" s="160"/>
      <c r="K244" s="160"/>
      <c r="L244" s="160"/>
      <c r="M244" s="160"/>
      <c r="N244" s="159"/>
      <c r="O244" s="159"/>
      <c r="P244" s="159"/>
      <c r="Q244" s="159"/>
      <c r="R244" s="160"/>
      <c r="S244" s="160"/>
      <c r="T244" s="160"/>
      <c r="U244" s="160"/>
      <c r="V244" s="160"/>
      <c r="W244" s="160"/>
      <c r="X244" s="160"/>
      <c r="Y244" s="160"/>
      <c r="Z244" s="149"/>
      <c r="AA244" s="149"/>
      <c r="AB244" s="149"/>
      <c r="AC244" s="149"/>
      <c r="AD244" s="149"/>
      <c r="AE244" s="149"/>
      <c r="AF244" s="149"/>
      <c r="AG244" s="149" t="s">
        <v>279</v>
      </c>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ht="22.5" outlineLevel="1" x14ac:dyDescent="0.2">
      <c r="A245" s="175">
        <v>48</v>
      </c>
      <c r="B245" s="176" t="s">
        <v>1742</v>
      </c>
      <c r="C245" s="185" t="s">
        <v>1743</v>
      </c>
      <c r="D245" s="177" t="s">
        <v>357</v>
      </c>
      <c r="E245" s="178">
        <v>2</v>
      </c>
      <c r="F245" s="179"/>
      <c r="G245" s="180">
        <f>ROUND(E245*F245,2)</f>
        <v>0</v>
      </c>
      <c r="H245" s="179"/>
      <c r="I245" s="180">
        <f>ROUND(E245*H245,2)</f>
        <v>0</v>
      </c>
      <c r="J245" s="179"/>
      <c r="K245" s="180">
        <f>ROUND(E245*J245,2)</f>
        <v>0</v>
      </c>
      <c r="L245" s="180">
        <v>21</v>
      </c>
      <c r="M245" s="180">
        <f>G245*(1+L245/100)</f>
        <v>0</v>
      </c>
      <c r="N245" s="178">
        <v>1.58E-3</v>
      </c>
      <c r="O245" s="178">
        <f>ROUND(E245*N245,2)</f>
        <v>0</v>
      </c>
      <c r="P245" s="178">
        <v>0</v>
      </c>
      <c r="Q245" s="178">
        <f>ROUND(E245*P245,2)</f>
        <v>0</v>
      </c>
      <c r="R245" s="180" t="s">
        <v>1084</v>
      </c>
      <c r="S245" s="180" t="s">
        <v>272</v>
      </c>
      <c r="T245" s="181" t="s">
        <v>272</v>
      </c>
      <c r="U245" s="160">
        <v>0.53</v>
      </c>
      <c r="V245" s="160">
        <f>ROUND(E245*U245,2)</f>
        <v>1.06</v>
      </c>
      <c r="W245" s="160"/>
      <c r="X245" s="160" t="s">
        <v>313</v>
      </c>
      <c r="Y245" s="160" t="s">
        <v>275</v>
      </c>
      <c r="Z245" s="149"/>
      <c r="AA245" s="149"/>
      <c r="AB245" s="149"/>
      <c r="AC245" s="149"/>
      <c r="AD245" s="149"/>
      <c r="AE245" s="149"/>
      <c r="AF245" s="149"/>
      <c r="AG245" s="149" t="s">
        <v>554</v>
      </c>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2" x14ac:dyDescent="0.2">
      <c r="A246" s="156"/>
      <c r="B246" s="157"/>
      <c r="C246" s="249" t="s">
        <v>1735</v>
      </c>
      <c r="D246" s="250"/>
      <c r="E246" s="250"/>
      <c r="F246" s="250"/>
      <c r="G246" s="250"/>
      <c r="H246" s="160"/>
      <c r="I246" s="160"/>
      <c r="J246" s="160"/>
      <c r="K246" s="160"/>
      <c r="L246" s="160"/>
      <c r="M246" s="160"/>
      <c r="N246" s="159"/>
      <c r="O246" s="159"/>
      <c r="P246" s="159"/>
      <c r="Q246" s="159"/>
      <c r="R246" s="160"/>
      <c r="S246" s="160"/>
      <c r="T246" s="160"/>
      <c r="U246" s="160"/>
      <c r="V246" s="160"/>
      <c r="W246" s="160"/>
      <c r="X246" s="160"/>
      <c r="Y246" s="160"/>
      <c r="Z246" s="149"/>
      <c r="AA246" s="149"/>
      <c r="AB246" s="149"/>
      <c r="AC246" s="149"/>
      <c r="AD246" s="149"/>
      <c r="AE246" s="149"/>
      <c r="AF246" s="149"/>
      <c r="AG246" s="149" t="s">
        <v>278</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2" x14ac:dyDescent="0.2">
      <c r="A247" s="156"/>
      <c r="B247" s="157"/>
      <c r="C247" s="186" t="s">
        <v>1744</v>
      </c>
      <c r="D247" s="165"/>
      <c r="E247" s="166">
        <v>2</v>
      </c>
      <c r="F247" s="160"/>
      <c r="G247" s="160"/>
      <c r="H247" s="160"/>
      <c r="I247" s="160"/>
      <c r="J247" s="160"/>
      <c r="K247" s="160"/>
      <c r="L247" s="160"/>
      <c r="M247" s="160"/>
      <c r="N247" s="159"/>
      <c r="O247" s="159"/>
      <c r="P247" s="159"/>
      <c r="Q247" s="159"/>
      <c r="R247" s="160"/>
      <c r="S247" s="160"/>
      <c r="T247" s="160"/>
      <c r="U247" s="160"/>
      <c r="V247" s="160"/>
      <c r="W247" s="160"/>
      <c r="X247" s="160"/>
      <c r="Y247" s="160"/>
      <c r="Z247" s="149"/>
      <c r="AA247" s="149"/>
      <c r="AB247" s="149"/>
      <c r="AC247" s="149"/>
      <c r="AD247" s="149"/>
      <c r="AE247" s="149"/>
      <c r="AF247" s="149"/>
      <c r="AG247" s="149" t="s">
        <v>284</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2" x14ac:dyDescent="0.2">
      <c r="A248" s="156"/>
      <c r="B248" s="157"/>
      <c r="C248" s="251"/>
      <c r="D248" s="252"/>
      <c r="E248" s="252"/>
      <c r="F248" s="252"/>
      <c r="G248" s="252"/>
      <c r="H248" s="160"/>
      <c r="I248" s="160"/>
      <c r="J248" s="160"/>
      <c r="K248" s="160"/>
      <c r="L248" s="160"/>
      <c r="M248" s="160"/>
      <c r="N248" s="159"/>
      <c r="O248" s="159"/>
      <c r="P248" s="159"/>
      <c r="Q248" s="159"/>
      <c r="R248" s="160"/>
      <c r="S248" s="160"/>
      <c r="T248" s="160"/>
      <c r="U248" s="160"/>
      <c r="V248" s="160"/>
      <c r="W248" s="160"/>
      <c r="X248" s="160"/>
      <c r="Y248" s="160"/>
      <c r="Z248" s="149"/>
      <c r="AA248" s="149"/>
      <c r="AB248" s="149"/>
      <c r="AC248" s="149"/>
      <c r="AD248" s="149"/>
      <c r="AE248" s="149"/>
      <c r="AF248" s="149"/>
      <c r="AG248" s="149" t="s">
        <v>279</v>
      </c>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ht="22.5" outlineLevel="1" x14ac:dyDescent="0.2">
      <c r="A249" s="175">
        <v>49</v>
      </c>
      <c r="B249" s="176" t="s">
        <v>1745</v>
      </c>
      <c r="C249" s="185" t="s">
        <v>1746</v>
      </c>
      <c r="D249" s="177" t="s">
        <v>357</v>
      </c>
      <c r="E249" s="178">
        <v>8</v>
      </c>
      <c r="F249" s="179"/>
      <c r="G249" s="180">
        <f>ROUND(E249*F249,2)</f>
        <v>0</v>
      </c>
      <c r="H249" s="179"/>
      <c r="I249" s="180">
        <f>ROUND(E249*H249,2)</f>
        <v>0</v>
      </c>
      <c r="J249" s="179"/>
      <c r="K249" s="180">
        <f>ROUND(E249*J249,2)</f>
        <v>0</v>
      </c>
      <c r="L249" s="180">
        <v>21</v>
      </c>
      <c r="M249" s="180">
        <f>G249*(1+L249/100)</f>
        <v>0</v>
      </c>
      <c r="N249" s="178">
        <v>3.3800000000000002E-3</v>
      </c>
      <c r="O249" s="178">
        <f>ROUND(E249*N249,2)</f>
        <v>0.03</v>
      </c>
      <c r="P249" s="178">
        <v>0</v>
      </c>
      <c r="Q249" s="178">
        <f>ROUND(E249*P249,2)</f>
        <v>0</v>
      </c>
      <c r="R249" s="180" t="s">
        <v>1084</v>
      </c>
      <c r="S249" s="180" t="s">
        <v>272</v>
      </c>
      <c r="T249" s="181" t="s">
        <v>272</v>
      </c>
      <c r="U249" s="160">
        <v>0.75</v>
      </c>
      <c r="V249" s="160">
        <f>ROUND(E249*U249,2)</f>
        <v>6</v>
      </c>
      <c r="W249" s="160"/>
      <c r="X249" s="160" t="s">
        <v>313</v>
      </c>
      <c r="Y249" s="160" t="s">
        <v>275</v>
      </c>
      <c r="Z249" s="149"/>
      <c r="AA249" s="149"/>
      <c r="AB249" s="149"/>
      <c r="AC249" s="149"/>
      <c r="AD249" s="149"/>
      <c r="AE249" s="149"/>
      <c r="AF249" s="149"/>
      <c r="AG249" s="149" t="s">
        <v>554</v>
      </c>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2" x14ac:dyDescent="0.2">
      <c r="A250" s="156"/>
      <c r="B250" s="157"/>
      <c r="C250" s="249" t="s">
        <v>1735</v>
      </c>
      <c r="D250" s="250"/>
      <c r="E250" s="250"/>
      <c r="F250" s="250"/>
      <c r="G250" s="250"/>
      <c r="H250" s="160"/>
      <c r="I250" s="160"/>
      <c r="J250" s="160"/>
      <c r="K250" s="160"/>
      <c r="L250" s="160"/>
      <c r="M250" s="160"/>
      <c r="N250" s="159"/>
      <c r="O250" s="159"/>
      <c r="P250" s="159"/>
      <c r="Q250" s="159"/>
      <c r="R250" s="160"/>
      <c r="S250" s="160"/>
      <c r="T250" s="160"/>
      <c r="U250" s="160"/>
      <c r="V250" s="160"/>
      <c r="W250" s="160"/>
      <c r="X250" s="160"/>
      <c r="Y250" s="160"/>
      <c r="Z250" s="149"/>
      <c r="AA250" s="149"/>
      <c r="AB250" s="149"/>
      <c r="AC250" s="149"/>
      <c r="AD250" s="149"/>
      <c r="AE250" s="149"/>
      <c r="AF250" s="149"/>
      <c r="AG250" s="149" t="s">
        <v>278</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2" x14ac:dyDescent="0.2">
      <c r="A251" s="156"/>
      <c r="B251" s="157"/>
      <c r="C251" s="186" t="s">
        <v>1747</v>
      </c>
      <c r="D251" s="165"/>
      <c r="E251" s="166">
        <v>8</v>
      </c>
      <c r="F251" s="160"/>
      <c r="G251" s="160"/>
      <c r="H251" s="160"/>
      <c r="I251" s="160"/>
      <c r="J251" s="160"/>
      <c r="K251" s="160"/>
      <c r="L251" s="160"/>
      <c r="M251" s="160"/>
      <c r="N251" s="159"/>
      <c r="O251" s="159"/>
      <c r="P251" s="159"/>
      <c r="Q251" s="159"/>
      <c r="R251" s="160"/>
      <c r="S251" s="160"/>
      <c r="T251" s="160"/>
      <c r="U251" s="160"/>
      <c r="V251" s="160"/>
      <c r="W251" s="160"/>
      <c r="X251" s="160"/>
      <c r="Y251" s="160"/>
      <c r="Z251" s="149"/>
      <c r="AA251" s="149"/>
      <c r="AB251" s="149"/>
      <c r="AC251" s="149"/>
      <c r="AD251" s="149"/>
      <c r="AE251" s="149"/>
      <c r="AF251" s="149"/>
      <c r="AG251" s="149" t="s">
        <v>284</v>
      </c>
      <c r="AH251" s="149">
        <v>0</v>
      </c>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2" x14ac:dyDescent="0.2">
      <c r="A252" s="156"/>
      <c r="B252" s="157"/>
      <c r="C252" s="251"/>
      <c r="D252" s="252"/>
      <c r="E252" s="252"/>
      <c r="F252" s="252"/>
      <c r="G252" s="252"/>
      <c r="H252" s="160"/>
      <c r="I252" s="160"/>
      <c r="J252" s="160"/>
      <c r="K252" s="160"/>
      <c r="L252" s="160"/>
      <c r="M252" s="160"/>
      <c r="N252" s="159"/>
      <c r="O252" s="159"/>
      <c r="P252" s="159"/>
      <c r="Q252" s="159"/>
      <c r="R252" s="160"/>
      <c r="S252" s="160"/>
      <c r="T252" s="160"/>
      <c r="U252" s="160"/>
      <c r="V252" s="160"/>
      <c r="W252" s="160"/>
      <c r="X252" s="160"/>
      <c r="Y252" s="160"/>
      <c r="Z252" s="149"/>
      <c r="AA252" s="149"/>
      <c r="AB252" s="149"/>
      <c r="AC252" s="149"/>
      <c r="AD252" s="149"/>
      <c r="AE252" s="149"/>
      <c r="AF252" s="149"/>
      <c r="AG252" s="149" t="s">
        <v>279</v>
      </c>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ht="22.5" outlineLevel="1" x14ac:dyDescent="0.2">
      <c r="A253" s="175">
        <v>50</v>
      </c>
      <c r="B253" s="176" t="s">
        <v>1748</v>
      </c>
      <c r="C253" s="185" t="s">
        <v>1749</v>
      </c>
      <c r="D253" s="177" t="s">
        <v>357</v>
      </c>
      <c r="E253" s="178">
        <v>4</v>
      </c>
      <c r="F253" s="179"/>
      <c r="G253" s="180">
        <f>ROUND(E253*F253,2)</f>
        <v>0</v>
      </c>
      <c r="H253" s="179"/>
      <c r="I253" s="180">
        <f>ROUND(E253*H253,2)</f>
        <v>0</v>
      </c>
      <c r="J253" s="179"/>
      <c r="K253" s="180">
        <f>ROUND(E253*J253,2)</f>
        <v>0</v>
      </c>
      <c r="L253" s="180">
        <v>21</v>
      </c>
      <c r="M253" s="180">
        <f>G253*(1+L253/100)</f>
        <v>0</v>
      </c>
      <c r="N253" s="178">
        <v>8.3800000000000003E-3</v>
      </c>
      <c r="O253" s="178">
        <f>ROUND(E253*N253,2)</f>
        <v>0.03</v>
      </c>
      <c r="P253" s="178">
        <v>0</v>
      </c>
      <c r="Q253" s="178">
        <f>ROUND(E253*P253,2)</f>
        <v>0</v>
      </c>
      <c r="R253" s="180" t="s">
        <v>1084</v>
      </c>
      <c r="S253" s="180" t="s">
        <v>272</v>
      </c>
      <c r="T253" s="181" t="s">
        <v>272</v>
      </c>
      <c r="U253" s="160">
        <v>1.54</v>
      </c>
      <c r="V253" s="160">
        <f>ROUND(E253*U253,2)</f>
        <v>6.16</v>
      </c>
      <c r="W253" s="160"/>
      <c r="X253" s="160" t="s">
        <v>313</v>
      </c>
      <c r="Y253" s="160" t="s">
        <v>275</v>
      </c>
      <c r="Z253" s="149"/>
      <c r="AA253" s="149"/>
      <c r="AB253" s="149"/>
      <c r="AC253" s="149"/>
      <c r="AD253" s="149"/>
      <c r="AE253" s="149"/>
      <c r="AF253" s="149"/>
      <c r="AG253" s="149" t="s">
        <v>554</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2" x14ac:dyDescent="0.2">
      <c r="A254" s="156"/>
      <c r="B254" s="157"/>
      <c r="C254" s="249" t="s">
        <v>1735</v>
      </c>
      <c r="D254" s="250"/>
      <c r="E254" s="250"/>
      <c r="F254" s="250"/>
      <c r="G254" s="250"/>
      <c r="H254" s="160"/>
      <c r="I254" s="160"/>
      <c r="J254" s="160"/>
      <c r="K254" s="160"/>
      <c r="L254" s="160"/>
      <c r="M254" s="160"/>
      <c r="N254" s="159"/>
      <c r="O254" s="159"/>
      <c r="P254" s="159"/>
      <c r="Q254" s="159"/>
      <c r="R254" s="160"/>
      <c r="S254" s="160"/>
      <c r="T254" s="160"/>
      <c r="U254" s="160"/>
      <c r="V254" s="160"/>
      <c r="W254" s="160"/>
      <c r="X254" s="160"/>
      <c r="Y254" s="160"/>
      <c r="Z254" s="149"/>
      <c r="AA254" s="149"/>
      <c r="AB254" s="149"/>
      <c r="AC254" s="149"/>
      <c r="AD254" s="149"/>
      <c r="AE254" s="149"/>
      <c r="AF254" s="149"/>
      <c r="AG254" s="149" t="s">
        <v>278</v>
      </c>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2" x14ac:dyDescent="0.2">
      <c r="A255" s="156"/>
      <c r="B255" s="157"/>
      <c r="C255" s="186" t="s">
        <v>1750</v>
      </c>
      <c r="D255" s="165"/>
      <c r="E255" s="166">
        <v>4</v>
      </c>
      <c r="F255" s="160"/>
      <c r="G255" s="160"/>
      <c r="H255" s="160"/>
      <c r="I255" s="160"/>
      <c r="J255" s="160"/>
      <c r="K255" s="160"/>
      <c r="L255" s="160"/>
      <c r="M255" s="160"/>
      <c r="N255" s="159"/>
      <c r="O255" s="159"/>
      <c r="P255" s="159"/>
      <c r="Q255" s="159"/>
      <c r="R255" s="160"/>
      <c r="S255" s="160"/>
      <c r="T255" s="160"/>
      <c r="U255" s="160"/>
      <c r="V255" s="160"/>
      <c r="W255" s="160"/>
      <c r="X255" s="160"/>
      <c r="Y255" s="160"/>
      <c r="Z255" s="149"/>
      <c r="AA255" s="149"/>
      <c r="AB255" s="149"/>
      <c r="AC255" s="149"/>
      <c r="AD255" s="149"/>
      <c r="AE255" s="149"/>
      <c r="AF255" s="149"/>
      <c r="AG255" s="149" t="s">
        <v>284</v>
      </c>
      <c r="AH255" s="149">
        <v>0</v>
      </c>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2" x14ac:dyDescent="0.2">
      <c r="A256" s="156"/>
      <c r="B256" s="157"/>
      <c r="C256" s="251"/>
      <c r="D256" s="252"/>
      <c r="E256" s="252"/>
      <c r="F256" s="252"/>
      <c r="G256" s="252"/>
      <c r="H256" s="160"/>
      <c r="I256" s="160"/>
      <c r="J256" s="160"/>
      <c r="K256" s="160"/>
      <c r="L256" s="160"/>
      <c r="M256" s="160"/>
      <c r="N256" s="159"/>
      <c r="O256" s="159"/>
      <c r="P256" s="159"/>
      <c r="Q256" s="159"/>
      <c r="R256" s="160"/>
      <c r="S256" s="160"/>
      <c r="T256" s="160"/>
      <c r="U256" s="160"/>
      <c r="V256" s="160"/>
      <c r="W256" s="160"/>
      <c r="X256" s="160"/>
      <c r="Y256" s="160"/>
      <c r="Z256" s="149"/>
      <c r="AA256" s="149"/>
      <c r="AB256" s="149"/>
      <c r="AC256" s="149"/>
      <c r="AD256" s="149"/>
      <c r="AE256" s="149"/>
      <c r="AF256" s="149"/>
      <c r="AG256" s="149" t="s">
        <v>279</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ht="22.5" outlineLevel="1" x14ac:dyDescent="0.2">
      <c r="A257" s="175">
        <v>51</v>
      </c>
      <c r="B257" s="176" t="s">
        <v>1751</v>
      </c>
      <c r="C257" s="185" t="s">
        <v>1752</v>
      </c>
      <c r="D257" s="177" t="s">
        <v>357</v>
      </c>
      <c r="E257" s="178">
        <v>2</v>
      </c>
      <c r="F257" s="179"/>
      <c r="G257" s="180">
        <f>ROUND(E257*F257,2)</f>
        <v>0</v>
      </c>
      <c r="H257" s="179"/>
      <c r="I257" s="180">
        <f>ROUND(E257*H257,2)</f>
        <v>0</v>
      </c>
      <c r="J257" s="179"/>
      <c r="K257" s="180">
        <f>ROUND(E257*J257,2)</f>
        <v>0</v>
      </c>
      <c r="L257" s="180">
        <v>21</v>
      </c>
      <c r="M257" s="180">
        <f>G257*(1+L257/100)</f>
        <v>0</v>
      </c>
      <c r="N257" s="178">
        <v>6.8529999999999994E-2</v>
      </c>
      <c r="O257" s="178">
        <f>ROUND(E257*N257,2)</f>
        <v>0.14000000000000001</v>
      </c>
      <c r="P257" s="178">
        <v>0</v>
      </c>
      <c r="Q257" s="178">
        <f>ROUND(E257*P257,2)</f>
        <v>0</v>
      </c>
      <c r="R257" s="180" t="s">
        <v>1084</v>
      </c>
      <c r="S257" s="180" t="s">
        <v>272</v>
      </c>
      <c r="T257" s="181" t="s">
        <v>272</v>
      </c>
      <c r="U257" s="160">
        <v>0.92</v>
      </c>
      <c r="V257" s="160">
        <f>ROUND(E257*U257,2)</f>
        <v>1.84</v>
      </c>
      <c r="W257" s="160"/>
      <c r="X257" s="160" t="s">
        <v>313</v>
      </c>
      <c r="Y257" s="160" t="s">
        <v>275</v>
      </c>
      <c r="Z257" s="149"/>
      <c r="AA257" s="149"/>
      <c r="AB257" s="149"/>
      <c r="AC257" s="149"/>
      <c r="AD257" s="149"/>
      <c r="AE257" s="149"/>
      <c r="AF257" s="149"/>
      <c r="AG257" s="149" t="s">
        <v>554</v>
      </c>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2" x14ac:dyDescent="0.2">
      <c r="A258" s="156"/>
      <c r="B258" s="157"/>
      <c r="C258" s="249" t="s">
        <v>1735</v>
      </c>
      <c r="D258" s="250"/>
      <c r="E258" s="250"/>
      <c r="F258" s="250"/>
      <c r="G258" s="250"/>
      <c r="H258" s="160"/>
      <c r="I258" s="160"/>
      <c r="J258" s="160"/>
      <c r="K258" s="160"/>
      <c r="L258" s="160"/>
      <c r="M258" s="160"/>
      <c r="N258" s="159"/>
      <c r="O258" s="159"/>
      <c r="P258" s="159"/>
      <c r="Q258" s="159"/>
      <c r="R258" s="160"/>
      <c r="S258" s="160"/>
      <c r="T258" s="160"/>
      <c r="U258" s="160"/>
      <c r="V258" s="160"/>
      <c r="W258" s="160"/>
      <c r="X258" s="160"/>
      <c r="Y258" s="160"/>
      <c r="Z258" s="149"/>
      <c r="AA258" s="149"/>
      <c r="AB258" s="149"/>
      <c r="AC258" s="149"/>
      <c r="AD258" s="149"/>
      <c r="AE258" s="149"/>
      <c r="AF258" s="149"/>
      <c r="AG258" s="149" t="s">
        <v>278</v>
      </c>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2" x14ac:dyDescent="0.2">
      <c r="A259" s="156"/>
      <c r="B259" s="157"/>
      <c r="C259" s="186" t="s">
        <v>1744</v>
      </c>
      <c r="D259" s="165"/>
      <c r="E259" s="166">
        <v>2</v>
      </c>
      <c r="F259" s="160"/>
      <c r="G259" s="160"/>
      <c r="H259" s="160"/>
      <c r="I259" s="160"/>
      <c r="J259" s="160"/>
      <c r="K259" s="160"/>
      <c r="L259" s="160"/>
      <c r="M259" s="160"/>
      <c r="N259" s="159"/>
      <c r="O259" s="159"/>
      <c r="P259" s="159"/>
      <c r="Q259" s="159"/>
      <c r="R259" s="160"/>
      <c r="S259" s="160"/>
      <c r="T259" s="160"/>
      <c r="U259" s="160"/>
      <c r="V259" s="160"/>
      <c r="W259" s="160"/>
      <c r="X259" s="160"/>
      <c r="Y259" s="160"/>
      <c r="Z259" s="149"/>
      <c r="AA259" s="149"/>
      <c r="AB259" s="149"/>
      <c r="AC259" s="149"/>
      <c r="AD259" s="149"/>
      <c r="AE259" s="149"/>
      <c r="AF259" s="149"/>
      <c r="AG259" s="149" t="s">
        <v>284</v>
      </c>
      <c r="AH259" s="149">
        <v>0</v>
      </c>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2" x14ac:dyDescent="0.2">
      <c r="A260" s="156"/>
      <c r="B260" s="157"/>
      <c r="C260" s="251"/>
      <c r="D260" s="252"/>
      <c r="E260" s="252"/>
      <c r="F260" s="252"/>
      <c r="G260" s="252"/>
      <c r="H260" s="160"/>
      <c r="I260" s="160"/>
      <c r="J260" s="160"/>
      <c r="K260" s="160"/>
      <c r="L260" s="160"/>
      <c r="M260" s="160"/>
      <c r="N260" s="159"/>
      <c r="O260" s="159"/>
      <c r="P260" s="159"/>
      <c r="Q260" s="159"/>
      <c r="R260" s="160"/>
      <c r="S260" s="160"/>
      <c r="T260" s="160"/>
      <c r="U260" s="160"/>
      <c r="V260" s="160"/>
      <c r="W260" s="160"/>
      <c r="X260" s="160"/>
      <c r="Y260" s="160"/>
      <c r="Z260" s="149"/>
      <c r="AA260" s="149"/>
      <c r="AB260" s="149"/>
      <c r="AC260" s="149"/>
      <c r="AD260" s="149"/>
      <c r="AE260" s="149"/>
      <c r="AF260" s="149"/>
      <c r="AG260" s="149" t="s">
        <v>279</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ht="22.5" outlineLevel="1" x14ac:dyDescent="0.2">
      <c r="A261" s="175">
        <v>52</v>
      </c>
      <c r="B261" s="176" t="s">
        <v>1753</v>
      </c>
      <c r="C261" s="185" t="s">
        <v>1754</v>
      </c>
      <c r="D261" s="177" t="s">
        <v>357</v>
      </c>
      <c r="E261" s="178">
        <v>13</v>
      </c>
      <c r="F261" s="179"/>
      <c r="G261" s="180">
        <f>ROUND(E261*F261,2)</f>
        <v>0</v>
      </c>
      <c r="H261" s="179"/>
      <c r="I261" s="180">
        <f>ROUND(E261*H261,2)</f>
        <v>0</v>
      </c>
      <c r="J261" s="179"/>
      <c r="K261" s="180">
        <f>ROUND(E261*J261,2)</f>
        <v>0</v>
      </c>
      <c r="L261" s="180">
        <v>21</v>
      </c>
      <c r="M261" s="180">
        <f>G261*(1+L261/100)</f>
        <v>0</v>
      </c>
      <c r="N261" s="178">
        <v>2.65E-3</v>
      </c>
      <c r="O261" s="178">
        <f>ROUND(E261*N261,2)</f>
        <v>0.03</v>
      </c>
      <c r="P261" s="178">
        <v>0</v>
      </c>
      <c r="Q261" s="178">
        <f>ROUND(E261*P261,2)</f>
        <v>0</v>
      </c>
      <c r="R261" s="180" t="s">
        <v>1084</v>
      </c>
      <c r="S261" s="180" t="s">
        <v>272</v>
      </c>
      <c r="T261" s="181" t="s">
        <v>272</v>
      </c>
      <c r="U261" s="160">
        <v>0.18</v>
      </c>
      <c r="V261" s="160">
        <f>ROUND(E261*U261,2)</f>
        <v>2.34</v>
      </c>
      <c r="W261" s="160"/>
      <c r="X261" s="160" t="s">
        <v>313</v>
      </c>
      <c r="Y261" s="160" t="s">
        <v>275</v>
      </c>
      <c r="Z261" s="149"/>
      <c r="AA261" s="149"/>
      <c r="AB261" s="149"/>
      <c r="AC261" s="149"/>
      <c r="AD261" s="149"/>
      <c r="AE261" s="149"/>
      <c r="AF261" s="149"/>
      <c r="AG261" s="149" t="s">
        <v>554</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2" x14ac:dyDescent="0.2">
      <c r="A262" s="156"/>
      <c r="B262" s="157"/>
      <c r="C262" s="249" t="s">
        <v>1735</v>
      </c>
      <c r="D262" s="250"/>
      <c r="E262" s="250"/>
      <c r="F262" s="250"/>
      <c r="G262" s="250"/>
      <c r="H262" s="160"/>
      <c r="I262" s="160"/>
      <c r="J262" s="160"/>
      <c r="K262" s="160"/>
      <c r="L262" s="160"/>
      <c r="M262" s="160"/>
      <c r="N262" s="159"/>
      <c r="O262" s="159"/>
      <c r="P262" s="159"/>
      <c r="Q262" s="159"/>
      <c r="R262" s="160"/>
      <c r="S262" s="160"/>
      <c r="T262" s="160"/>
      <c r="U262" s="160"/>
      <c r="V262" s="160"/>
      <c r="W262" s="160"/>
      <c r="X262" s="160"/>
      <c r="Y262" s="160"/>
      <c r="Z262" s="149"/>
      <c r="AA262" s="149"/>
      <c r="AB262" s="149"/>
      <c r="AC262" s="149"/>
      <c r="AD262" s="149"/>
      <c r="AE262" s="149"/>
      <c r="AF262" s="149"/>
      <c r="AG262" s="149" t="s">
        <v>278</v>
      </c>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2" x14ac:dyDescent="0.2">
      <c r="A263" s="156"/>
      <c r="B263" s="157"/>
      <c r="C263" s="186" t="s">
        <v>1755</v>
      </c>
      <c r="D263" s="165"/>
      <c r="E263" s="166">
        <v>13</v>
      </c>
      <c r="F263" s="160"/>
      <c r="G263" s="160"/>
      <c r="H263" s="160"/>
      <c r="I263" s="160"/>
      <c r="J263" s="160"/>
      <c r="K263" s="160"/>
      <c r="L263" s="160"/>
      <c r="M263" s="160"/>
      <c r="N263" s="159"/>
      <c r="O263" s="159"/>
      <c r="P263" s="159"/>
      <c r="Q263" s="159"/>
      <c r="R263" s="160"/>
      <c r="S263" s="160"/>
      <c r="T263" s="160"/>
      <c r="U263" s="160"/>
      <c r="V263" s="160"/>
      <c r="W263" s="160"/>
      <c r="X263" s="160"/>
      <c r="Y263" s="160"/>
      <c r="Z263" s="149"/>
      <c r="AA263" s="149"/>
      <c r="AB263" s="149"/>
      <c r="AC263" s="149"/>
      <c r="AD263" s="149"/>
      <c r="AE263" s="149"/>
      <c r="AF263" s="149"/>
      <c r="AG263" s="149" t="s">
        <v>284</v>
      </c>
      <c r="AH263" s="149">
        <v>0</v>
      </c>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2" x14ac:dyDescent="0.2">
      <c r="A264" s="156"/>
      <c r="B264" s="157"/>
      <c r="C264" s="251"/>
      <c r="D264" s="252"/>
      <c r="E264" s="252"/>
      <c r="F264" s="252"/>
      <c r="G264" s="252"/>
      <c r="H264" s="160"/>
      <c r="I264" s="160"/>
      <c r="J264" s="160"/>
      <c r="K264" s="160"/>
      <c r="L264" s="160"/>
      <c r="M264" s="160"/>
      <c r="N264" s="159"/>
      <c r="O264" s="159"/>
      <c r="P264" s="159"/>
      <c r="Q264" s="159"/>
      <c r="R264" s="160"/>
      <c r="S264" s="160"/>
      <c r="T264" s="160"/>
      <c r="U264" s="160"/>
      <c r="V264" s="160"/>
      <c r="W264" s="160"/>
      <c r="X264" s="160"/>
      <c r="Y264" s="160"/>
      <c r="Z264" s="149"/>
      <c r="AA264" s="149"/>
      <c r="AB264" s="149"/>
      <c r="AC264" s="149"/>
      <c r="AD264" s="149"/>
      <c r="AE264" s="149"/>
      <c r="AF264" s="149"/>
      <c r="AG264" s="149" t="s">
        <v>279</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1" x14ac:dyDescent="0.2">
      <c r="A265" s="175">
        <v>53</v>
      </c>
      <c r="B265" s="176" t="s">
        <v>1756</v>
      </c>
      <c r="C265" s="185" t="s">
        <v>1757</v>
      </c>
      <c r="D265" s="177" t="s">
        <v>330</v>
      </c>
      <c r="E265" s="178">
        <v>7</v>
      </c>
      <c r="F265" s="179"/>
      <c r="G265" s="180">
        <f>ROUND(E265*F265,2)</f>
        <v>0</v>
      </c>
      <c r="H265" s="179"/>
      <c r="I265" s="180">
        <f>ROUND(E265*H265,2)</f>
        <v>0</v>
      </c>
      <c r="J265" s="179"/>
      <c r="K265" s="180">
        <f>ROUND(E265*J265,2)</f>
        <v>0</v>
      </c>
      <c r="L265" s="180">
        <v>21</v>
      </c>
      <c r="M265" s="180">
        <f>G265*(1+L265/100)</f>
        <v>0</v>
      </c>
      <c r="N265" s="178">
        <v>0</v>
      </c>
      <c r="O265" s="178">
        <f>ROUND(E265*N265,2)</f>
        <v>0</v>
      </c>
      <c r="P265" s="178">
        <v>9.3579999999999997E-2</v>
      </c>
      <c r="Q265" s="178">
        <f>ROUND(E265*P265,2)</f>
        <v>0.66</v>
      </c>
      <c r="R265" s="180" t="s">
        <v>1084</v>
      </c>
      <c r="S265" s="180" t="s">
        <v>272</v>
      </c>
      <c r="T265" s="181" t="s">
        <v>272</v>
      </c>
      <c r="U265" s="160">
        <v>0.35</v>
      </c>
      <c r="V265" s="160">
        <f>ROUND(E265*U265,2)</f>
        <v>2.4500000000000002</v>
      </c>
      <c r="W265" s="160"/>
      <c r="X265" s="160" t="s">
        <v>313</v>
      </c>
      <c r="Y265" s="160" t="s">
        <v>275</v>
      </c>
      <c r="Z265" s="149"/>
      <c r="AA265" s="149"/>
      <c r="AB265" s="149"/>
      <c r="AC265" s="149"/>
      <c r="AD265" s="149"/>
      <c r="AE265" s="149"/>
      <c r="AF265" s="149"/>
      <c r="AG265" s="149" t="s">
        <v>554</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2" x14ac:dyDescent="0.2">
      <c r="A266" s="156"/>
      <c r="B266" s="157"/>
      <c r="C266" s="186" t="s">
        <v>1758</v>
      </c>
      <c r="D266" s="165"/>
      <c r="E266" s="166">
        <v>7</v>
      </c>
      <c r="F266" s="160"/>
      <c r="G266" s="160"/>
      <c r="H266" s="160"/>
      <c r="I266" s="160"/>
      <c r="J266" s="160"/>
      <c r="K266" s="160"/>
      <c r="L266" s="160"/>
      <c r="M266" s="160"/>
      <c r="N266" s="159"/>
      <c r="O266" s="159"/>
      <c r="P266" s="159"/>
      <c r="Q266" s="159"/>
      <c r="R266" s="160"/>
      <c r="S266" s="160"/>
      <c r="T266" s="160"/>
      <c r="U266" s="160"/>
      <c r="V266" s="160"/>
      <c r="W266" s="160"/>
      <c r="X266" s="160"/>
      <c r="Y266" s="160"/>
      <c r="Z266" s="149"/>
      <c r="AA266" s="149"/>
      <c r="AB266" s="149"/>
      <c r="AC266" s="149"/>
      <c r="AD266" s="149"/>
      <c r="AE266" s="149"/>
      <c r="AF266" s="149"/>
      <c r="AG266" s="149" t="s">
        <v>284</v>
      </c>
      <c r="AH266" s="149">
        <v>0</v>
      </c>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2" x14ac:dyDescent="0.2">
      <c r="A267" s="156"/>
      <c r="B267" s="157"/>
      <c r="C267" s="251"/>
      <c r="D267" s="252"/>
      <c r="E267" s="252"/>
      <c r="F267" s="252"/>
      <c r="G267" s="252"/>
      <c r="H267" s="160"/>
      <c r="I267" s="160"/>
      <c r="J267" s="160"/>
      <c r="K267" s="160"/>
      <c r="L267" s="160"/>
      <c r="M267" s="160"/>
      <c r="N267" s="159"/>
      <c r="O267" s="159"/>
      <c r="P267" s="159"/>
      <c r="Q267" s="159"/>
      <c r="R267" s="160"/>
      <c r="S267" s="160"/>
      <c r="T267" s="160"/>
      <c r="U267" s="160"/>
      <c r="V267" s="160"/>
      <c r="W267" s="160"/>
      <c r="X267" s="160"/>
      <c r="Y267" s="160"/>
      <c r="Z267" s="149"/>
      <c r="AA267" s="149"/>
      <c r="AB267" s="149"/>
      <c r="AC267" s="149"/>
      <c r="AD267" s="149"/>
      <c r="AE267" s="149"/>
      <c r="AF267" s="149"/>
      <c r="AG267" s="149" t="s">
        <v>279</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1" x14ac:dyDescent="0.2">
      <c r="A268" s="175">
        <v>54</v>
      </c>
      <c r="B268" s="176" t="s">
        <v>1759</v>
      </c>
      <c r="C268" s="185" t="s">
        <v>1760</v>
      </c>
      <c r="D268" s="177" t="s">
        <v>357</v>
      </c>
      <c r="E268" s="178">
        <v>34</v>
      </c>
      <c r="F268" s="179"/>
      <c r="G268" s="180">
        <f>ROUND(E268*F268,2)</f>
        <v>0</v>
      </c>
      <c r="H268" s="179"/>
      <c r="I268" s="180">
        <f>ROUND(E268*H268,2)</f>
        <v>0</v>
      </c>
      <c r="J268" s="179"/>
      <c r="K268" s="180">
        <f>ROUND(E268*J268,2)</f>
        <v>0</v>
      </c>
      <c r="L268" s="180">
        <v>21</v>
      </c>
      <c r="M268" s="180">
        <f>G268*(1+L268/100)</f>
        <v>0</v>
      </c>
      <c r="N268" s="178">
        <v>1.1299999999999999E-3</v>
      </c>
      <c r="O268" s="178">
        <f>ROUND(E268*N268,2)</f>
        <v>0.04</v>
      </c>
      <c r="P268" s="178">
        <v>0</v>
      </c>
      <c r="Q268" s="178">
        <f>ROUND(E268*P268,2)</f>
        <v>0</v>
      </c>
      <c r="R268" s="180" t="s">
        <v>1084</v>
      </c>
      <c r="S268" s="180" t="s">
        <v>272</v>
      </c>
      <c r="T268" s="181" t="s">
        <v>272</v>
      </c>
      <c r="U268" s="160">
        <v>0.11</v>
      </c>
      <c r="V268" s="160">
        <f>ROUND(E268*U268,2)</f>
        <v>3.74</v>
      </c>
      <c r="W268" s="160"/>
      <c r="X268" s="160" t="s">
        <v>313</v>
      </c>
      <c r="Y268" s="160" t="s">
        <v>275</v>
      </c>
      <c r="Z268" s="149"/>
      <c r="AA268" s="149"/>
      <c r="AB268" s="149"/>
      <c r="AC268" s="149"/>
      <c r="AD268" s="149"/>
      <c r="AE268" s="149"/>
      <c r="AF268" s="149"/>
      <c r="AG268" s="149" t="s">
        <v>554</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2" x14ac:dyDescent="0.2">
      <c r="A269" s="156"/>
      <c r="B269" s="157"/>
      <c r="C269" s="186" t="s">
        <v>149</v>
      </c>
      <c r="D269" s="165"/>
      <c r="E269" s="166">
        <v>34</v>
      </c>
      <c r="F269" s="160"/>
      <c r="G269" s="160"/>
      <c r="H269" s="160"/>
      <c r="I269" s="160"/>
      <c r="J269" s="160"/>
      <c r="K269" s="160"/>
      <c r="L269" s="160"/>
      <c r="M269" s="160"/>
      <c r="N269" s="159"/>
      <c r="O269" s="159"/>
      <c r="P269" s="159"/>
      <c r="Q269" s="159"/>
      <c r="R269" s="160"/>
      <c r="S269" s="160"/>
      <c r="T269" s="160"/>
      <c r="U269" s="160"/>
      <c r="V269" s="160"/>
      <c r="W269" s="160"/>
      <c r="X269" s="160"/>
      <c r="Y269" s="160"/>
      <c r="Z269" s="149"/>
      <c r="AA269" s="149"/>
      <c r="AB269" s="149"/>
      <c r="AC269" s="149"/>
      <c r="AD269" s="149"/>
      <c r="AE269" s="149"/>
      <c r="AF269" s="149"/>
      <c r="AG269" s="149" t="s">
        <v>284</v>
      </c>
      <c r="AH269" s="149">
        <v>0</v>
      </c>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x14ac:dyDescent="0.2">
      <c r="A270" s="156"/>
      <c r="B270" s="157"/>
      <c r="C270" s="251"/>
      <c r="D270" s="252"/>
      <c r="E270" s="252"/>
      <c r="F270" s="252"/>
      <c r="G270" s="252"/>
      <c r="H270" s="160"/>
      <c r="I270" s="160"/>
      <c r="J270" s="160"/>
      <c r="K270" s="160"/>
      <c r="L270" s="160"/>
      <c r="M270" s="160"/>
      <c r="N270" s="159"/>
      <c r="O270" s="159"/>
      <c r="P270" s="159"/>
      <c r="Q270" s="159"/>
      <c r="R270" s="160"/>
      <c r="S270" s="160"/>
      <c r="T270" s="160"/>
      <c r="U270" s="160"/>
      <c r="V270" s="160"/>
      <c r="W270" s="160"/>
      <c r="X270" s="160"/>
      <c r="Y270" s="160"/>
      <c r="Z270" s="149"/>
      <c r="AA270" s="149"/>
      <c r="AB270" s="149"/>
      <c r="AC270" s="149"/>
      <c r="AD270" s="149"/>
      <c r="AE270" s="149"/>
      <c r="AF270" s="149"/>
      <c r="AG270" s="149" t="s">
        <v>279</v>
      </c>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1" x14ac:dyDescent="0.2">
      <c r="A271" s="175">
        <v>55</v>
      </c>
      <c r="B271" s="176" t="s">
        <v>1761</v>
      </c>
      <c r="C271" s="185" t="s">
        <v>1762</v>
      </c>
      <c r="D271" s="177" t="s">
        <v>357</v>
      </c>
      <c r="E271" s="178">
        <v>2</v>
      </c>
      <c r="F271" s="179"/>
      <c r="G271" s="180">
        <f>ROUND(E271*F271,2)</f>
        <v>0</v>
      </c>
      <c r="H271" s="179"/>
      <c r="I271" s="180">
        <f>ROUND(E271*H271,2)</f>
        <v>0</v>
      </c>
      <c r="J271" s="179"/>
      <c r="K271" s="180">
        <f>ROUND(E271*J271,2)</f>
        <v>0</v>
      </c>
      <c r="L271" s="180">
        <v>21</v>
      </c>
      <c r="M271" s="180">
        <f>G271*(1+L271/100)</f>
        <v>0</v>
      </c>
      <c r="N271" s="178">
        <v>0</v>
      </c>
      <c r="O271" s="178">
        <f>ROUND(E271*N271,2)</f>
        <v>0</v>
      </c>
      <c r="P271" s="178">
        <v>0.51195999999999997</v>
      </c>
      <c r="Q271" s="178">
        <f>ROUND(E271*P271,2)</f>
        <v>1.02</v>
      </c>
      <c r="R271" s="180" t="s">
        <v>1084</v>
      </c>
      <c r="S271" s="180" t="s">
        <v>272</v>
      </c>
      <c r="T271" s="181" t="s">
        <v>272</v>
      </c>
      <c r="U271" s="160">
        <v>2.48</v>
      </c>
      <c r="V271" s="160">
        <f>ROUND(E271*U271,2)</f>
        <v>4.96</v>
      </c>
      <c r="W271" s="160"/>
      <c r="X271" s="160" t="s">
        <v>313</v>
      </c>
      <c r="Y271" s="160" t="s">
        <v>275</v>
      </c>
      <c r="Z271" s="149"/>
      <c r="AA271" s="149"/>
      <c r="AB271" s="149"/>
      <c r="AC271" s="149"/>
      <c r="AD271" s="149"/>
      <c r="AE271" s="149"/>
      <c r="AF271" s="149"/>
      <c r="AG271" s="149" t="s">
        <v>554</v>
      </c>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2" x14ac:dyDescent="0.2">
      <c r="A272" s="156"/>
      <c r="B272" s="157"/>
      <c r="C272" s="186" t="s">
        <v>1763</v>
      </c>
      <c r="D272" s="165"/>
      <c r="E272" s="166">
        <v>2</v>
      </c>
      <c r="F272" s="160"/>
      <c r="G272" s="160"/>
      <c r="H272" s="160"/>
      <c r="I272" s="160"/>
      <c r="J272" s="160"/>
      <c r="K272" s="160"/>
      <c r="L272" s="160"/>
      <c r="M272" s="160"/>
      <c r="N272" s="159"/>
      <c r="O272" s="159"/>
      <c r="P272" s="159"/>
      <c r="Q272" s="159"/>
      <c r="R272" s="160"/>
      <c r="S272" s="160"/>
      <c r="T272" s="160"/>
      <c r="U272" s="160"/>
      <c r="V272" s="160"/>
      <c r="W272" s="160"/>
      <c r="X272" s="160"/>
      <c r="Y272" s="160"/>
      <c r="Z272" s="149"/>
      <c r="AA272" s="149"/>
      <c r="AB272" s="149"/>
      <c r="AC272" s="149"/>
      <c r="AD272" s="149"/>
      <c r="AE272" s="149"/>
      <c r="AF272" s="149"/>
      <c r="AG272" s="149" t="s">
        <v>284</v>
      </c>
      <c r="AH272" s="149">
        <v>0</v>
      </c>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2" x14ac:dyDescent="0.2">
      <c r="A273" s="156"/>
      <c r="B273" s="157"/>
      <c r="C273" s="251"/>
      <c r="D273" s="252"/>
      <c r="E273" s="252"/>
      <c r="F273" s="252"/>
      <c r="G273" s="252"/>
      <c r="H273" s="160"/>
      <c r="I273" s="160"/>
      <c r="J273" s="160"/>
      <c r="K273" s="160"/>
      <c r="L273" s="160"/>
      <c r="M273" s="160"/>
      <c r="N273" s="159"/>
      <c r="O273" s="159"/>
      <c r="P273" s="159"/>
      <c r="Q273" s="159"/>
      <c r="R273" s="160"/>
      <c r="S273" s="160"/>
      <c r="T273" s="160"/>
      <c r="U273" s="160"/>
      <c r="V273" s="160"/>
      <c r="W273" s="160"/>
      <c r="X273" s="160"/>
      <c r="Y273" s="160"/>
      <c r="Z273" s="149"/>
      <c r="AA273" s="149"/>
      <c r="AB273" s="149"/>
      <c r="AC273" s="149"/>
      <c r="AD273" s="149"/>
      <c r="AE273" s="149"/>
      <c r="AF273" s="149"/>
      <c r="AG273" s="149" t="s">
        <v>279</v>
      </c>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ht="22.5" outlineLevel="1" x14ac:dyDescent="0.2">
      <c r="A274" s="175">
        <v>56</v>
      </c>
      <c r="B274" s="176" t="s">
        <v>1764</v>
      </c>
      <c r="C274" s="185" t="s">
        <v>1765</v>
      </c>
      <c r="D274" s="177" t="s">
        <v>357</v>
      </c>
      <c r="E274" s="178">
        <v>2</v>
      </c>
      <c r="F274" s="179"/>
      <c r="G274" s="180">
        <f>ROUND(E274*F274,2)</f>
        <v>0</v>
      </c>
      <c r="H274" s="179"/>
      <c r="I274" s="180">
        <f>ROUND(E274*H274,2)</f>
        <v>0</v>
      </c>
      <c r="J274" s="179"/>
      <c r="K274" s="180">
        <f>ROUND(E274*J274,2)</f>
        <v>0</v>
      </c>
      <c r="L274" s="180">
        <v>21</v>
      </c>
      <c r="M274" s="180">
        <f>G274*(1+L274/100)</f>
        <v>0</v>
      </c>
      <c r="N274" s="178">
        <v>0</v>
      </c>
      <c r="O274" s="178">
        <f>ROUND(E274*N274,2)</f>
        <v>0</v>
      </c>
      <c r="P274" s="178">
        <v>0</v>
      </c>
      <c r="Q274" s="178">
        <f>ROUND(E274*P274,2)</f>
        <v>0</v>
      </c>
      <c r="R274" s="180" t="s">
        <v>1084</v>
      </c>
      <c r="S274" s="180" t="s">
        <v>272</v>
      </c>
      <c r="T274" s="181" t="s">
        <v>272</v>
      </c>
      <c r="U274" s="160">
        <v>1.46</v>
      </c>
      <c r="V274" s="160">
        <f>ROUND(E274*U274,2)</f>
        <v>2.92</v>
      </c>
      <c r="W274" s="160"/>
      <c r="X274" s="160" t="s">
        <v>313</v>
      </c>
      <c r="Y274" s="160" t="s">
        <v>275</v>
      </c>
      <c r="Z274" s="149"/>
      <c r="AA274" s="149"/>
      <c r="AB274" s="149"/>
      <c r="AC274" s="149"/>
      <c r="AD274" s="149"/>
      <c r="AE274" s="149"/>
      <c r="AF274" s="149"/>
      <c r="AG274" s="149" t="s">
        <v>554</v>
      </c>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2" x14ac:dyDescent="0.2">
      <c r="A275" s="156"/>
      <c r="B275" s="157"/>
      <c r="C275" s="186" t="s">
        <v>1766</v>
      </c>
      <c r="D275" s="165"/>
      <c r="E275" s="166">
        <v>2</v>
      </c>
      <c r="F275" s="160"/>
      <c r="G275" s="160"/>
      <c r="H275" s="160"/>
      <c r="I275" s="160"/>
      <c r="J275" s="160"/>
      <c r="K275" s="160"/>
      <c r="L275" s="160"/>
      <c r="M275" s="160"/>
      <c r="N275" s="159"/>
      <c r="O275" s="159"/>
      <c r="P275" s="159"/>
      <c r="Q275" s="159"/>
      <c r="R275" s="160"/>
      <c r="S275" s="160"/>
      <c r="T275" s="160"/>
      <c r="U275" s="160"/>
      <c r="V275" s="160"/>
      <c r="W275" s="160"/>
      <c r="X275" s="160"/>
      <c r="Y275" s="160"/>
      <c r="Z275" s="149"/>
      <c r="AA275" s="149"/>
      <c r="AB275" s="149"/>
      <c r="AC275" s="149"/>
      <c r="AD275" s="149"/>
      <c r="AE275" s="149"/>
      <c r="AF275" s="149"/>
      <c r="AG275" s="149" t="s">
        <v>284</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2" x14ac:dyDescent="0.2">
      <c r="A276" s="156"/>
      <c r="B276" s="157"/>
      <c r="C276" s="251"/>
      <c r="D276" s="252"/>
      <c r="E276" s="252"/>
      <c r="F276" s="252"/>
      <c r="G276" s="252"/>
      <c r="H276" s="160"/>
      <c r="I276" s="160"/>
      <c r="J276" s="160"/>
      <c r="K276" s="160"/>
      <c r="L276" s="160"/>
      <c r="M276" s="160"/>
      <c r="N276" s="159"/>
      <c r="O276" s="159"/>
      <c r="P276" s="159"/>
      <c r="Q276" s="159"/>
      <c r="R276" s="160"/>
      <c r="S276" s="160"/>
      <c r="T276" s="160"/>
      <c r="U276" s="160"/>
      <c r="V276" s="160"/>
      <c r="W276" s="160"/>
      <c r="X276" s="160"/>
      <c r="Y276" s="160"/>
      <c r="Z276" s="149"/>
      <c r="AA276" s="149"/>
      <c r="AB276" s="149"/>
      <c r="AC276" s="149"/>
      <c r="AD276" s="149"/>
      <c r="AE276" s="149"/>
      <c r="AF276" s="149"/>
      <c r="AG276" s="149" t="s">
        <v>279</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ht="22.5" outlineLevel="1" x14ac:dyDescent="0.2">
      <c r="A277" s="175">
        <v>57</v>
      </c>
      <c r="B277" s="176" t="s">
        <v>1767</v>
      </c>
      <c r="C277" s="185" t="s">
        <v>1768</v>
      </c>
      <c r="D277" s="177" t="s">
        <v>357</v>
      </c>
      <c r="E277" s="178">
        <v>1</v>
      </c>
      <c r="F277" s="179"/>
      <c r="G277" s="180">
        <f>ROUND(E277*F277,2)</f>
        <v>0</v>
      </c>
      <c r="H277" s="179"/>
      <c r="I277" s="180">
        <f>ROUND(E277*H277,2)</f>
        <v>0</v>
      </c>
      <c r="J277" s="179"/>
      <c r="K277" s="180">
        <f>ROUND(E277*J277,2)</f>
        <v>0</v>
      </c>
      <c r="L277" s="180">
        <v>21</v>
      </c>
      <c r="M277" s="180">
        <f>G277*(1+L277/100)</f>
        <v>0</v>
      </c>
      <c r="N277" s="178">
        <v>0</v>
      </c>
      <c r="O277" s="178">
        <f>ROUND(E277*N277,2)</f>
        <v>0</v>
      </c>
      <c r="P277" s="178">
        <v>0</v>
      </c>
      <c r="Q277" s="178">
        <f>ROUND(E277*P277,2)</f>
        <v>0</v>
      </c>
      <c r="R277" s="180" t="s">
        <v>1084</v>
      </c>
      <c r="S277" s="180" t="s">
        <v>272</v>
      </c>
      <c r="T277" s="181" t="s">
        <v>272</v>
      </c>
      <c r="U277" s="160">
        <v>1.35</v>
      </c>
      <c r="V277" s="160">
        <f>ROUND(E277*U277,2)</f>
        <v>1.35</v>
      </c>
      <c r="W277" s="160"/>
      <c r="X277" s="160" t="s">
        <v>313</v>
      </c>
      <c r="Y277" s="160" t="s">
        <v>275</v>
      </c>
      <c r="Z277" s="149"/>
      <c r="AA277" s="149"/>
      <c r="AB277" s="149"/>
      <c r="AC277" s="149"/>
      <c r="AD277" s="149"/>
      <c r="AE277" s="149"/>
      <c r="AF277" s="149"/>
      <c r="AG277" s="149" t="s">
        <v>554</v>
      </c>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2" x14ac:dyDescent="0.2">
      <c r="A278" s="156"/>
      <c r="B278" s="157"/>
      <c r="C278" s="186" t="s">
        <v>1769</v>
      </c>
      <c r="D278" s="165"/>
      <c r="E278" s="166">
        <v>1</v>
      </c>
      <c r="F278" s="160"/>
      <c r="G278" s="160"/>
      <c r="H278" s="160"/>
      <c r="I278" s="160"/>
      <c r="J278" s="160"/>
      <c r="K278" s="160"/>
      <c r="L278" s="160"/>
      <c r="M278" s="160"/>
      <c r="N278" s="159"/>
      <c r="O278" s="159"/>
      <c r="P278" s="159"/>
      <c r="Q278" s="159"/>
      <c r="R278" s="160"/>
      <c r="S278" s="160"/>
      <c r="T278" s="160"/>
      <c r="U278" s="160"/>
      <c r="V278" s="160"/>
      <c r="W278" s="160"/>
      <c r="X278" s="160"/>
      <c r="Y278" s="160"/>
      <c r="Z278" s="149"/>
      <c r="AA278" s="149"/>
      <c r="AB278" s="149"/>
      <c r="AC278" s="149"/>
      <c r="AD278" s="149"/>
      <c r="AE278" s="149"/>
      <c r="AF278" s="149"/>
      <c r="AG278" s="149" t="s">
        <v>284</v>
      </c>
      <c r="AH278" s="149">
        <v>0</v>
      </c>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2" x14ac:dyDescent="0.2">
      <c r="A279" s="156"/>
      <c r="B279" s="157"/>
      <c r="C279" s="251"/>
      <c r="D279" s="252"/>
      <c r="E279" s="252"/>
      <c r="F279" s="252"/>
      <c r="G279" s="252"/>
      <c r="H279" s="160"/>
      <c r="I279" s="160"/>
      <c r="J279" s="160"/>
      <c r="K279" s="160"/>
      <c r="L279" s="160"/>
      <c r="M279" s="160"/>
      <c r="N279" s="159"/>
      <c r="O279" s="159"/>
      <c r="P279" s="159"/>
      <c r="Q279" s="159"/>
      <c r="R279" s="160"/>
      <c r="S279" s="160"/>
      <c r="T279" s="160"/>
      <c r="U279" s="160"/>
      <c r="V279" s="160"/>
      <c r="W279" s="160"/>
      <c r="X279" s="160"/>
      <c r="Y279" s="160"/>
      <c r="Z279" s="149"/>
      <c r="AA279" s="149"/>
      <c r="AB279" s="149"/>
      <c r="AC279" s="149"/>
      <c r="AD279" s="149"/>
      <c r="AE279" s="149"/>
      <c r="AF279" s="149"/>
      <c r="AG279" s="149" t="s">
        <v>279</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ht="22.5" outlineLevel="1" x14ac:dyDescent="0.2">
      <c r="A280" s="175">
        <v>58</v>
      </c>
      <c r="B280" s="176" t="s">
        <v>1770</v>
      </c>
      <c r="C280" s="185" t="s">
        <v>1771</v>
      </c>
      <c r="D280" s="177" t="s">
        <v>357</v>
      </c>
      <c r="E280" s="178">
        <v>1</v>
      </c>
      <c r="F280" s="179"/>
      <c r="G280" s="180">
        <f>ROUND(E280*F280,2)</f>
        <v>0</v>
      </c>
      <c r="H280" s="179"/>
      <c r="I280" s="180">
        <f>ROUND(E280*H280,2)</f>
        <v>0</v>
      </c>
      <c r="J280" s="179"/>
      <c r="K280" s="180">
        <f>ROUND(E280*J280,2)</f>
        <v>0</v>
      </c>
      <c r="L280" s="180">
        <v>21</v>
      </c>
      <c r="M280" s="180">
        <f>G280*(1+L280/100)</f>
        <v>0</v>
      </c>
      <c r="N280" s="178">
        <v>0</v>
      </c>
      <c r="O280" s="178">
        <f>ROUND(E280*N280,2)</f>
        <v>0</v>
      </c>
      <c r="P280" s="178">
        <v>0</v>
      </c>
      <c r="Q280" s="178">
        <f>ROUND(E280*P280,2)</f>
        <v>0</v>
      </c>
      <c r="R280" s="180" t="s">
        <v>1084</v>
      </c>
      <c r="S280" s="180" t="s">
        <v>272</v>
      </c>
      <c r="T280" s="181" t="s">
        <v>272</v>
      </c>
      <c r="U280" s="160">
        <v>0.45</v>
      </c>
      <c r="V280" s="160">
        <f>ROUND(E280*U280,2)</f>
        <v>0.45</v>
      </c>
      <c r="W280" s="160"/>
      <c r="X280" s="160" t="s">
        <v>313</v>
      </c>
      <c r="Y280" s="160" t="s">
        <v>275</v>
      </c>
      <c r="Z280" s="149"/>
      <c r="AA280" s="149"/>
      <c r="AB280" s="149"/>
      <c r="AC280" s="149"/>
      <c r="AD280" s="149"/>
      <c r="AE280" s="149"/>
      <c r="AF280" s="149"/>
      <c r="AG280" s="149" t="s">
        <v>554</v>
      </c>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2" x14ac:dyDescent="0.2">
      <c r="A281" s="156"/>
      <c r="B281" s="157"/>
      <c r="C281" s="186" t="s">
        <v>1769</v>
      </c>
      <c r="D281" s="165"/>
      <c r="E281" s="166">
        <v>1</v>
      </c>
      <c r="F281" s="160"/>
      <c r="G281" s="160"/>
      <c r="H281" s="160"/>
      <c r="I281" s="160"/>
      <c r="J281" s="160"/>
      <c r="K281" s="160"/>
      <c r="L281" s="160"/>
      <c r="M281" s="160"/>
      <c r="N281" s="159"/>
      <c r="O281" s="159"/>
      <c r="P281" s="159"/>
      <c r="Q281" s="159"/>
      <c r="R281" s="160"/>
      <c r="S281" s="160"/>
      <c r="T281" s="160"/>
      <c r="U281" s="160"/>
      <c r="V281" s="160"/>
      <c r="W281" s="160"/>
      <c r="X281" s="160"/>
      <c r="Y281" s="160"/>
      <c r="Z281" s="149"/>
      <c r="AA281" s="149"/>
      <c r="AB281" s="149"/>
      <c r="AC281" s="149"/>
      <c r="AD281" s="149"/>
      <c r="AE281" s="149"/>
      <c r="AF281" s="149"/>
      <c r="AG281" s="149" t="s">
        <v>284</v>
      </c>
      <c r="AH281" s="149">
        <v>0</v>
      </c>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2" x14ac:dyDescent="0.2">
      <c r="A282" s="156"/>
      <c r="B282" s="157"/>
      <c r="C282" s="251"/>
      <c r="D282" s="252"/>
      <c r="E282" s="252"/>
      <c r="F282" s="252"/>
      <c r="G282" s="252"/>
      <c r="H282" s="160"/>
      <c r="I282" s="160"/>
      <c r="J282" s="160"/>
      <c r="K282" s="160"/>
      <c r="L282" s="160"/>
      <c r="M282" s="160"/>
      <c r="N282" s="159"/>
      <c r="O282" s="159"/>
      <c r="P282" s="159"/>
      <c r="Q282" s="159"/>
      <c r="R282" s="160"/>
      <c r="S282" s="160"/>
      <c r="T282" s="160"/>
      <c r="U282" s="160"/>
      <c r="V282" s="160"/>
      <c r="W282" s="160"/>
      <c r="X282" s="160"/>
      <c r="Y282" s="160"/>
      <c r="Z282" s="149"/>
      <c r="AA282" s="149"/>
      <c r="AB282" s="149"/>
      <c r="AC282" s="149"/>
      <c r="AD282" s="149"/>
      <c r="AE282" s="149"/>
      <c r="AF282" s="149"/>
      <c r="AG282" s="149" t="s">
        <v>279</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1" x14ac:dyDescent="0.2">
      <c r="A283" s="175">
        <v>59</v>
      </c>
      <c r="B283" s="176" t="s">
        <v>1772</v>
      </c>
      <c r="C283" s="185" t="s">
        <v>1773</v>
      </c>
      <c r="D283" s="177" t="s">
        <v>998</v>
      </c>
      <c r="E283" s="178">
        <v>1</v>
      </c>
      <c r="F283" s="179"/>
      <c r="G283" s="180">
        <f>ROUND(E283*F283,2)</f>
        <v>0</v>
      </c>
      <c r="H283" s="179"/>
      <c r="I283" s="180">
        <f>ROUND(E283*H283,2)</f>
        <v>0</v>
      </c>
      <c r="J283" s="179"/>
      <c r="K283" s="180">
        <f>ROUND(E283*J283,2)</f>
        <v>0</v>
      </c>
      <c r="L283" s="180">
        <v>21</v>
      </c>
      <c r="M283" s="180">
        <f>G283*(1+L283/100)</f>
        <v>0</v>
      </c>
      <c r="N283" s="178">
        <v>4.7600000000000003E-3</v>
      </c>
      <c r="O283" s="178">
        <f>ROUND(E283*N283,2)</f>
        <v>0</v>
      </c>
      <c r="P283" s="178">
        <v>0</v>
      </c>
      <c r="Q283" s="178">
        <f>ROUND(E283*P283,2)</f>
        <v>0</v>
      </c>
      <c r="R283" s="180" t="s">
        <v>1084</v>
      </c>
      <c r="S283" s="180" t="s">
        <v>272</v>
      </c>
      <c r="T283" s="181" t="s">
        <v>272</v>
      </c>
      <c r="U283" s="160">
        <v>1.72</v>
      </c>
      <c r="V283" s="160">
        <f>ROUND(E283*U283,2)</f>
        <v>1.72</v>
      </c>
      <c r="W283" s="160"/>
      <c r="X283" s="160" t="s">
        <v>313</v>
      </c>
      <c r="Y283" s="160" t="s">
        <v>275</v>
      </c>
      <c r="Z283" s="149"/>
      <c r="AA283" s="149"/>
      <c r="AB283" s="149"/>
      <c r="AC283" s="149"/>
      <c r="AD283" s="149"/>
      <c r="AE283" s="149"/>
      <c r="AF283" s="149"/>
      <c r="AG283" s="149" t="s">
        <v>554</v>
      </c>
      <c r="AH283" s="149"/>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outlineLevel="2" x14ac:dyDescent="0.2">
      <c r="A284" s="156"/>
      <c r="B284" s="157"/>
      <c r="C284" s="249" t="s">
        <v>1774</v>
      </c>
      <c r="D284" s="250"/>
      <c r="E284" s="250"/>
      <c r="F284" s="250"/>
      <c r="G284" s="250"/>
      <c r="H284" s="160"/>
      <c r="I284" s="160"/>
      <c r="J284" s="160"/>
      <c r="K284" s="160"/>
      <c r="L284" s="160"/>
      <c r="M284" s="160"/>
      <c r="N284" s="159"/>
      <c r="O284" s="159"/>
      <c r="P284" s="159"/>
      <c r="Q284" s="159"/>
      <c r="R284" s="160"/>
      <c r="S284" s="160"/>
      <c r="T284" s="160"/>
      <c r="U284" s="160"/>
      <c r="V284" s="160"/>
      <c r="W284" s="160"/>
      <c r="X284" s="160"/>
      <c r="Y284" s="160"/>
      <c r="Z284" s="149"/>
      <c r="AA284" s="149"/>
      <c r="AB284" s="149"/>
      <c r="AC284" s="149"/>
      <c r="AD284" s="149"/>
      <c r="AE284" s="149"/>
      <c r="AF284" s="149"/>
      <c r="AG284" s="149" t="s">
        <v>278</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2" x14ac:dyDescent="0.2">
      <c r="A285" s="156"/>
      <c r="B285" s="157"/>
      <c r="C285" s="186" t="s">
        <v>1775</v>
      </c>
      <c r="D285" s="165"/>
      <c r="E285" s="166">
        <v>1</v>
      </c>
      <c r="F285" s="160"/>
      <c r="G285" s="160"/>
      <c r="H285" s="160"/>
      <c r="I285" s="160"/>
      <c r="J285" s="160"/>
      <c r="K285" s="160"/>
      <c r="L285" s="160"/>
      <c r="M285" s="160"/>
      <c r="N285" s="159"/>
      <c r="O285" s="159"/>
      <c r="P285" s="159"/>
      <c r="Q285" s="159"/>
      <c r="R285" s="160"/>
      <c r="S285" s="160"/>
      <c r="T285" s="160"/>
      <c r="U285" s="160"/>
      <c r="V285" s="160"/>
      <c r="W285" s="160"/>
      <c r="X285" s="160"/>
      <c r="Y285" s="160"/>
      <c r="Z285" s="149"/>
      <c r="AA285" s="149"/>
      <c r="AB285" s="149"/>
      <c r="AC285" s="149"/>
      <c r="AD285" s="149"/>
      <c r="AE285" s="149"/>
      <c r="AF285" s="149"/>
      <c r="AG285" s="149" t="s">
        <v>284</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2" x14ac:dyDescent="0.2">
      <c r="A286" s="156"/>
      <c r="B286" s="157"/>
      <c r="C286" s="251"/>
      <c r="D286" s="252"/>
      <c r="E286" s="252"/>
      <c r="F286" s="252"/>
      <c r="G286" s="252"/>
      <c r="H286" s="160"/>
      <c r="I286" s="160"/>
      <c r="J286" s="160"/>
      <c r="K286" s="160"/>
      <c r="L286" s="160"/>
      <c r="M286" s="160"/>
      <c r="N286" s="159"/>
      <c r="O286" s="159"/>
      <c r="P286" s="159"/>
      <c r="Q286" s="159"/>
      <c r="R286" s="160"/>
      <c r="S286" s="160"/>
      <c r="T286" s="160"/>
      <c r="U286" s="160"/>
      <c r="V286" s="160"/>
      <c r="W286" s="160"/>
      <c r="X286" s="160"/>
      <c r="Y286" s="160"/>
      <c r="Z286" s="149"/>
      <c r="AA286" s="149"/>
      <c r="AB286" s="149"/>
      <c r="AC286" s="149"/>
      <c r="AD286" s="149"/>
      <c r="AE286" s="149"/>
      <c r="AF286" s="149"/>
      <c r="AG286" s="149" t="s">
        <v>279</v>
      </c>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1" x14ac:dyDescent="0.2">
      <c r="A287" s="175">
        <v>60</v>
      </c>
      <c r="B287" s="176" t="s">
        <v>1776</v>
      </c>
      <c r="C287" s="185" t="s">
        <v>1777</v>
      </c>
      <c r="D287" s="177" t="s">
        <v>998</v>
      </c>
      <c r="E287" s="178">
        <v>1</v>
      </c>
      <c r="F287" s="179"/>
      <c r="G287" s="180">
        <f>ROUND(E287*F287,2)</f>
        <v>0</v>
      </c>
      <c r="H287" s="179"/>
      <c r="I287" s="180">
        <f>ROUND(E287*H287,2)</f>
        <v>0</v>
      </c>
      <c r="J287" s="179"/>
      <c r="K287" s="180">
        <f>ROUND(E287*J287,2)</f>
        <v>0</v>
      </c>
      <c r="L287" s="180">
        <v>21</v>
      </c>
      <c r="M287" s="180">
        <f>G287*(1+L287/100)</f>
        <v>0</v>
      </c>
      <c r="N287" s="178">
        <v>4.7600000000000003E-3</v>
      </c>
      <c r="O287" s="178">
        <f>ROUND(E287*N287,2)</f>
        <v>0</v>
      </c>
      <c r="P287" s="178">
        <v>0</v>
      </c>
      <c r="Q287" s="178">
        <f>ROUND(E287*P287,2)</f>
        <v>0</v>
      </c>
      <c r="R287" s="180" t="s">
        <v>1084</v>
      </c>
      <c r="S287" s="180" t="s">
        <v>272</v>
      </c>
      <c r="T287" s="181" t="s">
        <v>272</v>
      </c>
      <c r="U287" s="160">
        <v>1.78</v>
      </c>
      <c r="V287" s="160">
        <f>ROUND(E287*U287,2)</f>
        <v>1.78</v>
      </c>
      <c r="W287" s="160"/>
      <c r="X287" s="160" t="s">
        <v>313</v>
      </c>
      <c r="Y287" s="160" t="s">
        <v>275</v>
      </c>
      <c r="Z287" s="149"/>
      <c r="AA287" s="149"/>
      <c r="AB287" s="149"/>
      <c r="AC287" s="149"/>
      <c r="AD287" s="149"/>
      <c r="AE287" s="149"/>
      <c r="AF287" s="149"/>
      <c r="AG287" s="149" t="s">
        <v>554</v>
      </c>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2" x14ac:dyDescent="0.2">
      <c r="A288" s="156"/>
      <c r="B288" s="157"/>
      <c r="C288" s="249" t="s">
        <v>1774</v>
      </c>
      <c r="D288" s="250"/>
      <c r="E288" s="250"/>
      <c r="F288" s="250"/>
      <c r="G288" s="250"/>
      <c r="H288" s="160"/>
      <c r="I288" s="160"/>
      <c r="J288" s="160"/>
      <c r="K288" s="160"/>
      <c r="L288" s="160"/>
      <c r="M288" s="160"/>
      <c r="N288" s="159"/>
      <c r="O288" s="159"/>
      <c r="P288" s="159"/>
      <c r="Q288" s="159"/>
      <c r="R288" s="160"/>
      <c r="S288" s="160"/>
      <c r="T288" s="160"/>
      <c r="U288" s="160"/>
      <c r="V288" s="160"/>
      <c r="W288" s="160"/>
      <c r="X288" s="160"/>
      <c r="Y288" s="160"/>
      <c r="Z288" s="149"/>
      <c r="AA288" s="149"/>
      <c r="AB288" s="149"/>
      <c r="AC288" s="149"/>
      <c r="AD288" s="149"/>
      <c r="AE288" s="149"/>
      <c r="AF288" s="149"/>
      <c r="AG288" s="149" t="s">
        <v>278</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2" x14ac:dyDescent="0.2">
      <c r="A289" s="156"/>
      <c r="B289" s="157"/>
      <c r="C289" s="186" t="s">
        <v>1778</v>
      </c>
      <c r="D289" s="165"/>
      <c r="E289" s="166">
        <v>1</v>
      </c>
      <c r="F289" s="160"/>
      <c r="G289" s="160"/>
      <c r="H289" s="160"/>
      <c r="I289" s="160"/>
      <c r="J289" s="160"/>
      <c r="K289" s="160"/>
      <c r="L289" s="160"/>
      <c r="M289" s="160"/>
      <c r="N289" s="159"/>
      <c r="O289" s="159"/>
      <c r="P289" s="159"/>
      <c r="Q289" s="159"/>
      <c r="R289" s="160"/>
      <c r="S289" s="160"/>
      <c r="T289" s="160"/>
      <c r="U289" s="160"/>
      <c r="V289" s="160"/>
      <c r="W289" s="160"/>
      <c r="X289" s="160"/>
      <c r="Y289" s="160"/>
      <c r="Z289" s="149"/>
      <c r="AA289" s="149"/>
      <c r="AB289" s="149"/>
      <c r="AC289" s="149"/>
      <c r="AD289" s="149"/>
      <c r="AE289" s="149"/>
      <c r="AF289" s="149"/>
      <c r="AG289" s="149" t="s">
        <v>284</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2" x14ac:dyDescent="0.2">
      <c r="A290" s="156"/>
      <c r="B290" s="157"/>
      <c r="C290" s="251"/>
      <c r="D290" s="252"/>
      <c r="E290" s="252"/>
      <c r="F290" s="252"/>
      <c r="G290" s="252"/>
      <c r="H290" s="160"/>
      <c r="I290" s="160"/>
      <c r="J290" s="160"/>
      <c r="K290" s="160"/>
      <c r="L290" s="160"/>
      <c r="M290" s="160"/>
      <c r="N290" s="159"/>
      <c r="O290" s="159"/>
      <c r="P290" s="159"/>
      <c r="Q290" s="159"/>
      <c r="R290" s="160"/>
      <c r="S290" s="160"/>
      <c r="T290" s="160"/>
      <c r="U290" s="160"/>
      <c r="V290" s="160"/>
      <c r="W290" s="160"/>
      <c r="X290" s="160"/>
      <c r="Y290" s="160"/>
      <c r="Z290" s="149"/>
      <c r="AA290" s="149"/>
      <c r="AB290" s="149"/>
      <c r="AC290" s="149"/>
      <c r="AD290" s="149"/>
      <c r="AE290" s="149"/>
      <c r="AF290" s="149"/>
      <c r="AG290" s="149" t="s">
        <v>279</v>
      </c>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1" x14ac:dyDescent="0.2">
      <c r="A291" s="175">
        <v>61</v>
      </c>
      <c r="B291" s="176" t="s">
        <v>1779</v>
      </c>
      <c r="C291" s="185" t="s">
        <v>1780</v>
      </c>
      <c r="D291" s="177" t="s">
        <v>998</v>
      </c>
      <c r="E291" s="178">
        <v>1</v>
      </c>
      <c r="F291" s="179"/>
      <c r="G291" s="180">
        <f>ROUND(E291*F291,2)</f>
        <v>0</v>
      </c>
      <c r="H291" s="179"/>
      <c r="I291" s="180">
        <f>ROUND(E291*H291,2)</f>
        <v>0</v>
      </c>
      <c r="J291" s="179"/>
      <c r="K291" s="180">
        <f>ROUND(E291*J291,2)</f>
        <v>0</v>
      </c>
      <c r="L291" s="180">
        <v>21</v>
      </c>
      <c r="M291" s="180">
        <f>G291*(1+L291/100)</f>
        <v>0</v>
      </c>
      <c r="N291" s="178">
        <v>4.7600000000000003E-3</v>
      </c>
      <c r="O291" s="178">
        <f>ROUND(E291*N291,2)</f>
        <v>0</v>
      </c>
      <c r="P291" s="178">
        <v>0</v>
      </c>
      <c r="Q291" s="178">
        <f>ROUND(E291*P291,2)</f>
        <v>0</v>
      </c>
      <c r="R291" s="180" t="s">
        <v>1084</v>
      </c>
      <c r="S291" s="180" t="s">
        <v>272</v>
      </c>
      <c r="T291" s="181" t="s">
        <v>272</v>
      </c>
      <c r="U291" s="160">
        <v>2.4500000000000002</v>
      </c>
      <c r="V291" s="160">
        <f>ROUND(E291*U291,2)</f>
        <v>2.4500000000000002</v>
      </c>
      <c r="W291" s="160"/>
      <c r="X291" s="160" t="s">
        <v>313</v>
      </c>
      <c r="Y291" s="160" t="s">
        <v>275</v>
      </c>
      <c r="Z291" s="149"/>
      <c r="AA291" s="149"/>
      <c r="AB291" s="149"/>
      <c r="AC291" s="149"/>
      <c r="AD291" s="149"/>
      <c r="AE291" s="149"/>
      <c r="AF291" s="149"/>
      <c r="AG291" s="149" t="s">
        <v>554</v>
      </c>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2" x14ac:dyDescent="0.2">
      <c r="A292" s="156"/>
      <c r="B292" s="157"/>
      <c r="C292" s="249" t="s">
        <v>1774</v>
      </c>
      <c r="D292" s="250"/>
      <c r="E292" s="250"/>
      <c r="F292" s="250"/>
      <c r="G292" s="250"/>
      <c r="H292" s="160"/>
      <c r="I292" s="160"/>
      <c r="J292" s="160"/>
      <c r="K292" s="160"/>
      <c r="L292" s="160"/>
      <c r="M292" s="160"/>
      <c r="N292" s="159"/>
      <c r="O292" s="159"/>
      <c r="P292" s="159"/>
      <c r="Q292" s="159"/>
      <c r="R292" s="160"/>
      <c r="S292" s="160"/>
      <c r="T292" s="160"/>
      <c r="U292" s="160"/>
      <c r="V292" s="160"/>
      <c r="W292" s="160"/>
      <c r="X292" s="160"/>
      <c r="Y292" s="160"/>
      <c r="Z292" s="149"/>
      <c r="AA292" s="149"/>
      <c r="AB292" s="149"/>
      <c r="AC292" s="149"/>
      <c r="AD292" s="149"/>
      <c r="AE292" s="149"/>
      <c r="AF292" s="149"/>
      <c r="AG292" s="149" t="s">
        <v>278</v>
      </c>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outlineLevel="2" x14ac:dyDescent="0.2">
      <c r="A293" s="156"/>
      <c r="B293" s="157"/>
      <c r="C293" s="186" t="s">
        <v>1781</v>
      </c>
      <c r="D293" s="165"/>
      <c r="E293" s="166">
        <v>1</v>
      </c>
      <c r="F293" s="160"/>
      <c r="G293" s="160"/>
      <c r="H293" s="160"/>
      <c r="I293" s="160"/>
      <c r="J293" s="160"/>
      <c r="K293" s="160"/>
      <c r="L293" s="160"/>
      <c r="M293" s="160"/>
      <c r="N293" s="159"/>
      <c r="O293" s="159"/>
      <c r="P293" s="159"/>
      <c r="Q293" s="159"/>
      <c r="R293" s="160"/>
      <c r="S293" s="160"/>
      <c r="T293" s="160"/>
      <c r="U293" s="160"/>
      <c r="V293" s="160"/>
      <c r="W293" s="160"/>
      <c r="X293" s="160"/>
      <c r="Y293" s="160"/>
      <c r="Z293" s="149"/>
      <c r="AA293" s="149"/>
      <c r="AB293" s="149"/>
      <c r="AC293" s="149"/>
      <c r="AD293" s="149"/>
      <c r="AE293" s="149"/>
      <c r="AF293" s="149"/>
      <c r="AG293" s="149" t="s">
        <v>284</v>
      </c>
      <c r="AH293" s="149">
        <v>0</v>
      </c>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x14ac:dyDescent="0.2">
      <c r="A294" s="156"/>
      <c r="B294" s="157"/>
      <c r="C294" s="251"/>
      <c r="D294" s="252"/>
      <c r="E294" s="252"/>
      <c r="F294" s="252"/>
      <c r="G294" s="252"/>
      <c r="H294" s="160"/>
      <c r="I294" s="160"/>
      <c r="J294" s="160"/>
      <c r="K294" s="160"/>
      <c r="L294" s="160"/>
      <c r="M294" s="160"/>
      <c r="N294" s="159"/>
      <c r="O294" s="159"/>
      <c r="P294" s="159"/>
      <c r="Q294" s="159"/>
      <c r="R294" s="160"/>
      <c r="S294" s="160"/>
      <c r="T294" s="160"/>
      <c r="U294" s="160"/>
      <c r="V294" s="160"/>
      <c r="W294" s="160"/>
      <c r="X294" s="160"/>
      <c r="Y294" s="160"/>
      <c r="Z294" s="149"/>
      <c r="AA294" s="149"/>
      <c r="AB294" s="149"/>
      <c r="AC294" s="149"/>
      <c r="AD294" s="149"/>
      <c r="AE294" s="149"/>
      <c r="AF294" s="149"/>
      <c r="AG294" s="149" t="s">
        <v>279</v>
      </c>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1" x14ac:dyDescent="0.2">
      <c r="A295" s="175">
        <v>62</v>
      </c>
      <c r="B295" s="176" t="s">
        <v>1782</v>
      </c>
      <c r="C295" s="185" t="s">
        <v>1783</v>
      </c>
      <c r="D295" s="177" t="s">
        <v>998</v>
      </c>
      <c r="E295" s="178">
        <v>13</v>
      </c>
      <c r="F295" s="179"/>
      <c r="G295" s="180">
        <f>ROUND(E295*F295,2)</f>
        <v>0</v>
      </c>
      <c r="H295" s="179"/>
      <c r="I295" s="180">
        <f>ROUND(E295*H295,2)</f>
        <v>0</v>
      </c>
      <c r="J295" s="179"/>
      <c r="K295" s="180">
        <f>ROUND(E295*J295,2)</f>
        <v>0</v>
      </c>
      <c r="L295" s="180">
        <v>21</v>
      </c>
      <c r="M295" s="180">
        <f>G295*(1+L295/100)</f>
        <v>0</v>
      </c>
      <c r="N295" s="178">
        <v>5.9000000000000003E-4</v>
      </c>
      <c r="O295" s="178">
        <f>ROUND(E295*N295,2)</f>
        <v>0.01</v>
      </c>
      <c r="P295" s="178">
        <v>0</v>
      </c>
      <c r="Q295" s="178">
        <f>ROUND(E295*P295,2)</f>
        <v>0</v>
      </c>
      <c r="R295" s="180" t="s">
        <v>1084</v>
      </c>
      <c r="S295" s="180" t="s">
        <v>272</v>
      </c>
      <c r="T295" s="181" t="s">
        <v>272</v>
      </c>
      <c r="U295" s="160">
        <v>0.53</v>
      </c>
      <c r="V295" s="160">
        <f>ROUND(E295*U295,2)</f>
        <v>6.89</v>
      </c>
      <c r="W295" s="160"/>
      <c r="X295" s="160" t="s">
        <v>313</v>
      </c>
      <c r="Y295" s="160" t="s">
        <v>275</v>
      </c>
      <c r="Z295" s="149"/>
      <c r="AA295" s="149"/>
      <c r="AB295" s="149"/>
      <c r="AC295" s="149"/>
      <c r="AD295" s="149"/>
      <c r="AE295" s="149"/>
      <c r="AF295" s="149"/>
      <c r="AG295" s="149" t="s">
        <v>554</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2" x14ac:dyDescent="0.2">
      <c r="A296" s="156"/>
      <c r="B296" s="157"/>
      <c r="C296" s="249" t="s">
        <v>1574</v>
      </c>
      <c r="D296" s="250"/>
      <c r="E296" s="250"/>
      <c r="F296" s="250"/>
      <c r="G296" s="250"/>
      <c r="H296" s="160"/>
      <c r="I296" s="160"/>
      <c r="J296" s="160"/>
      <c r="K296" s="160"/>
      <c r="L296" s="160"/>
      <c r="M296" s="160"/>
      <c r="N296" s="159"/>
      <c r="O296" s="159"/>
      <c r="P296" s="159"/>
      <c r="Q296" s="159"/>
      <c r="R296" s="160"/>
      <c r="S296" s="160"/>
      <c r="T296" s="160"/>
      <c r="U296" s="160"/>
      <c r="V296" s="160"/>
      <c r="W296" s="160"/>
      <c r="X296" s="160"/>
      <c r="Y296" s="160"/>
      <c r="Z296" s="149"/>
      <c r="AA296" s="149"/>
      <c r="AB296" s="149"/>
      <c r="AC296" s="149"/>
      <c r="AD296" s="149"/>
      <c r="AE296" s="149"/>
      <c r="AF296" s="149"/>
      <c r="AG296" s="149" t="s">
        <v>278</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2" x14ac:dyDescent="0.2">
      <c r="A297" s="156"/>
      <c r="B297" s="157"/>
      <c r="C297" s="186" t="s">
        <v>1784</v>
      </c>
      <c r="D297" s="165"/>
      <c r="E297" s="166">
        <v>13</v>
      </c>
      <c r="F297" s="160"/>
      <c r="G297" s="160"/>
      <c r="H297" s="160"/>
      <c r="I297" s="160"/>
      <c r="J297" s="160"/>
      <c r="K297" s="160"/>
      <c r="L297" s="160"/>
      <c r="M297" s="160"/>
      <c r="N297" s="159"/>
      <c r="O297" s="159"/>
      <c r="P297" s="159"/>
      <c r="Q297" s="159"/>
      <c r="R297" s="160"/>
      <c r="S297" s="160"/>
      <c r="T297" s="160"/>
      <c r="U297" s="160"/>
      <c r="V297" s="160"/>
      <c r="W297" s="160"/>
      <c r="X297" s="160"/>
      <c r="Y297" s="160"/>
      <c r="Z297" s="149"/>
      <c r="AA297" s="149"/>
      <c r="AB297" s="149"/>
      <c r="AC297" s="149"/>
      <c r="AD297" s="149"/>
      <c r="AE297" s="149"/>
      <c r="AF297" s="149"/>
      <c r="AG297" s="149" t="s">
        <v>284</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2" x14ac:dyDescent="0.2">
      <c r="A298" s="156"/>
      <c r="B298" s="157"/>
      <c r="C298" s="251"/>
      <c r="D298" s="252"/>
      <c r="E298" s="252"/>
      <c r="F298" s="252"/>
      <c r="G298" s="252"/>
      <c r="H298" s="160"/>
      <c r="I298" s="160"/>
      <c r="J298" s="160"/>
      <c r="K298" s="160"/>
      <c r="L298" s="160"/>
      <c r="M298" s="160"/>
      <c r="N298" s="159"/>
      <c r="O298" s="159"/>
      <c r="P298" s="159"/>
      <c r="Q298" s="159"/>
      <c r="R298" s="160"/>
      <c r="S298" s="160"/>
      <c r="T298" s="160"/>
      <c r="U298" s="160"/>
      <c r="V298" s="160"/>
      <c r="W298" s="160"/>
      <c r="X298" s="160"/>
      <c r="Y298" s="160"/>
      <c r="Z298" s="149"/>
      <c r="AA298" s="149"/>
      <c r="AB298" s="149"/>
      <c r="AC298" s="149"/>
      <c r="AD298" s="149"/>
      <c r="AE298" s="149"/>
      <c r="AF298" s="149"/>
      <c r="AG298" s="149" t="s">
        <v>279</v>
      </c>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1" x14ac:dyDescent="0.2">
      <c r="A299" s="175">
        <v>63</v>
      </c>
      <c r="B299" s="176" t="s">
        <v>1785</v>
      </c>
      <c r="C299" s="185" t="s">
        <v>1786</v>
      </c>
      <c r="D299" s="177" t="s">
        <v>357</v>
      </c>
      <c r="E299" s="178">
        <v>13</v>
      </c>
      <c r="F299" s="179"/>
      <c r="G299" s="180">
        <f>ROUND(E299*F299,2)</f>
        <v>0</v>
      </c>
      <c r="H299" s="179"/>
      <c r="I299" s="180">
        <f>ROUND(E299*H299,2)</f>
        <v>0</v>
      </c>
      <c r="J299" s="179"/>
      <c r="K299" s="180">
        <f>ROUND(E299*J299,2)</f>
        <v>0</v>
      </c>
      <c r="L299" s="180">
        <v>21</v>
      </c>
      <c r="M299" s="180">
        <f>G299*(1+L299/100)</f>
        <v>0</v>
      </c>
      <c r="N299" s="178">
        <v>6.9999999999999994E-5</v>
      </c>
      <c r="O299" s="178">
        <f>ROUND(E299*N299,2)</f>
        <v>0</v>
      </c>
      <c r="P299" s="178">
        <v>2.1000000000000001E-2</v>
      </c>
      <c r="Q299" s="178">
        <f>ROUND(E299*P299,2)</f>
        <v>0.27</v>
      </c>
      <c r="R299" s="180" t="s">
        <v>1084</v>
      </c>
      <c r="S299" s="180" t="s">
        <v>272</v>
      </c>
      <c r="T299" s="181" t="s">
        <v>272</v>
      </c>
      <c r="U299" s="160">
        <v>0.43</v>
      </c>
      <c r="V299" s="160">
        <f>ROUND(E299*U299,2)</f>
        <v>5.59</v>
      </c>
      <c r="W299" s="160"/>
      <c r="X299" s="160" t="s">
        <v>313</v>
      </c>
      <c r="Y299" s="160" t="s">
        <v>275</v>
      </c>
      <c r="Z299" s="149"/>
      <c r="AA299" s="149"/>
      <c r="AB299" s="149"/>
      <c r="AC299" s="149"/>
      <c r="AD299" s="149"/>
      <c r="AE299" s="149"/>
      <c r="AF299" s="149"/>
      <c r="AG299" s="149" t="s">
        <v>554</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2" x14ac:dyDescent="0.2">
      <c r="A300" s="156"/>
      <c r="B300" s="157"/>
      <c r="C300" s="186" t="s">
        <v>1787</v>
      </c>
      <c r="D300" s="165"/>
      <c r="E300" s="166">
        <v>13</v>
      </c>
      <c r="F300" s="160"/>
      <c r="G300" s="160"/>
      <c r="H300" s="160"/>
      <c r="I300" s="160"/>
      <c r="J300" s="160"/>
      <c r="K300" s="160"/>
      <c r="L300" s="160"/>
      <c r="M300" s="160"/>
      <c r="N300" s="159"/>
      <c r="O300" s="159"/>
      <c r="P300" s="159"/>
      <c r="Q300" s="159"/>
      <c r="R300" s="160"/>
      <c r="S300" s="160"/>
      <c r="T300" s="160"/>
      <c r="U300" s="160"/>
      <c r="V300" s="160"/>
      <c r="W300" s="160"/>
      <c r="X300" s="160"/>
      <c r="Y300" s="160"/>
      <c r="Z300" s="149"/>
      <c r="AA300" s="149"/>
      <c r="AB300" s="149"/>
      <c r="AC300" s="149"/>
      <c r="AD300" s="149"/>
      <c r="AE300" s="149"/>
      <c r="AF300" s="149"/>
      <c r="AG300" s="149" t="s">
        <v>284</v>
      </c>
      <c r="AH300" s="149">
        <v>0</v>
      </c>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2" x14ac:dyDescent="0.2">
      <c r="A301" s="156"/>
      <c r="B301" s="157"/>
      <c r="C301" s="251"/>
      <c r="D301" s="252"/>
      <c r="E301" s="252"/>
      <c r="F301" s="252"/>
      <c r="G301" s="252"/>
      <c r="H301" s="160"/>
      <c r="I301" s="160"/>
      <c r="J301" s="160"/>
      <c r="K301" s="160"/>
      <c r="L301" s="160"/>
      <c r="M301" s="160"/>
      <c r="N301" s="159"/>
      <c r="O301" s="159"/>
      <c r="P301" s="159"/>
      <c r="Q301" s="159"/>
      <c r="R301" s="160"/>
      <c r="S301" s="160"/>
      <c r="T301" s="160"/>
      <c r="U301" s="160"/>
      <c r="V301" s="160"/>
      <c r="W301" s="160"/>
      <c r="X301" s="160"/>
      <c r="Y301" s="160"/>
      <c r="Z301" s="149"/>
      <c r="AA301" s="149"/>
      <c r="AB301" s="149"/>
      <c r="AC301" s="149"/>
      <c r="AD301" s="149"/>
      <c r="AE301" s="149"/>
      <c r="AF301" s="149"/>
      <c r="AG301" s="149" t="s">
        <v>279</v>
      </c>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1" x14ac:dyDescent="0.2">
      <c r="A302" s="175">
        <v>64</v>
      </c>
      <c r="B302" s="176" t="s">
        <v>1788</v>
      </c>
      <c r="C302" s="185" t="s">
        <v>1789</v>
      </c>
      <c r="D302" s="177" t="s">
        <v>357</v>
      </c>
      <c r="E302" s="178">
        <v>3</v>
      </c>
      <c r="F302" s="179"/>
      <c r="G302" s="180">
        <f>ROUND(E302*F302,2)</f>
        <v>0</v>
      </c>
      <c r="H302" s="179"/>
      <c r="I302" s="180">
        <f>ROUND(E302*H302,2)</f>
        <v>0</v>
      </c>
      <c r="J302" s="179"/>
      <c r="K302" s="180">
        <f>ROUND(E302*J302,2)</f>
        <v>0</v>
      </c>
      <c r="L302" s="180">
        <v>21</v>
      </c>
      <c r="M302" s="180">
        <f>G302*(1+L302/100)</f>
        <v>0</v>
      </c>
      <c r="N302" s="178">
        <v>0</v>
      </c>
      <c r="O302" s="178">
        <f>ROUND(E302*N302,2)</f>
        <v>0</v>
      </c>
      <c r="P302" s="178">
        <v>0</v>
      </c>
      <c r="Q302" s="178">
        <f>ROUND(E302*P302,2)</f>
        <v>0</v>
      </c>
      <c r="R302" s="180"/>
      <c r="S302" s="180" t="s">
        <v>354</v>
      </c>
      <c r="T302" s="181" t="s">
        <v>273</v>
      </c>
      <c r="U302" s="160">
        <v>0</v>
      </c>
      <c r="V302" s="160">
        <f>ROUND(E302*U302,2)</f>
        <v>0</v>
      </c>
      <c r="W302" s="160"/>
      <c r="X302" s="160" t="s">
        <v>313</v>
      </c>
      <c r="Y302" s="160" t="s">
        <v>275</v>
      </c>
      <c r="Z302" s="149"/>
      <c r="AA302" s="149"/>
      <c r="AB302" s="149"/>
      <c r="AC302" s="149"/>
      <c r="AD302" s="149"/>
      <c r="AE302" s="149"/>
      <c r="AF302" s="149"/>
      <c r="AG302" s="149" t="s">
        <v>554</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2" x14ac:dyDescent="0.2">
      <c r="A303" s="156"/>
      <c r="B303" s="157"/>
      <c r="C303" s="186" t="s">
        <v>1790</v>
      </c>
      <c r="D303" s="165"/>
      <c r="E303" s="166">
        <v>1</v>
      </c>
      <c r="F303" s="160"/>
      <c r="G303" s="160"/>
      <c r="H303" s="160"/>
      <c r="I303" s="160"/>
      <c r="J303" s="160"/>
      <c r="K303" s="160"/>
      <c r="L303" s="160"/>
      <c r="M303" s="160"/>
      <c r="N303" s="159"/>
      <c r="O303" s="159"/>
      <c r="P303" s="159"/>
      <c r="Q303" s="159"/>
      <c r="R303" s="160"/>
      <c r="S303" s="160"/>
      <c r="T303" s="160"/>
      <c r="U303" s="160"/>
      <c r="V303" s="160"/>
      <c r="W303" s="160"/>
      <c r="X303" s="160"/>
      <c r="Y303" s="160"/>
      <c r="Z303" s="149"/>
      <c r="AA303" s="149"/>
      <c r="AB303" s="149"/>
      <c r="AC303" s="149"/>
      <c r="AD303" s="149"/>
      <c r="AE303" s="149"/>
      <c r="AF303" s="149"/>
      <c r="AG303" s="149" t="s">
        <v>284</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x14ac:dyDescent="0.2">
      <c r="A304" s="156"/>
      <c r="B304" s="157"/>
      <c r="C304" s="186" t="s">
        <v>1791</v>
      </c>
      <c r="D304" s="165"/>
      <c r="E304" s="166">
        <v>1</v>
      </c>
      <c r="F304" s="160"/>
      <c r="G304" s="160"/>
      <c r="H304" s="160"/>
      <c r="I304" s="160"/>
      <c r="J304" s="160"/>
      <c r="K304" s="160"/>
      <c r="L304" s="160"/>
      <c r="M304" s="160"/>
      <c r="N304" s="159"/>
      <c r="O304" s="159"/>
      <c r="P304" s="159"/>
      <c r="Q304" s="159"/>
      <c r="R304" s="160"/>
      <c r="S304" s="160"/>
      <c r="T304" s="160"/>
      <c r="U304" s="160"/>
      <c r="V304" s="160"/>
      <c r="W304" s="160"/>
      <c r="X304" s="160"/>
      <c r="Y304" s="160"/>
      <c r="Z304" s="149"/>
      <c r="AA304" s="149"/>
      <c r="AB304" s="149"/>
      <c r="AC304" s="149"/>
      <c r="AD304" s="149"/>
      <c r="AE304" s="149"/>
      <c r="AF304" s="149"/>
      <c r="AG304" s="149" t="s">
        <v>284</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outlineLevel="3" x14ac:dyDescent="0.2">
      <c r="A305" s="156"/>
      <c r="B305" s="157"/>
      <c r="C305" s="186" t="s">
        <v>1792</v>
      </c>
      <c r="D305" s="165"/>
      <c r="E305" s="166">
        <v>1</v>
      </c>
      <c r="F305" s="160"/>
      <c r="G305" s="160"/>
      <c r="H305" s="160"/>
      <c r="I305" s="160"/>
      <c r="J305" s="160"/>
      <c r="K305" s="160"/>
      <c r="L305" s="160"/>
      <c r="M305" s="160"/>
      <c r="N305" s="159"/>
      <c r="O305" s="159"/>
      <c r="P305" s="159"/>
      <c r="Q305" s="159"/>
      <c r="R305" s="160"/>
      <c r="S305" s="160"/>
      <c r="T305" s="160"/>
      <c r="U305" s="160"/>
      <c r="V305" s="160"/>
      <c r="W305" s="160"/>
      <c r="X305" s="160"/>
      <c r="Y305" s="160"/>
      <c r="Z305" s="149"/>
      <c r="AA305" s="149"/>
      <c r="AB305" s="149"/>
      <c r="AC305" s="149"/>
      <c r="AD305" s="149"/>
      <c r="AE305" s="149"/>
      <c r="AF305" s="149"/>
      <c r="AG305" s="149" t="s">
        <v>284</v>
      </c>
      <c r="AH305" s="149">
        <v>0</v>
      </c>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x14ac:dyDescent="0.2">
      <c r="A306" s="156"/>
      <c r="B306" s="157"/>
      <c r="C306" s="251"/>
      <c r="D306" s="252"/>
      <c r="E306" s="252"/>
      <c r="F306" s="252"/>
      <c r="G306" s="252"/>
      <c r="H306" s="160"/>
      <c r="I306" s="160"/>
      <c r="J306" s="160"/>
      <c r="K306" s="160"/>
      <c r="L306" s="160"/>
      <c r="M306" s="160"/>
      <c r="N306" s="159"/>
      <c r="O306" s="159"/>
      <c r="P306" s="159"/>
      <c r="Q306" s="159"/>
      <c r="R306" s="160"/>
      <c r="S306" s="160"/>
      <c r="T306" s="160"/>
      <c r="U306" s="160"/>
      <c r="V306" s="160"/>
      <c r="W306" s="160"/>
      <c r="X306" s="160"/>
      <c r="Y306" s="160"/>
      <c r="Z306" s="149"/>
      <c r="AA306" s="149"/>
      <c r="AB306" s="149"/>
      <c r="AC306" s="149"/>
      <c r="AD306" s="149"/>
      <c r="AE306" s="149"/>
      <c r="AF306" s="149"/>
      <c r="AG306" s="149" t="s">
        <v>279</v>
      </c>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1" x14ac:dyDescent="0.2">
      <c r="A307" s="175">
        <v>65</v>
      </c>
      <c r="B307" s="176" t="s">
        <v>1793</v>
      </c>
      <c r="C307" s="185" t="s">
        <v>1794</v>
      </c>
      <c r="D307" s="177" t="s">
        <v>357</v>
      </c>
      <c r="E307" s="178">
        <v>1</v>
      </c>
      <c r="F307" s="179"/>
      <c r="G307" s="180">
        <f>ROUND(E307*F307,2)</f>
        <v>0</v>
      </c>
      <c r="H307" s="179"/>
      <c r="I307" s="180">
        <f>ROUND(E307*H307,2)</f>
        <v>0</v>
      </c>
      <c r="J307" s="179"/>
      <c r="K307" s="180">
        <f>ROUND(E307*J307,2)</f>
        <v>0</v>
      </c>
      <c r="L307" s="180">
        <v>21</v>
      </c>
      <c r="M307" s="180">
        <f>G307*(1+L307/100)</f>
        <v>0</v>
      </c>
      <c r="N307" s="178">
        <v>0</v>
      </c>
      <c r="O307" s="178">
        <f>ROUND(E307*N307,2)</f>
        <v>0</v>
      </c>
      <c r="P307" s="178">
        <v>0</v>
      </c>
      <c r="Q307" s="178">
        <f>ROUND(E307*P307,2)</f>
        <v>0</v>
      </c>
      <c r="R307" s="180"/>
      <c r="S307" s="180" t="s">
        <v>354</v>
      </c>
      <c r="T307" s="181" t="s">
        <v>273</v>
      </c>
      <c r="U307" s="160">
        <v>0</v>
      </c>
      <c r="V307" s="160">
        <f>ROUND(E307*U307,2)</f>
        <v>0</v>
      </c>
      <c r="W307" s="160"/>
      <c r="X307" s="160" t="s">
        <v>313</v>
      </c>
      <c r="Y307" s="160" t="s">
        <v>275</v>
      </c>
      <c r="Z307" s="149"/>
      <c r="AA307" s="149"/>
      <c r="AB307" s="149"/>
      <c r="AC307" s="149"/>
      <c r="AD307" s="149"/>
      <c r="AE307" s="149"/>
      <c r="AF307" s="149"/>
      <c r="AG307" s="149" t="s">
        <v>554</v>
      </c>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2" x14ac:dyDescent="0.2">
      <c r="A308" s="156"/>
      <c r="B308" s="157"/>
      <c r="C308" s="249" t="s">
        <v>1574</v>
      </c>
      <c r="D308" s="250"/>
      <c r="E308" s="250"/>
      <c r="F308" s="250"/>
      <c r="G308" s="250"/>
      <c r="H308" s="160"/>
      <c r="I308" s="160"/>
      <c r="J308" s="160"/>
      <c r="K308" s="160"/>
      <c r="L308" s="160"/>
      <c r="M308" s="160"/>
      <c r="N308" s="159"/>
      <c r="O308" s="159"/>
      <c r="P308" s="159"/>
      <c r="Q308" s="159"/>
      <c r="R308" s="160"/>
      <c r="S308" s="160"/>
      <c r="T308" s="160"/>
      <c r="U308" s="160"/>
      <c r="V308" s="160"/>
      <c r="W308" s="160"/>
      <c r="X308" s="160"/>
      <c r="Y308" s="160"/>
      <c r="Z308" s="149"/>
      <c r="AA308" s="149"/>
      <c r="AB308" s="149"/>
      <c r="AC308" s="149"/>
      <c r="AD308" s="149"/>
      <c r="AE308" s="149"/>
      <c r="AF308" s="149"/>
      <c r="AG308" s="149" t="s">
        <v>278</v>
      </c>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outlineLevel="2" x14ac:dyDescent="0.2">
      <c r="A309" s="156"/>
      <c r="B309" s="157"/>
      <c r="C309" s="186" t="s">
        <v>1795</v>
      </c>
      <c r="D309" s="165"/>
      <c r="E309" s="166">
        <v>1</v>
      </c>
      <c r="F309" s="160"/>
      <c r="G309" s="160"/>
      <c r="H309" s="160"/>
      <c r="I309" s="160"/>
      <c r="J309" s="160"/>
      <c r="K309" s="160"/>
      <c r="L309" s="160"/>
      <c r="M309" s="160"/>
      <c r="N309" s="159"/>
      <c r="O309" s="159"/>
      <c r="P309" s="159"/>
      <c r="Q309" s="159"/>
      <c r="R309" s="160"/>
      <c r="S309" s="160"/>
      <c r="T309" s="160"/>
      <c r="U309" s="160"/>
      <c r="V309" s="160"/>
      <c r="W309" s="160"/>
      <c r="X309" s="160"/>
      <c r="Y309" s="160"/>
      <c r="Z309" s="149"/>
      <c r="AA309" s="149"/>
      <c r="AB309" s="149"/>
      <c r="AC309" s="149"/>
      <c r="AD309" s="149"/>
      <c r="AE309" s="149"/>
      <c r="AF309" s="149"/>
      <c r="AG309" s="149" t="s">
        <v>284</v>
      </c>
      <c r="AH309" s="149">
        <v>0</v>
      </c>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2" x14ac:dyDescent="0.2">
      <c r="A310" s="156"/>
      <c r="B310" s="157"/>
      <c r="C310" s="251"/>
      <c r="D310" s="252"/>
      <c r="E310" s="252"/>
      <c r="F310" s="252"/>
      <c r="G310" s="252"/>
      <c r="H310" s="160"/>
      <c r="I310" s="160"/>
      <c r="J310" s="160"/>
      <c r="K310" s="160"/>
      <c r="L310" s="160"/>
      <c r="M310" s="160"/>
      <c r="N310" s="159"/>
      <c r="O310" s="159"/>
      <c r="P310" s="159"/>
      <c r="Q310" s="159"/>
      <c r="R310" s="160"/>
      <c r="S310" s="160"/>
      <c r="T310" s="160"/>
      <c r="U310" s="160"/>
      <c r="V310" s="160"/>
      <c r="W310" s="160"/>
      <c r="X310" s="160"/>
      <c r="Y310" s="160"/>
      <c r="Z310" s="149"/>
      <c r="AA310" s="149"/>
      <c r="AB310" s="149"/>
      <c r="AC310" s="149"/>
      <c r="AD310" s="149"/>
      <c r="AE310" s="149"/>
      <c r="AF310" s="149"/>
      <c r="AG310" s="149" t="s">
        <v>279</v>
      </c>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1" x14ac:dyDescent="0.2">
      <c r="A311" s="175">
        <v>66</v>
      </c>
      <c r="B311" s="176" t="s">
        <v>1796</v>
      </c>
      <c r="C311" s="185" t="s">
        <v>1797</v>
      </c>
      <c r="D311" s="177" t="s">
        <v>357</v>
      </c>
      <c r="E311" s="178">
        <v>1</v>
      </c>
      <c r="F311" s="179"/>
      <c r="G311" s="180">
        <f>ROUND(E311*F311,2)</f>
        <v>0</v>
      </c>
      <c r="H311" s="179"/>
      <c r="I311" s="180">
        <f>ROUND(E311*H311,2)</f>
        <v>0</v>
      </c>
      <c r="J311" s="179"/>
      <c r="K311" s="180">
        <f>ROUND(E311*J311,2)</f>
        <v>0</v>
      </c>
      <c r="L311" s="180">
        <v>21</v>
      </c>
      <c r="M311" s="180">
        <f>G311*(1+L311/100)</f>
        <v>0</v>
      </c>
      <c r="N311" s="178">
        <v>0</v>
      </c>
      <c r="O311" s="178">
        <f>ROUND(E311*N311,2)</f>
        <v>0</v>
      </c>
      <c r="P311" s="178">
        <v>2.8500000000000001E-2</v>
      </c>
      <c r="Q311" s="178">
        <f>ROUND(E311*P311,2)</f>
        <v>0.03</v>
      </c>
      <c r="R311" s="180"/>
      <c r="S311" s="180" t="s">
        <v>354</v>
      </c>
      <c r="T311" s="181" t="s">
        <v>273</v>
      </c>
      <c r="U311" s="160">
        <v>0.44</v>
      </c>
      <c r="V311" s="160">
        <f>ROUND(E311*U311,2)</f>
        <v>0.44</v>
      </c>
      <c r="W311" s="160"/>
      <c r="X311" s="160" t="s">
        <v>313</v>
      </c>
      <c r="Y311" s="160" t="s">
        <v>275</v>
      </c>
      <c r="Z311" s="149"/>
      <c r="AA311" s="149"/>
      <c r="AB311" s="149"/>
      <c r="AC311" s="149"/>
      <c r="AD311" s="149"/>
      <c r="AE311" s="149"/>
      <c r="AF311" s="149"/>
      <c r="AG311" s="149" t="s">
        <v>554</v>
      </c>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outlineLevel="2" x14ac:dyDescent="0.2">
      <c r="A312" s="156"/>
      <c r="B312" s="157"/>
      <c r="C312" s="249" t="s">
        <v>1574</v>
      </c>
      <c r="D312" s="250"/>
      <c r="E312" s="250"/>
      <c r="F312" s="250"/>
      <c r="G312" s="250"/>
      <c r="H312" s="160"/>
      <c r="I312" s="160"/>
      <c r="J312" s="160"/>
      <c r="K312" s="160"/>
      <c r="L312" s="160"/>
      <c r="M312" s="160"/>
      <c r="N312" s="159"/>
      <c r="O312" s="159"/>
      <c r="P312" s="159"/>
      <c r="Q312" s="159"/>
      <c r="R312" s="160"/>
      <c r="S312" s="160"/>
      <c r="T312" s="160"/>
      <c r="U312" s="160"/>
      <c r="V312" s="160"/>
      <c r="W312" s="160"/>
      <c r="X312" s="160"/>
      <c r="Y312" s="160"/>
      <c r="Z312" s="149"/>
      <c r="AA312" s="149"/>
      <c r="AB312" s="149"/>
      <c r="AC312" s="149"/>
      <c r="AD312" s="149"/>
      <c r="AE312" s="149"/>
      <c r="AF312" s="149"/>
      <c r="AG312" s="149" t="s">
        <v>278</v>
      </c>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outlineLevel="2" x14ac:dyDescent="0.2">
      <c r="A313" s="156"/>
      <c r="B313" s="157"/>
      <c r="C313" s="186" t="s">
        <v>1798</v>
      </c>
      <c r="D313" s="165"/>
      <c r="E313" s="166">
        <v>1</v>
      </c>
      <c r="F313" s="160"/>
      <c r="G313" s="160"/>
      <c r="H313" s="160"/>
      <c r="I313" s="160"/>
      <c r="J313" s="160"/>
      <c r="K313" s="160"/>
      <c r="L313" s="160"/>
      <c r="M313" s="160"/>
      <c r="N313" s="159"/>
      <c r="O313" s="159"/>
      <c r="P313" s="159"/>
      <c r="Q313" s="159"/>
      <c r="R313" s="160"/>
      <c r="S313" s="160"/>
      <c r="T313" s="160"/>
      <c r="U313" s="160"/>
      <c r="V313" s="160"/>
      <c r="W313" s="160"/>
      <c r="X313" s="160"/>
      <c r="Y313" s="160"/>
      <c r="Z313" s="149"/>
      <c r="AA313" s="149"/>
      <c r="AB313" s="149"/>
      <c r="AC313" s="149"/>
      <c r="AD313" s="149"/>
      <c r="AE313" s="149"/>
      <c r="AF313" s="149"/>
      <c r="AG313" s="149" t="s">
        <v>284</v>
      </c>
      <c r="AH313" s="149">
        <v>0</v>
      </c>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2" x14ac:dyDescent="0.2">
      <c r="A314" s="156"/>
      <c r="B314" s="157"/>
      <c r="C314" s="251"/>
      <c r="D314" s="252"/>
      <c r="E314" s="252"/>
      <c r="F314" s="252"/>
      <c r="G314" s="252"/>
      <c r="H314" s="160"/>
      <c r="I314" s="160"/>
      <c r="J314" s="160"/>
      <c r="K314" s="160"/>
      <c r="L314" s="160"/>
      <c r="M314" s="160"/>
      <c r="N314" s="159"/>
      <c r="O314" s="159"/>
      <c r="P314" s="159"/>
      <c r="Q314" s="159"/>
      <c r="R314" s="160"/>
      <c r="S314" s="160"/>
      <c r="T314" s="160"/>
      <c r="U314" s="160"/>
      <c r="V314" s="160"/>
      <c r="W314" s="160"/>
      <c r="X314" s="160"/>
      <c r="Y314" s="160"/>
      <c r="Z314" s="149"/>
      <c r="AA314" s="149"/>
      <c r="AB314" s="149"/>
      <c r="AC314" s="149"/>
      <c r="AD314" s="149"/>
      <c r="AE314" s="149"/>
      <c r="AF314" s="149"/>
      <c r="AG314" s="149" t="s">
        <v>279</v>
      </c>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1" x14ac:dyDescent="0.2">
      <c r="A315" s="175">
        <v>67</v>
      </c>
      <c r="B315" s="176" t="s">
        <v>1799</v>
      </c>
      <c r="C315" s="185" t="s">
        <v>1800</v>
      </c>
      <c r="D315" s="177" t="s">
        <v>998</v>
      </c>
      <c r="E315" s="178">
        <v>1</v>
      </c>
      <c r="F315" s="179"/>
      <c r="G315" s="180">
        <f>ROUND(E315*F315,2)</f>
        <v>0</v>
      </c>
      <c r="H315" s="179"/>
      <c r="I315" s="180">
        <f>ROUND(E315*H315,2)</f>
        <v>0</v>
      </c>
      <c r="J315" s="179"/>
      <c r="K315" s="180">
        <f>ROUND(E315*J315,2)</f>
        <v>0</v>
      </c>
      <c r="L315" s="180">
        <v>21</v>
      </c>
      <c r="M315" s="180">
        <f>G315*(1+L315/100)</f>
        <v>0</v>
      </c>
      <c r="N315" s="178">
        <v>0</v>
      </c>
      <c r="O315" s="178">
        <f>ROUND(E315*N315,2)</f>
        <v>0</v>
      </c>
      <c r="P315" s="178">
        <v>0</v>
      </c>
      <c r="Q315" s="178">
        <f>ROUND(E315*P315,2)</f>
        <v>0</v>
      </c>
      <c r="R315" s="180"/>
      <c r="S315" s="180" t="s">
        <v>354</v>
      </c>
      <c r="T315" s="181" t="s">
        <v>273</v>
      </c>
      <c r="U315" s="160">
        <v>0</v>
      </c>
      <c r="V315" s="160">
        <f>ROUND(E315*U315,2)</f>
        <v>0</v>
      </c>
      <c r="W315" s="160"/>
      <c r="X315" s="160" t="s">
        <v>313</v>
      </c>
      <c r="Y315" s="160" t="s">
        <v>275</v>
      </c>
      <c r="Z315" s="149"/>
      <c r="AA315" s="149"/>
      <c r="AB315" s="149"/>
      <c r="AC315" s="149"/>
      <c r="AD315" s="149"/>
      <c r="AE315" s="149"/>
      <c r="AF315" s="149"/>
      <c r="AG315" s="149" t="s">
        <v>554</v>
      </c>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outlineLevel="2" x14ac:dyDescent="0.2">
      <c r="A316" s="156"/>
      <c r="B316" s="157"/>
      <c r="C316" s="249" t="s">
        <v>1801</v>
      </c>
      <c r="D316" s="250"/>
      <c r="E316" s="250"/>
      <c r="F316" s="250"/>
      <c r="G316" s="250"/>
      <c r="H316" s="160"/>
      <c r="I316" s="160"/>
      <c r="J316" s="160"/>
      <c r="K316" s="160"/>
      <c r="L316" s="160"/>
      <c r="M316" s="160"/>
      <c r="N316" s="159"/>
      <c r="O316" s="159"/>
      <c r="P316" s="159"/>
      <c r="Q316" s="159"/>
      <c r="R316" s="160"/>
      <c r="S316" s="160"/>
      <c r="T316" s="160"/>
      <c r="U316" s="160"/>
      <c r="V316" s="160"/>
      <c r="W316" s="160"/>
      <c r="X316" s="160"/>
      <c r="Y316" s="160"/>
      <c r="Z316" s="149"/>
      <c r="AA316" s="149"/>
      <c r="AB316" s="149"/>
      <c r="AC316" s="149"/>
      <c r="AD316" s="149"/>
      <c r="AE316" s="149"/>
      <c r="AF316" s="149"/>
      <c r="AG316" s="149" t="s">
        <v>278</v>
      </c>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2" x14ac:dyDescent="0.2">
      <c r="A317" s="156"/>
      <c r="B317" s="157"/>
      <c r="C317" s="186" t="s">
        <v>1802</v>
      </c>
      <c r="D317" s="165"/>
      <c r="E317" s="166">
        <v>1</v>
      </c>
      <c r="F317" s="160"/>
      <c r="G317" s="160"/>
      <c r="H317" s="160"/>
      <c r="I317" s="160"/>
      <c r="J317" s="160"/>
      <c r="K317" s="160"/>
      <c r="L317" s="160"/>
      <c r="M317" s="160"/>
      <c r="N317" s="159"/>
      <c r="O317" s="159"/>
      <c r="P317" s="159"/>
      <c r="Q317" s="159"/>
      <c r="R317" s="160"/>
      <c r="S317" s="160"/>
      <c r="T317" s="160"/>
      <c r="U317" s="160"/>
      <c r="V317" s="160"/>
      <c r="W317" s="160"/>
      <c r="X317" s="160"/>
      <c r="Y317" s="160"/>
      <c r="Z317" s="149"/>
      <c r="AA317" s="149"/>
      <c r="AB317" s="149"/>
      <c r="AC317" s="149"/>
      <c r="AD317" s="149"/>
      <c r="AE317" s="149"/>
      <c r="AF317" s="149"/>
      <c r="AG317" s="149" t="s">
        <v>284</v>
      </c>
      <c r="AH317" s="149">
        <v>0</v>
      </c>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2" x14ac:dyDescent="0.2">
      <c r="A318" s="156"/>
      <c r="B318" s="157"/>
      <c r="C318" s="251"/>
      <c r="D318" s="252"/>
      <c r="E318" s="252"/>
      <c r="F318" s="252"/>
      <c r="G318" s="252"/>
      <c r="H318" s="160"/>
      <c r="I318" s="160"/>
      <c r="J318" s="160"/>
      <c r="K318" s="160"/>
      <c r="L318" s="160"/>
      <c r="M318" s="160"/>
      <c r="N318" s="159"/>
      <c r="O318" s="159"/>
      <c r="P318" s="159"/>
      <c r="Q318" s="159"/>
      <c r="R318" s="160"/>
      <c r="S318" s="160"/>
      <c r="T318" s="160"/>
      <c r="U318" s="160"/>
      <c r="V318" s="160"/>
      <c r="W318" s="160"/>
      <c r="X318" s="160"/>
      <c r="Y318" s="160"/>
      <c r="Z318" s="149"/>
      <c r="AA318" s="149"/>
      <c r="AB318" s="149"/>
      <c r="AC318" s="149"/>
      <c r="AD318" s="149"/>
      <c r="AE318" s="149"/>
      <c r="AF318" s="149"/>
      <c r="AG318" s="149" t="s">
        <v>279</v>
      </c>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outlineLevel="1" x14ac:dyDescent="0.2">
      <c r="A319" s="175">
        <v>68</v>
      </c>
      <c r="B319" s="176" t="s">
        <v>1803</v>
      </c>
      <c r="C319" s="185" t="s">
        <v>1804</v>
      </c>
      <c r="D319" s="177" t="s">
        <v>472</v>
      </c>
      <c r="E319" s="178">
        <v>30</v>
      </c>
      <c r="F319" s="179"/>
      <c r="G319" s="180">
        <f>ROUND(E319*F319,2)</f>
        <v>0</v>
      </c>
      <c r="H319" s="179"/>
      <c r="I319" s="180">
        <f>ROUND(E319*H319,2)</f>
        <v>0</v>
      </c>
      <c r="J319" s="179"/>
      <c r="K319" s="180">
        <f>ROUND(E319*J319,2)</f>
        <v>0</v>
      </c>
      <c r="L319" s="180">
        <v>21</v>
      </c>
      <c r="M319" s="180">
        <f>G319*(1+L319/100)</f>
        <v>0</v>
      </c>
      <c r="N319" s="178">
        <v>0</v>
      </c>
      <c r="O319" s="178">
        <f>ROUND(E319*N319,2)</f>
        <v>0</v>
      </c>
      <c r="P319" s="178">
        <v>0</v>
      </c>
      <c r="Q319" s="178">
        <f>ROUND(E319*P319,2)</f>
        <v>0</v>
      </c>
      <c r="R319" s="180"/>
      <c r="S319" s="180" t="s">
        <v>354</v>
      </c>
      <c r="T319" s="181" t="s">
        <v>272</v>
      </c>
      <c r="U319" s="160">
        <v>1</v>
      </c>
      <c r="V319" s="160">
        <f>ROUND(E319*U319,2)</f>
        <v>30</v>
      </c>
      <c r="W319" s="160"/>
      <c r="X319" s="160" t="s">
        <v>160</v>
      </c>
      <c r="Y319" s="160" t="s">
        <v>275</v>
      </c>
      <c r="Z319" s="149"/>
      <c r="AA319" s="149"/>
      <c r="AB319" s="149"/>
      <c r="AC319" s="149"/>
      <c r="AD319" s="149"/>
      <c r="AE319" s="149"/>
      <c r="AF319" s="149"/>
      <c r="AG319" s="149" t="s">
        <v>1006</v>
      </c>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outlineLevel="2" x14ac:dyDescent="0.2">
      <c r="A320" s="156"/>
      <c r="B320" s="157"/>
      <c r="C320" s="186" t="s">
        <v>995</v>
      </c>
      <c r="D320" s="165"/>
      <c r="E320" s="166">
        <v>30</v>
      </c>
      <c r="F320" s="160"/>
      <c r="G320" s="160"/>
      <c r="H320" s="160"/>
      <c r="I320" s="160"/>
      <c r="J320" s="160"/>
      <c r="K320" s="160"/>
      <c r="L320" s="160"/>
      <c r="M320" s="160"/>
      <c r="N320" s="159"/>
      <c r="O320" s="159"/>
      <c r="P320" s="159"/>
      <c r="Q320" s="159"/>
      <c r="R320" s="160"/>
      <c r="S320" s="160"/>
      <c r="T320" s="160"/>
      <c r="U320" s="160"/>
      <c r="V320" s="160"/>
      <c r="W320" s="160"/>
      <c r="X320" s="160"/>
      <c r="Y320" s="160"/>
      <c r="Z320" s="149"/>
      <c r="AA320" s="149"/>
      <c r="AB320" s="149"/>
      <c r="AC320" s="149"/>
      <c r="AD320" s="149"/>
      <c r="AE320" s="149"/>
      <c r="AF320" s="149"/>
      <c r="AG320" s="149" t="s">
        <v>284</v>
      </c>
      <c r="AH320" s="149">
        <v>0</v>
      </c>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row>
    <row r="321" spans="1:60" outlineLevel="2" x14ac:dyDescent="0.2">
      <c r="A321" s="156"/>
      <c r="B321" s="157"/>
      <c r="C321" s="251"/>
      <c r="D321" s="252"/>
      <c r="E321" s="252"/>
      <c r="F321" s="252"/>
      <c r="G321" s="252"/>
      <c r="H321" s="160"/>
      <c r="I321" s="160"/>
      <c r="J321" s="160"/>
      <c r="K321" s="160"/>
      <c r="L321" s="160"/>
      <c r="M321" s="160"/>
      <c r="N321" s="159"/>
      <c r="O321" s="159"/>
      <c r="P321" s="159"/>
      <c r="Q321" s="159"/>
      <c r="R321" s="160"/>
      <c r="S321" s="160"/>
      <c r="T321" s="160"/>
      <c r="U321" s="160"/>
      <c r="V321" s="160"/>
      <c r="W321" s="160"/>
      <c r="X321" s="160"/>
      <c r="Y321" s="160"/>
      <c r="Z321" s="149"/>
      <c r="AA321" s="149"/>
      <c r="AB321" s="149"/>
      <c r="AC321" s="149"/>
      <c r="AD321" s="149"/>
      <c r="AE321" s="149"/>
      <c r="AF321" s="149"/>
      <c r="AG321" s="149" t="s">
        <v>279</v>
      </c>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ht="45" outlineLevel="1" x14ac:dyDescent="0.2">
      <c r="A322" s="175">
        <v>69</v>
      </c>
      <c r="B322" s="176" t="s">
        <v>1805</v>
      </c>
      <c r="C322" s="185" t="s">
        <v>1806</v>
      </c>
      <c r="D322" s="177" t="s">
        <v>357</v>
      </c>
      <c r="E322" s="178">
        <v>1</v>
      </c>
      <c r="F322" s="179"/>
      <c r="G322" s="180">
        <f>ROUND(E322*F322,2)</f>
        <v>0</v>
      </c>
      <c r="H322" s="179"/>
      <c r="I322" s="180">
        <f>ROUND(E322*H322,2)</f>
        <v>0</v>
      </c>
      <c r="J322" s="179"/>
      <c r="K322" s="180">
        <f>ROUND(E322*J322,2)</f>
        <v>0</v>
      </c>
      <c r="L322" s="180">
        <v>21</v>
      </c>
      <c r="M322" s="180">
        <f>G322*(1+L322/100)</f>
        <v>0</v>
      </c>
      <c r="N322" s="178">
        <v>1.4999999999999999E-2</v>
      </c>
      <c r="O322" s="178">
        <f>ROUND(E322*N322,2)</f>
        <v>0.02</v>
      </c>
      <c r="P322" s="178">
        <v>0</v>
      </c>
      <c r="Q322" s="178">
        <f>ROUND(E322*P322,2)</f>
        <v>0</v>
      </c>
      <c r="R322" s="180" t="s">
        <v>378</v>
      </c>
      <c r="S322" s="180" t="s">
        <v>272</v>
      </c>
      <c r="T322" s="181" t="s">
        <v>272</v>
      </c>
      <c r="U322" s="160">
        <v>0</v>
      </c>
      <c r="V322" s="160">
        <f>ROUND(E322*U322,2)</f>
        <v>0</v>
      </c>
      <c r="W322" s="160"/>
      <c r="X322" s="160" t="s">
        <v>379</v>
      </c>
      <c r="Y322" s="160" t="s">
        <v>275</v>
      </c>
      <c r="Z322" s="149"/>
      <c r="AA322" s="149"/>
      <c r="AB322" s="149"/>
      <c r="AC322" s="149"/>
      <c r="AD322" s="149"/>
      <c r="AE322" s="149"/>
      <c r="AF322" s="149"/>
      <c r="AG322" s="149" t="s">
        <v>597</v>
      </c>
      <c r="AH322" s="149"/>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2" x14ac:dyDescent="0.2">
      <c r="A323" s="156"/>
      <c r="B323" s="157"/>
      <c r="C323" s="249" t="s">
        <v>1574</v>
      </c>
      <c r="D323" s="250"/>
      <c r="E323" s="250"/>
      <c r="F323" s="250"/>
      <c r="G323" s="250"/>
      <c r="H323" s="160"/>
      <c r="I323" s="160"/>
      <c r="J323" s="160"/>
      <c r="K323" s="160"/>
      <c r="L323" s="160"/>
      <c r="M323" s="160"/>
      <c r="N323" s="159"/>
      <c r="O323" s="159"/>
      <c r="P323" s="159"/>
      <c r="Q323" s="159"/>
      <c r="R323" s="160"/>
      <c r="S323" s="160"/>
      <c r="T323" s="160"/>
      <c r="U323" s="160"/>
      <c r="V323" s="160"/>
      <c r="W323" s="160"/>
      <c r="X323" s="160"/>
      <c r="Y323" s="160"/>
      <c r="Z323" s="149"/>
      <c r="AA323" s="149"/>
      <c r="AB323" s="149"/>
      <c r="AC323" s="149"/>
      <c r="AD323" s="149"/>
      <c r="AE323" s="149"/>
      <c r="AF323" s="149"/>
      <c r="AG323" s="149" t="s">
        <v>278</v>
      </c>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outlineLevel="2" x14ac:dyDescent="0.2">
      <c r="A324" s="156"/>
      <c r="B324" s="157"/>
      <c r="C324" s="186" t="s">
        <v>1807</v>
      </c>
      <c r="D324" s="165"/>
      <c r="E324" s="166">
        <v>1</v>
      </c>
      <c r="F324" s="160"/>
      <c r="G324" s="160"/>
      <c r="H324" s="160"/>
      <c r="I324" s="160"/>
      <c r="J324" s="160"/>
      <c r="K324" s="160"/>
      <c r="L324" s="160"/>
      <c r="M324" s="160"/>
      <c r="N324" s="159"/>
      <c r="O324" s="159"/>
      <c r="P324" s="159"/>
      <c r="Q324" s="159"/>
      <c r="R324" s="160"/>
      <c r="S324" s="160"/>
      <c r="T324" s="160"/>
      <c r="U324" s="160"/>
      <c r="V324" s="160"/>
      <c r="W324" s="160"/>
      <c r="X324" s="160"/>
      <c r="Y324" s="160"/>
      <c r="Z324" s="149"/>
      <c r="AA324" s="149"/>
      <c r="AB324" s="149"/>
      <c r="AC324" s="149"/>
      <c r="AD324" s="149"/>
      <c r="AE324" s="149"/>
      <c r="AF324" s="149"/>
      <c r="AG324" s="149" t="s">
        <v>284</v>
      </c>
      <c r="AH324" s="149">
        <v>0</v>
      </c>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outlineLevel="2" x14ac:dyDescent="0.2">
      <c r="A325" s="156"/>
      <c r="B325" s="157"/>
      <c r="C325" s="251"/>
      <c r="D325" s="252"/>
      <c r="E325" s="252"/>
      <c r="F325" s="252"/>
      <c r="G325" s="252"/>
      <c r="H325" s="160"/>
      <c r="I325" s="160"/>
      <c r="J325" s="160"/>
      <c r="K325" s="160"/>
      <c r="L325" s="160"/>
      <c r="M325" s="160"/>
      <c r="N325" s="159"/>
      <c r="O325" s="159"/>
      <c r="P325" s="159"/>
      <c r="Q325" s="159"/>
      <c r="R325" s="160"/>
      <c r="S325" s="160"/>
      <c r="T325" s="160"/>
      <c r="U325" s="160"/>
      <c r="V325" s="160"/>
      <c r="W325" s="160"/>
      <c r="X325" s="160"/>
      <c r="Y325" s="160"/>
      <c r="Z325" s="149"/>
      <c r="AA325" s="149"/>
      <c r="AB325" s="149"/>
      <c r="AC325" s="149"/>
      <c r="AD325" s="149"/>
      <c r="AE325" s="149"/>
      <c r="AF325" s="149"/>
      <c r="AG325" s="149" t="s">
        <v>279</v>
      </c>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ht="33.75" outlineLevel="1" x14ac:dyDescent="0.2">
      <c r="A326" s="175">
        <v>70</v>
      </c>
      <c r="B326" s="176" t="s">
        <v>1808</v>
      </c>
      <c r="C326" s="185" t="s">
        <v>1809</v>
      </c>
      <c r="D326" s="177" t="s">
        <v>357</v>
      </c>
      <c r="E326" s="178">
        <v>1</v>
      </c>
      <c r="F326" s="179"/>
      <c r="G326" s="180">
        <f>ROUND(E326*F326,2)</f>
        <v>0</v>
      </c>
      <c r="H326" s="179"/>
      <c r="I326" s="180">
        <f>ROUND(E326*H326,2)</f>
        <v>0</v>
      </c>
      <c r="J326" s="179"/>
      <c r="K326" s="180">
        <f>ROUND(E326*J326,2)</f>
        <v>0</v>
      </c>
      <c r="L326" s="180">
        <v>21</v>
      </c>
      <c r="M326" s="180">
        <f>G326*(1+L326/100)</f>
        <v>0</v>
      </c>
      <c r="N326" s="178">
        <v>2.6950000000000002E-2</v>
      </c>
      <c r="O326" s="178">
        <f>ROUND(E326*N326,2)</f>
        <v>0.03</v>
      </c>
      <c r="P326" s="178">
        <v>0</v>
      </c>
      <c r="Q326" s="178">
        <f>ROUND(E326*P326,2)</f>
        <v>0</v>
      </c>
      <c r="R326" s="180" t="s">
        <v>378</v>
      </c>
      <c r="S326" s="180" t="s">
        <v>272</v>
      </c>
      <c r="T326" s="181" t="s">
        <v>272</v>
      </c>
      <c r="U326" s="160">
        <v>0</v>
      </c>
      <c r="V326" s="160">
        <f>ROUND(E326*U326,2)</f>
        <v>0</v>
      </c>
      <c r="W326" s="160"/>
      <c r="X326" s="160" t="s">
        <v>379</v>
      </c>
      <c r="Y326" s="160" t="s">
        <v>275</v>
      </c>
      <c r="Z326" s="149"/>
      <c r="AA326" s="149"/>
      <c r="AB326" s="149"/>
      <c r="AC326" s="149"/>
      <c r="AD326" s="149"/>
      <c r="AE326" s="149"/>
      <c r="AF326" s="149"/>
      <c r="AG326" s="149" t="s">
        <v>597</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row>
    <row r="327" spans="1:60" outlineLevel="2" x14ac:dyDescent="0.2">
      <c r="A327" s="156"/>
      <c r="B327" s="157"/>
      <c r="C327" s="249" t="s">
        <v>1574</v>
      </c>
      <c r="D327" s="250"/>
      <c r="E327" s="250"/>
      <c r="F327" s="250"/>
      <c r="G327" s="250"/>
      <c r="H327" s="160"/>
      <c r="I327" s="160"/>
      <c r="J327" s="160"/>
      <c r="K327" s="160"/>
      <c r="L327" s="160"/>
      <c r="M327" s="160"/>
      <c r="N327" s="159"/>
      <c r="O327" s="159"/>
      <c r="P327" s="159"/>
      <c r="Q327" s="159"/>
      <c r="R327" s="160"/>
      <c r="S327" s="160"/>
      <c r="T327" s="160"/>
      <c r="U327" s="160"/>
      <c r="V327" s="160"/>
      <c r="W327" s="160"/>
      <c r="X327" s="160"/>
      <c r="Y327" s="160"/>
      <c r="Z327" s="149"/>
      <c r="AA327" s="149"/>
      <c r="AB327" s="149"/>
      <c r="AC327" s="149"/>
      <c r="AD327" s="149"/>
      <c r="AE327" s="149"/>
      <c r="AF327" s="149"/>
      <c r="AG327" s="149" t="s">
        <v>278</v>
      </c>
      <c r="AH327" s="149"/>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row>
    <row r="328" spans="1:60" outlineLevel="2" x14ac:dyDescent="0.2">
      <c r="A328" s="156"/>
      <c r="B328" s="157"/>
      <c r="C328" s="186" t="s">
        <v>1807</v>
      </c>
      <c r="D328" s="165"/>
      <c r="E328" s="166">
        <v>1</v>
      </c>
      <c r="F328" s="160"/>
      <c r="G328" s="160"/>
      <c r="H328" s="160"/>
      <c r="I328" s="160"/>
      <c r="J328" s="160"/>
      <c r="K328" s="160"/>
      <c r="L328" s="160"/>
      <c r="M328" s="160"/>
      <c r="N328" s="159"/>
      <c r="O328" s="159"/>
      <c r="P328" s="159"/>
      <c r="Q328" s="159"/>
      <c r="R328" s="160"/>
      <c r="S328" s="160"/>
      <c r="T328" s="160"/>
      <c r="U328" s="160"/>
      <c r="V328" s="160"/>
      <c r="W328" s="160"/>
      <c r="X328" s="160"/>
      <c r="Y328" s="160"/>
      <c r="Z328" s="149"/>
      <c r="AA328" s="149"/>
      <c r="AB328" s="149"/>
      <c r="AC328" s="149"/>
      <c r="AD328" s="149"/>
      <c r="AE328" s="149"/>
      <c r="AF328" s="149"/>
      <c r="AG328" s="149" t="s">
        <v>284</v>
      </c>
      <c r="AH328" s="149">
        <v>0</v>
      </c>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2" x14ac:dyDescent="0.2">
      <c r="A329" s="156"/>
      <c r="B329" s="157"/>
      <c r="C329" s="251"/>
      <c r="D329" s="252"/>
      <c r="E329" s="252"/>
      <c r="F329" s="252"/>
      <c r="G329" s="252"/>
      <c r="H329" s="160"/>
      <c r="I329" s="160"/>
      <c r="J329" s="160"/>
      <c r="K329" s="160"/>
      <c r="L329" s="160"/>
      <c r="M329" s="160"/>
      <c r="N329" s="159"/>
      <c r="O329" s="159"/>
      <c r="P329" s="159"/>
      <c r="Q329" s="159"/>
      <c r="R329" s="160"/>
      <c r="S329" s="160"/>
      <c r="T329" s="160"/>
      <c r="U329" s="160"/>
      <c r="V329" s="160"/>
      <c r="W329" s="160"/>
      <c r="X329" s="160"/>
      <c r="Y329" s="160"/>
      <c r="Z329" s="149"/>
      <c r="AA329" s="149"/>
      <c r="AB329" s="149"/>
      <c r="AC329" s="149"/>
      <c r="AD329" s="149"/>
      <c r="AE329" s="149"/>
      <c r="AF329" s="149"/>
      <c r="AG329" s="149" t="s">
        <v>279</v>
      </c>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ht="22.5" outlineLevel="1" x14ac:dyDescent="0.2">
      <c r="A330" s="175">
        <v>71</v>
      </c>
      <c r="B330" s="176" t="s">
        <v>1788</v>
      </c>
      <c r="C330" s="185" t="s">
        <v>1810</v>
      </c>
      <c r="D330" s="177" t="s">
        <v>998</v>
      </c>
      <c r="E330" s="178">
        <v>1</v>
      </c>
      <c r="F330" s="179"/>
      <c r="G330" s="180">
        <f>ROUND(E330*F330,2)</f>
        <v>0</v>
      </c>
      <c r="H330" s="179"/>
      <c r="I330" s="180">
        <f>ROUND(E330*H330,2)</f>
        <v>0</v>
      </c>
      <c r="J330" s="179"/>
      <c r="K330" s="180">
        <f>ROUND(E330*J330,2)</f>
        <v>0</v>
      </c>
      <c r="L330" s="180">
        <v>21</v>
      </c>
      <c r="M330" s="180">
        <f>G330*(1+L330/100)</f>
        <v>0</v>
      </c>
      <c r="N330" s="178">
        <v>0</v>
      </c>
      <c r="O330" s="178">
        <f>ROUND(E330*N330,2)</f>
        <v>0</v>
      </c>
      <c r="P330" s="178">
        <v>0</v>
      </c>
      <c r="Q330" s="178">
        <f>ROUND(E330*P330,2)</f>
        <v>0</v>
      </c>
      <c r="R330" s="180"/>
      <c r="S330" s="180" t="s">
        <v>354</v>
      </c>
      <c r="T330" s="181" t="s">
        <v>273</v>
      </c>
      <c r="U330" s="160">
        <v>0</v>
      </c>
      <c r="V330" s="160">
        <f>ROUND(E330*U330,2)</f>
        <v>0</v>
      </c>
      <c r="W330" s="160"/>
      <c r="X330" s="160" t="s">
        <v>379</v>
      </c>
      <c r="Y330" s="160" t="s">
        <v>275</v>
      </c>
      <c r="Z330" s="149"/>
      <c r="AA330" s="149"/>
      <c r="AB330" s="149"/>
      <c r="AC330" s="149"/>
      <c r="AD330" s="149"/>
      <c r="AE330" s="149"/>
      <c r="AF330" s="149"/>
      <c r="AG330" s="149" t="s">
        <v>597</v>
      </c>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2" x14ac:dyDescent="0.2">
      <c r="A331" s="156"/>
      <c r="B331" s="157"/>
      <c r="C331" s="249" t="s">
        <v>2197</v>
      </c>
      <c r="D331" s="250"/>
      <c r="E331" s="250"/>
      <c r="F331" s="250"/>
      <c r="G331" s="250"/>
      <c r="H331" s="160"/>
      <c r="I331" s="160"/>
      <c r="J331" s="160"/>
      <c r="K331" s="160"/>
      <c r="L331" s="160"/>
      <c r="M331" s="160"/>
      <c r="N331" s="159"/>
      <c r="O331" s="159"/>
      <c r="P331" s="159"/>
      <c r="Q331" s="159"/>
      <c r="R331" s="160"/>
      <c r="S331" s="160"/>
      <c r="T331" s="160"/>
      <c r="U331" s="160"/>
      <c r="V331" s="160"/>
      <c r="W331" s="160"/>
      <c r="X331" s="160"/>
      <c r="Y331" s="160"/>
      <c r="Z331" s="149"/>
      <c r="AA331" s="149"/>
      <c r="AB331" s="149"/>
      <c r="AC331" s="149"/>
      <c r="AD331" s="149"/>
      <c r="AE331" s="149"/>
      <c r="AF331" s="149"/>
      <c r="AG331" s="149" t="s">
        <v>278</v>
      </c>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outlineLevel="3" x14ac:dyDescent="0.2">
      <c r="A332" s="156"/>
      <c r="B332" s="157"/>
      <c r="C332" s="264" t="s">
        <v>2198</v>
      </c>
      <c r="D332" s="265"/>
      <c r="E332" s="265"/>
      <c r="F332" s="265"/>
      <c r="G332" s="265"/>
      <c r="H332" s="160"/>
      <c r="I332" s="160"/>
      <c r="J332" s="160"/>
      <c r="K332" s="160"/>
      <c r="L332" s="160"/>
      <c r="M332" s="160"/>
      <c r="N332" s="159"/>
      <c r="O332" s="159"/>
      <c r="P332" s="159"/>
      <c r="Q332" s="159"/>
      <c r="R332" s="160"/>
      <c r="S332" s="160"/>
      <c r="T332" s="160"/>
      <c r="U332" s="160"/>
      <c r="V332" s="160"/>
      <c r="W332" s="160"/>
      <c r="X332" s="160"/>
      <c r="Y332" s="160"/>
      <c r="Z332" s="149"/>
      <c r="AA332" s="149"/>
      <c r="AB332" s="149"/>
      <c r="AC332" s="149"/>
      <c r="AD332" s="149"/>
      <c r="AE332" s="149"/>
      <c r="AF332" s="149"/>
      <c r="AG332" s="149" t="s">
        <v>278</v>
      </c>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3" x14ac:dyDescent="0.2">
      <c r="A333" s="156"/>
      <c r="B333" s="157"/>
      <c r="C333" s="264" t="s">
        <v>1811</v>
      </c>
      <c r="D333" s="265"/>
      <c r="E333" s="265"/>
      <c r="F333" s="265"/>
      <c r="G333" s="265"/>
      <c r="H333" s="160"/>
      <c r="I333" s="160"/>
      <c r="J333" s="160"/>
      <c r="K333" s="160"/>
      <c r="L333" s="160"/>
      <c r="M333" s="160"/>
      <c r="N333" s="159"/>
      <c r="O333" s="159"/>
      <c r="P333" s="159"/>
      <c r="Q333" s="159"/>
      <c r="R333" s="160"/>
      <c r="S333" s="160"/>
      <c r="T333" s="160"/>
      <c r="U333" s="160"/>
      <c r="V333" s="160"/>
      <c r="W333" s="160"/>
      <c r="X333" s="160"/>
      <c r="Y333" s="160"/>
      <c r="Z333" s="149"/>
      <c r="AA333" s="149"/>
      <c r="AB333" s="149"/>
      <c r="AC333" s="149"/>
      <c r="AD333" s="149"/>
      <c r="AE333" s="149"/>
      <c r="AF333" s="149"/>
      <c r="AG333" s="149" t="s">
        <v>278</v>
      </c>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outlineLevel="3" x14ac:dyDescent="0.2">
      <c r="A334" s="156"/>
      <c r="B334" s="157"/>
      <c r="C334" s="264" t="s">
        <v>1574</v>
      </c>
      <c r="D334" s="265"/>
      <c r="E334" s="265"/>
      <c r="F334" s="265"/>
      <c r="G334" s="265"/>
      <c r="H334" s="160"/>
      <c r="I334" s="160"/>
      <c r="J334" s="160"/>
      <c r="K334" s="160"/>
      <c r="L334" s="160"/>
      <c r="M334" s="160"/>
      <c r="N334" s="159"/>
      <c r="O334" s="159"/>
      <c r="P334" s="159"/>
      <c r="Q334" s="159"/>
      <c r="R334" s="160"/>
      <c r="S334" s="160"/>
      <c r="T334" s="160"/>
      <c r="U334" s="160"/>
      <c r="V334" s="160"/>
      <c r="W334" s="160"/>
      <c r="X334" s="160"/>
      <c r="Y334" s="160"/>
      <c r="Z334" s="149"/>
      <c r="AA334" s="149"/>
      <c r="AB334" s="149"/>
      <c r="AC334" s="149"/>
      <c r="AD334" s="149"/>
      <c r="AE334" s="149"/>
      <c r="AF334" s="149"/>
      <c r="AG334" s="149" t="s">
        <v>278</v>
      </c>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2" x14ac:dyDescent="0.2">
      <c r="A335" s="156"/>
      <c r="B335" s="157"/>
      <c r="C335" s="186" t="s">
        <v>1812</v>
      </c>
      <c r="D335" s="165"/>
      <c r="E335" s="166">
        <v>1</v>
      </c>
      <c r="F335" s="160"/>
      <c r="G335" s="160"/>
      <c r="H335" s="160"/>
      <c r="I335" s="160"/>
      <c r="J335" s="160"/>
      <c r="K335" s="160"/>
      <c r="L335" s="160"/>
      <c r="M335" s="160"/>
      <c r="N335" s="159"/>
      <c r="O335" s="159"/>
      <c r="P335" s="159"/>
      <c r="Q335" s="159"/>
      <c r="R335" s="160"/>
      <c r="S335" s="160"/>
      <c r="T335" s="160"/>
      <c r="U335" s="160"/>
      <c r="V335" s="160"/>
      <c r="W335" s="160"/>
      <c r="X335" s="160"/>
      <c r="Y335" s="160"/>
      <c r="Z335" s="149"/>
      <c r="AA335" s="149"/>
      <c r="AB335" s="149"/>
      <c r="AC335" s="149"/>
      <c r="AD335" s="149"/>
      <c r="AE335" s="149"/>
      <c r="AF335" s="149"/>
      <c r="AG335" s="149" t="s">
        <v>284</v>
      </c>
      <c r="AH335" s="149">
        <v>0</v>
      </c>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outlineLevel="2" x14ac:dyDescent="0.2">
      <c r="A336" s="156"/>
      <c r="B336" s="157"/>
      <c r="C336" s="251"/>
      <c r="D336" s="252"/>
      <c r="E336" s="252"/>
      <c r="F336" s="252"/>
      <c r="G336" s="252"/>
      <c r="H336" s="160"/>
      <c r="I336" s="160"/>
      <c r="J336" s="160"/>
      <c r="K336" s="160"/>
      <c r="L336" s="160"/>
      <c r="M336" s="160"/>
      <c r="N336" s="159"/>
      <c r="O336" s="159"/>
      <c r="P336" s="159"/>
      <c r="Q336" s="159"/>
      <c r="R336" s="160"/>
      <c r="S336" s="160"/>
      <c r="T336" s="160"/>
      <c r="U336" s="160"/>
      <c r="V336" s="160"/>
      <c r="W336" s="160"/>
      <c r="X336" s="160"/>
      <c r="Y336" s="160"/>
      <c r="Z336" s="149"/>
      <c r="AA336" s="149"/>
      <c r="AB336" s="149"/>
      <c r="AC336" s="149"/>
      <c r="AD336" s="149"/>
      <c r="AE336" s="149"/>
      <c r="AF336" s="149"/>
      <c r="AG336" s="149" t="s">
        <v>279</v>
      </c>
      <c r="AH336" s="149"/>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row>
    <row r="337" spans="1:60" ht="22.5" outlineLevel="1" x14ac:dyDescent="0.2">
      <c r="A337" s="175">
        <v>72</v>
      </c>
      <c r="B337" s="176" t="s">
        <v>1793</v>
      </c>
      <c r="C337" s="185" t="s">
        <v>1813</v>
      </c>
      <c r="D337" s="177" t="s">
        <v>357</v>
      </c>
      <c r="E337" s="178">
        <v>2</v>
      </c>
      <c r="F337" s="179"/>
      <c r="G337" s="180">
        <f>ROUND(E337*F337,2)</f>
        <v>0</v>
      </c>
      <c r="H337" s="179"/>
      <c r="I337" s="180">
        <f>ROUND(E337*H337,2)</f>
        <v>0</v>
      </c>
      <c r="J337" s="179"/>
      <c r="K337" s="180">
        <f>ROUND(E337*J337,2)</f>
        <v>0</v>
      </c>
      <c r="L337" s="180">
        <v>21</v>
      </c>
      <c r="M337" s="180">
        <f>G337*(1+L337/100)</f>
        <v>0</v>
      </c>
      <c r="N337" s="178">
        <v>0</v>
      </c>
      <c r="O337" s="178">
        <f>ROUND(E337*N337,2)</f>
        <v>0</v>
      </c>
      <c r="P337" s="178">
        <v>0</v>
      </c>
      <c r="Q337" s="178">
        <f>ROUND(E337*P337,2)</f>
        <v>0</v>
      </c>
      <c r="R337" s="180"/>
      <c r="S337" s="180" t="s">
        <v>354</v>
      </c>
      <c r="T337" s="181" t="s">
        <v>273</v>
      </c>
      <c r="U337" s="160">
        <v>0</v>
      </c>
      <c r="V337" s="160">
        <f>ROUND(E337*U337,2)</f>
        <v>0</v>
      </c>
      <c r="W337" s="160"/>
      <c r="X337" s="160" t="s">
        <v>379</v>
      </c>
      <c r="Y337" s="160" t="s">
        <v>275</v>
      </c>
      <c r="Z337" s="149"/>
      <c r="AA337" s="149"/>
      <c r="AB337" s="149"/>
      <c r="AC337" s="149"/>
      <c r="AD337" s="149"/>
      <c r="AE337" s="149"/>
      <c r="AF337" s="149"/>
      <c r="AG337" s="149" t="s">
        <v>597</v>
      </c>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outlineLevel="2" x14ac:dyDescent="0.2">
      <c r="A338" s="156"/>
      <c r="B338" s="157"/>
      <c r="C338" s="249" t="s">
        <v>1574</v>
      </c>
      <c r="D338" s="250"/>
      <c r="E338" s="250"/>
      <c r="F338" s="250"/>
      <c r="G338" s="250"/>
      <c r="H338" s="160"/>
      <c r="I338" s="160"/>
      <c r="J338" s="160"/>
      <c r="K338" s="160"/>
      <c r="L338" s="160"/>
      <c r="M338" s="160"/>
      <c r="N338" s="159"/>
      <c r="O338" s="159"/>
      <c r="P338" s="159"/>
      <c r="Q338" s="159"/>
      <c r="R338" s="160"/>
      <c r="S338" s="160"/>
      <c r="T338" s="160"/>
      <c r="U338" s="160"/>
      <c r="V338" s="160"/>
      <c r="W338" s="160"/>
      <c r="X338" s="160"/>
      <c r="Y338" s="160"/>
      <c r="Z338" s="149"/>
      <c r="AA338" s="149"/>
      <c r="AB338" s="149"/>
      <c r="AC338" s="149"/>
      <c r="AD338" s="149"/>
      <c r="AE338" s="149"/>
      <c r="AF338" s="149"/>
      <c r="AG338" s="149" t="s">
        <v>278</v>
      </c>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2" x14ac:dyDescent="0.2">
      <c r="A339" s="156"/>
      <c r="B339" s="157"/>
      <c r="C339" s="186" t="s">
        <v>1814</v>
      </c>
      <c r="D339" s="165"/>
      <c r="E339" s="166">
        <v>2</v>
      </c>
      <c r="F339" s="160"/>
      <c r="G339" s="160"/>
      <c r="H339" s="160"/>
      <c r="I339" s="160"/>
      <c r="J339" s="160"/>
      <c r="K339" s="160"/>
      <c r="L339" s="160"/>
      <c r="M339" s="160"/>
      <c r="N339" s="159"/>
      <c r="O339" s="159"/>
      <c r="P339" s="159"/>
      <c r="Q339" s="159"/>
      <c r="R339" s="160"/>
      <c r="S339" s="160"/>
      <c r="T339" s="160"/>
      <c r="U339" s="160"/>
      <c r="V339" s="160"/>
      <c r="W339" s="160"/>
      <c r="X339" s="160"/>
      <c r="Y339" s="160"/>
      <c r="Z339" s="149"/>
      <c r="AA339" s="149"/>
      <c r="AB339" s="149"/>
      <c r="AC339" s="149"/>
      <c r="AD339" s="149"/>
      <c r="AE339" s="149"/>
      <c r="AF339" s="149"/>
      <c r="AG339" s="149" t="s">
        <v>284</v>
      </c>
      <c r="AH339" s="149">
        <v>0</v>
      </c>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2" x14ac:dyDescent="0.2">
      <c r="A340" s="156"/>
      <c r="B340" s="157"/>
      <c r="C340" s="251"/>
      <c r="D340" s="252"/>
      <c r="E340" s="252"/>
      <c r="F340" s="252"/>
      <c r="G340" s="252"/>
      <c r="H340" s="160"/>
      <c r="I340" s="160"/>
      <c r="J340" s="160"/>
      <c r="K340" s="160"/>
      <c r="L340" s="160"/>
      <c r="M340" s="160"/>
      <c r="N340" s="159"/>
      <c r="O340" s="159"/>
      <c r="P340" s="159"/>
      <c r="Q340" s="159"/>
      <c r="R340" s="160"/>
      <c r="S340" s="160"/>
      <c r="T340" s="160"/>
      <c r="U340" s="160"/>
      <c r="V340" s="160"/>
      <c r="W340" s="160"/>
      <c r="X340" s="160"/>
      <c r="Y340" s="160"/>
      <c r="Z340" s="149"/>
      <c r="AA340" s="149"/>
      <c r="AB340" s="149"/>
      <c r="AC340" s="149"/>
      <c r="AD340" s="149"/>
      <c r="AE340" s="149"/>
      <c r="AF340" s="149"/>
      <c r="AG340" s="149" t="s">
        <v>279</v>
      </c>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ht="22.5" outlineLevel="1" x14ac:dyDescent="0.2">
      <c r="A341" s="175">
        <v>73</v>
      </c>
      <c r="B341" s="176" t="s">
        <v>1796</v>
      </c>
      <c r="C341" s="185" t="s">
        <v>1815</v>
      </c>
      <c r="D341" s="177" t="s">
        <v>998</v>
      </c>
      <c r="E341" s="178">
        <v>1</v>
      </c>
      <c r="F341" s="179"/>
      <c r="G341" s="180">
        <f>ROUND(E341*F341,2)</f>
        <v>0</v>
      </c>
      <c r="H341" s="179"/>
      <c r="I341" s="180">
        <f>ROUND(E341*H341,2)</f>
        <v>0</v>
      </c>
      <c r="J341" s="179"/>
      <c r="K341" s="180">
        <f>ROUND(E341*J341,2)</f>
        <v>0</v>
      </c>
      <c r="L341" s="180">
        <v>21</v>
      </c>
      <c r="M341" s="180">
        <f>G341*(1+L341/100)</f>
        <v>0</v>
      </c>
      <c r="N341" s="178">
        <v>0</v>
      </c>
      <c r="O341" s="178">
        <f>ROUND(E341*N341,2)</f>
        <v>0</v>
      </c>
      <c r="P341" s="178">
        <v>0</v>
      </c>
      <c r="Q341" s="178">
        <f>ROUND(E341*P341,2)</f>
        <v>0</v>
      </c>
      <c r="R341" s="180"/>
      <c r="S341" s="180" t="s">
        <v>354</v>
      </c>
      <c r="T341" s="181" t="s">
        <v>273</v>
      </c>
      <c r="U341" s="160">
        <v>0</v>
      </c>
      <c r="V341" s="160">
        <f>ROUND(E341*U341,2)</f>
        <v>0</v>
      </c>
      <c r="W341" s="160"/>
      <c r="X341" s="160" t="s">
        <v>379</v>
      </c>
      <c r="Y341" s="160" t="s">
        <v>275</v>
      </c>
      <c r="Z341" s="149"/>
      <c r="AA341" s="149"/>
      <c r="AB341" s="149"/>
      <c r="AC341" s="149"/>
      <c r="AD341" s="149"/>
      <c r="AE341" s="149"/>
      <c r="AF341" s="149"/>
      <c r="AG341" s="149" t="s">
        <v>597</v>
      </c>
      <c r="AH341" s="149"/>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2" x14ac:dyDescent="0.2">
      <c r="A342" s="156"/>
      <c r="B342" s="157"/>
      <c r="C342" s="249" t="s">
        <v>1816</v>
      </c>
      <c r="D342" s="250"/>
      <c r="E342" s="250"/>
      <c r="F342" s="250"/>
      <c r="G342" s="250"/>
      <c r="H342" s="160"/>
      <c r="I342" s="160"/>
      <c r="J342" s="160"/>
      <c r="K342" s="160"/>
      <c r="L342" s="160"/>
      <c r="M342" s="160"/>
      <c r="N342" s="159"/>
      <c r="O342" s="159"/>
      <c r="P342" s="159"/>
      <c r="Q342" s="159"/>
      <c r="R342" s="160"/>
      <c r="S342" s="160"/>
      <c r="T342" s="160"/>
      <c r="U342" s="160"/>
      <c r="V342" s="160"/>
      <c r="W342" s="160"/>
      <c r="X342" s="160"/>
      <c r="Y342" s="160"/>
      <c r="Z342" s="149"/>
      <c r="AA342" s="149"/>
      <c r="AB342" s="149"/>
      <c r="AC342" s="149"/>
      <c r="AD342" s="149"/>
      <c r="AE342" s="149"/>
      <c r="AF342" s="149"/>
      <c r="AG342" s="149" t="s">
        <v>278</v>
      </c>
      <c r="AH342" s="149"/>
      <c r="AI342" s="149"/>
      <c r="AJ342" s="149"/>
      <c r="AK342" s="149"/>
      <c r="AL342" s="149"/>
      <c r="AM342" s="149"/>
      <c r="AN342" s="149"/>
      <c r="AO342" s="149"/>
      <c r="AP342" s="149"/>
      <c r="AQ342" s="149"/>
      <c r="AR342" s="149"/>
      <c r="AS342" s="149"/>
      <c r="AT342" s="149"/>
      <c r="AU342" s="149"/>
      <c r="AV342" s="149"/>
      <c r="AW342" s="149"/>
      <c r="AX342" s="149"/>
      <c r="AY342" s="149"/>
      <c r="AZ342" s="149"/>
      <c r="BA342" s="183" t="str">
        <f>C342</f>
        <v>Sestava jednočerpadlového expanzního automatu VS1/800 skládající se z řídící jednotky čerpadlového expanzního automatu</v>
      </c>
      <c r="BB342" s="149"/>
      <c r="BC342" s="149"/>
      <c r="BD342" s="149"/>
      <c r="BE342" s="149"/>
      <c r="BF342" s="149"/>
      <c r="BG342" s="149"/>
      <c r="BH342" s="149"/>
    </row>
    <row r="343" spans="1:60" outlineLevel="3" x14ac:dyDescent="0.2">
      <c r="A343" s="156"/>
      <c r="B343" s="157"/>
      <c r="C343" s="264" t="s">
        <v>1817</v>
      </c>
      <c r="D343" s="265"/>
      <c r="E343" s="265"/>
      <c r="F343" s="265"/>
      <c r="G343" s="265"/>
      <c r="H343" s="160"/>
      <c r="I343" s="160"/>
      <c r="J343" s="160"/>
      <c r="K343" s="160"/>
      <c r="L343" s="160"/>
      <c r="M343" s="160"/>
      <c r="N343" s="159"/>
      <c r="O343" s="159"/>
      <c r="P343" s="159"/>
      <c r="Q343" s="159"/>
      <c r="R343" s="160"/>
      <c r="S343" s="160"/>
      <c r="T343" s="160"/>
      <c r="U343" s="160"/>
      <c r="V343" s="160"/>
      <c r="W343" s="160"/>
      <c r="X343" s="160"/>
      <c r="Y343" s="160"/>
      <c r="Z343" s="149"/>
      <c r="AA343" s="149"/>
      <c r="AB343" s="149"/>
      <c r="AC343" s="149"/>
      <c r="AD343" s="149"/>
      <c r="AE343" s="149"/>
      <c r="AF343" s="149"/>
      <c r="AG343" s="149" t="s">
        <v>278</v>
      </c>
      <c r="AH343" s="149"/>
      <c r="AI343" s="149"/>
      <c r="AJ343" s="149"/>
      <c r="AK343" s="149"/>
      <c r="AL343" s="149"/>
      <c r="AM343" s="149"/>
      <c r="AN343" s="149"/>
      <c r="AO343" s="149"/>
      <c r="AP343" s="149"/>
      <c r="AQ343" s="149"/>
      <c r="AR343" s="149"/>
      <c r="AS343" s="149"/>
      <c r="AT343" s="149"/>
      <c r="AU343" s="149"/>
      <c r="AV343" s="149"/>
      <c r="AW343" s="149"/>
      <c r="AX343" s="149"/>
      <c r="AY343" s="149"/>
      <c r="AZ343" s="149"/>
      <c r="BA343" s="183" t="str">
        <f>C343</f>
        <v>s jedním čerpadlem a základním ovládáním, základní nádoby V= 800 litrů a příslušné připojovací soupravy.</v>
      </c>
      <c r="BB343" s="149"/>
      <c r="BC343" s="149"/>
      <c r="BD343" s="149"/>
      <c r="BE343" s="149"/>
      <c r="BF343" s="149"/>
      <c r="BG343" s="149"/>
      <c r="BH343" s="149"/>
    </row>
    <row r="344" spans="1:60" outlineLevel="3" x14ac:dyDescent="0.2">
      <c r="A344" s="156"/>
      <c r="B344" s="157"/>
      <c r="C344" s="264" t="s">
        <v>1574</v>
      </c>
      <c r="D344" s="265"/>
      <c r="E344" s="265"/>
      <c r="F344" s="265"/>
      <c r="G344" s="265"/>
      <c r="H344" s="160"/>
      <c r="I344" s="160"/>
      <c r="J344" s="160"/>
      <c r="K344" s="160"/>
      <c r="L344" s="160"/>
      <c r="M344" s="160"/>
      <c r="N344" s="159"/>
      <c r="O344" s="159"/>
      <c r="P344" s="159"/>
      <c r="Q344" s="159"/>
      <c r="R344" s="160"/>
      <c r="S344" s="160"/>
      <c r="T344" s="160"/>
      <c r="U344" s="160"/>
      <c r="V344" s="160"/>
      <c r="W344" s="160"/>
      <c r="X344" s="160"/>
      <c r="Y344" s="160"/>
      <c r="Z344" s="149"/>
      <c r="AA344" s="149"/>
      <c r="AB344" s="149"/>
      <c r="AC344" s="149"/>
      <c r="AD344" s="149"/>
      <c r="AE344" s="149"/>
      <c r="AF344" s="149"/>
      <c r="AG344" s="149" t="s">
        <v>278</v>
      </c>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2" x14ac:dyDescent="0.2">
      <c r="A345" s="156"/>
      <c r="B345" s="157"/>
      <c r="C345" s="186" t="s">
        <v>1818</v>
      </c>
      <c r="D345" s="165"/>
      <c r="E345" s="166">
        <v>1</v>
      </c>
      <c r="F345" s="160"/>
      <c r="G345" s="160"/>
      <c r="H345" s="160"/>
      <c r="I345" s="160"/>
      <c r="J345" s="160"/>
      <c r="K345" s="160"/>
      <c r="L345" s="160"/>
      <c r="M345" s="160"/>
      <c r="N345" s="159"/>
      <c r="O345" s="159"/>
      <c r="P345" s="159"/>
      <c r="Q345" s="159"/>
      <c r="R345" s="160"/>
      <c r="S345" s="160"/>
      <c r="T345" s="160"/>
      <c r="U345" s="160"/>
      <c r="V345" s="160"/>
      <c r="W345" s="160"/>
      <c r="X345" s="160"/>
      <c r="Y345" s="160"/>
      <c r="Z345" s="149"/>
      <c r="AA345" s="149"/>
      <c r="AB345" s="149"/>
      <c r="AC345" s="149"/>
      <c r="AD345" s="149"/>
      <c r="AE345" s="149"/>
      <c r="AF345" s="149"/>
      <c r="AG345" s="149" t="s">
        <v>284</v>
      </c>
      <c r="AH345" s="149">
        <v>0</v>
      </c>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outlineLevel="2" x14ac:dyDescent="0.2">
      <c r="A346" s="156"/>
      <c r="B346" s="157"/>
      <c r="C346" s="251"/>
      <c r="D346" s="252"/>
      <c r="E346" s="252"/>
      <c r="F346" s="252"/>
      <c r="G346" s="252"/>
      <c r="H346" s="160"/>
      <c r="I346" s="160"/>
      <c r="J346" s="160"/>
      <c r="K346" s="160"/>
      <c r="L346" s="160"/>
      <c r="M346" s="160"/>
      <c r="N346" s="159"/>
      <c r="O346" s="159"/>
      <c r="P346" s="159"/>
      <c r="Q346" s="159"/>
      <c r="R346" s="160"/>
      <c r="S346" s="160"/>
      <c r="T346" s="160"/>
      <c r="U346" s="160"/>
      <c r="V346" s="160"/>
      <c r="W346" s="160"/>
      <c r="X346" s="160"/>
      <c r="Y346" s="160"/>
      <c r="Z346" s="149"/>
      <c r="AA346" s="149"/>
      <c r="AB346" s="149"/>
      <c r="AC346" s="149"/>
      <c r="AD346" s="149"/>
      <c r="AE346" s="149"/>
      <c r="AF346" s="149"/>
      <c r="AG346" s="149" t="s">
        <v>279</v>
      </c>
      <c r="AH346" s="149"/>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row>
    <row r="347" spans="1:60" ht="22.5" outlineLevel="1" x14ac:dyDescent="0.2">
      <c r="A347" s="175">
        <v>74</v>
      </c>
      <c r="B347" s="176" t="s">
        <v>1799</v>
      </c>
      <c r="C347" s="185" t="s">
        <v>1819</v>
      </c>
      <c r="D347" s="177" t="s">
        <v>998</v>
      </c>
      <c r="E347" s="178">
        <v>1</v>
      </c>
      <c r="F347" s="179"/>
      <c r="G347" s="180">
        <f>ROUND(E347*F347,2)</f>
        <v>0</v>
      </c>
      <c r="H347" s="179"/>
      <c r="I347" s="180">
        <f>ROUND(E347*H347,2)</f>
        <v>0</v>
      </c>
      <c r="J347" s="179"/>
      <c r="K347" s="180">
        <f>ROUND(E347*J347,2)</f>
        <v>0</v>
      </c>
      <c r="L347" s="180">
        <v>21</v>
      </c>
      <c r="M347" s="180">
        <f>G347*(1+L347/100)</f>
        <v>0</v>
      </c>
      <c r="N347" s="178">
        <v>0</v>
      </c>
      <c r="O347" s="178">
        <f>ROUND(E347*N347,2)</f>
        <v>0</v>
      </c>
      <c r="P347" s="178">
        <v>0</v>
      </c>
      <c r="Q347" s="178">
        <f>ROUND(E347*P347,2)</f>
        <v>0</v>
      </c>
      <c r="R347" s="180"/>
      <c r="S347" s="180" t="s">
        <v>354</v>
      </c>
      <c r="T347" s="181" t="s">
        <v>273</v>
      </c>
      <c r="U347" s="160">
        <v>0</v>
      </c>
      <c r="V347" s="160">
        <f>ROUND(E347*U347,2)</f>
        <v>0</v>
      </c>
      <c r="W347" s="160"/>
      <c r="X347" s="160" t="s">
        <v>379</v>
      </c>
      <c r="Y347" s="160" t="s">
        <v>275</v>
      </c>
      <c r="Z347" s="149"/>
      <c r="AA347" s="149"/>
      <c r="AB347" s="149"/>
      <c r="AC347" s="149"/>
      <c r="AD347" s="149"/>
      <c r="AE347" s="149"/>
      <c r="AF347" s="149"/>
      <c r="AG347" s="149" t="s">
        <v>597</v>
      </c>
      <c r="AH347" s="149"/>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row>
    <row r="348" spans="1:60" outlineLevel="2" x14ac:dyDescent="0.2">
      <c r="A348" s="156"/>
      <c r="B348" s="157"/>
      <c r="C348" s="249" t="s">
        <v>1820</v>
      </c>
      <c r="D348" s="250"/>
      <c r="E348" s="250"/>
      <c r="F348" s="250"/>
      <c r="G348" s="250"/>
      <c r="H348" s="160"/>
      <c r="I348" s="160"/>
      <c r="J348" s="160"/>
      <c r="K348" s="160"/>
      <c r="L348" s="160"/>
      <c r="M348" s="160"/>
      <c r="N348" s="159"/>
      <c r="O348" s="159"/>
      <c r="P348" s="159"/>
      <c r="Q348" s="159"/>
      <c r="R348" s="160"/>
      <c r="S348" s="160"/>
      <c r="T348" s="160"/>
      <c r="U348" s="160"/>
      <c r="V348" s="160"/>
      <c r="W348" s="160"/>
      <c r="X348" s="160"/>
      <c r="Y348" s="160"/>
      <c r="Z348" s="149"/>
      <c r="AA348" s="149"/>
      <c r="AB348" s="149"/>
      <c r="AC348" s="149"/>
      <c r="AD348" s="149"/>
      <c r="AE348" s="149"/>
      <c r="AF348" s="149"/>
      <c r="AG348" s="149" t="s">
        <v>278</v>
      </c>
      <c r="AH348" s="149"/>
      <c r="AI348" s="149"/>
      <c r="AJ348" s="149"/>
      <c r="AK348" s="149"/>
      <c r="AL348" s="149"/>
      <c r="AM348" s="149"/>
      <c r="AN348" s="149"/>
      <c r="AO348" s="149"/>
      <c r="AP348" s="149"/>
      <c r="AQ348" s="149"/>
      <c r="AR348" s="149"/>
      <c r="AS348" s="149"/>
      <c r="AT348" s="149"/>
      <c r="AU348" s="149"/>
      <c r="AV348" s="149"/>
      <c r="AW348" s="149"/>
      <c r="AX348" s="149"/>
      <c r="AY348" s="149"/>
      <c r="AZ348" s="149"/>
      <c r="BA348" s="183" t="str">
        <f>C348</f>
        <v>Dodávka sdruženého rozdělovače a sběrače l=4750mm M200, PN6,  včetně 3 fixních konzol l=400mm a tepelné izolace PUR M200</v>
      </c>
      <c r="BB348" s="149"/>
      <c r="BC348" s="149"/>
      <c r="BD348" s="149"/>
      <c r="BE348" s="149"/>
      <c r="BF348" s="149"/>
      <c r="BG348" s="149"/>
      <c r="BH348" s="149"/>
    </row>
    <row r="349" spans="1:60" outlineLevel="3" x14ac:dyDescent="0.2">
      <c r="A349" s="156"/>
      <c r="B349" s="157"/>
      <c r="C349" s="264" t="s">
        <v>1821</v>
      </c>
      <c r="D349" s="265"/>
      <c r="E349" s="265"/>
      <c r="F349" s="265"/>
      <c r="G349" s="265"/>
      <c r="H349" s="160"/>
      <c r="I349" s="160"/>
      <c r="J349" s="160"/>
      <c r="K349" s="160"/>
      <c r="L349" s="160"/>
      <c r="M349" s="160"/>
      <c r="N349" s="159"/>
      <c r="O349" s="159"/>
      <c r="P349" s="159"/>
      <c r="Q349" s="159"/>
      <c r="R349" s="160"/>
      <c r="S349" s="160"/>
      <c r="T349" s="160"/>
      <c r="U349" s="160"/>
      <c r="V349" s="160"/>
      <c r="W349" s="160"/>
      <c r="X349" s="160"/>
      <c r="Y349" s="160"/>
      <c r="Z349" s="149"/>
      <c r="AA349" s="149"/>
      <c r="AB349" s="149"/>
      <c r="AC349" s="149"/>
      <c r="AD349" s="149"/>
      <c r="AE349" s="149"/>
      <c r="AF349" s="149"/>
      <c r="AG349" s="149" t="s">
        <v>278</v>
      </c>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row>
    <row r="350" spans="1:60" outlineLevel="2" x14ac:dyDescent="0.2">
      <c r="A350" s="156"/>
      <c r="B350" s="157"/>
      <c r="C350" s="186" t="s">
        <v>1822</v>
      </c>
      <c r="D350" s="165"/>
      <c r="E350" s="166">
        <v>1</v>
      </c>
      <c r="F350" s="160"/>
      <c r="G350" s="160"/>
      <c r="H350" s="160"/>
      <c r="I350" s="160"/>
      <c r="J350" s="160"/>
      <c r="K350" s="160"/>
      <c r="L350" s="160"/>
      <c r="M350" s="160"/>
      <c r="N350" s="159"/>
      <c r="O350" s="159"/>
      <c r="P350" s="159"/>
      <c r="Q350" s="159"/>
      <c r="R350" s="160"/>
      <c r="S350" s="160"/>
      <c r="T350" s="160"/>
      <c r="U350" s="160"/>
      <c r="V350" s="160"/>
      <c r="W350" s="160"/>
      <c r="X350" s="160"/>
      <c r="Y350" s="160"/>
      <c r="Z350" s="149"/>
      <c r="AA350" s="149"/>
      <c r="AB350" s="149"/>
      <c r="AC350" s="149"/>
      <c r="AD350" s="149"/>
      <c r="AE350" s="149"/>
      <c r="AF350" s="149"/>
      <c r="AG350" s="149" t="s">
        <v>284</v>
      </c>
      <c r="AH350" s="149">
        <v>0</v>
      </c>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row>
    <row r="351" spans="1:60" outlineLevel="2" x14ac:dyDescent="0.2">
      <c r="A351" s="156"/>
      <c r="B351" s="157"/>
      <c r="C351" s="251"/>
      <c r="D351" s="252"/>
      <c r="E351" s="252"/>
      <c r="F351" s="252"/>
      <c r="G351" s="252"/>
      <c r="H351" s="160"/>
      <c r="I351" s="160"/>
      <c r="J351" s="160"/>
      <c r="K351" s="160"/>
      <c r="L351" s="160"/>
      <c r="M351" s="160"/>
      <c r="N351" s="159"/>
      <c r="O351" s="159"/>
      <c r="P351" s="159"/>
      <c r="Q351" s="159"/>
      <c r="R351" s="160"/>
      <c r="S351" s="160"/>
      <c r="T351" s="160"/>
      <c r="U351" s="160"/>
      <c r="V351" s="160"/>
      <c r="W351" s="160"/>
      <c r="X351" s="160"/>
      <c r="Y351" s="160"/>
      <c r="Z351" s="149"/>
      <c r="AA351" s="149"/>
      <c r="AB351" s="149"/>
      <c r="AC351" s="149"/>
      <c r="AD351" s="149"/>
      <c r="AE351" s="149"/>
      <c r="AF351" s="149"/>
      <c r="AG351" s="149" t="s">
        <v>279</v>
      </c>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row>
    <row r="352" spans="1:60" ht="22.5" outlineLevel="1" x14ac:dyDescent="0.2">
      <c r="A352" s="175">
        <v>75</v>
      </c>
      <c r="B352" s="176" t="s">
        <v>1823</v>
      </c>
      <c r="C352" s="185" t="s">
        <v>1824</v>
      </c>
      <c r="D352" s="177" t="s">
        <v>998</v>
      </c>
      <c r="E352" s="178">
        <v>1</v>
      </c>
      <c r="F352" s="179"/>
      <c r="G352" s="180">
        <f>ROUND(E352*F352,2)</f>
        <v>0</v>
      </c>
      <c r="H352" s="179"/>
      <c r="I352" s="180">
        <f>ROUND(E352*H352,2)</f>
        <v>0</v>
      </c>
      <c r="J352" s="179"/>
      <c r="K352" s="180">
        <f>ROUND(E352*J352,2)</f>
        <v>0</v>
      </c>
      <c r="L352" s="180">
        <v>21</v>
      </c>
      <c r="M352" s="180">
        <f>G352*(1+L352/100)</f>
        <v>0</v>
      </c>
      <c r="N352" s="178">
        <v>0</v>
      </c>
      <c r="O352" s="178">
        <f>ROUND(E352*N352,2)</f>
        <v>0</v>
      </c>
      <c r="P352" s="178">
        <v>0</v>
      </c>
      <c r="Q352" s="178">
        <f>ROUND(E352*P352,2)</f>
        <v>0</v>
      </c>
      <c r="R352" s="180"/>
      <c r="S352" s="180" t="s">
        <v>354</v>
      </c>
      <c r="T352" s="181" t="s">
        <v>273</v>
      </c>
      <c r="U352" s="160">
        <v>0</v>
      </c>
      <c r="V352" s="160">
        <f>ROUND(E352*U352,2)</f>
        <v>0</v>
      </c>
      <c r="W352" s="160"/>
      <c r="X352" s="160" t="s">
        <v>379</v>
      </c>
      <c r="Y352" s="160" t="s">
        <v>275</v>
      </c>
      <c r="Z352" s="149"/>
      <c r="AA352" s="149"/>
      <c r="AB352" s="149"/>
      <c r="AC352" s="149"/>
      <c r="AD352" s="149"/>
      <c r="AE352" s="149"/>
      <c r="AF352" s="149"/>
      <c r="AG352" s="149" t="s">
        <v>597</v>
      </c>
      <c r="AH352" s="149"/>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row>
    <row r="353" spans="1:60" outlineLevel="2" x14ac:dyDescent="0.2">
      <c r="A353" s="156"/>
      <c r="B353" s="157"/>
      <c r="C353" s="249" t="s">
        <v>1825</v>
      </c>
      <c r="D353" s="250"/>
      <c r="E353" s="250"/>
      <c r="F353" s="250"/>
      <c r="G353" s="250"/>
      <c r="H353" s="160"/>
      <c r="I353" s="160"/>
      <c r="J353" s="160"/>
      <c r="K353" s="160"/>
      <c r="L353" s="160"/>
      <c r="M353" s="160"/>
      <c r="N353" s="159"/>
      <c r="O353" s="159"/>
      <c r="P353" s="159"/>
      <c r="Q353" s="159"/>
      <c r="R353" s="160"/>
      <c r="S353" s="160"/>
      <c r="T353" s="160"/>
      <c r="U353" s="160"/>
      <c r="V353" s="160"/>
      <c r="W353" s="160"/>
      <c r="X353" s="160"/>
      <c r="Y353" s="160"/>
      <c r="Z353" s="149"/>
      <c r="AA353" s="149"/>
      <c r="AB353" s="149"/>
      <c r="AC353" s="149"/>
      <c r="AD353" s="149"/>
      <c r="AE353" s="149"/>
      <c r="AF353" s="149"/>
      <c r="AG353" s="149" t="s">
        <v>278</v>
      </c>
      <c r="AH353" s="149"/>
      <c r="AI353" s="149"/>
      <c r="AJ353" s="149"/>
      <c r="AK353" s="149"/>
      <c r="AL353" s="149"/>
      <c r="AM353" s="149"/>
      <c r="AN353" s="149"/>
      <c r="AO353" s="149"/>
      <c r="AP353" s="149"/>
      <c r="AQ353" s="149"/>
      <c r="AR353" s="149"/>
      <c r="AS353" s="149"/>
      <c r="AT353" s="149"/>
      <c r="AU353" s="149"/>
      <c r="AV353" s="149"/>
      <c r="AW353" s="149"/>
      <c r="AX353" s="149"/>
      <c r="AY353" s="149"/>
      <c r="AZ353" s="149"/>
      <c r="BA353" s="183" t="str">
        <f>C353</f>
        <v>Dodávka sdruženého rozdělovače a sběrače l=3500mm M200, PN6,  včetně 2 fixních konzol l=400mm a tepelné izolace PUR M200</v>
      </c>
      <c r="BB353" s="149"/>
      <c r="BC353" s="149"/>
      <c r="BD353" s="149"/>
      <c r="BE353" s="149"/>
      <c r="BF353" s="149"/>
      <c r="BG353" s="149"/>
      <c r="BH353" s="149"/>
    </row>
    <row r="354" spans="1:60" outlineLevel="3" x14ac:dyDescent="0.2">
      <c r="A354" s="156"/>
      <c r="B354" s="157"/>
      <c r="C354" s="264" t="s">
        <v>1821</v>
      </c>
      <c r="D354" s="265"/>
      <c r="E354" s="265"/>
      <c r="F354" s="265"/>
      <c r="G354" s="265"/>
      <c r="H354" s="160"/>
      <c r="I354" s="160"/>
      <c r="J354" s="160"/>
      <c r="K354" s="160"/>
      <c r="L354" s="160"/>
      <c r="M354" s="160"/>
      <c r="N354" s="159"/>
      <c r="O354" s="159"/>
      <c r="P354" s="159"/>
      <c r="Q354" s="159"/>
      <c r="R354" s="160"/>
      <c r="S354" s="160"/>
      <c r="T354" s="160"/>
      <c r="U354" s="160"/>
      <c r="V354" s="160"/>
      <c r="W354" s="160"/>
      <c r="X354" s="160"/>
      <c r="Y354" s="160"/>
      <c r="Z354" s="149"/>
      <c r="AA354" s="149"/>
      <c r="AB354" s="149"/>
      <c r="AC354" s="149"/>
      <c r="AD354" s="149"/>
      <c r="AE354" s="149"/>
      <c r="AF354" s="149"/>
      <c r="AG354" s="149" t="s">
        <v>278</v>
      </c>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row>
    <row r="355" spans="1:60" outlineLevel="2" x14ac:dyDescent="0.2">
      <c r="A355" s="156"/>
      <c r="B355" s="157"/>
      <c r="C355" s="186" t="s">
        <v>1822</v>
      </c>
      <c r="D355" s="165"/>
      <c r="E355" s="166">
        <v>1</v>
      </c>
      <c r="F355" s="160"/>
      <c r="G355" s="160"/>
      <c r="H355" s="160"/>
      <c r="I355" s="160"/>
      <c r="J355" s="160"/>
      <c r="K355" s="160"/>
      <c r="L355" s="160"/>
      <c r="M355" s="160"/>
      <c r="N355" s="159"/>
      <c r="O355" s="159"/>
      <c r="P355" s="159"/>
      <c r="Q355" s="159"/>
      <c r="R355" s="160"/>
      <c r="S355" s="160"/>
      <c r="T355" s="160"/>
      <c r="U355" s="160"/>
      <c r="V355" s="160"/>
      <c r="W355" s="160"/>
      <c r="X355" s="160"/>
      <c r="Y355" s="160"/>
      <c r="Z355" s="149"/>
      <c r="AA355" s="149"/>
      <c r="AB355" s="149"/>
      <c r="AC355" s="149"/>
      <c r="AD355" s="149"/>
      <c r="AE355" s="149"/>
      <c r="AF355" s="149"/>
      <c r="AG355" s="149" t="s">
        <v>284</v>
      </c>
      <c r="AH355" s="149">
        <v>0</v>
      </c>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row>
    <row r="356" spans="1:60" outlineLevel="2" x14ac:dyDescent="0.2">
      <c r="A356" s="156"/>
      <c r="B356" s="157"/>
      <c r="C356" s="251"/>
      <c r="D356" s="252"/>
      <c r="E356" s="252"/>
      <c r="F356" s="252"/>
      <c r="G356" s="252"/>
      <c r="H356" s="160"/>
      <c r="I356" s="160"/>
      <c r="J356" s="160"/>
      <c r="K356" s="160"/>
      <c r="L356" s="160"/>
      <c r="M356" s="160"/>
      <c r="N356" s="159"/>
      <c r="O356" s="159"/>
      <c r="P356" s="159"/>
      <c r="Q356" s="159"/>
      <c r="R356" s="160"/>
      <c r="S356" s="160"/>
      <c r="T356" s="160"/>
      <c r="U356" s="160"/>
      <c r="V356" s="160"/>
      <c r="W356" s="160"/>
      <c r="X356" s="160"/>
      <c r="Y356" s="160"/>
      <c r="Z356" s="149"/>
      <c r="AA356" s="149"/>
      <c r="AB356" s="149"/>
      <c r="AC356" s="149"/>
      <c r="AD356" s="149"/>
      <c r="AE356" s="149"/>
      <c r="AF356" s="149"/>
      <c r="AG356" s="149" t="s">
        <v>279</v>
      </c>
      <c r="AH356" s="149"/>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row>
    <row r="357" spans="1:60" ht="22.5" outlineLevel="1" x14ac:dyDescent="0.2">
      <c r="A357" s="175">
        <v>76</v>
      </c>
      <c r="B357" s="176" t="s">
        <v>1826</v>
      </c>
      <c r="C357" s="185" t="s">
        <v>1827</v>
      </c>
      <c r="D357" s="177" t="s">
        <v>1828</v>
      </c>
      <c r="E357" s="178">
        <v>3</v>
      </c>
      <c r="F357" s="179"/>
      <c r="G357" s="180">
        <f>ROUND(E357*F357,2)</f>
        <v>0</v>
      </c>
      <c r="H357" s="179"/>
      <c r="I357" s="180">
        <f>ROUND(E357*H357,2)</f>
        <v>0</v>
      </c>
      <c r="J357" s="179"/>
      <c r="K357" s="180">
        <f>ROUND(E357*J357,2)</f>
        <v>0</v>
      </c>
      <c r="L357" s="180">
        <v>21</v>
      </c>
      <c r="M357" s="180">
        <f>G357*(1+L357/100)</f>
        <v>0</v>
      </c>
      <c r="N357" s="178">
        <v>0</v>
      </c>
      <c r="O357" s="178">
        <f>ROUND(E357*N357,2)</f>
        <v>0</v>
      </c>
      <c r="P357" s="178">
        <v>0</v>
      </c>
      <c r="Q357" s="178">
        <f>ROUND(E357*P357,2)</f>
        <v>0</v>
      </c>
      <c r="R357" s="180"/>
      <c r="S357" s="180" t="s">
        <v>354</v>
      </c>
      <c r="T357" s="181" t="s">
        <v>273</v>
      </c>
      <c r="U357" s="160">
        <v>0</v>
      </c>
      <c r="V357" s="160">
        <f>ROUND(E357*U357,2)</f>
        <v>0</v>
      </c>
      <c r="W357" s="160"/>
      <c r="X357" s="160" t="s">
        <v>379</v>
      </c>
      <c r="Y357" s="160" t="s">
        <v>275</v>
      </c>
      <c r="Z357" s="149"/>
      <c r="AA357" s="149"/>
      <c r="AB357" s="149"/>
      <c r="AC357" s="149"/>
      <c r="AD357" s="149"/>
      <c r="AE357" s="149"/>
      <c r="AF357" s="149"/>
      <c r="AG357" s="149" t="s">
        <v>597</v>
      </c>
      <c r="AH357" s="149"/>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row>
    <row r="358" spans="1:60" outlineLevel="2" x14ac:dyDescent="0.2">
      <c r="A358" s="156"/>
      <c r="B358" s="157"/>
      <c r="C358" s="249" t="s">
        <v>1574</v>
      </c>
      <c r="D358" s="250"/>
      <c r="E358" s="250"/>
      <c r="F358" s="250"/>
      <c r="G358" s="250"/>
      <c r="H358" s="160"/>
      <c r="I358" s="160"/>
      <c r="J358" s="160"/>
      <c r="K358" s="160"/>
      <c r="L358" s="160"/>
      <c r="M358" s="160"/>
      <c r="N358" s="159"/>
      <c r="O358" s="159"/>
      <c r="P358" s="159"/>
      <c r="Q358" s="159"/>
      <c r="R358" s="160"/>
      <c r="S358" s="160"/>
      <c r="T358" s="160"/>
      <c r="U358" s="160"/>
      <c r="V358" s="160"/>
      <c r="W358" s="160"/>
      <c r="X358" s="160"/>
      <c r="Y358" s="160"/>
      <c r="Z358" s="149"/>
      <c r="AA358" s="149"/>
      <c r="AB358" s="149"/>
      <c r="AC358" s="149"/>
      <c r="AD358" s="149"/>
      <c r="AE358" s="149"/>
      <c r="AF358" s="149"/>
      <c r="AG358" s="149" t="s">
        <v>278</v>
      </c>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row>
    <row r="359" spans="1:60" outlineLevel="2" x14ac:dyDescent="0.2">
      <c r="A359" s="156"/>
      <c r="B359" s="157"/>
      <c r="C359" s="186" t="s">
        <v>1829</v>
      </c>
      <c r="D359" s="165"/>
      <c r="E359" s="166">
        <v>2</v>
      </c>
      <c r="F359" s="160"/>
      <c r="G359" s="160"/>
      <c r="H359" s="160"/>
      <c r="I359" s="160"/>
      <c r="J359" s="160"/>
      <c r="K359" s="160"/>
      <c r="L359" s="160"/>
      <c r="M359" s="160"/>
      <c r="N359" s="159"/>
      <c r="O359" s="159"/>
      <c r="P359" s="159"/>
      <c r="Q359" s="159"/>
      <c r="R359" s="160"/>
      <c r="S359" s="160"/>
      <c r="T359" s="160"/>
      <c r="U359" s="160"/>
      <c r="V359" s="160"/>
      <c r="W359" s="160"/>
      <c r="X359" s="160"/>
      <c r="Y359" s="160"/>
      <c r="Z359" s="149"/>
      <c r="AA359" s="149"/>
      <c r="AB359" s="149"/>
      <c r="AC359" s="149"/>
      <c r="AD359" s="149"/>
      <c r="AE359" s="149"/>
      <c r="AF359" s="149"/>
      <c r="AG359" s="149" t="s">
        <v>284</v>
      </c>
      <c r="AH359" s="149">
        <v>0</v>
      </c>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row>
    <row r="360" spans="1:60" outlineLevel="3" x14ac:dyDescent="0.2">
      <c r="A360" s="156"/>
      <c r="B360" s="157"/>
      <c r="C360" s="186" t="s">
        <v>1830</v>
      </c>
      <c r="D360" s="165"/>
      <c r="E360" s="166">
        <v>1</v>
      </c>
      <c r="F360" s="160"/>
      <c r="G360" s="160"/>
      <c r="H360" s="160"/>
      <c r="I360" s="160"/>
      <c r="J360" s="160"/>
      <c r="K360" s="160"/>
      <c r="L360" s="160"/>
      <c r="M360" s="160"/>
      <c r="N360" s="159"/>
      <c r="O360" s="159"/>
      <c r="P360" s="159"/>
      <c r="Q360" s="159"/>
      <c r="R360" s="160"/>
      <c r="S360" s="160"/>
      <c r="T360" s="160"/>
      <c r="U360" s="160"/>
      <c r="V360" s="160"/>
      <c r="W360" s="160"/>
      <c r="X360" s="160"/>
      <c r="Y360" s="160"/>
      <c r="Z360" s="149"/>
      <c r="AA360" s="149"/>
      <c r="AB360" s="149"/>
      <c r="AC360" s="149"/>
      <c r="AD360" s="149"/>
      <c r="AE360" s="149"/>
      <c r="AF360" s="149"/>
      <c r="AG360" s="149" t="s">
        <v>284</v>
      </c>
      <c r="AH360" s="149">
        <v>0</v>
      </c>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row>
    <row r="361" spans="1:60" outlineLevel="2" x14ac:dyDescent="0.2">
      <c r="A361" s="156"/>
      <c r="B361" s="157"/>
      <c r="C361" s="251"/>
      <c r="D361" s="252"/>
      <c r="E361" s="252"/>
      <c r="F361" s="252"/>
      <c r="G361" s="252"/>
      <c r="H361" s="160"/>
      <c r="I361" s="160"/>
      <c r="J361" s="160"/>
      <c r="K361" s="160"/>
      <c r="L361" s="160"/>
      <c r="M361" s="160"/>
      <c r="N361" s="159"/>
      <c r="O361" s="159"/>
      <c r="P361" s="159"/>
      <c r="Q361" s="159"/>
      <c r="R361" s="160"/>
      <c r="S361" s="160"/>
      <c r="T361" s="160"/>
      <c r="U361" s="160"/>
      <c r="V361" s="160"/>
      <c r="W361" s="160"/>
      <c r="X361" s="160"/>
      <c r="Y361" s="160"/>
      <c r="Z361" s="149"/>
      <c r="AA361" s="149"/>
      <c r="AB361" s="149"/>
      <c r="AC361" s="149"/>
      <c r="AD361" s="149"/>
      <c r="AE361" s="149"/>
      <c r="AF361" s="149"/>
      <c r="AG361" s="149" t="s">
        <v>279</v>
      </c>
      <c r="AH361" s="149"/>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row>
    <row r="362" spans="1:60" ht="22.5" outlineLevel="1" x14ac:dyDescent="0.2">
      <c r="A362" s="175">
        <v>77</v>
      </c>
      <c r="B362" s="176" t="s">
        <v>1831</v>
      </c>
      <c r="C362" s="185" t="s">
        <v>1832</v>
      </c>
      <c r="D362" s="177" t="s">
        <v>1828</v>
      </c>
      <c r="E362" s="178">
        <v>3</v>
      </c>
      <c r="F362" s="179"/>
      <c r="G362" s="180">
        <f>ROUND(E362*F362,2)</f>
        <v>0</v>
      </c>
      <c r="H362" s="179"/>
      <c r="I362" s="180">
        <f>ROUND(E362*H362,2)</f>
        <v>0</v>
      </c>
      <c r="J362" s="179"/>
      <c r="K362" s="180">
        <f>ROUND(E362*J362,2)</f>
        <v>0</v>
      </c>
      <c r="L362" s="180">
        <v>21</v>
      </c>
      <c r="M362" s="180">
        <f>G362*(1+L362/100)</f>
        <v>0</v>
      </c>
      <c r="N362" s="178">
        <v>0</v>
      </c>
      <c r="O362" s="178">
        <f>ROUND(E362*N362,2)</f>
        <v>0</v>
      </c>
      <c r="P362" s="178">
        <v>0</v>
      </c>
      <c r="Q362" s="178">
        <f>ROUND(E362*P362,2)</f>
        <v>0</v>
      </c>
      <c r="R362" s="180"/>
      <c r="S362" s="180" t="s">
        <v>354</v>
      </c>
      <c r="T362" s="181" t="s">
        <v>273</v>
      </c>
      <c r="U362" s="160">
        <v>0</v>
      </c>
      <c r="V362" s="160">
        <f>ROUND(E362*U362,2)</f>
        <v>0</v>
      </c>
      <c r="W362" s="160"/>
      <c r="X362" s="160" t="s">
        <v>379</v>
      </c>
      <c r="Y362" s="160" t="s">
        <v>275</v>
      </c>
      <c r="Z362" s="149"/>
      <c r="AA362" s="149"/>
      <c r="AB362" s="149"/>
      <c r="AC362" s="149"/>
      <c r="AD362" s="149"/>
      <c r="AE362" s="149"/>
      <c r="AF362" s="149"/>
      <c r="AG362" s="149" t="s">
        <v>597</v>
      </c>
      <c r="AH362" s="149"/>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row>
    <row r="363" spans="1:60" outlineLevel="2" x14ac:dyDescent="0.2">
      <c r="A363" s="156"/>
      <c r="B363" s="157"/>
      <c r="C363" s="249" t="s">
        <v>1574</v>
      </c>
      <c r="D363" s="250"/>
      <c r="E363" s="250"/>
      <c r="F363" s="250"/>
      <c r="G363" s="250"/>
      <c r="H363" s="160"/>
      <c r="I363" s="160"/>
      <c r="J363" s="160"/>
      <c r="K363" s="160"/>
      <c r="L363" s="160"/>
      <c r="M363" s="160"/>
      <c r="N363" s="159"/>
      <c r="O363" s="159"/>
      <c r="P363" s="159"/>
      <c r="Q363" s="159"/>
      <c r="R363" s="160"/>
      <c r="S363" s="160"/>
      <c r="T363" s="160"/>
      <c r="U363" s="160"/>
      <c r="V363" s="160"/>
      <c r="W363" s="160"/>
      <c r="X363" s="160"/>
      <c r="Y363" s="160"/>
      <c r="Z363" s="149"/>
      <c r="AA363" s="149"/>
      <c r="AB363" s="149"/>
      <c r="AC363" s="149"/>
      <c r="AD363" s="149"/>
      <c r="AE363" s="149"/>
      <c r="AF363" s="149"/>
      <c r="AG363" s="149" t="s">
        <v>278</v>
      </c>
      <c r="AH363" s="149"/>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row>
    <row r="364" spans="1:60" outlineLevel="2" x14ac:dyDescent="0.2">
      <c r="A364" s="156"/>
      <c r="B364" s="157"/>
      <c r="C364" s="186" t="s">
        <v>1829</v>
      </c>
      <c r="D364" s="165"/>
      <c r="E364" s="166">
        <v>2</v>
      </c>
      <c r="F364" s="160"/>
      <c r="G364" s="160"/>
      <c r="H364" s="160"/>
      <c r="I364" s="160"/>
      <c r="J364" s="160"/>
      <c r="K364" s="160"/>
      <c r="L364" s="160"/>
      <c r="M364" s="160"/>
      <c r="N364" s="159"/>
      <c r="O364" s="159"/>
      <c r="P364" s="159"/>
      <c r="Q364" s="159"/>
      <c r="R364" s="160"/>
      <c r="S364" s="160"/>
      <c r="T364" s="160"/>
      <c r="U364" s="160"/>
      <c r="V364" s="160"/>
      <c r="W364" s="160"/>
      <c r="X364" s="160"/>
      <c r="Y364" s="160"/>
      <c r="Z364" s="149"/>
      <c r="AA364" s="149"/>
      <c r="AB364" s="149"/>
      <c r="AC364" s="149"/>
      <c r="AD364" s="149"/>
      <c r="AE364" s="149"/>
      <c r="AF364" s="149"/>
      <c r="AG364" s="149" t="s">
        <v>284</v>
      </c>
      <c r="AH364" s="149">
        <v>0</v>
      </c>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row>
    <row r="365" spans="1:60" outlineLevel="3" x14ac:dyDescent="0.2">
      <c r="A365" s="156"/>
      <c r="B365" s="157"/>
      <c r="C365" s="186" t="s">
        <v>1830</v>
      </c>
      <c r="D365" s="165"/>
      <c r="E365" s="166">
        <v>1</v>
      </c>
      <c r="F365" s="160"/>
      <c r="G365" s="160"/>
      <c r="H365" s="160"/>
      <c r="I365" s="160"/>
      <c r="J365" s="160"/>
      <c r="K365" s="160"/>
      <c r="L365" s="160"/>
      <c r="M365" s="160"/>
      <c r="N365" s="159"/>
      <c r="O365" s="159"/>
      <c r="P365" s="159"/>
      <c r="Q365" s="159"/>
      <c r="R365" s="160"/>
      <c r="S365" s="160"/>
      <c r="T365" s="160"/>
      <c r="U365" s="160"/>
      <c r="V365" s="160"/>
      <c r="W365" s="160"/>
      <c r="X365" s="160"/>
      <c r="Y365" s="160"/>
      <c r="Z365" s="149"/>
      <c r="AA365" s="149"/>
      <c r="AB365" s="149"/>
      <c r="AC365" s="149"/>
      <c r="AD365" s="149"/>
      <c r="AE365" s="149"/>
      <c r="AF365" s="149"/>
      <c r="AG365" s="149" t="s">
        <v>284</v>
      </c>
      <c r="AH365" s="149">
        <v>0</v>
      </c>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row>
    <row r="366" spans="1:60" outlineLevel="2" x14ac:dyDescent="0.2">
      <c r="A366" s="156"/>
      <c r="B366" s="157"/>
      <c r="C366" s="251"/>
      <c r="D366" s="252"/>
      <c r="E366" s="252"/>
      <c r="F366" s="252"/>
      <c r="G366" s="252"/>
      <c r="H366" s="160"/>
      <c r="I366" s="160"/>
      <c r="J366" s="160"/>
      <c r="K366" s="160"/>
      <c r="L366" s="160"/>
      <c r="M366" s="160"/>
      <c r="N366" s="159"/>
      <c r="O366" s="159"/>
      <c r="P366" s="159"/>
      <c r="Q366" s="159"/>
      <c r="R366" s="160"/>
      <c r="S366" s="160"/>
      <c r="T366" s="160"/>
      <c r="U366" s="160"/>
      <c r="V366" s="160"/>
      <c r="W366" s="160"/>
      <c r="X366" s="160"/>
      <c r="Y366" s="160"/>
      <c r="Z366" s="149"/>
      <c r="AA366" s="149"/>
      <c r="AB366" s="149"/>
      <c r="AC366" s="149"/>
      <c r="AD366" s="149"/>
      <c r="AE366" s="149"/>
      <c r="AF366" s="149"/>
      <c r="AG366" s="149" t="s">
        <v>279</v>
      </c>
      <c r="AH366" s="149"/>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row>
    <row r="367" spans="1:60" ht="22.5" outlineLevel="1" x14ac:dyDescent="0.2">
      <c r="A367" s="175">
        <v>78</v>
      </c>
      <c r="B367" s="176" t="s">
        <v>1833</v>
      </c>
      <c r="C367" s="185" t="s">
        <v>1834</v>
      </c>
      <c r="D367" s="177" t="s">
        <v>1828</v>
      </c>
      <c r="E367" s="178">
        <v>8</v>
      </c>
      <c r="F367" s="179"/>
      <c r="G367" s="180">
        <f>ROUND(E367*F367,2)</f>
        <v>0</v>
      </c>
      <c r="H367" s="179"/>
      <c r="I367" s="180">
        <f>ROUND(E367*H367,2)</f>
        <v>0</v>
      </c>
      <c r="J367" s="179"/>
      <c r="K367" s="180">
        <f>ROUND(E367*J367,2)</f>
        <v>0</v>
      </c>
      <c r="L367" s="180">
        <v>21</v>
      </c>
      <c r="M367" s="180">
        <f>G367*(1+L367/100)</f>
        <v>0</v>
      </c>
      <c r="N367" s="178">
        <v>0</v>
      </c>
      <c r="O367" s="178">
        <f>ROUND(E367*N367,2)</f>
        <v>0</v>
      </c>
      <c r="P367" s="178">
        <v>0</v>
      </c>
      <c r="Q367" s="178">
        <f>ROUND(E367*P367,2)</f>
        <v>0</v>
      </c>
      <c r="R367" s="180"/>
      <c r="S367" s="180" t="s">
        <v>354</v>
      </c>
      <c r="T367" s="181" t="s">
        <v>273</v>
      </c>
      <c r="U367" s="160">
        <v>0</v>
      </c>
      <c r="V367" s="160">
        <f>ROUND(E367*U367,2)</f>
        <v>0</v>
      </c>
      <c r="W367" s="160"/>
      <c r="X367" s="160" t="s">
        <v>379</v>
      </c>
      <c r="Y367" s="160" t="s">
        <v>275</v>
      </c>
      <c r="Z367" s="149"/>
      <c r="AA367" s="149"/>
      <c r="AB367" s="149"/>
      <c r="AC367" s="149"/>
      <c r="AD367" s="149"/>
      <c r="AE367" s="149"/>
      <c r="AF367" s="149"/>
      <c r="AG367" s="149" t="s">
        <v>597</v>
      </c>
      <c r="AH367" s="149"/>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row>
    <row r="368" spans="1:60" outlineLevel="2" x14ac:dyDescent="0.2">
      <c r="A368" s="156"/>
      <c r="B368" s="157"/>
      <c r="C368" s="249" t="s">
        <v>1574</v>
      </c>
      <c r="D368" s="250"/>
      <c r="E368" s="250"/>
      <c r="F368" s="250"/>
      <c r="G368" s="250"/>
      <c r="H368" s="160"/>
      <c r="I368" s="160"/>
      <c r="J368" s="160"/>
      <c r="K368" s="160"/>
      <c r="L368" s="160"/>
      <c r="M368" s="160"/>
      <c r="N368" s="159"/>
      <c r="O368" s="159"/>
      <c r="P368" s="159"/>
      <c r="Q368" s="159"/>
      <c r="R368" s="160"/>
      <c r="S368" s="160"/>
      <c r="T368" s="160"/>
      <c r="U368" s="160"/>
      <c r="V368" s="160"/>
      <c r="W368" s="160"/>
      <c r="X368" s="160"/>
      <c r="Y368" s="160"/>
      <c r="Z368" s="149"/>
      <c r="AA368" s="149"/>
      <c r="AB368" s="149"/>
      <c r="AC368" s="149"/>
      <c r="AD368" s="149"/>
      <c r="AE368" s="149"/>
      <c r="AF368" s="149"/>
      <c r="AG368" s="149" t="s">
        <v>278</v>
      </c>
      <c r="AH368" s="149"/>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row>
    <row r="369" spans="1:60" outlineLevel="2" x14ac:dyDescent="0.2">
      <c r="A369" s="156"/>
      <c r="B369" s="157"/>
      <c r="C369" s="186" t="s">
        <v>1835</v>
      </c>
      <c r="D369" s="165"/>
      <c r="E369" s="166">
        <v>7</v>
      </c>
      <c r="F369" s="160"/>
      <c r="G369" s="160"/>
      <c r="H369" s="160"/>
      <c r="I369" s="160"/>
      <c r="J369" s="160"/>
      <c r="K369" s="160"/>
      <c r="L369" s="160"/>
      <c r="M369" s="160"/>
      <c r="N369" s="159"/>
      <c r="O369" s="159"/>
      <c r="P369" s="159"/>
      <c r="Q369" s="159"/>
      <c r="R369" s="160"/>
      <c r="S369" s="160"/>
      <c r="T369" s="160"/>
      <c r="U369" s="160"/>
      <c r="V369" s="160"/>
      <c r="W369" s="160"/>
      <c r="X369" s="160"/>
      <c r="Y369" s="160"/>
      <c r="Z369" s="149"/>
      <c r="AA369" s="149"/>
      <c r="AB369" s="149"/>
      <c r="AC369" s="149"/>
      <c r="AD369" s="149"/>
      <c r="AE369" s="149"/>
      <c r="AF369" s="149"/>
      <c r="AG369" s="149" t="s">
        <v>284</v>
      </c>
      <c r="AH369" s="149">
        <v>0</v>
      </c>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row>
    <row r="370" spans="1:60" outlineLevel="3" x14ac:dyDescent="0.2">
      <c r="A370" s="156"/>
      <c r="B370" s="157"/>
      <c r="C370" s="186" t="s">
        <v>1830</v>
      </c>
      <c r="D370" s="165"/>
      <c r="E370" s="166">
        <v>1</v>
      </c>
      <c r="F370" s="160"/>
      <c r="G370" s="160"/>
      <c r="H370" s="160"/>
      <c r="I370" s="160"/>
      <c r="J370" s="160"/>
      <c r="K370" s="160"/>
      <c r="L370" s="160"/>
      <c r="M370" s="160"/>
      <c r="N370" s="159"/>
      <c r="O370" s="159"/>
      <c r="P370" s="159"/>
      <c r="Q370" s="159"/>
      <c r="R370" s="160"/>
      <c r="S370" s="160"/>
      <c r="T370" s="160"/>
      <c r="U370" s="160"/>
      <c r="V370" s="160"/>
      <c r="W370" s="160"/>
      <c r="X370" s="160"/>
      <c r="Y370" s="160"/>
      <c r="Z370" s="149"/>
      <c r="AA370" s="149"/>
      <c r="AB370" s="149"/>
      <c r="AC370" s="149"/>
      <c r="AD370" s="149"/>
      <c r="AE370" s="149"/>
      <c r="AF370" s="149"/>
      <c r="AG370" s="149" t="s">
        <v>284</v>
      </c>
      <c r="AH370" s="149">
        <v>0</v>
      </c>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row>
    <row r="371" spans="1:60" outlineLevel="2" x14ac:dyDescent="0.2">
      <c r="A371" s="156"/>
      <c r="B371" s="157"/>
      <c r="C371" s="251"/>
      <c r="D371" s="252"/>
      <c r="E371" s="252"/>
      <c r="F371" s="252"/>
      <c r="G371" s="252"/>
      <c r="H371" s="160"/>
      <c r="I371" s="160"/>
      <c r="J371" s="160"/>
      <c r="K371" s="160"/>
      <c r="L371" s="160"/>
      <c r="M371" s="160"/>
      <c r="N371" s="159"/>
      <c r="O371" s="159"/>
      <c r="P371" s="159"/>
      <c r="Q371" s="159"/>
      <c r="R371" s="160"/>
      <c r="S371" s="160"/>
      <c r="T371" s="160"/>
      <c r="U371" s="160"/>
      <c r="V371" s="160"/>
      <c r="W371" s="160"/>
      <c r="X371" s="160"/>
      <c r="Y371" s="160"/>
      <c r="Z371" s="149"/>
      <c r="AA371" s="149"/>
      <c r="AB371" s="149"/>
      <c r="AC371" s="149"/>
      <c r="AD371" s="149"/>
      <c r="AE371" s="149"/>
      <c r="AF371" s="149"/>
      <c r="AG371" s="149" t="s">
        <v>279</v>
      </c>
      <c r="AH371" s="149"/>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row>
    <row r="372" spans="1:60" ht="22.5" outlineLevel="1" x14ac:dyDescent="0.2">
      <c r="A372" s="175">
        <v>79</v>
      </c>
      <c r="B372" s="176" t="s">
        <v>1836</v>
      </c>
      <c r="C372" s="185" t="s">
        <v>1837</v>
      </c>
      <c r="D372" s="177" t="s">
        <v>1828</v>
      </c>
      <c r="E372" s="178">
        <v>2</v>
      </c>
      <c r="F372" s="179"/>
      <c r="G372" s="180">
        <f>ROUND(E372*F372,2)</f>
        <v>0</v>
      </c>
      <c r="H372" s="179"/>
      <c r="I372" s="180">
        <f>ROUND(E372*H372,2)</f>
        <v>0</v>
      </c>
      <c r="J372" s="179"/>
      <c r="K372" s="180">
        <f>ROUND(E372*J372,2)</f>
        <v>0</v>
      </c>
      <c r="L372" s="180">
        <v>21</v>
      </c>
      <c r="M372" s="180">
        <f>G372*(1+L372/100)</f>
        <v>0</v>
      </c>
      <c r="N372" s="178">
        <v>0</v>
      </c>
      <c r="O372" s="178">
        <f>ROUND(E372*N372,2)</f>
        <v>0</v>
      </c>
      <c r="P372" s="178">
        <v>0</v>
      </c>
      <c r="Q372" s="178">
        <f>ROUND(E372*P372,2)</f>
        <v>0</v>
      </c>
      <c r="R372" s="180"/>
      <c r="S372" s="180" t="s">
        <v>354</v>
      </c>
      <c r="T372" s="181" t="s">
        <v>273</v>
      </c>
      <c r="U372" s="160">
        <v>0</v>
      </c>
      <c r="V372" s="160">
        <f>ROUND(E372*U372,2)</f>
        <v>0</v>
      </c>
      <c r="W372" s="160"/>
      <c r="X372" s="160" t="s">
        <v>379</v>
      </c>
      <c r="Y372" s="160" t="s">
        <v>275</v>
      </c>
      <c r="Z372" s="149"/>
      <c r="AA372" s="149"/>
      <c r="AB372" s="149"/>
      <c r="AC372" s="149"/>
      <c r="AD372" s="149"/>
      <c r="AE372" s="149"/>
      <c r="AF372" s="149"/>
      <c r="AG372" s="149" t="s">
        <v>597</v>
      </c>
      <c r="AH372" s="149"/>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row>
    <row r="373" spans="1:60" outlineLevel="2" x14ac:dyDescent="0.2">
      <c r="A373" s="156"/>
      <c r="B373" s="157"/>
      <c r="C373" s="249" t="s">
        <v>1574</v>
      </c>
      <c r="D373" s="250"/>
      <c r="E373" s="250"/>
      <c r="F373" s="250"/>
      <c r="G373" s="250"/>
      <c r="H373" s="160"/>
      <c r="I373" s="160"/>
      <c r="J373" s="160"/>
      <c r="K373" s="160"/>
      <c r="L373" s="160"/>
      <c r="M373" s="160"/>
      <c r="N373" s="159"/>
      <c r="O373" s="159"/>
      <c r="P373" s="159"/>
      <c r="Q373" s="159"/>
      <c r="R373" s="160"/>
      <c r="S373" s="160"/>
      <c r="T373" s="160"/>
      <c r="U373" s="160"/>
      <c r="V373" s="160"/>
      <c r="W373" s="160"/>
      <c r="X373" s="160"/>
      <c r="Y373" s="160"/>
      <c r="Z373" s="149"/>
      <c r="AA373" s="149"/>
      <c r="AB373" s="149"/>
      <c r="AC373" s="149"/>
      <c r="AD373" s="149"/>
      <c r="AE373" s="149"/>
      <c r="AF373" s="149"/>
      <c r="AG373" s="149" t="s">
        <v>278</v>
      </c>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row>
    <row r="374" spans="1:60" outlineLevel="2" x14ac:dyDescent="0.2">
      <c r="A374" s="156"/>
      <c r="B374" s="157"/>
      <c r="C374" s="186" t="s">
        <v>1838</v>
      </c>
      <c r="D374" s="165"/>
      <c r="E374" s="166">
        <v>1</v>
      </c>
      <c r="F374" s="160"/>
      <c r="G374" s="160"/>
      <c r="H374" s="160"/>
      <c r="I374" s="160"/>
      <c r="J374" s="160"/>
      <c r="K374" s="160"/>
      <c r="L374" s="160"/>
      <c r="M374" s="160"/>
      <c r="N374" s="159"/>
      <c r="O374" s="159"/>
      <c r="P374" s="159"/>
      <c r="Q374" s="159"/>
      <c r="R374" s="160"/>
      <c r="S374" s="160"/>
      <c r="T374" s="160"/>
      <c r="U374" s="160"/>
      <c r="V374" s="160"/>
      <c r="W374" s="160"/>
      <c r="X374" s="160"/>
      <c r="Y374" s="160"/>
      <c r="Z374" s="149"/>
      <c r="AA374" s="149"/>
      <c r="AB374" s="149"/>
      <c r="AC374" s="149"/>
      <c r="AD374" s="149"/>
      <c r="AE374" s="149"/>
      <c r="AF374" s="149"/>
      <c r="AG374" s="149" t="s">
        <v>284</v>
      </c>
      <c r="AH374" s="149">
        <v>0</v>
      </c>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row>
    <row r="375" spans="1:60" outlineLevel="3" x14ac:dyDescent="0.2">
      <c r="A375" s="156"/>
      <c r="B375" s="157"/>
      <c r="C375" s="186" t="s">
        <v>1830</v>
      </c>
      <c r="D375" s="165"/>
      <c r="E375" s="166">
        <v>1</v>
      </c>
      <c r="F375" s="160"/>
      <c r="G375" s="160"/>
      <c r="H375" s="160"/>
      <c r="I375" s="160"/>
      <c r="J375" s="160"/>
      <c r="K375" s="160"/>
      <c r="L375" s="160"/>
      <c r="M375" s="160"/>
      <c r="N375" s="159"/>
      <c r="O375" s="159"/>
      <c r="P375" s="159"/>
      <c r="Q375" s="159"/>
      <c r="R375" s="160"/>
      <c r="S375" s="160"/>
      <c r="T375" s="160"/>
      <c r="U375" s="160"/>
      <c r="V375" s="160"/>
      <c r="W375" s="160"/>
      <c r="X375" s="160"/>
      <c r="Y375" s="160"/>
      <c r="Z375" s="149"/>
      <c r="AA375" s="149"/>
      <c r="AB375" s="149"/>
      <c r="AC375" s="149"/>
      <c r="AD375" s="149"/>
      <c r="AE375" s="149"/>
      <c r="AF375" s="149"/>
      <c r="AG375" s="149" t="s">
        <v>284</v>
      </c>
      <c r="AH375" s="149">
        <v>0</v>
      </c>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row>
    <row r="376" spans="1:60" outlineLevel="2" x14ac:dyDescent="0.2">
      <c r="A376" s="156"/>
      <c r="B376" s="157"/>
      <c r="C376" s="251"/>
      <c r="D376" s="252"/>
      <c r="E376" s="252"/>
      <c r="F376" s="252"/>
      <c r="G376" s="252"/>
      <c r="H376" s="160"/>
      <c r="I376" s="160"/>
      <c r="J376" s="160"/>
      <c r="K376" s="160"/>
      <c r="L376" s="160"/>
      <c r="M376" s="160"/>
      <c r="N376" s="159"/>
      <c r="O376" s="159"/>
      <c r="P376" s="159"/>
      <c r="Q376" s="159"/>
      <c r="R376" s="160"/>
      <c r="S376" s="160"/>
      <c r="T376" s="160"/>
      <c r="U376" s="160"/>
      <c r="V376" s="160"/>
      <c r="W376" s="160"/>
      <c r="X376" s="160"/>
      <c r="Y376" s="160"/>
      <c r="Z376" s="149"/>
      <c r="AA376" s="149"/>
      <c r="AB376" s="149"/>
      <c r="AC376" s="149"/>
      <c r="AD376" s="149"/>
      <c r="AE376" s="149"/>
      <c r="AF376" s="149"/>
      <c r="AG376" s="149" t="s">
        <v>279</v>
      </c>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row>
    <row r="377" spans="1:60" ht="22.5" outlineLevel="1" x14ac:dyDescent="0.2">
      <c r="A377" s="175">
        <v>80</v>
      </c>
      <c r="B377" s="176" t="s">
        <v>1839</v>
      </c>
      <c r="C377" s="185" t="s">
        <v>1840</v>
      </c>
      <c r="D377" s="177" t="s">
        <v>1828</v>
      </c>
      <c r="E377" s="178">
        <v>2</v>
      </c>
      <c r="F377" s="179"/>
      <c r="G377" s="180">
        <f>ROUND(E377*F377,2)</f>
        <v>0</v>
      </c>
      <c r="H377" s="179"/>
      <c r="I377" s="180">
        <f>ROUND(E377*H377,2)</f>
        <v>0</v>
      </c>
      <c r="J377" s="179"/>
      <c r="K377" s="180">
        <f>ROUND(E377*J377,2)</f>
        <v>0</v>
      </c>
      <c r="L377" s="180">
        <v>21</v>
      </c>
      <c r="M377" s="180">
        <f>G377*(1+L377/100)</f>
        <v>0</v>
      </c>
      <c r="N377" s="178">
        <v>0</v>
      </c>
      <c r="O377" s="178">
        <f>ROUND(E377*N377,2)</f>
        <v>0</v>
      </c>
      <c r="P377" s="178">
        <v>0</v>
      </c>
      <c r="Q377" s="178">
        <f>ROUND(E377*P377,2)</f>
        <v>0</v>
      </c>
      <c r="R377" s="180"/>
      <c r="S377" s="180" t="s">
        <v>354</v>
      </c>
      <c r="T377" s="181" t="s">
        <v>273</v>
      </c>
      <c r="U377" s="160">
        <v>0</v>
      </c>
      <c r="V377" s="160">
        <f>ROUND(E377*U377,2)</f>
        <v>0</v>
      </c>
      <c r="W377" s="160"/>
      <c r="X377" s="160" t="s">
        <v>379</v>
      </c>
      <c r="Y377" s="160" t="s">
        <v>275</v>
      </c>
      <c r="Z377" s="149"/>
      <c r="AA377" s="149"/>
      <c r="AB377" s="149"/>
      <c r="AC377" s="149"/>
      <c r="AD377" s="149"/>
      <c r="AE377" s="149"/>
      <c r="AF377" s="149"/>
      <c r="AG377" s="149" t="s">
        <v>597</v>
      </c>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row>
    <row r="378" spans="1:60" outlineLevel="2" x14ac:dyDescent="0.2">
      <c r="A378" s="156"/>
      <c r="B378" s="157"/>
      <c r="C378" s="249" t="s">
        <v>1574</v>
      </c>
      <c r="D378" s="250"/>
      <c r="E378" s="250"/>
      <c r="F378" s="250"/>
      <c r="G378" s="250"/>
      <c r="H378" s="160"/>
      <c r="I378" s="160"/>
      <c r="J378" s="160"/>
      <c r="K378" s="160"/>
      <c r="L378" s="160"/>
      <c r="M378" s="160"/>
      <c r="N378" s="159"/>
      <c r="O378" s="159"/>
      <c r="P378" s="159"/>
      <c r="Q378" s="159"/>
      <c r="R378" s="160"/>
      <c r="S378" s="160"/>
      <c r="T378" s="160"/>
      <c r="U378" s="160"/>
      <c r="V378" s="160"/>
      <c r="W378" s="160"/>
      <c r="X378" s="160"/>
      <c r="Y378" s="160"/>
      <c r="Z378" s="149"/>
      <c r="AA378" s="149"/>
      <c r="AB378" s="149"/>
      <c r="AC378" s="149"/>
      <c r="AD378" s="149"/>
      <c r="AE378" s="149"/>
      <c r="AF378" s="149"/>
      <c r="AG378" s="149" t="s">
        <v>278</v>
      </c>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row>
    <row r="379" spans="1:60" outlineLevel="2" x14ac:dyDescent="0.2">
      <c r="A379" s="156"/>
      <c r="B379" s="157"/>
      <c r="C379" s="186" t="s">
        <v>1841</v>
      </c>
      <c r="D379" s="165"/>
      <c r="E379" s="166">
        <v>1</v>
      </c>
      <c r="F379" s="160"/>
      <c r="G379" s="160"/>
      <c r="H379" s="160"/>
      <c r="I379" s="160"/>
      <c r="J379" s="160"/>
      <c r="K379" s="160"/>
      <c r="L379" s="160"/>
      <c r="M379" s="160"/>
      <c r="N379" s="159"/>
      <c r="O379" s="159"/>
      <c r="P379" s="159"/>
      <c r="Q379" s="159"/>
      <c r="R379" s="160"/>
      <c r="S379" s="160"/>
      <c r="T379" s="160"/>
      <c r="U379" s="160"/>
      <c r="V379" s="160"/>
      <c r="W379" s="160"/>
      <c r="X379" s="160"/>
      <c r="Y379" s="160"/>
      <c r="Z379" s="149"/>
      <c r="AA379" s="149"/>
      <c r="AB379" s="149"/>
      <c r="AC379" s="149"/>
      <c r="AD379" s="149"/>
      <c r="AE379" s="149"/>
      <c r="AF379" s="149"/>
      <c r="AG379" s="149" t="s">
        <v>284</v>
      </c>
      <c r="AH379" s="149">
        <v>0</v>
      </c>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row>
    <row r="380" spans="1:60" outlineLevel="3" x14ac:dyDescent="0.2">
      <c r="A380" s="156"/>
      <c r="B380" s="157"/>
      <c r="C380" s="186" t="s">
        <v>1830</v>
      </c>
      <c r="D380" s="165"/>
      <c r="E380" s="166">
        <v>1</v>
      </c>
      <c r="F380" s="160"/>
      <c r="G380" s="160"/>
      <c r="H380" s="160"/>
      <c r="I380" s="160"/>
      <c r="J380" s="160"/>
      <c r="K380" s="160"/>
      <c r="L380" s="160"/>
      <c r="M380" s="160"/>
      <c r="N380" s="159"/>
      <c r="O380" s="159"/>
      <c r="P380" s="159"/>
      <c r="Q380" s="159"/>
      <c r="R380" s="160"/>
      <c r="S380" s="160"/>
      <c r="T380" s="160"/>
      <c r="U380" s="160"/>
      <c r="V380" s="160"/>
      <c r="W380" s="160"/>
      <c r="X380" s="160"/>
      <c r="Y380" s="160"/>
      <c r="Z380" s="149"/>
      <c r="AA380" s="149"/>
      <c r="AB380" s="149"/>
      <c r="AC380" s="149"/>
      <c r="AD380" s="149"/>
      <c r="AE380" s="149"/>
      <c r="AF380" s="149"/>
      <c r="AG380" s="149" t="s">
        <v>284</v>
      </c>
      <c r="AH380" s="149">
        <v>0</v>
      </c>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row>
    <row r="381" spans="1:60" outlineLevel="2" x14ac:dyDescent="0.2">
      <c r="A381" s="156"/>
      <c r="B381" s="157"/>
      <c r="C381" s="251"/>
      <c r="D381" s="252"/>
      <c r="E381" s="252"/>
      <c r="F381" s="252"/>
      <c r="G381" s="252"/>
      <c r="H381" s="160"/>
      <c r="I381" s="160"/>
      <c r="J381" s="160"/>
      <c r="K381" s="160"/>
      <c r="L381" s="160"/>
      <c r="M381" s="160"/>
      <c r="N381" s="159"/>
      <c r="O381" s="159"/>
      <c r="P381" s="159"/>
      <c r="Q381" s="159"/>
      <c r="R381" s="160"/>
      <c r="S381" s="160"/>
      <c r="T381" s="160"/>
      <c r="U381" s="160"/>
      <c r="V381" s="160"/>
      <c r="W381" s="160"/>
      <c r="X381" s="160"/>
      <c r="Y381" s="160"/>
      <c r="Z381" s="149"/>
      <c r="AA381" s="149"/>
      <c r="AB381" s="149"/>
      <c r="AC381" s="149"/>
      <c r="AD381" s="149"/>
      <c r="AE381" s="149"/>
      <c r="AF381" s="149"/>
      <c r="AG381" s="149" t="s">
        <v>279</v>
      </c>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row>
    <row r="382" spans="1:60" outlineLevel="1" x14ac:dyDescent="0.2">
      <c r="A382" s="175">
        <v>81</v>
      </c>
      <c r="B382" s="176" t="s">
        <v>1842</v>
      </c>
      <c r="C382" s="185" t="s">
        <v>1843</v>
      </c>
      <c r="D382" s="177" t="s">
        <v>1828</v>
      </c>
      <c r="E382" s="178">
        <v>34</v>
      </c>
      <c r="F382" s="179"/>
      <c r="G382" s="180">
        <f>ROUND(E382*F382,2)</f>
        <v>0</v>
      </c>
      <c r="H382" s="179"/>
      <c r="I382" s="180">
        <f>ROUND(E382*H382,2)</f>
        <v>0</v>
      </c>
      <c r="J382" s="179"/>
      <c r="K382" s="180">
        <f>ROUND(E382*J382,2)</f>
        <v>0</v>
      </c>
      <c r="L382" s="180">
        <v>21</v>
      </c>
      <c r="M382" s="180">
        <f>G382*(1+L382/100)</f>
        <v>0</v>
      </c>
      <c r="N382" s="178">
        <v>0</v>
      </c>
      <c r="O382" s="178">
        <f>ROUND(E382*N382,2)</f>
        <v>0</v>
      </c>
      <c r="P382" s="178">
        <v>0</v>
      </c>
      <c r="Q382" s="178">
        <f>ROUND(E382*P382,2)</f>
        <v>0</v>
      </c>
      <c r="R382" s="180"/>
      <c r="S382" s="180" t="s">
        <v>354</v>
      </c>
      <c r="T382" s="181" t="s">
        <v>273</v>
      </c>
      <c r="U382" s="160">
        <v>0</v>
      </c>
      <c r="V382" s="160">
        <f>ROUND(E382*U382,2)</f>
        <v>0</v>
      </c>
      <c r="W382" s="160"/>
      <c r="X382" s="160" t="s">
        <v>379</v>
      </c>
      <c r="Y382" s="160" t="s">
        <v>275</v>
      </c>
      <c r="Z382" s="149"/>
      <c r="AA382" s="149"/>
      <c r="AB382" s="149"/>
      <c r="AC382" s="149"/>
      <c r="AD382" s="149"/>
      <c r="AE382" s="149"/>
      <c r="AF382" s="149"/>
      <c r="AG382" s="149" t="s">
        <v>597</v>
      </c>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row>
    <row r="383" spans="1:60" outlineLevel="2" x14ac:dyDescent="0.2">
      <c r="A383" s="156"/>
      <c r="B383" s="157"/>
      <c r="C383" s="186" t="s">
        <v>149</v>
      </c>
      <c r="D383" s="165"/>
      <c r="E383" s="166">
        <v>34</v>
      </c>
      <c r="F383" s="160"/>
      <c r="G383" s="160"/>
      <c r="H383" s="160"/>
      <c r="I383" s="160"/>
      <c r="J383" s="160"/>
      <c r="K383" s="160"/>
      <c r="L383" s="160"/>
      <c r="M383" s="160"/>
      <c r="N383" s="159"/>
      <c r="O383" s="159"/>
      <c r="P383" s="159"/>
      <c r="Q383" s="159"/>
      <c r="R383" s="160"/>
      <c r="S383" s="160"/>
      <c r="T383" s="160"/>
      <c r="U383" s="160"/>
      <c r="V383" s="160"/>
      <c r="W383" s="160"/>
      <c r="X383" s="160"/>
      <c r="Y383" s="160"/>
      <c r="Z383" s="149"/>
      <c r="AA383" s="149"/>
      <c r="AB383" s="149"/>
      <c r="AC383" s="149"/>
      <c r="AD383" s="149"/>
      <c r="AE383" s="149"/>
      <c r="AF383" s="149"/>
      <c r="AG383" s="149" t="s">
        <v>284</v>
      </c>
      <c r="AH383" s="149">
        <v>0</v>
      </c>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row>
    <row r="384" spans="1:60" outlineLevel="2" x14ac:dyDescent="0.2">
      <c r="A384" s="156"/>
      <c r="B384" s="157"/>
      <c r="C384" s="251"/>
      <c r="D384" s="252"/>
      <c r="E384" s="252"/>
      <c r="F384" s="252"/>
      <c r="G384" s="252"/>
      <c r="H384" s="160"/>
      <c r="I384" s="160"/>
      <c r="J384" s="160"/>
      <c r="K384" s="160"/>
      <c r="L384" s="160"/>
      <c r="M384" s="160"/>
      <c r="N384" s="159"/>
      <c r="O384" s="159"/>
      <c r="P384" s="159"/>
      <c r="Q384" s="159"/>
      <c r="R384" s="160"/>
      <c r="S384" s="160"/>
      <c r="T384" s="160"/>
      <c r="U384" s="160"/>
      <c r="V384" s="160"/>
      <c r="W384" s="160"/>
      <c r="X384" s="160"/>
      <c r="Y384" s="160"/>
      <c r="Z384" s="149"/>
      <c r="AA384" s="149"/>
      <c r="AB384" s="149"/>
      <c r="AC384" s="149"/>
      <c r="AD384" s="149"/>
      <c r="AE384" s="149"/>
      <c r="AF384" s="149"/>
      <c r="AG384" s="149" t="s">
        <v>279</v>
      </c>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row>
    <row r="385" spans="1:60" outlineLevel="1" x14ac:dyDescent="0.2">
      <c r="A385" s="156">
        <v>82</v>
      </c>
      <c r="B385" s="157" t="s">
        <v>1844</v>
      </c>
      <c r="C385" s="190" t="s">
        <v>1845</v>
      </c>
      <c r="D385" s="158" t="s">
        <v>0</v>
      </c>
      <c r="E385" s="182"/>
      <c r="F385" s="161"/>
      <c r="G385" s="160">
        <f>ROUND(E385*F385,2)</f>
        <v>0</v>
      </c>
      <c r="H385" s="161"/>
      <c r="I385" s="160">
        <f>ROUND(E385*H385,2)</f>
        <v>0</v>
      </c>
      <c r="J385" s="161"/>
      <c r="K385" s="160">
        <f>ROUND(E385*J385,2)</f>
        <v>0</v>
      </c>
      <c r="L385" s="160">
        <v>21</v>
      </c>
      <c r="M385" s="160">
        <f>G385*(1+L385/100)</f>
        <v>0</v>
      </c>
      <c r="N385" s="159">
        <v>0</v>
      </c>
      <c r="O385" s="159">
        <f>ROUND(E385*N385,2)</f>
        <v>0</v>
      </c>
      <c r="P385" s="159">
        <v>0</v>
      </c>
      <c r="Q385" s="159">
        <f>ROUND(E385*P385,2)</f>
        <v>0</v>
      </c>
      <c r="R385" s="160" t="s">
        <v>1084</v>
      </c>
      <c r="S385" s="160" t="s">
        <v>272</v>
      </c>
      <c r="T385" s="160" t="s">
        <v>272</v>
      </c>
      <c r="U385" s="160">
        <v>0</v>
      </c>
      <c r="V385" s="160">
        <f>ROUND(E385*U385,2)</f>
        <v>0</v>
      </c>
      <c r="W385" s="160"/>
      <c r="X385" s="160" t="s">
        <v>833</v>
      </c>
      <c r="Y385" s="160" t="s">
        <v>275</v>
      </c>
      <c r="Z385" s="149"/>
      <c r="AA385" s="149"/>
      <c r="AB385" s="149"/>
      <c r="AC385" s="149"/>
      <c r="AD385" s="149"/>
      <c r="AE385" s="149"/>
      <c r="AF385" s="149"/>
      <c r="AG385" s="149" t="s">
        <v>834</v>
      </c>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row>
    <row r="386" spans="1:60" outlineLevel="2" x14ac:dyDescent="0.2">
      <c r="A386" s="156"/>
      <c r="B386" s="157"/>
      <c r="C386" s="251"/>
      <c r="D386" s="252"/>
      <c r="E386" s="252"/>
      <c r="F386" s="252"/>
      <c r="G386" s="252"/>
      <c r="H386" s="160"/>
      <c r="I386" s="160"/>
      <c r="J386" s="160"/>
      <c r="K386" s="160"/>
      <c r="L386" s="160"/>
      <c r="M386" s="160"/>
      <c r="N386" s="159"/>
      <c r="O386" s="159"/>
      <c r="P386" s="159"/>
      <c r="Q386" s="159"/>
      <c r="R386" s="160"/>
      <c r="S386" s="160"/>
      <c r="T386" s="160"/>
      <c r="U386" s="160"/>
      <c r="V386" s="160"/>
      <c r="W386" s="160"/>
      <c r="X386" s="160"/>
      <c r="Y386" s="160"/>
      <c r="Z386" s="149"/>
      <c r="AA386" s="149"/>
      <c r="AB386" s="149"/>
      <c r="AC386" s="149"/>
      <c r="AD386" s="149"/>
      <c r="AE386" s="149"/>
      <c r="AF386" s="149"/>
      <c r="AG386" s="149" t="s">
        <v>279</v>
      </c>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row>
    <row r="387" spans="1:60" ht="22.5" outlineLevel="1" x14ac:dyDescent="0.2">
      <c r="A387" s="175">
        <v>83</v>
      </c>
      <c r="B387" s="176" t="s">
        <v>1846</v>
      </c>
      <c r="C387" s="185" t="s">
        <v>1847</v>
      </c>
      <c r="D387" s="177" t="s">
        <v>367</v>
      </c>
      <c r="E387" s="178">
        <v>1.98048</v>
      </c>
      <c r="F387" s="179"/>
      <c r="G387" s="180">
        <f>ROUND(E387*F387,2)</f>
        <v>0</v>
      </c>
      <c r="H387" s="179"/>
      <c r="I387" s="180">
        <f>ROUND(E387*H387,2)</f>
        <v>0</v>
      </c>
      <c r="J387" s="179"/>
      <c r="K387" s="180">
        <f>ROUND(E387*J387,2)</f>
        <v>0</v>
      </c>
      <c r="L387" s="180">
        <v>21</v>
      </c>
      <c r="M387" s="180">
        <f>G387*(1+L387/100)</f>
        <v>0</v>
      </c>
      <c r="N387" s="178">
        <v>0</v>
      </c>
      <c r="O387" s="178">
        <f>ROUND(E387*N387,2)</f>
        <v>0</v>
      </c>
      <c r="P387" s="178">
        <v>0</v>
      </c>
      <c r="Q387" s="178">
        <f>ROUND(E387*P387,2)</f>
        <v>0</v>
      </c>
      <c r="R387" s="180" t="s">
        <v>1084</v>
      </c>
      <c r="S387" s="180" t="s">
        <v>272</v>
      </c>
      <c r="T387" s="181" t="s">
        <v>272</v>
      </c>
      <c r="U387" s="160">
        <v>4.0430000000000001</v>
      </c>
      <c r="V387" s="160">
        <f>ROUND(E387*U387,2)</f>
        <v>8.01</v>
      </c>
      <c r="W387" s="160"/>
      <c r="X387" s="160" t="s">
        <v>709</v>
      </c>
      <c r="Y387" s="160" t="s">
        <v>275</v>
      </c>
      <c r="Z387" s="149"/>
      <c r="AA387" s="149"/>
      <c r="AB387" s="149"/>
      <c r="AC387" s="149"/>
      <c r="AD387" s="149"/>
      <c r="AE387" s="149"/>
      <c r="AF387" s="149"/>
      <c r="AG387" s="149" t="s">
        <v>710</v>
      </c>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row>
    <row r="388" spans="1:60" outlineLevel="2" x14ac:dyDescent="0.2">
      <c r="A388" s="156"/>
      <c r="B388" s="157"/>
      <c r="C388" s="260" t="s">
        <v>1848</v>
      </c>
      <c r="D388" s="261"/>
      <c r="E388" s="261"/>
      <c r="F388" s="261"/>
      <c r="G388" s="261"/>
      <c r="H388" s="160"/>
      <c r="I388" s="160"/>
      <c r="J388" s="160"/>
      <c r="K388" s="160"/>
      <c r="L388" s="160"/>
      <c r="M388" s="160"/>
      <c r="N388" s="159"/>
      <c r="O388" s="159"/>
      <c r="P388" s="159"/>
      <c r="Q388" s="159"/>
      <c r="R388" s="160"/>
      <c r="S388" s="160"/>
      <c r="T388" s="160"/>
      <c r="U388" s="160"/>
      <c r="V388" s="160"/>
      <c r="W388" s="160"/>
      <c r="X388" s="160"/>
      <c r="Y388" s="160"/>
      <c r="Z388" s="149"/>
      <c r="AA388" s="149"/>
      <c r="AB388" s="149"/>
      <c r="AC388" s="149"/>
      <c r="AD388" s="149"/>
      <c r="AE388" s="149"/>
      <c r="AF388" s="149"/>
      <c r="AG388" s="149" t="s">
        <v>316</v>
      </c>
      <c r="AH388" s="149"/>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row>
    <row r="389" spans="1:60" outlineLevel="2" x14ac:dyDescent="0.2">
      <c r="A389" s="156"/>
      <c r="B389" s="157"/>
      <c r="C389" s="186" t="s">
        <v>712</v>
      </c>
      <c r="D389" s="165"/>
      <c r="E389" s="166"/>
      <c r="F389" s="160"/>
      <c r="G389" s="160"/>
      <c r="H389" s="160"/>
      <c r="I389" s="160"/>
      <c r="J389" s="160"/>
      <c r="K389" s="160"/>
      <c r="L389" s="160"/>
      <c r="M389" s="160"/>
      <c r="N389" s="159"/>
      <c r="O389" s="159"/>
      <c r="P389" s="159"/>
      <c r="Q389" s="159"/>
      <c r="R389" s="160"/>
      <c r="S389" s="160"/>
      <c r="T389" s="160"/>
      <c r="U389" s="160"/>
      <c r="V389" s="160"/>
      <c r="W389" s="160"/>
      <c r="X389" s="160"/>
      <c r="Y389" s="160"/>
      <c r="Z389" s="149"/>
      <c r="AA389" s="149"/>
      <c r="AB389" s="149"/>
      <c r="AC389" s="149"/>
      <c r="AD389" s="149"/>
      <c r="AE389" s="149"/>
      <c r="AF389" s="149"/>
      <c r="AG389" s="149" t="s">
        <v>284</v>
      </c>
      <c r="AH389" s="149">
        <v>0</v>
      </c>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row>
    <row r="390" spans="1:60" outlineLevel="3" x14ac:dyDescent="0.2">
      <c r="A390" s="156"/>
      <c r="B390" s="157"/>
      <c r="C390" s="186" t="s">
        <v>1849</v>
      </c>
      <c r="D390" s="165"/>
      <c r="E390" s="166"/>
      <c r="F390" s="160"/>
      <c r="G390" s="160"/>
      <c r="H390" s="160"/>
      <c r="I390" s="160"/>
      <c r="J390" s="160"/>
      <c r="K390" s="160"/>
      <c r="L390" s="160"/>
      <c r="M390" s="160"/>
      <c r="N390" s="159"/>
      <c r="O390" s="159"/>
      <c r="P390" s="159"/>
      <c r="Q390" s="159"/>
      <c r="R390" s="160"/>
      <c r="S390" s="160"/>
      <c r="T390" s="160"/>
      <c r="U390" s="160"/>
      <c r="V390" s="160"/>
      <c r="W390" s="160"/>
      <c r="X390" s="160"/>
      <c r="Y390" s="160"/>
      <c r="Z390" s="149"/>
      <c r="AA390" s="149"/>
      <c r="AB390" s="149"/>
      <c r="AC390" s="149"/>
      <c r="AD390" s="149"/>
      <c r="AE390" s="149"/>
      <c r="AF390" s="149"/>
      <c r="AG390" s="149" t="s">
        <v>284</v>
      </c>
      <c r="AH390" s="149">
        <v>0</v>
      </c>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row>
    <row r="391" spans="1:60" outlineLevel="3" x14ac:dyDescent="0.2">
      <c r="A391" s="156"/>
      <c r="B391" s="157"/>
      <c r="C391" s="186" t="s">
        <v>1850</v>
      </c>
      <c r="D391" s="165"/>
      <c r="E391" s="166">
        <v>1.98048</v>
      </c>
      <c r="F391" s="160"/>
      <c r="G391" s="160"/>
      <c r="H391" s="160"/>
      <c r="I391" s="160"/>
      <c r="J391" s="160"/>
      <c r="K391" s="160"/>
      <c r="L391" s="160"/>
      <c r="M391" s="160"/>
      <c r="N391" s="159"/>
      <c r="O391" s="159"/>
      <c r="P391" s="159"/>
      <c r="Q391" s="159"/>
      <c r="R391" s="160"/>
      <c r="S391" s="160"/>
      <c r="T391" s="160"/>
      <c r="U391" s="160"/>
      <c r="V391" s="160"/>
      <c r="W391" s="160"/>
      <c r="X391" s="160"/>
      <c r="Y391" s="160"/>
      <c r="Z391" s="149"/>
      <c r="AA391" s="149"/>
      <c r="AB391" s="149"/>
      <c r="AC391" s="149"/>
      <c r="AD391" s="149"/>
      <c r="AE391" s="149"/>
      <c r="AF391" s="149"/>
      <c r="AG391" s="149" t="s">
        <v>284</v>
      </c>
      <c r="AH391" s="149">
        <v>0</v>
      </c>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row>
    <row r="392" spans="1:60" outlineLevel="2" x14ac:dyDescent="0.2">
      <c r="A392" s="156"/>
      <c r="B392" s="157"/>
      <c r="C392" s="251"/>
      <c r="D392" s="252"/>
      <c r="E392" s="252"/>
      <c r="F392" s="252"/>
      <c r="G392" s="252"/>
      <c r="H392" s="160"/>
      <c r="I392" s="160"/>
      <c r="J392" s="160"/>
      <c r="K392" s="160"/>
      <c r="L392" s="160"/>
      <c r="M392" s="160"/>
      <c r="N392" s="159"/>
      <c r="O392" s="159"/>
      <c r="P392" s="159"/>
      <c r="Q392" s="159"/>
      <c r="R392" s="160"/>
      <c r="S392" s="160"/>
      <c r="T392" s="160"/>
      <c r="U392" s="160"/>
      <c r="V392" s="160"/>
      <c r="W392" s="160"/>
      <c r="X392" s="160"/>
      <c r="Y392" s="160"/>
      <c r="Z392" s="149"/>
      <c r="AA392" s="149"/>
      <c r="AB392" s="149"/>
      <c r="AC392" s="149"/>
      <c r="AD392" s="149"/>
      <c r="AE392" s="149"/>
      <c r="AF392" s="149"/>
      <c r="AG392" s="149" t="s">
        <v>279</v>
      </c>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row>
    <row r="393" spans="1:60" x14ac:dyDescent="0.2">
      <c r="A393" s="168" t="s">
        <v>267</v>
      </c>
      <c r="B393" s="169" t="s">
        <v>194</v>
      </c>
      <c r="C393" s="184" t="s">
        <v>195</v>
      </c>
      <c r="D393" s="170"/>
      <c r="E393" s="171"/>
      <c r="F393" s="172"/>
      <c r="G393" s="172">
        <f>SUMIF(AG394:AG509,"&lt;&gt;NOR",G394:G509)</f>
        <v>0</v>
      </c>
      <c r="H393" s="172"/>
      <c r="I393" s="172">
        <f>SUM(I394:I509)</f>
        <v>0</v>
      </c>
      <c r="J393" s="172"/>
      <c r="K393" s="172">
        <f>SUM(K394:K509)</f>
        <v>0</v>
      </c>
      <c r="L393" s="172"/>
      <c r="M393" s="172">
        <f>SUM(M394:M509)</f>
        <v>0</v>
      </c>
      <c r="N393" s="171"/>
      <c r="O393" s="171">
        <f>SUM(O394:O509)</f>
        <v>3.6699999999999995</v>
      </c>
      <c r="P393" s="171"/>
      <c r="Q393" s="171">
        <f>SUM(Q394:Q509)</f>
        <v>1.6099999999999999</v>
      </c>
      <c r="R393" s="172"/>
      <c r="S393" s="172"/>
      <c r="T393" s="173"/>
      <c r="U393" s="167"/>
      <c r="V393" s="167">
        <f>SUM(V394:V509)</f>
        <v>404.81999999999994</v>
      </c>
      <c r="W393" s="167"/>
      <c r="X393" s="167"/>
      <c r="Y393" s="167"/>
      <c r="AG393" t="s">
        <v>268</v>
      </c>
    </row>
    <row r="394" spans="1:60" ht="22.5" outlineLevel="1" x14ac:dyDescent="0.2">
      <c r="A394" s="175">
        <v>84</v>
      </c>
      <c r="B394" s="176" t="s">
        <v>1851</v>
      </c>
      <c r="C394" s="185" t="s">
        <v>1852</v>
      </c>
      <c r="D394" s="177" t="s">
        <v>330</v>
      </c>
      <c r="E394" s="178">
        <v>126</v>
      </c>
      <c r="F394" s="179"/>
      <c r="G394" s="180">
        <f>ROUND(E394*F394,2)</f>
        <v>0</v>
      </c>
      <c r="H394" s="179"/>
      <c r="I394" s="180">
        <f>ROUND(E394*H394,2)</f>
        <v>0</v>
      </c>
      <c r="J394" s="179"/>
      <c r="K394" s="180">
        <f>ROUND(E394*J394,2)</f>
        <v>0</v>
      </c>
      <c r="L394" s="180">
        <v>21</v>
      </c>
      <c r="M394" s="180">
        <f>G394*(1+L394/100)</f>
        <v>0</v>
      </c>
      <c r="N394" s="178">
        <v>5.3499999999999997E-3</v>
      </c>
      <c r="O394" s="178">
        <f>ROUND(E394*N394,2)</f>
        <v>0.67</v>
      </c>
      <c r="P394" s="178">
        <v>0</v>
      </c>
      <c r="Q394" s="178">
        <f>ROUND(E394*P394,2)</f>
        <v>0</v>
      </c>
      <c r="R394" s="180" t="s">
        <v>1084</v>
      </c>
      <c r="S394" s="180" t="s">
        <v>272</v>
      </c>
      <c r="T394" s="181" t="s">
        <v>272</v>
      </c>
      <c r="U394" s="160">
        <v>0.45</v>
      </c>
      <c r="V394" s="160">
        <f>ROUND(E394*U394,2)</f>
        <v>56.7</v>
      </c>
      <c r="W394" s="160"/>
      <c r="X394" s="160" t="s">
        <v>313</v>
      </c>
      <c r="Y394" s="160" t="s">
        <v>275</v>
      </c>
      <c r="Z394" s="149"/>
      <c r="AA394" s="149"/>
      <c r="AB394" s="149"/>
      <c r="AC394" s="149"/>
      <c r="AD394" s="149"/>
      <c r="AE394" s="149"/>
      <c r="AF394" s="149"/>
      <c r="AG394" s="149" t="s">
        <v>554</v>
      </c>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row>
    <row r="395" spans="1:60" outlineLevel="2" x14ac:dyDescent="0.2">
      <c r="A395" s="156"/>
      <c r="B395" s="157"/>
      <c r="C395" s="249" t="s">
        <v>1574</v>
      </c>
      <c r="D395" s="250"/>
      <c r="E395" s="250"/>
      <c r="F395" s="250"/>
      <c r="G395" s="250"/>
      <c r="H395" s="160"/>
      <c r="I395" s="160"/>
      <c r="J395" s="160"/>
      <c r="K395" s="160"/>
      <c r="L395" s="160"/>
      <c r="M395" s="160"/>
      <c r="N395" s="159"/>
      <c r="O395" s="159"/>
      <c r="P395" s="159"/>
      <c r="Q395" s="159"/>
      <c r="R395" s="160"/>
      <c r="S395" s="160"/>
      <c r="T395" s="160"/>
      <c r="U395" s="160"/>
      <c r="V395" s="160"/>
      <c r="W395" s="160"/>
      <c r="X395" s="160"/>
      <c r="Y395" s="160"/>
      <c r="Z395" s="149"/>
      <c r="AA395" s="149"/>
      <c r="AB395" s="149"/>
      <c r="AC395" s="149"/>
      <c r="AD395" s="149"/>
      <c r="AE395" s="149"/>
      <c r="AF395" s="149"/>
      <c r="AG395" s="149" t="s">
        <v>278</v>
      </c>
      <c r="AH395" s="149"/>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row>
    <row r="396" spans="1:60" outlineLevel="2" x14ac:dyDescent="0.2">
      <c r="A396" s="156"/>
      <c r="B396" s="157"/>
      <c r="C396" s="186" t="s">
        <v>1853</v>
      </c>
      <c r="D396" s="165"/>
      <c r="E396" s="166">
        <v>120</v>
      </c>
      <c r="F396" s="160"/>
      <c r="G396" s="160"/>
      <c r="H396" s="160"/>
      <c r="I396" s="160"/>
      <c r="J396" s="160"/>
      <c r="K396" s="160"/>
      <c r="L396" s="160"/>
      <c r="M396" s="160"/>
      <c r="N396" s="159"/>
      <c r="O396" s="159"/>
      <c r="P396" s="159"/>
      <c r="Q396" s="159"/>
      <c r="R396" s="160"/>
      <c r="S396" s="160"/>
      <c r="T396" s="160"/>
      <c r="U396" s="160"/>
      <c r="V396" s="160"/>
      <c r="W396" s="160"/>
      <c r="X396" s="160"/>
      <c r="Y396" s="160"/>
      <c r="Z396" s="149"/>
      <c r="AA396" s="149"/>
      <c r="AB396" s="149"/>
      <c r="AC396" s="149"/>
      <c r="AD396" s="149"/>
      <c r="AE396" s="149"/>
      <c r="AF396" s="149"/>
      <c r="AG396" s="149" t="s">
        <v>284</v>
      </c>
      <c r="AH396" s="149">
        <v>0</v>
      </c>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row>
    <row r="397" spans="1:60" outlineLevel="3" x14ac:dyDescent="0.2">
      <c r="A397" s="156"/>
      <c r="B397" s="157"/>
      <c r="C397" s="186" t="s">
        <v>1592</v>
      </c>
      <c r="D397" s="165"/>
      <c r="E397" s="166">
        <v>6</v>
      </c>
      <c r="F397" s="160"/>
      <c r="G397" s="160"/>
      <c r="H397" s="160"/>
      <c r="I397" s="160"/>
      <c r="J397" s="160"/>
      <c r="K397" s="160"/>
      <c r="L397" s="160"/>
      <c r="M397" s="160"/>
      <c r="N397" s="159"/>
      <c r="O397" s="159"/>
      <c r="P397" s="159"/>
      <c r="Q397" s="159"/>
      <c r="R397" s="160"/>
      <c r="S397" s="160"/>
      <c r="T397" s="160"/>
      <c r="U397" s="160"/>
      <c r="V397" s="160"/>
      <c r="W397" s="160"/>
      <c r="X397" s="160"/>
      <c r="Y397" s="160"/>
      <c r="Z397" s="149"/>
      <c r="AA397" s="149"/>
      <c r="AB397" s="149"/>
      <c r="AC397" s="149"/>
      <c r="AD397" s="149"/>
      <c r="AE397" s="149"/>
      <c r="AF397" s="149"/>
      <c r="AG397" s="149" t="s">
        <v>284</v>
      </c>
      <c r="AH397" s="149">
        <v>0</v>
      </c>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row>
    <row r="398" spans="1:60" outlineLevel="2" x14ac:dyDescent="0.2">
      <c r="A398" s="156"/>
      <c r="B398" s="157"/>
      <c r="C398" s="251"/>
      <c r="D398" s="252"/>
      <c r="E398" s="252"/>
      <c r="F398" s="252"/>
      <c r="G398" s="252"/>
      <c r="H398" s="160"/>
      <c r="I398" s="160"/>
      <c r="J398" s="160"/>
      <c r="K398" s="160"/>
      <c r="L398" s="160"/>
      <c r="M398" s="160"/>
      <c r="N398" s="159"/>
      <c r="O398" s="159"/>
      <c r="P398" s="159"/>
      <c r="Q398" s="159"/>
      <c r="R398" s="160"/>
      <c r="S398" s="160"/>
      <c r="T398" s="160"/>
      <c r="U398" s="160"/>
      <c r="V398" s="160"/>
      <c r="W398" s="160"/>
      <c r="X398" s="160"/>
      <c r="Y398" s="160"/>
      <c r="Z398" s="149"/>
      <c r="AA398" s="149"/>
      <c r="AB398" s="149"/>
      <c r="AC398" s="149"/>
      <c r="AD398" s="149"/>
      <c r="AE398" s="149"/>
      <c r="AF398" s="149"/>
      <c r="AG398" s="149" t="s">
        <v>279</v>
      </c>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row>
    <row r="399" spans="1:60" ht="22.5" outlineLevel="1" x14ac:dyDescent="0.2">
      <c r="A399" s="175">
        <v>85</v>
      </c>
      <c r="B399" s="176" t="s">
        <v>1854</v>
      </c>
      <c r="C399" s="185" t="s">
        <v>1855</v>
      </c>
      <c r="D399" s="177" t="s">
        <v>330</v>
      </c>
      <c r="E399" s="178">
        <v>10</v>
      </c>
      <c r="F399" s="179"/>
      <c r="G399" s="180">
        <f>ROUND(E399*F399,2)</f>
        <v>0</v>
      </c>
      <c r="H399" s="179"/>
      <c r="I399" s="180">
        <f>ROUND(E399*H399,2)</f>
        <v>0</v>
      </c>
      <c r="J399" s="179"/>
      <c r="K399" s="180">
        <f>ROUND(E399*J399,2)</f>
        <v>0</v>
      </c>
      <c r="L399" s="180">
        <v>21</v>
      </c>
      <c r="M399" s="180">
        <f>G399*(1+L399/100)</f>
        <v>0</v>
      </c>
      <c r="N399" s="178">
        <v>5.79E-3</v>
      </c>
      <c r="O399" s="178">
        <f>ROUND(E399*N399,2)</f>
        <v>0.06</v>
      </c>
      <c r="P399" s="178">
        <v>0</v>
      </c>
      <c r="Q399" s="178">
        <f>ROUND(E399*P399,2)</f>
        <v>0</v>
      </c>
      <c r="R399" s="180" t="s">
        <v>1084</v>
      </c>
      <c r="S399" s="180" t="s">
        <v>272</v>
      </c>
      <c r="T399" s="181" t="s">
        <v>272</v>
      </c>
      <c r="U399" s="160">
        <v>0.47</v>
      </c>
      <c r="V399" s="160">
        <f>ROUND(E399*U399,2)</f>
        <v>4.7</v>
      </c>
      <c r="W399" s="160"/>
      <c r="X399" s="160" t="s">
        <v>313</v>
      </c>
      <c r="Y399" s="160" t="s">
        <v>275</v>
      </c>
      <c r="Z399" s="149"/>
      <c r="AA399" s="149"/>
      <c r="AB399" s="149"/>
      <c r="AC399" s="149"/>
      <c r="AD399" s="149"/>
      <c r="AE399" s="149"/>
      <c r="AF399" s="149"/>
      <c r="AG399" s="149" t="s">
        <v>554</v>
      </c>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row>
    <row r="400" spans="1:60" outlineLevel="2" x14ac:dyDescent="0.2">
      <c r="A400" s="156"/>
      <c r="B400" s="157"/>
      <c r="C400" s="249" t="s">
        <v>1574</v>
      </c>
      <c r="D400" s="250"/>
      <c r="E400" s="250"/>
      <c r="F400" s="250"/>
      <c r="G400" s="250"/>
      <c r="H400" s="160"/>
      <c r="I400" s="160"/>
      <c r="J400" s="160"/>
      <c r="K400" s="160"/>
      <c r="L400" s="160"/>
      <c r="M400" s="160"/>
      <c r="N400" s="159"/>
      <c r="O400" s="159"/>
      <c r="P400" s="159"/>
      <c r="Q400" s="159"/>
      <c r="R400" s="160"/>
      <c r="S400" s="160"/>
      <c r="T400" s="160"/>
      <c r="U400" s="160"/>
      <c r="V400" s="160"/>
      <c r="W400" s="160"/>
      <c r="X400" s="160"/>
      <c r="Y400" s="160"/>
      <c r="Z400" s="149"/>
      <c r="AA400" s="149"/>
      <c r="AB400" s="149"/>
      <c r="AC400" s="149"/>
      <c r="AD400" s="149"/>
      <c r="AE400" s="149"/>
      <c r="AF400" s="149"/>
      <c r="AG400" s="149" t="s">
        <v>278</v>
      </c>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row>
    <row r="401" spans="1:60" outlineLevel="2" x14ac:dyDescent="0.2">
      <c r="A401" s="156"/>
      <c r="B401" s="157"/>
      <c r="C401" s="186" t="s">
        <v>1595</v>
      </c>
      <c r="D401" s="165"/>
      <c r="E401" s="166">
        <v>10</v>
      </c>
      <c r="F401" s="160"/>
      <c r="G401" s="160"/>
      <c r="H401" s="160"/>
      <c r="I401" s="160"/>
      <c r="J401" s="160"/>
      <c r="K401" s="160"/>
      <c r="L401" s="160"/>
      <c r="M401" s="160"/>
      <c r="N401" s="159"/>
      <c r="O401" s="159"/>
      <c r="P401" s="159"/>
      <c r="Q401" s="159"/>
      <c r="R401" s="160"/>
      <c r="S401" s="160"/>
      <c r="T401" s="160"/>
      <c r="U401" s="160"/>
      <c r="V401" s="160"/>
      <c r="W401" s="160"/>
      <c r="X401" s="160"/>
      <c r="Y401" s="160"/>
      <c r="Z401" s="149"/>
      <c r="AA401" s="149"/>
      <c r="AB401" s="149"/>
      <c r="AC401" s="149"/>
      <c r="AD401" s="149"/>
      <c r="AE401" s="149"/>
      <c r="AF401" s="149"/>
      <c r="AG401" s="149" t="s">
        <v>284</v>
      </c>
      <c r="AH401" s="149">
        <v>0</v>
      </c>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row>
    <row r="402" spans="1:60" outlineLevel="2" x14ac:dyDescent="0.2">
      <c r="A402" s="156"/>
      <c r="B402" s="157"/>
      <c r="C402" s="251"/>
      <c r="D402" s="252"/>
      <c r="E402" s="252"/>
      <c r="F402" s="252"/>
      <c r="G402" s="252"/>
      <c r="H402" s="160"/>
      <c r="I402" s="160"/>
      <c r="J402" s="160"/>
      <c r="K402" s="160"/>
      <c r="L402" s="160"/>
      <c r="M402" s="160"/>
      <c r="N402" s="159"/>
      <c r="O402" s="159"/>
      <c r="P402" s="159"/>
      <c r="Q402" s="159"/>
      <c r="R402" s="160"/>
      <c r="S402" s="160"/>
      <c r="T402" s="160"/>
      <c r="U402" s="160"/>
      <c r="V402" s="160"/>
      <c r="W402" s="160"/>
      <c r="X402" s="160"/>
      <c r="Y402" s="160"/>
      <c r="Z402" s="149"/>
      <c r="AA402" s="149"/>
      <c r="AB402" s="149"/>
      <c r="AC402" s="149"/>
      <c r="AD402" s="149"/>
      <c r="AE402" s="149"/>
      <c r="AF402" s="149"/>
      <c r="AG402" s="149" t="s">
        <v>279</v>
      </c>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row>
    <row r="403" spans="1:60" ht="22.5" outlineLevel="1" x14ac:dyDescent="0.2">
      <c r="A403" s="175">
        <v>86</v>
      </c>
      <c r="B403" s="176" t="s">
        <v>1856</v>
      </c>
      <c r="C403" s="185" t="s">
        <v>1857</v>
      </c>
      <c r="D403" s="177" t="s">
        <v>330</v>
      </c>
      <c r="E403" s="178">
        <v>15</v>
      </c>
      <c r="F403" s="179"/>
      <c r="G403" s="180">
        <f>ROUND(E403*F403,2)</f>
        <v>0</v>
      </c>
      <c r="H403" s="179"/>
      <c r="I403" s="180">
        <f>ROUND(E403*H403,2)</f>
        <v>0</v>
      </c>
      <c r="J403" s="179"/>
      <c r="K403" s="180">
        <f>ROUND(E403*J403,2)</f>
        <v>0</v>
      </c>
      <c r="L403" s="180">
        <v>21</v>
      </c>
      <c r="M403" s="180">
        <f>G403*(1+L403/100)</f>
        <v>0</v>
      </c>
      <c r="N403" s="178">
        <v>6.1799999999999997E-3</v>
      </c>
      <c r="O403" s="178">
        <f>ROUND(E403*N403,2)</f>
        <v>0.09</v>
      </c>
      <c r="P403" s="178">
        <v>0</v>
      </c>
      <c r="Q403" s="178">
        <f>ROUND(E403*P403,2)</f>
        <v>0</v>
      </c>
      <c r="R403" s="180" t="s">
        <v>1084</v>
      </c>
      <c r="S403" s="180" t="s">
        <v>272</v>
      </c>
      <c r="T403" s="181" t="s">
        <v>272</v>
      </c>
      <c r="U403" s="160">
        <v>0.51</v>
      </c>
      <c r="V403" s="160">
        <f>ROUND(E403*U403,2)</f>
        <v>7.65</v>
      </c>
      <c r="W403" s="160"/>
      <c r="X403" s="160" t="s">
        <v>313</v>
      </c>
      <c r="Y403" s="160" t="s">
        <v>275</v>
      </c>
      <c r="Z403" s="149"/>
      <c r="AA403" s="149"/>
      <c r="AB403" s="149"/>
      <c r="AC403" s="149"/>
      <c r="AD403" s="149"/>
      <c r="AE403" s="149"/>
      <c r="AF403" s="149"/>
      <c r="AG403" s="149" t="s">
        <v>554</v>
      </c>
      <c r="AH403" s="149"/>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row>
    <row r="404" spans="1:60" outlineLevel="2" x14ac:dyDescent="0.2">
      <c r="A404" s="156"/>
      <c r="B404" s="157"/>
      <c r="C404" s="249" t="s">
        <v>1574</v>
      </c>
      <c r="D404" s="250"/>
      <c r="E404" s="250"/>
      <c r="F404" s="250"/>
      <c r="G404" s="250"/>
      <c r="H404" s="160"/>
      <c r="I404" s="160"/>
      <c r="J404" s="160"/>
      <c r="K404" s="160"/>
      <c r="L404" s="160"/>
      <c r="M404" s="160"/>
      <c r="N404" s="159"/>
      <c r="O404" s="159"/>
      <c r="P404" s="159"/>
      <c r="Q404" s="159"/>
      <c r="R404" s="160"/>
      <c r="S404" s="160"/>
      <c r="T404" s="160"/>
      <c r="U404" s="160"/>
      <c r="V404" s="160"/>
      <c r="W404" s="160"/>
      <c r="X404" s="160"/>
      <c r="Y404" s="160"/>
      <c r="Z404" s="149"/>
      <c r="AA404" s="149"/>
      <c r="AB404" s="149"/>
      <c r="AC404" s="149"/>
      <c r="AD404" s="149"/>
      <c r="AE404" s="149"/>
      <c r="AF404" s="149"/>
      <c r="AG404" s="149" t="s">
        <v>278</v>
      </c>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row>
    <row r="405" spans="1:60" outlineLevel="2" x14ac:dyDescent="0.2">
      <c r="A405" s="156"/>
      <c r="B405" s="157"/>
      <c r="C405" s="186" t="s">
        <v>1599</v>
      </c>
      <c r="D405" s="165"/>
      <c r="E405" s="166">
        <v>4</v>
      </c>
      <c r="F405" s="160"/>
      <c r="G405" s="160"/>
      <c r="H405" s="160"/>
      <c r="I405" s="160"/>
      <c r="J405" s="160"/>
      <c r="K405" s="160"/>
      <c r="L405" s="160"/>
      <c r="M405" s="160"/>
      <c r="N405" s="159"/>
      <c r="O405" s="159"/>
      <c r="P405" s="159"/>
      <c r="Q405" s="159"/>
      <c r="R405" s="160"/>
      <c r="S405" s="160"/>
      <c r="T405" s="160"/>
      <c r="U405" s="160"/>
      <c r="V405" s="160"/>
      <c r="W405" s="160"/>
      <c r="X405" s="160"/>
      <c r="Y405" s="160"/>
      <c r="Z405" s="149"/>
      <c r="AA405" s="149"/>
      <c r="AB405" s="149"/>
      <c r="AC405" s="149"/>
      <c r="AD405" s="149"/>
      <c r="AE405" s="149"/>
      <c r="AF405" s="149"/>
      <c r="AG405" s="149" t="s">
        <v>284</v>
      </c>
      <c r="AH405" s="149">
        <v>0</v>
      </c>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row>
    <row r="406" spans="1:60" outlineLevel="3" x14ac:dyDescent="0.2">
      <c r="A406" s="156"/>
      <c r="B406" s="157"/>
      <c r="C406" s="186" t="s">
        <v>1858</v>
      </c>
      <c r="D406" s="165"/>
      <c r="E406" s="166">
        <v>11</v>
      </c>
      <c r="F406" s="160"/>
      <c r="G406" s="160"/>
      <c r="H406" s="160"/>
      <c r="I406" s="160"/>
      <c r="J406" s="160"/>
      <c r="K406" s="160"/>
      <c r="L406" s="160"/>
      <c r="M406" s="160"/>
      <c r="N406" s="159"/>
      <c r="O406" s="159"/>
      <c r="P406" s="159"/>
      <c r="Q406" s="159"/>
      <c r="R406" s="160"/>
      <c r="S406" s="160"/>
      <c r="T406" s="160"/>
      <c r="U406" s="160"/>
      <c r="V406" s="160"/>
      <c r="W406" s="160"/>
      <c r="X406" s="160"/>
      <c r="Y406" s="160"/>
      <c r="Z406" s="149"/>
      <c r="AA406" s="149"/>
      <c r="AB406" s="149"/>
      <c r="AC406" s="149"/>
      <c r="AD406" s="149"/>
      <c r="AE406" s="149"/>
      <c r="AF406" s="149"/>
      <c r="AG406" s="149" t="s">
        <v>284</v>
      </c>
      <c r="AH406" s="149">
        <v>0</v>
      </c>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row>
    <row r="407" spans="1:60" outlineLevel="2" x14ac:dyDescent="0.2">
      <c r="A407" s="156"/>
      <c r="B407" s="157"/>
      <c r="C407" s="251"/>
      <c r="D407" s="252"/>
      <c r="E407" s="252"/>
      <c r="F407" s="252"/>
      <c r="G407" s="252"/>
      <c r="H407" s="160"/>
      <c r="I407" s="160"/>
      <c r="J407" s="160"/>
      <c r="K407" s="160"/>
      <c r="L407" s="160"/>
      <c r="M407" s="160"/>
      <c r="N407" s="159"/>
      <c r="O407" s="159"/>
      <c r="P407" s="159"/>
      <c r="Q407" s="159"/>
      <c r="R407" s="160"/>
      <c r="S407" s="160"/>
      <c r="T407" s="160"/>
      <c r="U407" s="160"/>
      <c r="V407" s="160"/>
      <c r="W407" s="160"/>
      <c r="X407" s="160"/>
      <c r="Y407" s="160"/>
      <c r="Z407" s="149"/>
      <c r="AA407" s="149"/>
      <c r="AB407" s="149"/>
      <c r="AC407" s="149"/>
      <c r="AD407" s="149"/>
      <c r="AE407" s="149"/>
      <c r="AF407" s="149"/>
      <c r="AG407" s="149" t="s">
        <v>279</v>
      </c>
      <c r="AH407" s="149"/>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row>
    <row r="408" spans="1:60" ht="22.5" outlineLevel="1" x14ac:dyDescent="0.2">
      <c r="A408" s="175">
        <v>87</v>
      </c>
      <c r="B408" s="176" t="s">
        <v>1859</v>
      </c>
      <c r="C408" s="185" t="s">
        <v>1860</v>
      </c>
      <c r="D408" s="177" t="s">
        <v>330</v>
      </c>
      <c r="E408" s="178">
        <v>90</v>
      </c>
      <c r="F408" s="179"/>
      <c r="G408" s="180">
        <f>ROUND(E408*F408,2)</f>
        <v>0</v>
      </c>
      <c r="H408" s="179"/>
      <c r="I408" s="180">
        <f>ROUND(E408*H408,2)</f>
        <v>0</v>
      </c>
      <c r="J408" s="179"/>
      <c r="K408" s="180">
        <f>ROUND(E408*J408,2)</f>
        <v>0</v>
      </c>
      <c r="L408" s="180">
        <v>21</v>
      </c>
      <c r="M408" s="180">
        <f>G408*(1+L408/100)</f>
        <v>0</v>
      </c>
      <c r="N408" s="178">
        <v>7.0600000000000003E-3</v>
      </c>
      <c r="O408" s="178">
        <f>ROUND(E408*N408,2)</f>
        <v>0.64</v>
      </c>
      <c r="P408" s="178">
        <v>0</v>
      </c>
      <c r="Q408" s="178">
        <f>ROUND(E408*P408,2)</f>
        <v>0</v>
      </c>
      <c r="R408" s="180" t="s">
        <v>1084</v>
      </c>
      <c r="S408" s="180" t="s">
        <v>272</v>
      </c>
      <c r="T408" s="181" t="s">
        <v>272</v>
      </c>
      <c r="U408" s="160">
        <v>0.56999999999999995</v>
      </c>
      <c r="V408" s="160">
        <f>ROUND(E408*U408,2)</f>
        <v>51.3</v>
      </c>
      <c r="W408" s="160"/>
      <c r="X408" s="160" t="s">
        <v>313</v>
      </c>
      <c r="Y408" s="160" t="s">
        <v>275</v>
      </c>
      <c r="Z408" s="149"/>
      <c r="AA408" s="149"/>
      <c r="AB408" s="149"/>
      <c r="AC408" s="149"/>
      <c r="AD408" s="149"/>
      <c r="AE408" s="149"/>
      <c r="AF408" s="149"/>
      <c r="AG408" s="149" t="s">
        <v>554</v>
      </c>
      <c r="AH408" s="149"/>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row>
    <row r="409" spans="1:60" outlineLevel="2" x14ac:dyDescent="0.2">
      <c r="A409" s="156"/>
      <c r="B409" s="157"/>
      <c r="C409" s="249" t="s">
        <v>1574</v>
      </c>
      <c r="D409" s="250"/>
      <c r="E409" s="250"/>
      <c r="F409" s="250"/>
      <c r="G409" s="250"/>
      <c r="H409" s="160"/>
      <c r="I409" s="160"/>
      <c r="J409" s="160"/>
      <c r="K409" s="160"/>
      <c r="L409" s="160"/>
      <c r="M409" s="160"/>
      <c r="N409" s="159"/>
      <c r="O409" s="159"/>
      <c r="P409" s="159"/>
      <c r="Q409" s="159"/>
      <c r="R409" s="160"/>
      <c r="S409" s="160"/>
      <c r="T409" s="160"/>
      <c r="U409" s="160"/>
      <c r="V409" s="160"/>
      <c r="W409" s="160"/>
      <c r="X409" s="160"/>
      <c r="Y409" s="160"/>
      <c r="Z409" s="149"/>
      <c r="AA409" s="149"/>
      <c r="AB409" s="149"/>
      <c r="AC409" s="149"/>
      <c r="AD409" s="149"/>
      <c r="AE409" s="149"/>
      <c r="AF409" s="149"/>
      <c r="AG409" s="149" t="s">
        <v>278</v>
      </c>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row>
    <row r="410" spans="1:60" outlineLevel="2" x14ac:dyDescent="0.2">
      <c r="A410" s="156"/>
      <c r="B410" s="157"/>
      <c r="C410" s="186" t="s">
        <v>1603</v>
      </c>
      <c r="D410" s="165"/>
      <c r="E410" s="166">
        <v>45</v>
      </c>
      <c r="F410" s="160"/>
      <c r="G410" s="160"/>
      <c r="H410" s="160"/>
      <c r="I410" s="160"/>
      <c r="J410" s="160"/>
      <c r="K410" s="160"/>
      <c r="L410" s="160"/>
      <c r="M410" s="160"/>
      <c r="N410" s="159"/>
      <c r="O410" s="159"/>
      <c r="P410" s="159"/>
      <c r="Q410" s="159"/>
      <c r="R410" s="160"/>
      <c r="S410" s="160"/>
      <c r="T410" s="160"/>
      <c r="U410" s="160"/>
      <c r="V410" s="160"/>
      <c r="W410" s="160"/>
      <c r="X410" s="160"/>
      <c r="Y410" s="160"/>
      <c r="Z410" s="149"/>
      <c r="AA410" s="149"/>
      <c r="AB410" s="149"/>
      <c r="AC410" s="149"/>
      <c r="AD410" s="149"/>
      <c r="AE410" s="149"/>
      <c r="AF410" s="149"/>
      <c r="AG410" s="149" t="s">
        <v>284</v>
      </c>
      <c r="AH410" s="149">
        <v>0</v>
      </c>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row>
    <row r="411" spans="1:60" outlineLevel="3" x14ac:dyDescent="0.2">
      <c r="A411" s="156"/>
      <c r="B411" s="157"/>
      <c r="C411" s="186" t="s">
        <v>1604</v>
      </c>
      <c r="D411" s="165"/>
      <c r="E411" s="166">
        <v>40</v>
      </c>
      <c r="F411" s="160"/>
      <c r="G411" s="160"/>
      <c r="H411" s="160"/>
      <c r="I411" s="160"/>
      <c r="J411" s="160"/>
      <c r="K411" s="160"/>
      <c r="L411" s="160"/>
      <c r="M411" s="160"/>
      <c r="N411" s="159"/>
      <c r="O411" s="159"/>
      <c r="P411" s="159"/>
      <c r="Q411" s="159"/>
      <c r="R411" s="160"/>
      <c r="S411" s="160"/>
      <c r="T411" s="160"/>
      <c r="U411" s="160"/>
      <c r="V411" s="160"/>
      <c r="W411" s="160"/>
      <c r="X411" s="160"/>
      <c r="Y411" s="160"/>
      <c r="Z411" s="149"/>
      <c r="AA411" s="149"/>
      <c r="AB411" s="149"/>
      <c r="AC411" s="149"/>
      <c r="AD411" s="149"/>
      <c r="AE411" s="149"/>
      <c r="AF411" s="149"/>
      <c r="AG411" s="149" t="s">
        <v>284</v>
      </c>
      <c r="AH411" s="149">
        <v>0</v>
      </c>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row>
    <row r="412" spans="1:60" outlineLevel="3" x14ac:dyDescent="0.2">
      <c r="A412" s="156"/>
      <c r="B412" s="157"/>
      <c r="C412" s="186" t="s">
        <v>1605</v>
      </c>
      <c r="D412" s="165"/>
      <c r="E412" s="166">
        <v>5</v>
      </c>
      <c r="F412" s="160"/>
      <c r="G412" s="160"/>
      <c r="H412" s="160"/>
      <c r="I412" s="160"/>
      <c r="J412" s="160"/>
      <c r="K412" s="160"/>
      <c r="L412" s="160"/>
      <c r="M412" s="160"/>
      <c r="N412" s="159"/>
      <c r="O412" s="159"/>
      <c r="P412" s="159"/>
      <c r="Q412" s="159"/>
      <c r="R412" s="160"/>
      <c r="S412" s="160"/>
      <c r="T412" s="160"/>
      <c r="U412" s="160"/>
      <c r="V412" s="160"/>
      <c r="W412" s="160"/>
      <c r="X412" s="160"/>
      <c r="Y412" s="160"/>
      <c r="Z412" s="149"/>
      <c r="AA412" s="149"/>
      <c r="AB412" s="149"/>
      <c r="AC412" s="149"/>
      <c r="AD412" s="149"/>
      <c r="AE412" s="149"/>
      <c r="AF412" s="149"/>
      <c r="AG412" s="149" t="s">
        <v>284</v>
      </c>
      <c r="AH412" s="149">
        <v>0</v>
      </c>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row>
    <row r="413" spans="1:60" outlineLevel="2" x14ac:dyDescent="0.2">
      <c r="A413" s="156"/>
      <c r="B413" s="157"/>
      <c r="C413" s="251"/>
      <c r="D413" s="252"/>
      <c r="E413" s="252"/>
      <c r="F413" s="252"/>
      <c r="G413" s="252"/>
      <c r="H413" s="160"/>
      <c r="I413" s="160"/>
      <c r="J413" s="160"/>
      <c r="K413" s="160"/>
      <c r="L413" s="160"/>
      <c r="M413" s="160"/>
      <c r="N413" s="159"/>
      <c r="O413" s="159"/>
      <c r="P413" s="159"/>
      <c r="Q413" s="159"/>
      <c r="R413" s="160"/>
      <c r="S413" s="160"/>
      <c r="T413" s="160"/>
      <c r="U413" s="160"/>
      <c r="V413" s="160"/>
      <c r="W413" s="160"/>
      <c r="X413" s="160"/>
      <c r="Y413" s="160"/>
      <c r="Z413" s="149"/>
      <c r="AA413" s="149"/>
      <c r="AB413" s="149"/>
      <c r="AC413" s="149"/>
      <c r="AD413" s="149"/>
      <c r="AE413" s="149"/>
      <c r="AF413" s="149"/>
      <c r="AG413" s="149" t="s">
        <v>279</v>
      </c>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row>
    <row r="414" spans="1:60" ht="22.5" outlineLevel="1" x14ac:dyDescent="0.2">
      <c r="A414" s="175">
        <v>88</v>
      </c>
      <c r="B414" s="176" t="s">
        <v>1861</v>
      </c>
      <c r="C414" s="185" t="s">
        <v>1862</v>
      </c>
      <c r="D414" s="177" t="s">
        <v>330</v>
      </c>
      <c r="E414" s="178">
        <v>70</v>
      </c>
      <c r="F414" s="179"/>
      <c r="G414" s="180">
        <f>ROUND(E414*F414,2)</f>
        <v>0</v>
      </c>
      <c r="H414" s="179"/>
      <c r="I414" s="180">
        <f>ROUND(E414*H414,2)</f>
        <v>0</v>
      </c>
      <c r="J414" s="179"/>
      <c r="K414" s="180">
        <f>ROUND(E414*J414,2)</f>
        <v>0</v>
      </c>
      <c r="L414" s="180">
        <v>21</v>
      </c>
      <c r="M414" s="180">
        <f>G414*(1+L414/100)</f>
        <v>0</v>
      </c>
      <c r="N414" s="178">
        <v>7.8700000000000003E-3</v>
      </c>
      <c r="O414" s="178">
        <f>ROUND(E414*N414,2)</f>
        <v>0.55000000000000004</v>
      </c>
      <c r="P414" s="178">
        <v>0</v>
      </c>
      <c r="Q414" s="178">
        <f>ROUND(E414*P414,2)</f>
        <v>0</v>
      </c>
      <c r="R414" s="180" t="s">
        <v>1084</v>
      </c>
      <c r="S414" s="180" t="s">
        <v>272</v>
      </c>
      <c r="T414" s="181" t="s">
        <v>272</v>
      </c>
      <c r="U414" s="160">
        <v>0.7</v>
      </c>
      <c r="V414" s="160">
        <f>ROUND(E414*U414,2)</f>
        <v>49</v>
      </c>
      <c r="W414" s="160"/>
      <c r="X414" s="160" t="s">
        <v>313</v>
      </c>
      <c r="Y414" s="160" t="s">
        <v>275</v>
      </c>
      <c r="Z414" s="149"/>
      <c r="AA414" s="149"/>
      <c r="AB414" s="149"/>
      <c r="AC414" s="149"/>
      <c r="AD414" s="149"/>
      <c r="AE414" s="149"/>
      <c r="AF414" s="149"/>
      <c r="AG414" s="149" t="s">
        <v>554</v>
      </c>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row>
    <row r="415" spans="1:60" outlineLevel="2" x14ac:dyDescent="0.2">
      <c r="A415" s="156"/>
      <c r="B415" s="157"/>
      <c r="C415" s="249" t="s">
        <v>1574</v>
      </c>
      <c r="D415" s="250"/>
      <c r="E415" s="250"/>
      <c r="F415" s="250"/>
      <c r="G415" s="250"/>
      <c r="H415" s="160"/>
      <c r="I415" s="160"/>
      <c r="J415" s="160"/>
      <c r="K415" s="160"/>
      <c r="L415" s="160"/>
      <c r="M415" s="160"/>
      <c r="N415" s="159"/>
      <c r="O415" s="159"/>
      <c r="P415" s="159"/>
      <c r="Q415" s="159"/>
      <c r="R415" s="160"/>
      <c r="S415" s="160"/>
      <c r="T415" s="160"/>
      <c r="U415" s="160"/>
      <c r="V415" s="160"/>
      <c r="W415" s="160"/>
      <c r="X415" s="160"/>
      <c r="Y415" s="160"/>
      <c r="Z415" s="149"/>
      <c r="AA415" s="149"/>
      <c r="AB415" s="149"/>
      <c r="AC415" s="149"/>
      <c r="AD415" s="149"/>
      <c r="AE415" s="149"/>
      <c r="AF415" s="149"/>
      <c r="AG415" s="149" t="s">
        <v>278</v>
      </c>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row>
    <row r="416" spans="1:60" outlineLevel="2" x14ac:dyDescent="0.2">
      <c r="A416" s="156"/>
      <c r="B416" s="157"/>
      <c r="C416" s="186" t="s">
        <v>1608</v>
      </c>
      <c r="D416" s="165"/>
      <c r="E416" s="166">
        <v>22</v>
      </c>
      <c r="F416" s="160"/>
      <c r="G416" s="160"/>
      <c r="H416" s="160"/>
      <c r="I416" s="160"/>
      <c r="J416" s="160"/>
      <c r="K416" s="160"/>
      <c r="L416" s="160"/>
      <c r="M416" s="160"/>
      <c r="N416" s="159"/>
      <c r="O416" s="159"/>
      <c r="P416" s="159"/>
      <c r="Q416" s="159"/>
      <c r="R416" s="160"/>
      <c r="S416" s="160"/>
      <c r="T416" s="160"/>
      <c r="U416" s="160"/>
      <c r="V416" s="160"/>
      <c r="W416" s="160"/>
      <c r="X416" s="160"/>
      <c r="Y416" s="160"/>
      <c r="Z416" s="149"/>
      <c r="AA416" s="149"/>
      <c r="AB416" s="149"/>
      <c r="AC416" s="149"/>
      <c r="AD416" s="149"/>
      <c r="AE416" s="149"/>
      <c r="AF416" s="149"/>
      <c r="AG416" s="149" t="s">
        <v>284</v>
      </c>
      <c r="AH416" s="149">
        <v>0</v>
      </c>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row>
    <row r="417" spans="1:60" outlineLevel="3" x14ac:dyDescent="0.2">
      <c r="A417" s="156"/>
      <c r="B417" s="157"/>
      <c r="C417" s="186" t="s">
        <v>1609</v>
      </c>
      <c r="D417" s="165"/>
      <c r="E417" s="166">
        <v>46</v>
      </c>
      <c r="F417" s="160"/>
      <c r="G417" s="160"/>
      <c r="H417" s="160"/>
      <c r="I417" s="160"/>
      <c r="J417" s="160"/>
      <c r="K417" s="160"/>
      <c r="L417" s="160"/>
      <c r="M417" s="160"/>
      <c r="N417" s="159"/>
      <c r="O417" s="159"/>
      <c r="P417" s="159"/>
      <c r="Q417" s="159"/>
      <c r="R417" s="160"/>
      <c r="S417" s="160"/>
      <c r="T417" s="160"/>
      <c r="U417" s="160"/>
      <c r="V417" s="160"/>
      <c r="W417" s="160"/>
      <c r="X417" s="160"/>
      <c r="Y417" s="160"/>
      <c r="Z417" s="149"/>
      <c r="AA417" s="149"/>
      <c r="AB417" s="149"/>
      <c r="AC417" s="149"/>
      <c r="AD417" s="149"/>
      <c r="AE417" s="149"/>
      <c r="AF417" s="149"/>
      <c r="AG417" s="149" t="s">
        <v>284</v>
      </c>
      <c r="AH417" s="149">
        <v>0</v>
      </c>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row>
    <row r="418" spans="1:60" outlineLevel="3" x14ac:dyDescent="0.2">
      <c r="A418" s="156"/>
      <c r="B418" s="157"/>
      <c r="C418" s="186" t="s">
        <v>1610</v>
      </c>
      <c r="D418" s="165"/>
      <c r="E418" s="166">
        <v>2</v>
      </c>
      <c r="F418" s="160"/>
      <c r="G418" s="160"/>
      <c r="H418" s="160"/>
      <c r="I418" s="160"/>
      <c r="J418" s="160"/>
      <c r="K418" s="160"/>
      <c r="L418" s="160"/>
      <c r="M418" s="160"/>
      <c r="N418" s="159"/>
      <c r="O418" s="159"/>
      <c r="P418" s="159"/>
      <c r="Q418" s="159"/>
      <c r="R418" s="160"/>
      <c r="S418" s="160"/>
      <c r="T418" s="160"/>
      <c r="U418" s="160"/>
      <c r="V418" s="160"/>
      <c r="W418" s="160"/>
      <c r="X418" s="160"/>
      <c r="Y418" s="160"/>
      <c r="Z418" s="149"/>
      <c r="AA418" s="149"/>
      <c r="AB418" s="149"/>
      <c r="AC418" s="149"/>
      <c r="AD418" s="149"/>
      <c r="AE418" s="149"/>
      <c r="AF418" s="149"/>
      <c r="AG418" s="149" t="s">
        <v>284</v>
      </c>
      <c r="AH418" s="149">
        <v>0</v>
      </c>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row>
    <row r="419" spans="1:60" outlineLevel="2" x14ac:dyDescent="0.2">
      <c r="A419" s="156"/>
      <c r="B419" s="157"/>
      <c r="C419" s="251"/>
      <c r="D419" s="252"/>
      <c r="E419" s="252"/>
      <c r="F419" s="252"/>
      <c r="G419" s="252"/>
      <c r="H419" s="160"/>
      <c r="I419" s="160"/>
      <c r="J419" s="160"/>
      <c r="K419" s="160"/>
      <c r="L419" s="160"/>
      <c r="M419" s="160"/>
      <c r="N419" s="159"/>
      <c r="O419" s="159"/>
      <c r="P419" s="159"/>
      <c r="Q419" s="159"/>
      <c r="R419" s="160"/>
      <c r="S419" s="160"/>
      <c r="T419" s="160"/>
      <c r="U419" s="160"/>
      <c r="V419" s="160"/>
      <c r="W419" s="160"/>
      <c r="X419" s="160"/>
      <c r="Y419" s="160"/>
      <c r="Z419" s="149"/>
      <c r="AA419" s="149"/>
      <c r="AB419" s="149"/>
      <c r="AC419" s="149"/>
      <c r="AD419" s="149"/>
      <c r="AE419" s="149"/>
      <c r="AF419" s="149"/>
      <c r="AG419" s="149" t="s">
        <v>279</v>
      </c>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row>
    <row r="420" spans="1:60" ht="22.5" outlineLevel="1" x14ac:dyDescent="0.2">
      <c r="A420" s="175">
        <v>89</v>
      </c>
      <c r="B420" s="176" t="s">
        <v>1863</v>
      </c>
      <c r="C420" s="185" t="s">
        <v>1864</v>
      </c>
      <c r="D420" s="177" t="s">
        <v>330</v>
      </c>
      <c r="E420" s="178">
        <v>45</v>
      </c>
      <c r="F420" s="179"/>
      <c r="G420" s="180">
        <f>ROUND(E420*F420,2)</f>
        <v>0</v>
      </c>
      <c r="H420" s="179"/>
      <c r="I420" s="180">
        <f>ROUND(E420*H420,2)</f>
        <v>0</v>
      </c>
      <c r="J420" s="179"/>
      <c r="K420" s="180">
        <f>ROUND(E420*J420,2)</f>
        <v>0</v>
      </c>
      <c r="L420" s="180">
        <v>21</v>
      </c>
      <c r="M420" s="180">
        <f>G420*(1+L420/100)</f>
        <v>0</v>
      </c>
      <c r="N420" s="178">
        <v>8.2900000000000005E-3</v>
      </c>
      <c r="O420" s="178">
        <f>ROUND(E420*N420,2)</f>
        <v>0.37</v>
      </c>
      <c r="P420" s="178">
        <v>0</v>
      </c>
      <c r="Q420" s="178">
        <f>ROUND(E420*P420,2)</f>
        <v>0</v>
      </c>
      <c r="R420" s="180" t="s">
        <v>1084</v>
      </c>
      <c r="S420" s="180" t="s">
        <v>272</v>
      </c>
      <c r="T420" s="181" t="s">
        <v>272</v>
      </c>
      <c r="U420" s="160">
        <v>0.74</v>
      </c>
      <c r="V420" s="160">
        <f>ROUND(E420*U420,2)</f>
        <v>33.299999999999997</v>
      </c>
      <c r="W420" s="160"/>
      <c r="X420" s="160" t="s">
        <v>313</v>
      </c>
      <c r="Y420" s="160" t="s">
        <v>275</v>
      </c>
      <c r="Z420" s="149"/>
      <c r="AA420" s="149"/>
      <c r="AB420" s="149"/>
      <c r="AC420" s="149"/>
      <c r="AD420" s="149"/>
      <c r="AE420" s="149"/>
      <c r="AF420" s="149"/>
      <c r="AG420" s="149" t="s">
        <v>554</v>
      </c>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row>
    <row r="421" spans="1:60" outlineLevel="2" x14ac:dyDescent="0.2">
      <c r="A421" s="156"/>
      <c r="B421" s="157"/>
      <c r="C421" s="249" t="s">
        <v>1574</v>
      </c>
      <c r="D421" s="250"/>
      <c r="E421" s="250"/>
      <c r="F421" s="250"/>
      <c r="G421" s="250"/>
      <c r="H421" s="160"/>
      <c r="I421" s="160"/>
      <c r="J421" s="160"/>
      <c r="K421" s="160"/>
      <c r="L421" s="160"/>
      <c r="M421" s="160"/>
      <c r="N421" s="159"/>
      <c r="O421" s="159"/>
      <c r="P421" s="159"/>
      <c r="Q421" s="159"/>
      <c r="R421" s="160"/>
      <c r="S421" s="160"/>
      <c r="T421" s="160"/>
      <c r="U421" s="160"/>
      <c r="V421" s="160"/>
      <c r="W421" s="160"/>
      <c r="X421" s="160"/>
      <c r="Y421" s="160"/>
      <c r="Z421" s="149"/>
      <c r="AA421" s="149"/>
      <c r="AB421" s="149"/>
      <c r="AC421" s="149"/>
      <c r="AD421" s="149"/>
      <c r="AE421" s="149"/>
      <c r="AF421" s="149"/>
      <c r="AG421" s="149" t="s">
        <v>278</v>
      </c>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row>
    <row r="422" spans="1:60" outlineLevel="2" x14ac:dyDescent="0.2">
      <c r="A422" s="156"/>
      <c r="B422" s="157"/>
      <c r="C422" s="186" t="s">
        <v>1613</v>
      </c>
      <c r="D422" s="165"/>
      <c r="E422" s="166">
        <v>43</v>
      </c>
      <c r="F422" s="160"/>
      <c r="G422" s="160"/>
      <c r="H422" s="160"/>
      <c r="I422" s="160"/>
      <c r="J422" s="160"/>
      <c r="K422" s="160"/>
      <c r="L422" s="160"/>
      <c r="M422" s="160"/>
      <c r="N422" s="159"/>
      <c r="O422" s="159"/>
      <c r="P422" s="159"/>
      <c r="Q422" s="159"/>
      <c r="R422" s="160"/>
      <c r="S422" s="160"/>
      <c r="T422" s="160"/>
      <c r="U422" s="160"/>
      <c r="V422" s="160"/>
      <c r="W422" s="160"/>
      <c r="X422" s="160"/>
      <c r="Y422" s="160"/>
      <c r="Z422" s="149"/>
      <c r="AA422" s="149"/>
      <c r="AB422" s="149"/>
      <c r="AC422" s="149"/>
      <c r="AD422" s="149"/>
      <c r="AE422" s="149"/>
      <c r="AF422" s="149"/>
      <c r="AG422" s="149" t="s">
        <v>284</v>
      </c>
      <c r="AH422" s="149">
        <v>0</v>
      </c>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row>
    <row r="423" spans="1:60" outlineLevel="3" x14ac:dyDescent="0.2">
      <c r="A423" s="156"/>
      <c r="B423" s="157"/>
      <c r="C423" s="186" t="s">
        <v>1614</v>
      </c>
      <c r="D423" s="165"/>
      <c r="E423" s="166">
        <v>2</v>
      </c>
      <c r="F423" s="160"/>
      <c r="G423" s="160"/>
      <c r="H423" s="160"/>
      <c r="I423" s="160"/>
      <c r="J423" s="160"/>
      <c r="K423" s="160"/>
      <c r="L423" s="160"/>
      <c r="M423" s="160"/>
      <c r="N423" s="159"/>
      <c r="O423" s="159"/>
      <c r="P423" s="159"/>
      <c r="Q423" s="159"/>
      <c r="R423" s="160"/>
      <c r="S423" s="160"/>
      <c r="T423" s="160"/>
      <c r="U423" s="160"/>
      <c r="V423" s="160"/>
      <c r="W423" s="160"/>
      <c r="X423" s="160"/>
      <c r="Y423" s="160"/>
      <c r="Z423" s="149"/>
      <c r="AA423" s="149"/>
      <c r="AB423" s="149"/>
      <c r="AC423" s="149"/>
      <c r="AD423" s="149"/>
      <c r="AE423" s="149"/>
      <c r="AF423" s="149"/>
      <c r="AG423" s="149" t="s">
        <v>284</v>
      </c>
      <c r="AH423" s="149">
        <v>0</v>
      </c>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row>
    <row r="424" spans="1:60" outlineLevel="2" x14ac:dyDescent="0.2">
      <c r="A424" s="156"/>
      <c r="B424" s="157"/>
      <c r="C424" s="251"/>
      <c r="D424" s="252"/>
      <c r="E424" s="252"/>
      <c r="F424" s="252"/>
      <c r="G424" s="252"/>
      <c r="H424" s="160"/>
      <c r="I424" s="160"/>
      <c r="J424" s="160"/>
      <c r="K424" s="160"/>
      <c r="L424" s="160"/>
      <c r="M424" s="160"/>
      <c r="N424" s="159"/>
      <c r="O424" s="159"/>
      <c r="P424" s="159"/>
      <c r="Q424" s="159"/>
      <c r="R424" s="160"/>
      <c r="S424" s="160"/>
      <c r="T424" s="160"/>
      <c r="U424" s="160"/>
      <c r="V424" s="160"/>
      <c r="W424" s="160"/>
      <c r="X424" s="160"/>
      <c r="Y424" s="160"/>
      <c r="Z424" s="149"/>
      <c r="AA424" s="149"/>
      <c r="AB424" s="149"/>
      <c r="AC424" s="149"/>
      <c r="AD424" s="149"/>
      <c r="AE424" s="149"/>
      <c r="AF424" s="149"/>
      <c r="AG424" s="149" t="s">
        <v>279</v>
      </c>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row>
    <row r="425" spans="1:60" ht="22.5" outlineLevel="1" x14ac:dyDescent="0.2">
      <c r="A425" s="175">
        <v>90</v>
      </c>
      <c r="B425" s="176" t="s">
        <v>1865</v>
      </c>
      <c r="C425" s="185" t="s">
        <v>1866</v>
      </c>
      <c r="D425" s="177" t="s">
        <v>330</v>
      </c>
      <c r="E425" s="178">
        <v>25</v>
      </c>
      <c r="F425" s="179"/>
      <c r="G425" s="180">
        <f>ROUND(E425*F425,2)</f>
        <v>0</v>
      </c>
      <c r="H425" s="179"/>
      <c r="I425" s="180">
        <f>ROUND(E425*H425,2)</f>
        <v>0</v>
      </c>
      <c r="J425" s="179"/>
      <c r="K425" s="180">
        <f>ROUND(E425*J425,2)</f>
        <v>0</v>
      </c>
      <c r="L425" s="180">
        <v>21</v>
      </c>
      <c r="M425" s="180">
        <f>G425*(1+L425/100)</f>
        <v>0</v>
      </c>
      <c r="N425" s="178">
        <v>1.014E-2</v>
      </c>
      <c r="O425" s="178">
        <f>ROUND(E425*N425,2)</f>
        <v>0.25</v>
      </c>
      <c r="P425" s="178">
        <v>0</v>
      </c>
      <c r="Q425" s="178">
        <f>ROUND(E425*P425,2)</f>
        <v>0</v>
      </c>
      <c r="R425" s="180" t="s">
        <v>1084</v>
      </c>
      <c r="S425" s="180" t="s">
        <v>272</v>
      </c>
      <c r="T425" s="181" t="s">
        <v>272</v>
      </c>
      <c r="U425" s="160">
        <v>0.83</v>
      </c>
      <c r="V425" s="160">
        <f>ROUND(E425*U425,2)</f>
        <v>20.75</v>
      </c>
      <c r="W425" s="160"/>
      <c r="X425" s="160" t="s">
        <v>313</v>
      </c>
      <c r="Y425" s="160" t="s">
        <v>275</v>
      </c>
      <c r="Z425" s="149"/>
      <c r="AA425" s="149"/>
      <c r="AB425" s="149"/>
      <c r="AC425" s="149"/>
      <c r="AD425" s="149"/>
      <c r="AE425" s="149"/>
      <c r="AF425" s="149"/>
      <c r="AG425" s="149" t="s">
        <v>554</v>
      </c>
      <c r="AH425" s="149"/>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row>
    <row r="426" spans="1:60" outlineLevel="2" x14ac:dyDescent="0.2">
      <c r="A426" s="156"/>
      <c r="B426" s="157"/>
      <c r="C426" s="249" t="s">
        <v>1574</v>
      </c>
      <c r="D426" s="250"/>
      <c r="E426" s="250"/>
      <c r="F426" s="250"/>
      <c r="G426" s="250"/>
      <c r="H426" s="160"/>
      <c r="I426" s="160"/>
      <c r="J426" s="160"/>
      <c r="K426" s="160"/>
      <c r="L426" s="160"/>
      <c r="M426" s="160"/>
      <c r="N426" s="159"/>
      <c r="O426" s="159"/>
      <c r="P426" s="159"/>
      <c r="Q426" s="159"/>
      <c r="R426" s="160"/>
      <c r="S426" s="160"/>
      <c r="T426" s="160"/>
      <c r="U426" s="160"/>
      <c r="V426" s="160"/>
      <c r="W426" s="160"/>
      <c r="X426" s="160"/>
      <c r="Y426" s="160"/>
      <c r="Z426" s="149"/>
      <c r="AA426" s="149"/>
      <c r="AB426" s="149"/>
      <c r="AC426" s="149"/>
      <c r="AD426" s="149"/>
      <c r="AE426" s="149"/>
      <c r="AF426" s="149"/>
      <c r="AG426" s="149" t="s">
        <v>278</v>
      </c>
      <c r="AH426" s="149"/>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row>
    <row r="427" spans="1:60" outlineLevel="2" x14ac:dyDescent="0.2">
      <c r="A427" s="156"/>
      <c r="B427" s="157"/>
      <c r="C427" s="186" t="s">
        <v>1617</v>
      </c>
      <c r="D427" s="165"/>
      <c r="E427" s="166">
        <v>23</v>
      </c>
      <c r="F427" s="160"/>
      <c r="G427" s="160"/>
      <c r="H427" s="160"/>
      <c r="I427" s="160"/>
      <c r="J427" s="160"/>
      <c r="K427" s="160"/>
      <c r="L427" s="160"/>
      <c r="M427" s="160"/>
      <c r="N427" s="159"/>
      <c r="O427" s="159"/>
      <c r="P427" s="159"/>
      <c r="Q427" s="159"/>
      <c r="R427" s="160"/>
      <c r="S427" s="160"/>
      <c r="T427" s="160"/>
      <c r="U427" s="160"/>
      <c r="V427" s="160"/>
      <c r="W427" s="160"/>
      <c r="X427" s="160"/>
      <c r="Y427" s="160"/>
      <c r="Z427" s="149"/>
      <c r="AA427" s="149"/>
      <c r="AB427" s="149"/>
      <c r="AC427" s="149"/>
      <c r="AD427" s="149"/>
      <c r="AE427" s="149"/>
      <c r="AF427" s="149"/>
      <c r="AG427" s="149" t="s">
        <v>284</v>
      </c>
      <c r="AH427" s="149">
        <v>0</v>
      </c>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row>
    <row r="428" spans="1:60" outlineLevel="3" x14ac:dyDescent="0.2">
      <c r="A428" s="156"/>
      <c r="B428" s="157"/>
      <c r="C428" s="186" t="s">
        <v>1618</v>
      </c>
      <c r="D428" s="165"/>
      <c r="E428" s="166">
        <v>2</v>
      </c>
      <c r="F428" s="160"/>
      <c r="G428" s="160"/>
      <c r="H428" s="160"/>
      <c r="I428" s="160"/>
      <c r="J428" s="160"/>
      <c r="K428" s="160"/>
      <c r="L428" s="160"/>
      <c r="M428" s="160"/>
      <c r="N428" s="159"/>
      <c r="O428" s="159"/>
      <c r="P428" s="159"/>
      <c r="Q428" s="159"/>
      <c r="R428" s="160"/>
      <c r="S428" s="160"/>
      <c r="T428" s="160"/>
      <c r="U428" s="160"/>
      <c r="V428" s="160"/>
      <c r="W428" s="160"/>
      <c r="X428" s="160"/>
      <c r="Y428" s="160"/>
      <c r="Z428" s="149"/>
      <c r="AA428" s="149"/>
      <c r="AB428" s="149"/>
      <c r="AC428" s="149"/>
      <c r="AD428" s="149"/>
      <c r="AE428" s="149"/>
      <c r="AF428" s="149"/>
      <c r="AG428" s="149" t="s">
        <v>284</v>
      </c>
      <c r="AH428" s="149">
        <v>0</v>
      </c>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row>
    <row r="429" spans="1:60" outlineLevel="2" x14ac:dyDescent="0.2">
      <c r="A429" s="156"/>
      <c r="B429" s="157"/>
      <c r="C429" s="251"/>
      <c r="D429" s="252"/>
      <c r="E429" s="252"/>
      <c r="F429" s="252"/>
      <c r="G429" s="252"/>
      <c r="H429" s="160"/>
      <c r="I429" s="160"/>
      <c r="J429" s="160"/>
      <c r="K429" s="160"/>
      <c r="L429" s="160"/>
      <c r="M429" s="160"/>
      <c r="N429" s="159"/>
      <c r="O429" s="159"/>
      <c r="P429" s="159"/>
      <c r="Q429" s="159"/>
      <c r="R429" s="160"/>
      <c r="S429" s="160"/>
      <c r="T429" s="160"/>
      <c r="U429" s="160"/>
      <c r="V429" s="160"/>
      <c r="W429" s="160"/>
      <c r="X429" s="160"/>
      <c r="Y429" s="160"/>
      <c r="Z429" s="149"/>
      <c r="AA429" s="149"/>
      <c r="AB429" s="149"/>
      <c r="AC429" s="149"/>
      <c r="AD429" s="149"/>
      <c r="AE429" s="149"/>
      <c r="AF429" s="149"/>
      <c r="AG429" s="149" t="s">
        <v>279</v>
      </c>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row>
    <row r="430" spans="1:60" ht="22.5" outlineLevel="1" x14ac:dyDescent="0.2">
      <c r="A430" s="175">
        <v>91</v>
      </c>
      <c r="B430" s="176" t="s">
        <v>1867</v>
      </c>
      <c r="C430" s="185" t="s">
        <v>1868</v>
      </c>
      <c r="D430" s="177" t="s">
        <v>357</v>
      </c>
      <c r="E430" s="178">
        <v>2</v>
      </c>
      <c r="F430" s="179"/>
      <c r="G430" s="180">
        <f>ROUND(E430*F430,2)</f>
        <v>0</v>
      </c>
      <c r="H430" s="179"/>
      <c r="I430" s="180">
        <f>ROUND(E430*H430,2)</f>
        <v>0</v>
      </c>
      <c r="J430" s="179"/>
      <c r="K430" s="180">
        <f>ROUND(E430*J430,2)</f>
        <v>0</v>
      </c>
      <c r="L430" s="180">
        <v>21</v>
      </c>
      <c r="M430" s="180">
        <f>G430*(1+L430/100)</f>
        <v>0</v>
      </c>
      <c r="N430" s="178">
        <v>0</v>
      </c>
      <c r="O430" s="178">
        <f>ROUND(E430*N430,2)</f>
        <v>0</v>
      </c>
      <c r="P430" s="178">
        <v>0</v>
      </c>
      <c r="Q430" s="178">
        <f>ROUND(E430*P430,2)</f>
        <v>0</v>
      </c>
      <c r="R430" s="180" t="s">
        <v>1084</v>
      </c>
      <c r="S430" s="180" t="s">
        <v>272</v>
      </c>
      <c r="T430" s="181" t="s">
        <v>272</v>
      </c>
      <c r="U430" s="160">
        <v>0.23</v>
      </c>
      <c r="V430" s="160">
        <f>ROUND(E430*U430,2)</f>
        <v>0.46</v>
      </c>
      <c r="W430" s="160"/>
      <c r="X430" s="160" t="s">
        <v>313</v>
      </c>
      <c r="Y430" s="160" t="s">
        <v>275</v>
      </c>
      <c r="Z430" s="149"/>
      <c r="AA430" s="149"/>
      <c r="AB430" s="149"/>
      <c r="AC430" s="149"/>
      <c r="AD430" s="149"/>
      <c r="AE430" s="149"/>
      <c r="AF430" s="149"/>
      <c r="AG430" s="149" t="s">
        <v>554</v>
      </c>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row>
    <row r="431" spans="1:60" outlineLevel="2" x14ac:dyDescent="0.2">
      <c r="A431" s="156"/>
      <c r="B431" s="157"/>
      <c r="C431" s="186" t="s">
        <v>1869</v>
      </c>
      <c r="D431" s="165"/>
      <c r="E431" s="166">
        <v>2</v>
      </c>
      <c r="F431" s="160"/>
      <c r="G431" s="160"/>
      <c r="H431" s="160"/>
      <c r="I431" s="160"/>
      <c r="J431" s="160"/>
      <c r="K431" s="160"/>
      <c r="L431" s="160"/>
      <c r="M431" s="160"/>
      <c r="N431" s="159"/>
      <c r="O431" s="159"/>
      <c r="P431" s="159"/>
      <c r="Q431" s="159"/>
      <c r="R431" s="160"/>
      <c r="S431" s="160"/>
      <c r="T431" s="160"/>
      <c r="U431" s="160"/>
      <c r="V431" s="160"/>
      <c r="W431" s="160"/>
      <c r="X431" s="160"/>
      <c r="Y431" s="160"/>
      <c r="Z431" s="149"/>
      <c r="AA431" s="149"/>
      <c r="AB431" s="149"/>
      <c r="AC431" s="149"/>
      <c r="AD431" s="149"/>
      <c r="AE431" s="149"/>
      <c r="AF431" s="149"/>
      <c r="AG431" s="149" t="s">
        <v>284</v>
      </c>
      <c r="AH431" s="149">
        <v>0</v>
      </c>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row>
    <row r="432" spans="1:60" outlineLevel="2" x14ac:dyDescent="0.2">
      <c r="A432" s="156"/>
      <c r="B432" s="157"/>
      <c r="C432" s="251"/>
      <c r="D432" s="252"/>
      <c r="E432" s="252"/>
      <c r="F432" s="252"/>
      <c r="G432" s="252"/>
      <c r="H432" s="160"/>
      <c r="I432" s="160"/>
      <c r="J432" s="160"/>
      <c r="K432" s="160"/>
      <c r="L432" s="160"/>
      <c r="M432" s="160"/>
      <c r="N432" s="159"/>
      <c r="O432" s="159"/>
      <c r="P432" s="159"/>
      <c r="Q432" s="159"/>
      <c r="R432" s="160"/>
      <c r="S432" s="160"/>
      <c r="T432" s="160"/>
      <c r="U432" s="160"/>
      <c r="V432" s="160"/>
      <c r="W432" s="160"/>
      <c r="X432" s="160"/>
      <c r="Y432" s="160"/>
      <c r="Z432" s="149"/>
      <c r="AA432" s="149"/>
      <c r="AB432" s="149"/>
      <c r="AC432" s="149"/>
      <c r="AD432" s="149"/>
      <c r="AE432" s="149"/>
      <c r="AF432" s="149"/>
      <c r="AG432" s="149" t="s">
        <v>279</v>
      </c>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row>
    <row r="433" spans="1:60" outlineLevel="1" x14ac:dyDescent="0.2">
      <c r="A433" s="175">
        <v>92</v>
      </c>
      <c r="B433" s="176" t="s">
        <v>1870</v>
      </c>
      <c r="C433" s="185" t="s">
        <v>1871</v>
      </c>
      <c r="D433" s="177" t="s">
        <v>330</v>
      </c>
      <c r="E433" s="178">
        <v>105</v>
      </c>
      <c r="F433" s="179"/>
      <c r="G433" s="180">
        <f>ROUND(E433*F433,2)</f>
        <v>0</v>
      </c>
      <c r="H433" s="179"/>
      <c r="I433" s="180">
        <f>ROUND(E433*H433,2)</f>
        <v>0</v>
      </c>
      <c r="J433" s="179"/>
      <c r="K433" s="180">
        <f>ROUND(E433*J433,2)</f>
        <v>0</v>
      </c>
      <c r="L433" s="180">
        <v>21</v>
      </c>
      <c r="M433" s="180">
        <f>G433*(1+L433/100)</f>
        <v>0</v>
      </c>
      <c r="N433" s="178">
        <v>2.0000000000000002E-5</v>
      </c>
      <c r="O433" s="178">
        <f>ROUND(E433*N433,2)</f>
        <v>0</v>
      </c>
      <c r="P433" s="178">
        <v>3.2000000000000002E-3</v>
      </c>
      <c r="Q433" s="178">
        <f>ROUND(E433*P433,2)</f>
        <v>0.34</v>
      </c>
      <c r="R433" s="180" t="s">
        <v>1084</v>
      </c>
      <c r="S433" s="180" t="s">
        <v>272</v>
      </c>
      <c r="T433" s="181" t="s">
        <v>272</v>
      </c>
      <c r="U433" s="160">
        <v>0.05</v>
      </c>
      <c r="V433" s="160">
        <f>ROUND(E433*U433,2)</f>
        <v>5.25</v>
      </c>
      <c r="W433" s="160"/>
      <c r="X433" s="160" t="s">
        <v>313</v>
      </c>
      <c r="Y433" s="160" t="s">
        <v>275</v>
      </c>
      <c r="Z433" s="149"/>
      <c r="AA433" s="149"/>
      <c r="AB433" s="149"/>
      <c r="AC433" s="149"/>
      <c r="AD433" s="149"/>
      <c r="AE433" s="149"/>
      <c r="AF433" s="149"/>
      <c r="AG433" s="149" t="s">
        <v>554</v>
      </c>
      <c r="AH433" s="149"/>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row>
    <row r="434" spans="1:60" outlineLevel="2" x14ac:dyDescent="0.2">
      <c r="A434" s="156"/>
      <c r="B434" s="157"/>
      <c r="C434" s="186" t="s">
        <v>1872</v>
      </c>
      <c r="D434" s="165"/>
      <c r="E434" s="166">
        <v>105</v>
      </c>
      <c r="F434" s="160"/>
      <c r="G434" s="160"/>
      <c r="H434" s="160"/>
      <c r="I434" s="160"/>
      <c r="J434" s="160"/>
      <c r="K434" s="160"/>
      <c r="L434" s="160"/>
      <c r="M434" s="160"/>
      <c r="N434" s="159"/>
      <c r="O434" s="159"/>
      <c r="P434" s="159"/>
      <c r="Q434" s="159"/>
      <c r="R434" s="160"/>
      <c r="S434" s="160"/>
      <c r="T434" s="160"/>
      <c r="U434" s="160"/>
      <c r="V434" s="160"/>
      <c r="W434" s="160"/>
      <c r="X434" s="160"/>
      <c r="Y434" s="160"/>
      <c r="Z434" s="149"/>
      <c r="AA434" s="149"/>
      <c r="AB434" s="149"/>
      <c r="AC434" s="149"/>
      <c r="AD434" s="149"/>
      <c r="AE434" s="149"/>
      <c r="AF434" s="149"/>
      <c r="AG434" s="149" t="s">
        <v>284</v>
      </c>
      <c r="AH434" s="149">
        <v>0</v>
      </c>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row>
    <row r="435" spans="1:60" outlineLevel="2" x14ac:dyDescent="0.2">
      <c r="A435" s="156"/>
      <c r="B435" s="157"/>
      <c r="C435" s="251"/>
      <c r="D435" s="252"/>
      <c r="E435" s="252"/>
      <c r="F435" s="252"/>
      <c r="G435" s="252"/>
      <c r="H435" s="160"/>
      <c r="I435" s="160"/>
      <c r="J435" s="160"/>
      <c r="K435" s="160"/>
      <c r="L435" s="160"/>
      <c r="M435" s="160"/>
      <c r="N435" s="159"/>
      <c r="O435" s="159"/>
      <c r="P435" s="159"/>
      <c r="Q435" s="159"/>
      <c r="R435" s="160"/>
      <c r="S435" s="160"/>
      <c r="T435" s="160"/>
      <c r="U435" s="160"/>
      <c r="V435" s="160"/>
      <c r="W435" s="160"/>
      <c r="X435" s="160"/>
      <c r="Y435" s="160"/>
      <c r="Z435" s="149"/>
      <c r="AA435" s="149"/>
      <c r="AB435" s="149"/>
      <c r="AC435" s="149"/>
      <c r="AD435" s="149"/>
      <c r="AE435" s="149"/>
      <c r="AF435" s="149"/>
      <c r="AG435" s="149" t="s">
        <v>279</v>
      </c>
      <c r="AH435" s="149"/>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row>
    <row r="436" spans="1:60" outlineLevel="1" x14ac:dyDescent="0.2">
      <c r="A436" s="175">
        <v>93</v>
      </c>
      <c r="B436" s="176" t="s">
        <v>1873</v>
      </c>
      <c r="C436" s="185" t="s">
        <v>1874</v>
      </c>
      <c r="D436" s="177" t="s">
        <v>330</v>
      </c>
      <c r="E436" s="178">
        <v>55</v>
      </c>
      <c r="F436" s="179"/>
      <c r="G436" s="180">
        <f>ROUND(E436*F436,2)</f>
        <v>0</v>
      </c>
      <c r="H436" s="179"/>
      <c r="I436" s="180">
        <f>ROUND(E436*H436,2)</f>
        <v>0</v>
      </c>
      <c r="J436" s="179"/>
      <c r="K436" s="180">
        <f>ROUND(E436*J436,2)</f>
        <v>0</v>
      </c>
      <c r="L436" s="180">
        <v>21</v>
      </c>
      <c r="M436" s="180">
        <f>G436*(1+L436/100)</f>
        <v>0</v>
      </c>
      <c r="N436" s="178">
        <v>5.0000000000000002E-5</v>
      </c>
      <c r="O436" s="178">
        <f>ROUND(E436*N436,2)</f>
        <v>0</v>
      </c>
      <c r="P436" s="178">
        <v>5.3200000000000001E-3</v>
      </c>
      <c r="Q436" s="178">
        <f>ROUND(E436*P436,2)</f>
        <v>0.28999999999999998</v>
      </c>
      <c r="R436" s="180" t="s">
        <v>1084</v>
      </c>
      <c r="S436" s="180" t="s">
        <v>272</v>
      </c>
      <c r="T436" s="181" t="s">
        <v>272</v>
      </c>
      <c r="U436" s="160">
        <v>0.1</v>
      </c>
      <c r="V436" s="160">
        <f>ROUND(E436*U436,2)</f>
        <v>5.5</v>
      </c>
      <c r="W436" s="160"/>
      <c r="X436" s="160" t="s">
        <v>313</v>
      </c>
      <c r="Y436" s="160" t="s">
        <v>275</v>
      </c>
      <c r="Z436" s="149"/>
      <c r="AA436" s="149"/>
      <c r="AB436" s="149"/>
      <c r="AC436" s="149"/>
      <c r="AD436" s="149"/>
      <c r="AE436" s="149"/>
      <c r="AF436" s="149"/>
      <c r="AG436" s="149" t="s">
        <v>554</v>
      </c>
      <c r="AH436" s="149"/>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row>
    <row r="437" spans="1:60" outlineLevel="2" x14ac:dyDescent="0.2">
      <c r="A437" s="156"/>
      <c r="B437" s="157"/>
      <c r="C437" s="186" t="s">
        <v>1875</v>
      </c>
      <c r="D437" s="165"/>
      <c r="E437" s="166">
        <v>55</v>
      </c>
      <c r="F437" s="160"/>
      <c r="G437" s="160"/>
      <c r="H437" s="160"/>
      <c r="I437" s="160"/>
      <c r="J437" s="160"/>
      <c r="K437" s="160"/>
      <c r="L437" s="160"/>
      <c r="M437" s="160"/>
      <c r="N437" s="159"/>
      <c r="O437" s="159"/>
      <c r="P437" s="159"/>
      <c r="Q437" s="159"/>
      <c r="R437" s="160"/>
      <c r="S437" s="160"/>
      <c r="T437" s="160"/>
      <c r="U437" s="160"/>
      <c r="V437" s="160"/>
      <c r="W437" s="160"/>
      <c r="X437" s="160"/>
      <c r="Y437" s="160"/>
      <c r="Z437" s="149"/>
      <c r="AA437" s="149"/>
      <c r="AB437" s="149"/>
      <c r="AC437" s="149"/>
      <c r="AD437" s="149"/>
      <c r="AE437" s="149"/>
      <c r="AF437" s="149"/>
      <c r="AG437" s="149" t="s">
        <v>284</v>
      </c>
      <c r="AH437" s="149">
        <v>0</v>
      </c>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row>
    <row r="438" spans="1:60" outlineLevel="2" x14ac:dyDescent="0.2">
      <c r="A438" s="156"/>
      <c r="B438" s="157"/>
      <c r="C438" s="251"/>
      <c r="D438" s="252"/>
      <c r="E438" s="252"/>
      <c r="F438" s="252"/>
      <c r="G438" s="252"/>
      <c r="H438" s="160"/>
      <c r="I438" s="160"/>
      <c r="J438" s="160"/>
      <c r="K438" s="160"/>
      <c r="L438" s="160"/>
      <c r="M438" s="160"/>
      <c r="N438" s="159"/>
      <c r="O438" s="159"/>
      <c r="P438" s="159"/>
      <c r="Q438" s="159"/>
      <c r="R438" s="160"/>
      <c r="S438" s="160"/>
      <c r="T438" s="160"/>
      <c r="U438" s="160"/>
      <c r="V438" s="160"/>
      <c r="W438" s="160"/>
      <c r="X438" s="160"/>
      <c r="Y438" s="160"/>
      <c r="Z438" s="149"/>
      <c r="AA438" s="149"/>
      <c r="AB438" s="149"/>
      <c r="AC438" s="149"/>
      <c r="AD438" s="149"/>
      <c r="AE438" s="149"/>
      <c r="AF438" s="149"/>
      <c r="AG438" s="149" t="s">
        <v>279</v>
      </c>
      <c r="AH438" s="149"/>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row>
    <row r="439" spans="1:60" ht="22.5" outlineLevel="1" x14ac:dyDescent="0.2">
      <c r="A439" s="175">
        <v>94</v>
      </c>
      <c r="B439" s="176" t="s">
        <v>1876</v>
      </c>
      <c r="C439" s="185" t="s">
        <v>1877</v>
      </c>
      <c r="D439" s="177" t="s">
        <v>330</v>
      </c>
      <c r="E439" s="178">
        <v>25</v>
      </c>
      <c r="F439" s="179"/>
      <c r="G439" s="180">
        <f>ROUND(E439*F439,2)</f>
        <v>0</v>
      </c>
      <c r="H439" s="179"/>
      <c r="I439" s="180">
        <f>ROUND(E439*H439,2)</f>
        <v>0</v>
      </c>
      <c r="J439" s="179"/>
      <c r="K439" s="180">
        <f>ROUND(E439*J439,2)</f>
        <v>0</v>
      </c>
      <c r="L439" s="180">
        <v>21</v>
      </c>
      <c r="M439" s="180">
        <f>G439*(1+L439/100)</f>
        <v>0</v>
      </c>
      <c r="N439" s="178">
        <v>1.362E-2</v>
      </c>
      <c r="O439" s="178">
        <f>ROUND(E439*N439,2)</f>
        <v>0.34</v>
      </c>
      <c r="P439" s="178">
        <v>0</v>
      </c>
      <c r="Q439" s="178">
        <f>ROUND(E439*P439,2)</f>
        <v>0</v>
      </c>
      <c r="R439" s="180" t="s">
        <v>1084</v>
      </c>
      <c r="S439" s="180" t="s">
        <v>272</v>
      </c>
      <c r="T439" s="181" t="s">
        <v>272</v>
      </c>
      <c r="U439" s="160">
        <v>1.04</v>
      </c>
      <c r="V439" s="160">
        <f>ROUND(E439*U439,2)</f>
        <v>26</v>
      </c>
      <c r="W439" s="160"/>
      <c r="X439" s="160" t="s">
        <v>313</v>
      </c>
      <c r="Y439" s="160" t="s">
        <v>275</v>
      </c>
      <c r="Z439" s="149"/>
      <c r="AA439" s="149"/>
      <c r="AB439" s="149"/>
      <c r="AC439" s="149"/>
      <c r="AD439" s="149"/>
      <c r="AE439" s="149"/>
      <c r="AF439" s="149"/>
      <c r="AG439" s="149" t="s">
        <v>554</v>
      </c>
      <c r="AH439" s="149"/>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row>
    <row r="440" spans="1:60" outlineLevel="2" x14ac:dyDescent="0.2">
      <c r="A440" s="156"/>
      <c r="B440" s="157"/>
      <c r="C440" s="249" t="s">
        <v>1574</v>
      </c>
      <c r="D440" s="250"/>
      <c r="E440" s="250"/>
      <c r="F440" s="250"/>
      <c r="G440" s="250"/>
      <c r="H440" s="160"/>
      <c r="I440" s="160"/>
      <c r="J440" s="160"/>
      <c r="K440" s="160"/>
      <c r="L440" s="160"/>
      <c r="M440" s="160"/>
      <c r="N440" s="159"/>
      <c r="O440" s="159"/>
      <c r="P440" s="159"/>
      <c r="Q440" s="159"/>
      <c r="R440" s="160"/>
      <c r="S440" s="160"/>
      <c r="T440" s="160"/>
      <c r="U440" s="160"/>
      <c r="V440" s="160"/>
      <c r="W440" s="160"/>
      <c r="X440" s="160"/>
      <c r="Y440" s="160"/>
      <c r="Z440" s="149"/>
      <c r="AA440" s="149"/>
      <c r="AB440" s="149"/>
      <c r="AC440" s="149"/>
      <c r="AD440" s="149"/>
      <c r="AE440" s="149"/>
      <c r="AF440" s="149"/>
      <c r="AG440" s="149" t="s">
        <v>278</v>
      </c>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row>
    <row r="441" spans="1:60" outlineLevel="2" x14ac:dyDescent="0.2">
      <c r="A441" s="156"/>
      <c r="B441" s="157"/>
      <c r="C441" s="186" t="s">
        <v>1626</v>
      </c>
      <c r="D441" s="165"/>
      <c r="E441" s="166">
        <v>25</v>
      </c>
      <c r="F441" s="160"/>
      <c r="G441" s="160"/>
      <c r="H441" s="160"/>
      <c r="I441" s="160"/>
      <c r="J441" s="160"/>
      <c r="K441" s="160"/>
      <c r="L441" s="160"/>
      <c r="M441" s="160"/>
      <c r="N441" s="159"/>
      <c r="O441" s="159"/>
      <c r="P441" s="159"/>
      <c r="Q441" s="159"/>
      <c r="R441" s="160"/>
      <c r="S441" s="160"/>
      <c r="T441" s="160"/>
      <c r="U441" s="160"/>
      <c r="V441" s="160"/>
      <c r="W441" s="160"/>
      <c r="X441" s="160"/>
      <c r="Y441" s="160"/>
      <c r="Z441" s="149"/>
      <c r="AA441" s="149"/>
      <c r="AB441" s="149"/>
      <c r="AC441" s="149"/>
      <c r="AD441" s="149"/>
      <c r="AE441" s="149"/>
      <c r="AF441" s="149"/>
      <c r="AG441" s="149" t="s">
        <v>284</v>
      </c>
      <c r="AH441" s="149">
        <v>0</v>
      </c>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row>
    <row r="442" spans="1:60" outlineLevel="2" x14ac:dyDescent="0.2">
      <c r="A442" s="156"/>
      <c r="B442" s="157"/>
      <c r="C442" s="251"/>
      <c r="D442" s="252"/>
      <c r="E442" s="252"/>
      <c r="F442" s="252"/>
      <c r="G442" s="252"/>
      <c r="H442" s="160"/>
      <c r="I442" s="160"/>
      <c r="J442" s="160"/>
      <c r="K442" s="160"/>
      <c r="L442" s="160"/>
      <c r="M442" s="160"/>
      <c r="N442" s="159"/>
      <c r="O442" s="159"/>
      <c r="P442" s="159"/>
      <c r="Q442" s="159"/>
      <c r="R442" s="160"/>
      <c r="S442" s="160"/>
      <c r="T442" s="160"/>
      <c r="U442" s="160"/>
      <c r="V442" s="160"/>
      <c r="W442" s="160"/>
      <c r="X442" s="160"/>
      <c r="Y442" s="160"/>
      <c r="Z442" s="149"/>
      <c r="AA442" s="149"/>
      <c r="AB442" s="149"/>
      <c r="AC442" s="149"/>
      <c r="AD442" s="149"/>
      <c r="AE442" s="149"/>
      <c r="AF442" s="149"/>
      <c r="AG442" s="149" t="s">
        <v>279</v>
      </c>
      <c r="AH442" s="149"/>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row>
    <row r="443" spans="1:60" ht="22.5" outlineLevel="1" x14ac:dyDescent="0.2">
      <c r="A443" s="175">
        <v>95</v>
      </c>
      <c r="B443" s="176" t="s">
        <v>1878</v>
      </c>
      <c r="C443" s="185" t="s">
        <v>1879</v>
      </c>
      <c r="D443" s="177" t="s">
        <v>330</v>
      </c>
      <c r="E443" s="178">
        <v>12</v>
      </c>
      <c r="F443" s="179"/>
      <c r="G443" s="180">
        <f>ROUND(E443*F443,2)</f>
        <v>0</v>
      </c>
      <c r="H443" s="179"/>
      <c r="I443" s="180">
        <f>ROUND(E443*H443,2)</f>
        <v>0</v>
      </c>
      <c r="J443" s="179"/>
      <c r="K443" s="180">
        <f>ROUND(E443*J443,2)</f>
        <v>0</v>
      </c>
      <c r="L443" s="180">
        <v>21</v>
      </c>
      <c r="M443" s="180">
        <f>G443*(1+L443/100)</f>
        <v>0</v>
      </c>
      <c r="N443" s="178">
        <v>2.1729999999999999E-2</v>
      </c>
      <c r="O443" s="178">
        <f>ROUND(E443*N443,2)</f>
        <v>0.26</v>
      </c>
      <c r="P443" s="178">
        <v>0</v>
      </c>
      <c r="Q443" s="178">
        <f>ROUND(E443*P443,2)</f>
        <v>0</v>
      </c>
      <c r="R443" s="180" t="s">
        <v>1084</v>
      </c>
      <c r="S443" s="180" t="s">
        <v>272</v>
      </c>
      <c r="T443" s="181" t="s">
        <v>272</v>
      </c>
      <c r="U443" s="160">
        <v>1.4</v>
      </c>
      <c r="V443" s="160">
        <f>ROUND(E443*U443,2)</f>
        <v>16.8</v>
      </c>
      <c r="W443" s="160"/>
      <c r="X443" s="160" t="s">
        <v>313</v>
      </c>
      <c r="Y443" s="160" t="s">
        <v>275</v>
      </c>
      <c r="Z443" s="149"/>
      <c r="AA443" s="149"/>
      <c r="AB443" s="149"/>
      <c r="AC443" s="149"/>
      <c r="AD443" s="149"/>
      <c r="AE443" s="149"/>
      <c r="AF443" s="149"/>
      <c r="AG443" s="149" t="s">
        <v>554</v>
      </c>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row>
    <row r="444" spans="1:60" outlineLevel="2" x14ac:dyDescent="0.2">
      <c r="A444" s="156"/>
      <c r="B444" s="157"/>
      <c r="C444" s="249" t="s">
        <v>1574</v>
      </c>
      <c r="D444" s="250"/>
      <c r="E444" s="250"/>
      <c r="F444" s="250"/>
      <c r="G444" s="250"/>
      <c r="H444" s="160"/>
      <c r="I444" s="160"/>
      <c r="J444" s="160"/>
      <c r="K444" s="160"/>
      <c r="L444" s="160"/>
      <c r="M444" s="160"/>
      <c r="N444" s="159"/>
      <c r="O444" s="159"/>
      <c r="P444" s="159"/>
      <c r="Q444" s="159"/>
      <c r="R444" s="160"/>
      <c r="S444" s="160"/>
      <c r="T444" s="160"/>
      <c r="U444" s="160"/>
      <c r="V444" s="160"/>
      <c r="W444" s="160"/>
      <c r="X444" s="160"/>
      <c r="Y444" s="160"/>
      <c r="Z444" s="149"/>
      <c r="AA444" s="149"/>
      <c r="AB444" s="149"/>
      <c r="AC444" s="149"/>
      <c r="AD444" s="149"/>
      <c r="AE444" s="149"/>
      <c r="AF444" s="149"/>
      <c r="AG444" s="149" t="s">
        <v>278</v>
      </c>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row>
    <row r="445" spans="1:60" outlineLevel="2" x14ac:dyDescent="0.2">
      <c r="A445" s="156"/>
      <c r="B445" s="157"/>
      <c r="C445" s="186" t="s">
        <v>1629</v>
      </c>
      <c r="D445" s="165"/>
      <c r="E445" s="166">
        <v>12</v>
      </c>
      <c r="F445" s="160"/>
      <c r="G445" s="160"/>
      <c r="H445" s="160"/>
      <c r="I445" s="160"/>
      <c r="J445" s="160"/>
      <c r="K445" s="160"/>
      <c r="L445" s="160"/>
      <c r="M445" s="160"/>
      <c r="N445" s="159"/>
      <c r="O445" s="159"/>
      <c r="P445" s="159"/>
      <c r="Q445" s="159"/>
      <c r="R445" s="160"/>
      <c r="S445" s="160"/>
      <c r="T445" s="160"/>
      <c r="U445" s="160"/>
      <c r="V445" s="160"/>
      <c r="W445" s="160"/>
      <c r="X445" s="160"/>
      <c r="Y445" s="160"/>
      <c r="Z445" s="149"/>
      <c r="AA445" s="149"/>
      <c r="AB445" s="149"/>
      <c r="AC445" s="149"/>
      <c r="AD445" s="149"/>
      <c r="AE445" s="149"/>
      <c r="AF445" s="149"/>
      <c r="AG445" s="149" t="s">
        <v>284</v>
      </c>
      <c r="AH445" s="149">
        <v>0</v>
      </c>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row>
    <row r="446" spans="1:60" outlineLevel="2" x14ac:dyDescent="0.2">
      <c r="A446" s="156"/>
      <c r="B446" s="157"/>
      <c r="C446" s="251"/>
      <c r="D446" s="252"/>
      <c r="E446" s="252"/>
      <c r="F446" s="252"/>
      <c r="G446" s="252"/>
      <c r="H446" s="160"/>
      <c r="I446" s="160"/>
      <c r="J446" s="160"/>
      <c r="K446" s="160"/>
      <c r="L446" s="160"/>
      <c r="M446" s="160"/>
      <c r="N446" s="159"/>
      <c r="O446" s="159"/>
      <c r="P446" s="159"/>
      <c r="Q446" s="159"/>
      <c r="R446" s="160"/>
      <c r="S446" s="160"/>
      <c r="T446" s="160"/>
      <c r="U446" s="160"/>
      <c r="V446" s="160"/>
      <c r="W446" s="160"/>
      <c r="X446" s="160"/>
      <c r="Y446" s="160"/>
      <c r="Z446" s="149"/>
      <c r="AA446" s="149"/>
      <c r="AB446" s="149"/>
      <c r="AC446" s="149"/>
      <c r="AD446" s="149"/>
      <c r="AE446" s="149"/>
      <c r="AF446" s="149"/>
      <c r="AG446" s="149" t="s">
        <v>279</v>
      </c>
      <c r="AH446" s="149"/>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row>
    <row r="447" spans="1:60" ht="22.5" outlineLevel="1" x14ac:dyDescent="0.2">
      <c r="A447" s="175">
        <v>96</v>
      </c>
      <c r="B447" s="176" t="s">
        <v>1880</v>
      </c>
      <c r="C447" s="185" t="s">
        <v>1881</v>
      </c>
      <c r="D447" s="177" t="s">
        <v>330</v>
      </c>
      <c r="E447" s="178">
        <v>12</v>
      </c>
      <c r="F447" s="179"/>
      <c r="G447" s="180">
        <f>ROUND(E447*F447,2)</f>
        <v>0</v>
      </c>
      <c r="H447" s="179"/>
      <c r="I447" s="180">
        <f>ROUND(E447*H447,2)</f>
        <v>0</v>
      </c>
      <c r="J447" s="179"/>
      <c r="K447" s="180">
        <f>ROUND(E447*J447,2)</f>
        <v>0</v>
      </c>
      <c r="L447" s="180">
        <v>21</v>
      </c>
      <c r="M447" s="180">
        <f>G447*(1+L447/100)</f>
        <v>0</v>
      </c>
      <c r="N447" s="178">
        <v>2.3859999999999999E-2</v>
      </c>
      <c r="O447" s="178">
        <f>ROUND(E447*N447,2)</f>
        <v>0.28999999999999998</v>
      </c>
      <c r="P447" s="178">
        <v>0</v>
      </c>
      <c r="Q447" s="178">
        <f>ROUND(E447*P447,2)</f>
        <v>0</v>
      </c>
      <c r="R447" s="180" t="s">
        <v>1084</v>
      </c>
      <c r="S447" s="180" t="s">
        <v>272</v>
      </c>
      <c r="T447" s="181" t="s">
        <v>272</v>
      </c>
      <c r="U447" s="160">
        <v>1.6120000000000001</v>
      </c>
      <c r="V447" s="160">
        <f>ROUND(E447*U447,2)</f>
        <v>19.34</v>
      </c>
      <c r="W447" s="160"/>
      <c r="X447" s="160" t="s">
        <v>313</v>
      </c>
      <c r="Y447" s="160" t="s">
        <v>275</v>
      </c>
      <c r="Z447" s="149"/>
      <c r="AA447" s="149"/>
      <c r="AB447" s="149"/>
      <c r="AC447" s="149"/>
      <c r="AD447" s="149"/>
      <c r="AE447" s="149"/>
      <c r="AF447" s="149"/>
      <c r="AG447" s="149" t="s">
        <v>554</v>
      </c>
      <c r="AH447" s="149"/>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row>
    <row r="448" spans="1:60" outlineLevel="2" x14ac:dyDescent="0.2">
      <c r="A448" s="156"/>
      <c r="B448" s="157"/>
      <c r="C448" s="249" t="s">
        <v>1024</v>
      </c>
      <c r="D448" s="250"/>
      <c r="E448" s="250"/>
      <c r="F448" s="250"/>
      <c r="G448" s="250"/>
      <c r="H448" s="160"/>
      <c r="I448" s="160"/>
      <c r="J448" s="160"/>
      <c r="K448" s="160"/>
      <c r="L448" s="160"/>
      <c r="M448" s="160"/>
      <c r="N448" s="159"/>
      <c r="O448" s="159"/>
      <c r="P448" s="159"/>
      <c r="Q448" s="159"/>
      <c r="R448" s="160"/>
      <c r="S448" s="160"/>
      <c r="T448" s="160"/>
      <c r="U448" s="160"/>
      <c r="V448" s="160"/>
      <c r="W448" s="160"/>
      <c r="X448" s="160"/>
      <c r="Y448" s="160"/>
      <c r="Z448" s="149"/>
      <c r="AA448" s="149"/>
      <c r="AB448" s="149"/>
      <c r="AC448" s="149"/>
      <c r="AD448" s="149"/>
      <c r="AE448" s="149"/>
      <c r="AF448" s="149"/>
      <c r="AG448" s="149" t="s">
        <v>278</v>
      </c>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row>
    <row r="449" spans="1:60" outlineLevel="2" x14ac:dyDescent="0.2">
      <c r="A449" s="156"/>
      <c r="B449" s="157"/>
      <c r="C449" s="186" t="s">
        <v>1632</v>
      </c>
      <c r="D449" s="165"/>
      <c r="E449" s="166">
        <v>12</v>
      </c>
      <c r="F449" s="160"/>
      <c r="G449" s="160"/>
      <c r="H449" s="160"/>
      <c r="I449" s="160"/>
      <c r="J449" s="160"/>
      <c r="K449" s="160"/>
      <c r="L449" s="160"/>
      <c r="M449" s="160"/>
      <c r="N449" s="159"/>
      <c r="O449" s="159"/>
      <c r="P449" s="159"/>
      <c r="Q449" s="159"/>
      <c r="R449" s="160"/>
      <c r="S449" s="160"/>
      <c r="T449" s="160"/>
      <c r="U449" s="160"/>
      <c r="V449" s="160"/>
      <c r="W449" s="160"/>
      <c r="X449" s="160"/>
      <c r="Y449" s="160"/>
      <c r="Z449" s="149"/>
      <c r="AA449" s="149"/>
      <c r="AB449" s="149"/>
      <c r="AC449" s="149"/>
      <c r="AD449" s="149"/>
      <c r="AE449" s="149"/>
      <c r="AF449" s="149"/>
      <c r="AG449" s="149" t="s">
        <v>284</v>
      </c>
      <c r="AH449" s="149">
        <v>0</v>
      </c>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row>
    <row r="450" spans="1:60" outlineLevel="2" x14ac:dyDescent="0.2">
      <c r="A450" s="156"/>
      <c r="B450" s="157"/>
      <c r="C450" s="251"/>
      <c r="D450" s="252"/>
      <c r="E450" s="252"/>
      <c r="F450" s="252"/>
      <c r="G450" s="252"/>
      <c r="H450" s="160"/>
      <c r="I450" s="160"/>
      <c r="J450" s="160"/>
      <c r="K450" s="160"/>
      <c r="L450" s="160"/>
      <c r="M450" s="160"/>
      <c r="N450" s="159"/>
      <c r="O450" s="159"/>
      <c r="P450" s="159"/>
      <c r="Q450" s="159"/>
      <c r="R450" s="160"/>
      <c r="S450" s="160"/>
      <c r="T450" s="160"/>
      <c r="U450" s="160"/>
      <c r="V450" s="160"/>
      <c r="W450" s="160"/>
      <c r="X450" s="160"/>
      <c r="Y450" s="160"/>
      <c r="Z450" s="149"/>
      <c r="AA450" s="149"/>
      <c r="AB450" s="149"/>
      <c r="AC450" s="149"/>
      <c r="AD450" s="149"/>
      <c r="AE450" s="149"/>
      <c r="AF450" s="149"/>
      <c r="AG450" s="149" t="s">
        <v>279</v>
      </c>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row>
    <row r="451" spans="1:60" ht="22.5" outlineLevel="1" x14ac:dyDescent="0.2">
      <c r="A451" s="175">
        <v>97</v>
      </c>
      <c r="B451" s="176" t="s">
        <v>1882</v>
      </c>
      <c r="C451" s="185" t="s">
        <v>1883</v>
      </c>
      <c r="D451" s="177" t="s">
        <v>330</v>
      </c>
      <c r="E451" s="178">
        <v>15</v>
      </c>
      <c r="F451" s="179"/>
      <c r="G451" s="180">
        <f>ROUND(E451*F451,2)</f>
        <v>0</v>
      </c>
      <c r="H451" s="179"/>
      <c r="I451" s="180">
        <f>ROUND(E451*H451,2)</f>
        <v>0</v>
      </c>
      <c r="J451" s="179"/>
      <c r="K451" s="180">
        <f>ROUND(E451*J451,2)</f>
        <v>0</v>
      </c>
      <c r="L451" s="180">
        <v>21</v>
      </c>
      <c r="M451" s="180">
        <f>G451*(1+L451/100)</f>
        <v>0</v>
      </c>
      <c r="N451" s="178">
        <v>9.8600000000000007E-3</v>
      </c>
      <c r="O451" s="178">
        <f>ROUND(E451*N451,2)</f>
        <v>0.15</v>
      </c>
      <c r="P451" s="178">
        <v>0</v>
      </c>
      <c r="Q451" s="178">
        <f>ROUND(E451*P451,2)</f>
        <v>0</v>
      </c>
      <c r="R451" s="180" t="s">
        <v>1084</v>
      </c>
      <c r="S451" s="180" t="s">
        <v>272</v>
      </c>
      <c r="T451" s="181" t="s">
        <v>272</v>
      </c>
      <c r="U451" s="160">
        <v>0.92</v>
      </c>
      <c r="V451" s="160">
        <f>ROUND(E451*U451,2)</f>
        <v>13.8</v>
      </c>
      <c r="W451" s="160"/>
      <c r="X451" s="160" t="s">
        <v>313</v>
      </c>
      <c r="Y451" s="160" t="s">
        <v>275</v>
      </c>
      <c r="Z451" s="149"/>
      <c r="AA451" s="149"/>
      <c r="AB451" s="149"/>
      <c r="AC451" s="149"/>
      <c r="AD451" s="149"/>
      <c r="AE451" s="149"/>
      <c r="AF451" s="149"/>
      <c r="AG451" s="149" t="s">
        <v>554</v>
      </c>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row>
    <row r="452" spans="1:60" outlineLevel="2" x14ac:dyDescent="0.2">
      <c r="A452" s="156"/>
      <c r="B452" s="157"/>
      <c r="C452" s="249" t="s">
        <v>1574</v>
      </c>
      <c r="D452" s="250"/>
      <c r="E452" s="250"/>
      <c r="F452" s="250"/>
      <c r="G452" s="250"/>
      <c r="H452" s="160"/>
      <c r="I452" s="160"/>
      <c r="J452" s="160"/>
      <c r="K452" s="160"/>
      <c r="L452" s="160"/>
      <c r="M452" s="160"/>
      <c r="N452" s="159"/>
      <c r="O452" s="159"/>
      <c r="P452" s="159"/>
      <c r="Q452" s="159"/>
      <c r="R452" s="160"/>
      <c r="S452" s="160"/>
      <c r="T452" s="160"/>
      <c r="U452" s="160"/>
      <c r="V452" s="160"/>
      <c r="W452" s="160"/>
      <c r="X452" s="160"/>
      <c r="Y452" s="160"/>
      <c r="Z452" s="149"/>
      <c r="AA452" s="149"/>
      <c r="AB452" s="149"/>
      <c r="AC452" s="149"/>
      <c r="AD452" s="149"/>
      <c r="AE452" s="149"/>
      <c r="AF452" s="149"/>
      <c r="AG452" s="149" t="s">
        <v>278</v>
      </c>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row>
    <row r="453" spans="1:60" outlineLevel="2" x14ac:dyDescent="0.2">
      <c r="A453" s="156"/>
      <c r="B453" s="157"/>
      <c r="C453" s="186" t="s">
        <v>1621</v>
      </c>
      <c r="D453" s="165"/>
      <c r="E453" s="166">
        <v>12</v>
      </c>
      <c r="F453" s="160"/>
      <c r="G453" s="160"/>
      <c r="H453" s="160"/>
      <c r="I453" s="160"/>
      <c r="J453" s="160"/>
      <c r="K453" s="160"/>
      <c r="L453" s="160"/>
      <c r="M453" s="160"/>
      <c r="N453" s="159"/>
      <c r="O453" s="159"/>
      <c r="P453" s="159"/>
      <c r="Q453" s="159"/>
      <c r="R453" s="160"/>
      <c r="S453" s="160"/>
      <c r="T453" s="160"/>
      <c r="U453" s="160"/>
      <c r="V453" s="160"/>
      <c r="W453" s="160"/>
      <c r="X453" s="160"/>
      <c r="Y453" s="160"/>
      <c r="Z453" s="149"/>
      <c r="AA453" s="149"/>
      <c r="AB453" s="149"/>
      <c r="AC453" s="149"/>
      <c r="AD453" s="149"/>
      <c r="AE453" s="149"/>
      <c r="AF453" s="149"/>
      <c r="AG453" s="149" t="s">
        <v>284</v>
      </c>
      <c r="AH453" s="149">
        <v>0</v>
      </c>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row>
    <row r="454" spans="1:60" outlineLevel="3" x14ac:dyDescent="0.2">
      <c r="A454" s="156"/>
      <c r="B454" s="157"/>
      <c r="C454" s="186" t="s">
        <v>1622</v>
      </c>
      <c r="D454" s="165"/>
      <c r="E454" s="166">
        <v>3</v>
      </c>
      <c r="F454" s="160"/>
      <c r="G454" s="160"/>
      <c r="H454" s="160"/>
      <c r="I454" s="160"/>
      <c r="J454" s="160"/>
      <c r="K454" s="160"/>
      <c r="L454" s="160"/>
      <c r="M454" s="160"/>
      <c r="N454" s="159"/>
      <c r="O454" s="159"/>
      <c r="P454" s="159"/>
      <c r="Q454" s="159"/>
      <c r="R454" s="160"/>
      <c r="S454" s="160"/>
      <c r="T454" s="160"/>
      <c r="U454" s="160"/>
      <c r="V454" s="160"/>
      <c r="W454" s="160"/>
      <c r="X454" s="160"/>
      <c r="Y454" s="160"/>
      <c r="Z454" s="149"/>
      <c r="AA454" s="149"/>
      <c r="AB454" s="149"/>
      <c r="AC454" s="149"/>
      <c r="AD454" s="149"/>
      <c r="AE454" s="149"/>
      <c r="AF454" s="149"/>
      <c r="AG454" s="149" t="s">
        <v>284</v>
      </c>
      <c r="AH454" s="149">
        <v>0</v>
      </c>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row>
    <row r="455" spans="1:60" outlineLevel="2" x14ac:dyDescent="0.2">
      <c r="A455" s="156"/>
      <c r="B455" s="157"/>
      <c r="C455" s="251"/>
      <c r="D455" s="252"/>
      <c r="E455" s="252"/>
      <c r="F455" s="252"/>
      <c r="G455" s="252"/>
      <c r="H455" s="160"/>
      <c r="I455" s="160"/>
      <c r="J455" s="160"/>
      <c r="K455" s="160"/>
      <c r="L455" s="160"/>
      <c r="M455" s="160"/>
      <c r="N455" s="159"/>
      <c r="O455" s="159"/>
      <c r="P455" s="159"/>
      <c r="Q455" s="159"/>
      <c r="R455" s="160"/>
      <c r="S455" s="160"/>
      <c r="T455" s="160"/>
      <c r="U455" s="160"/>
      <c r="V455" s="160"/>
      <c r="W455" s="160"/>
      <c r="X455" s="160"/>
      <c r="Y455" s="160"/>
      <c r="Z455" s="149"/>
      <c r="AA455" s="149"/>
      <c r="AB455" s="149"/>
      <c r="AC455" s="149"/>
      <c r="AD455" s="149"/>
      <c r="AE455" s="149"/>
      <c r="AF455" s="149"/>
      <c r="AG455" s="149" t="s">
        <v>279</v>
      </c>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row>
    <row r="456" spans="1:60" outlineLevel="1" x14ac:dyDescent="0.2">
      <c r="A456" s="175">
        <v>98</v>
      </c>
      <c r="B456" s="176" t="s">
        <v>1884</v>
      </c>
      <c r="C456" s="185" t="s">
        <v>1885</v>
      </c>
      <c r="D456" s="177" t="s">
        <v>330</v>
      </c>
      <c r="E456" s="178">
        <v>60</v>
      </c>
      <c r="F456" s="179"/>
      <c r="G456" s="180">
        <f>ROUND(E456*F456,2)</f>
        <v>0</v>
      </c>
      <c r="H456" s="179"/>
      <c r="I456" s="180">
        <f>ROUND(E456*H456,2)</f>
        <v>0</v>
      </c>
      <c r="J456" s="179"/>
      <c r="K456" s="180">
        <f>ROUND(E456*J456,2)</f>
        <v>0</v>
      </c>
      <c r="L456" s="180">
        <v>21</v>
      </c>
      <c r="M456" s="180">
        <f>G456*(1+L456/100)</f>
        <v>0</v>
      </c>
      <c r="N456" s="178">
        <v>6.0000000000000002E-5</v>
      </c>
      <c r="O456" s="178">
        <f>ROUND(E456*N456,2)</f>
        <v>0</v>
      </c>
      <c r="P456" s="178">
        <v>8.4100000000000008E-3</v>
      </c>
      <c r="Q456" s="178">
        <f>ROUND(E456*P456,2)</f>
        <v>0.5</v>
      </c>
      <c r="R456" s="180" t="s">
        <v>1084</v>
      </c>
      <c r="S456" s="180" t="s">
        <v>272</v>
      </c>
      <c r="T456" s="181" t="s">
        <v>272</v>
      </c>
      <c r="U456" s="160">
        <v>0.19</v>
      </c>
      <c r="V456" s="160">
        <f>ROUND(E456*U456,2)</f>
        <v>11.4</v>
      </c>
      <c r="W456" s="160"/>
      <c r="X456" s="160" t="s">
        <v>313</v>
      </c>
      <c r="Y456" s="160" t="s">
        <v>275</v>
      </c>
      <c r="Z456" s="149"/>
      <c r="AA456" s="149"/>
      <c r="AB456" s="149"/>
      <c r="AC456" s="149"/>
      <c r="AD456" s="149"/>
      <c r="AE456" s="149"/>
      <c r="AF456" s="149"/>
      <c r="AG456" s="149" t="s">
        <v>554</v>
      </c>
      <c r="AH456" s="149"/>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row>
    <row r="457" spans="1:60" outlineLevel="2" x14ac:dyDescent="0.2">
      <c r="A457" s="156"/>
      <c r="B457" s="157"/>
      <c r="C457" s="186" t="s">
        <v>1886</v>
      </c>
      <c r="D457" s="165"/>
      <c r="E457" s="166">
        <v>60</v>
      </c>
      <c r="F457" s="160"/>
      <c r="G457" s="160"/>
      <c r="H457" s="160"/>
      <c r="I457" s="160"/>
      <c r="J457" s="160"/>
      <c r="K457" s="160"/>
      <c r="L457" s="160"/>
      <c r="M457" s="160"/>
      <c r="N457" s="159"/>
      <c r="O457" s="159"/>
      <c r="P457" s="159"/>
      <c r="Q457" s="159"/>
      <c r="R457" s="160"/>
      <c r="S457" s="160"/>
      <c r="T457" s="160"/>
      <c r="U457" s="160"/>
      <c r="V457" s="160"/>
      <c r="W457" s="160"/>
      <c r="X457" s="160"/>
      <c r="Y457" s="160"/>
      <c r="Z457" s="149"/>
      <c r="AA457" s="149"/>
      <c r="AB457" s="149"/>
      <c r="AC457" s="149"/>
      <c r="AD457" s="149"/>
      <c r="AE457" s="149"/>
      <c r="AF457" s="149"/>
      <c r="AG457" s="149" t="s">
        <v>284</v>
      </c>
      <c r="AH457" s="149">
        <v>0</v>
      </c>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row>
    <row r="458" spans="1:60" outlineLevel="2" x14ac:dyDescent="0.2">
      <c r="A458" s="156"/>
      <c r="B458" s="157"/>
      <c r="C458" s="251"/>
      <c r="D458" s="252"/>
      <c r="E458" s="252"/>
      <c r="F458" s="252"/>
      <c r="G458" s="252"/>
      <c r="H458" s="160"/>
      <c r="I458" s="160"/>
      <c r="J458" s="160"/>
      <c r="K458" s="160"/>
      <c r="L458" s="160"/>
      <c r="M458" s="160"/>
      <c r="N458" s="159"/>
      <c r="O458" s="159"/>
      <c r="P458" s="159"/>
      <c r="Q458" s="159"/>
      <c r="R458" s="160"/>
      <c r="S458" s="160"/>
      <c r="T458" s="160"/>
      <c r="U458" s="160"/>
      <c r="V458" s="160"/>
      <c r="W458" s="160"/>
      <c r="X458" s="160"/>
      <c r="Y458" s="160"/>
      <c r="Z458" s="149"/>
      <c r="AA458" s="149"/>
      <c r="AB458" s="149"/>
      <c r="AC458" s="149"/>
      <c r="AD458" s="149"/>
      <c r="AE458" s="149"/>
      <c r="AF458" s="149"/>
      <c r="AG458" s="149" t="s">
        <v>279</v>
      </c>
      <c r="AH458" s="149"/>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row>
    <row r="459" spans="1:60" outlineLevel="1" x14ac:dyDescent="0.2">
      <c r="A459" s="175">
        <v>99</v>
      </c>
      <c r="B459" s="176" t="s">
        <v>1887</v>
      </c>
      <c r="C459" s="185" t="s">
        <v>1888</v>
      </c>
      <c r="D459" s="177" t="s">
        <v>330</v>
      </c>
      <c r="E459" s="178">
        <v>35</v>
      </c>
      <c r="F459" s="179"/>
      <c r="G459" s="180">
        <f>ROUND(E459*F459,2)</f>
        <v>0</v>
      </c>
      <c r="H459" s="179"/>
      <c r="I459" s="180">
        <f>ROUND(E459*H459,2)</f>
        <v>0</v>
      </c>
      <c r="J459" s="179"/>
      <c r="K459" s="180">
        <f>ROUND(E459*J459,2)</f>
        <v>0</v>
      </c>
      <c r="L459" s="180">
        <v>21</v>
      </c>
      <c r="M459" s="180">
        <f>G459*(1+L459/100)</f>
        <v>0</v>
      </c>
      <c r="N459" s="178">
        <v>1E-4</v>
      </c>
      <c r="O459" s="178">
        <f>ROUND(E459*N459,2)</f>
        <v>0</v>
      </c>
      <c r="P459" s="178">
        <v>1.384E-2</v>
      </c>
      <c r="Q459" s="178">
        <f>ROUND(E459*P459,2)</f>
        <v>0.48</v>
      </c>
      <c r="R459" s="180" t="s">
        <v>1084</v>
      </c>
      <c r="S459" s="180" t="s">
        <v>272</v>
      </c>
      <c r="T459" s="181" t="s">
        <v>272</v>
      </c>
      <c r="U459" s="160">
        <v>0.2</v>
      </c>
      <c r="V459" s="160">
        <f>ROUND(E459*U459,2)</f>
        <v>7</v>
      </c>
      <c r="W459" s="160"/>
      <c r="X459" s="160" t="s">
        <v>313</v>
      </c>
      <c r="Y459" s="160" t="s">
        <v>275</v>
      </c>
      <c r="Z459" s="149"/>
      <c r="AA459" s="149"/>
      <c r="AB459" s="149"/>
      <c r="AC459" s="149"/>
      <c r="AD459" s="149"/>
      <c r="AE459" s="149"/>
      <c r="AF459" s="149"/>
      <c r="AG459" s="149" t="s">
        <v>554</v>
      </c>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row>
    <row r="460" spans="1:60" outlineLevel="2" x14ac:dyDescent="0.2">
      <c r="A460" s="156"/>
      <c r="B460" s="157"/>
      <c r="C460" s="186" t="s">
        <v>1889</v>
      </c>
      <c r="D460" s="165"/>
      <c r="E460" s="166">
        <v>35</v>
      </c>
      <c r="F460" s="160"/>
      <c r="G460" s="160"/>
      <c r="H460" s="160"/>
      <c r="I460" s="160"/>
      <c r="J460" s="160"/>
      <c r="K460" s="160"/>
      <c r="L460" s="160"/>
      <c r="M460" s="160"/>
      <c r="N460" s="159"/>
      <c r="O460" s="159"/>
      <c r="P460" s="159"/>
      <c r="Q460" s="159"/>
      <c r="R460" s="160"/>
      <c r="S460" s="160"/>
      <c r="T460" s="160"/>
      <c r="U460" s="160"/>
      <c r="V460" s="160"/>
      <c r="W460" s="160"/>
      <c r="X460" s="160"/>
      <c r="Y460" s="160"/>
      <c r="Z460" s="149"/>
      <c r="AA460" s="149"/>
      <c r="AB460" s="149"/>
      <c r="AC460" s="149"/>
      <c r="AD460" s="149"/>
      <c r="AE460" s="149"/>
      <c r="AF460" s="149"/>
      <c r="AG460" s="149" t="s">
        <v>284</v>
      </c>
      <c r="AH460" s="149">
        <v>0</v>
      </c>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row>
    <row r="461" spans="1:60" outlineLevel="2" x14ac:dyDescent="0.2">
      <c r="A461" s="156"/>
      <c r="B461" s="157"/>
      <c r="C461" s="251"/>
      <c r="D461" s="252"/>
      <c r="E461" s="252"/>
      <c r="F461" s="252"/>
      <c r="G461" s="252"/>
      <c r="H461" s="160"/>
      <c r="I461" s="160"/>
      <c r="J461" s="160"/>
      <c r="K461" s="160"/>
      <c r="L461" s="160"/>
      <c r="M461" s="160"/>
      <c r="N461" s="159"/>
      <c r="O461" s="159"/>
      <c r="P461" s="159"/>
      <c r="Q461" s="159"/>
      <c r="R461" s="160"/>
      <c r="S461" s="160"/>
      <c r="T461" s="160"/>
      <c r="U461" s="160"/>
      <c r="V461" s="160"/>
      <c r="W461" s="160"/>
      <c r="X461" s="160"/>
      <c r="Y461" s="160"/>
      <c r="Z461" s="149"/>
      <c r="AA461" s="149"/>
      <c r="AB461" s="149"/>
      <c r="AC461" s="149"/>
      <c r="AD461" s="149"/>
      <c r="AE461" s="149"/>
      <c r="AF461" s="149"/>
      <c r="AG461" s="149" t="s">
        <v>279</v>
      </c>
      <c r="AH461" s="149"/>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row>
    <row r="462" spans="1:60" ht="22.5" outlineLevel="1" x14ac:dyDescent="0.2">
      <c r="A462" s="175">
        <v>100</v>
      </c>
      <c r="B462" s="176" t="s">
        <v>1890</v>
      </c>
      <c r="C462" s="185" t="s">
        <v>1891</v>
      </c>
      <c r="D462" s="177" t="s">
        <v>330</v>
      </c>
      <c r="E462" s="178">
        <v>45</v>
      </c>
      <c r="F462" s="179"/>
      <c r="G462" s="180">
        <f>ROUND(E462*F462,2)</f>
        <v>0</v>
      </c>
      <c r="H462" s="179"/>
      <c r="I462" s="180">
        <f>ROUND(E462*H462,2)</f>
        <v>0</v>
      </c>
      <c r="J462" s="179"/>
      <c r="K462" s="180">
        <f>ROUND(E462*J462,2)</f>
        <v>0</v>
      </c>
      <c r="L462" s="180">
        <v>21</v>
      </c>
      <c r="M462" s="180">
        <f>G462*(1+L462/100)</f>
        <v>0</v>
      </c>
      <c r="N462" s="178">
        <v>0</v>
      </c>
      <c r="O462" s="178">
        <f>ROUND(E462*N462,2)</f>
        <v>0</v>
      </c>
      <c r="P462" s="178">
        <v>0</v>
      </c>
      <c r="Q462" s="178">
        <f>ROUND(E462*P462,2)</f>
        <v>0</v>
      </c>
      <c r="R462" s="180" t="s">
        <v>1084</v>
      </c>
      <c r="S462" s="180" t="s">
        <v>272</v>
      </c>
      <c r="T462" s="181" t="s">
        <v>272</v>
      </c>
      <c r="U462" s="160">
        <v>0.02</v>
      </c>
      <c r="V462" s="160">
        <f>ROUND(E462*U462,2)</f>
        <v>0.9</v>
      </c>
      <c r="W462" s="160"/>
      <c r="X462" s="160" t="s">
        <v>313</v>
      </c>
      <c r="Y462" s="160" t="s">
        <v>275</v>
      </c>
      <c r="Z462" s="149"/>
      <c r="AA462" s="149"/>
      <c r="AB462" s="149"/>
      <c r="AC462" s="149"/>
      <c r="AD462" s="149"/>
      <c r="AE462" s="149"/>
      <c r="AF462" s="149"/>
      <c r="AG462" s="149" t="s">
        <v>554</v>
      </c>
      <c r="AH462" s="149"/>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row>
    <row r="463" spans="1:60" outlineLevel="2" x14ac:dyDescent="0.2">
      <c r="A463" s="156"/>
      <c r="B463" s="157"/>
      <c r="C463" s="186" t="s">
        <v>1892</v>
      </c>
      <c r="D463" s="165"/>
      <c r="E463" s="166">
        <v>45</v>
      </c>
      <c r="F463" s="160"/>
      <c r="G463" s="160"/>
      <c r="H463" s="160"/>
      <c r="I463" s="160"/>
      <c r="J463" s="160"/>
      <c r="K463" s="160"/>
      <c r="L463" s="160"/>
      <c r="M463" s="160"/>
      <c r="N463" s="159"/>
      <c r="O463" s="159"/>
      <c r="P463" s="159"/>
      <c r="Q463" s="159"/>
      <c r="R463" s="160"/>
      <c r="S463" s="160"/>
      <c r="T463" s="160"/>
      <c r="U463" s="160"/>
      <c r="V463" s="160"/>
      <c r="W463" s="160"/>
      <c r="X463" s="160"/>
      <c r="Y463" s="160"/>
      <c r="Z463" s="149"/>
      <c r="AA463" s="149"/>
      <c r="AB463" s="149"/>
      <c r="AC463" s="149"/>
      <c r="AD463" s="149"/>
      <c r="AE463" s="149"/>
      <c r="AF463" s="149"/>
      <c r="AG463" s="149" t="s">
        <v>284</v>
      </c>
      <c r="AH463" s="149">
        <v>0</v>
      </c>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row>
    <row r="464" spans="1:60" outlineLevel="2" x14ac:dyDescent="0.2">
      <c r="A464" s="156"/>
      <c r="B464" s="157"/>
      <c r="C464" s="251"/>
      <c r="D464" s="252"/>
      <c r="E464" s="252"/>
      <c r="F464" s="252"/>
      <c r="G464" s="252"/>
      <c r="H464" s="160"/>
      <c r="I464" s="160"/>
      <c r="J464" s="160"/>
      <c r="K464" s="160"/>
      <c r="L464" s="160"/>
      <c r="M464" s="160"/>
      <c r="N464" s="159"/>
      <c r="O464" s="159"/>
      <c r="P464" s="159"/>
      <c r="Q464" s="159"/>
      <c r="R464" s="160"/>
      <c r="S464" s="160"/>
      <c r="T464" s="160"/>
      <c r="U464" s="160"/>
      <c r="V464" s="160"/>
      <c r="W464" s="160"/>
      <c r="X464" s="160"/>
      <c r="Y464" s="160"/>
      <c r="Z464" s="149"/>
      <c r="AA464" s="149"/>
      <c r="AB464" s="149"/>
      <c r="AC464" s="149"/>
      <c r="AD464" s="149"/>
      <c r="AE464" s="149"/>
      <c r="AF464" s="149"/>
      <c r="AG464" s="149" t="s">
        <v>279</v>
      </c>
      <c r="AH464" s="149"/>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row>
    <row r="465" spans="1:60" ht="22.5" outlineLevel="1" x14ac:dyDescent="0.2">
      <c r="A465" s="175">
        <v>101</v>
      </c>
      <c r="B465" s="176" t="s">
        <v>1893</v>
      </c>
      <c r="C465" s="185" t="s">
        <v>1894</v>
      </c>
      <c r="D465" s="177" t="s">
        <v>330</v>
      </c>
      <c r="E465" s="178">
        <v>25</v>
      </c>
      <c r="F465" s="179"/>
      <c r="G465" s="180">
        <f>ROUND(E465*F465,2)</f>
        <v>0</v>
      </c>
      <c r="H465" s="179"/>
      <c r="I465" s="180">
        <f>ROUND(E465*H465,2)</f>
        <v>0</v>
      </c>
      <c r="J465" s="179"/>
      <c r="K465" s="180">
        <f>ROUND(E465*J465,2)</f>
        <v>0</v>
      </c>
      <c r="L465" s="180">
        <v>21</v>
      </c>
      <c r="M465" s="180">
        <f>G465*(1+L465/100)</f>
        <v>0</v>
      </c>
      <c r="N465" s="178">
        <v>0</v>
      </c>
      <c r="O465" s="178">
        <f>ROUND(E465*N465,2)</f>
        <v>0</v>
      </c>
      <c r="P465" s="178">
        <v>0</v>
      </c>
      <c r="Q465" s="178">
        <f>ROUND(E465*P465,2)</f>
        <v>0</v>
      </c>
      <c r="R465" s="180" t="s">
        <v>1084</v>
      </c>
      <c r="S465" s="180" t="s">
        <v>272</v>
      </c>
      <c r="T465" s="181" t="s">
        <v>272</v>
      </c>
      <c r="U465" s="160">
        <v>0.03</v>
      </c>
      <c r="V465" s="160">
        <f>ROUND(E465*U465,2)</f>
        <v>0.75</v>
      </c>
      <c r="W465" s="160"/>
      <c r="X465" s="160" t="s">
        <v>313</v>
      </c>
      <c r="Y465" s="160" t="s">
        <v>275</v>
      </c>
      <c r="Z465" s="149"/>
      <c r="AA465" s="149"/>
      <c r="AB465" s="149"/>
      <c r="AC465" s="149"/>
      <c r="AD465" s="149"/>
      <c r="AE465" s="149"/>
      <c r="AF465" s="149"/>
      <c r="AG465" s="149" t="s">
        <v>554</v>
      </c>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row>
    <row r="466" spans="1:60" outlineLevel="2" x14ac:dyDescent="0.2">
      <c r="A466" s="156"/>
      <c r="B466" s="157"/>
      <c r="C466" s="186" t="s">
        <v>1219</v>
      </c>
      <c r="D466" s="165"/>
      <c r="E466" s="166">
        <v>25</v>
      </c>
      <c r="F466" s="160"/>
      <c r="G466" s="160"/>
      <c r="H466" s="160"/>
      <c r="I466" s="160"/>
      <c r="J466" s="160"/>
      <c r="K466" s="160"/>
      <c r="L466" s="160"/>
      <c r="M466" s="160"/>
      <c r="N466" s="159"/>
      <c r="O466" s="159"/>
      <c r="P466" s="159"/>
      <c r="Q466" s="159"/>
      <c r="R466" s="160"/>
      <c r="S466" s="160"/>
      <c r="T466" s="160"/>
      <c r="U466" s="160"/>
      <c r="V466" s="160"/>
      <c r="W466" s="160"/>
      <c r="X466" s="160"/>
      <c r="Y466" s="160"/>
      <c r="Z466" s="149"/>
      <c r="AA466" s="149"/>
      <c r="AB466" s="149"/>
      <c r="AC466" s="149"/>
      <c r="AD466" s="149"/>
      <c r="AE466" s="149"/>
      <c r="AF466" s="149"/>
      <c r="AG466" s="149" t="s">
        <v>284</v>
      </c>
      <c r="AH466" s="149">
        <v>0</v>
      </c>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row>
    <row r="467" spans="1:60" outlineLevel="2" x14ac:dyDescent="0.2">
      <c r="A467" s="156"/>
      <c r="B467" s="157"/>
      <c r="C467" s="251"/>
      <c r="D467" s="252"/>
      <c r="E467" s="252"/>
      <c r="F467" s="252"/>
      <c r="G467" s="252"/>
      <c r="H467" s="160"/>
      <c r="I467" s="160"/>
      <c r="J467" s="160"/>
      <c r="K467" s="160"/>
      <c r="L467" s="160"/>
      <c r="M467" s="160"/>
      <c r="N467" s="159"/>
      <c r="O467" s="159"/>
      <c r="P467" s="159"/>
      <c r="Q467" s="159"/>
      <c r="R467" s="160"/>
      <c r="S467" s="160"/>
      <c r="T467" s="160"/>
      <c r="U467" s="160"/>
      <c r="V467" s="160"/>
      <c r="W467" s="160"/>
      <c r="X467" s="160"/>
      <c r="Y467" s="160"/>
      <c r="Z467" s="149"/>
      <c r="AA467" s="149"/>
      <c r="AB467" s="149"/>
      <c r="AC467" s="149"/>
      <c r="AD467" s="149"/>
      <c r="AE467" s="149"/>
      <c r="AF467" s="149"/>
      <c r="AG467" s="149" t="s">
        <v>279</v>
      </c>
      <c r="AH467" s="149"/>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row>
    <row r="468" spans="1:60" outlineLevel="1" x14ac:dyDescent="0.2">
      <c r="A468" s="175">
        <v>102</v>
      </c>
      <c r="B468" s="176" t="s">
        <v>1895</v>
      </c>
      <c r="C468" s="185" t="s">
        <v>1896</v>
      </c>
      <c r="D468" s="177" t="s">
        <v>330</v>
      </c>
      <c r="E468" s="178">
        <v>12</v>
      </c>
      <c r="F468" s="179"/>
      <c r="G468" s="180">
        <f>ROUND(E468*F468,2)</f>
        <v>0</v>
      </c>
      <c r="H468" s="179"/>
      <c r="I468" s="180">
        <f>ROUND(E468*H468,2)</f>
        <v>0</v>
      </c>
      <c r="J468" s="179"/>
      <c r="K468" s="180">
        <f>ROUND(E468*J468,2)</f>
        <v>0</v>
      </c>
      <c r="L468" s="180">
        <v>21</v>
      </c>
      <c r="M468" s="180">
        <f>G468*(1+L468/100)</f>
        <v>0</v>
      </c>
      <c r="N468" s="178">
        <v>0</v>
      </c>
      <c r="O468" s="178">
        <f>ROUND(E468*N468,2)</f>
        <v>0</v>
      </c>
      <c r="P468" s="178">
        <v>0</v>
      </c>
      <c r="Q468" s="178">
        <f>ROUND(E468*P468,2)</f>
        <v>0</v>
      </c>
      <c r="R468" s="180" t="s">
        <v>1084</v>
      </c>
      <c r="S468" s="180" t="s">
        <v>272</v>
      </c>
      <c r="T468" s="181" t="s">
        <v>272</v>
      </c>
      <c r="U468" s="160">
        <v>6.3E-2</v>
      </c>
      <c r="V468" s="160">
        <f>ROUND(E468*U468,2)</f>
        <v>0.76</v>
      </c>
      <c r="W468" s="160"/>
      <c r="X468" s="160" t="s">
        <v>313</v>
      </c>
      <c r="Y468" s="160" t="s">
        <v>275</v>
      </c>
      <c r="Z468" s="149"/>
      <c r="AA468" s="149"/>
      <c r="AB468" s="149"/>
      <c r="AC468" s="149"/>
      <c r="AD468" s="149"/>
      <c r="AE468" s="149"/>
      <c r="AF468" s="149"/>
      <c r="AG468" s="149" t="s">
        <v>554</v>
      </c>
      <c r="AH468" s="149"/>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row>
    <row r="469" spans="1:60" outlineLevel="2" x14ac:dyDescent="0.2">
      <c r="A469" s="156"/>
      <c r="B469" s="157"/>
      <c r="C469" s="186" t="s">
        <v>1066</v>
      </c>
      <c r="D469" s="165"/>
      <c r="E469" s="166">
        <v>12</v>
      </c>
      <c r="F469" s="160"/>
      <c r="G469" s="160"/>
      <c r="H469" s="160"/>
      <c r="I469" s="160"/>
      <c r="J469" s="160"/>
      <c r="K469" s="160"/>
      <c r="L469" s="160"/>
      <c r="M469" s="160"/>
      <c r="N469" s="159"/>
      <c r="O469" s="159"/>
      <c r="P469" s="159"/>
      <c r="Q469" s="159"/>
      <c r="R469" s="160"/>
      <c r="S469" s="160"/>
      <c r="T469" s="160"/>
      <c r="U469" s="160"/>
      <c r="V469" s="160"/>
      <c r="W469" s="160"/>
      <c r="X469" s="160"/>
      <c r="Y469" s="160"/>
      <c r="Z469" s="149"/>
      <c r="AA469" s="149"/>
      <c r="AB469" s="149"/>
      <c r="AC469" s="149"/>
      <c r="AD469" s="149"/>
      <c r="AE469" s="149"/>
      <c r="AF469" s="149"/>
      <c r="AG469" s="149" t="s">
        <v>284</v>
      </c>
      <c r="AH469" s="149">
        <v>0</v>
      </c>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row>
    <row r="470" spans="1:60" outlineLevel="2" x14ac:dyDescent="0.2">
      <c r="A470" s="156"/>
      <c r="B470" s="157"/>
      <c r="C470" s="251"/>
      <c r="D470" s="252"/>
      <c r="E470" s="252"/>
      <c r="F470" s="252"/>
      <c r="G470" s="252"/>
      <c r="H470" s="160"/>
      <c r="I470" s="160"/>
      <c r="J470" s="160"/>
      <c r="K470" s="160"/>
      <c r="L470" s="160"/>
      <c r="M470" s="160"/>
      <c r="N470" s="159"/>
      <c r="O470" s="159"/>
      <c r="P470" s="159"/>
      <c r="Q470" s="159"/>
      <c r="R470" s="160"/>
      <c r="S470" s="160"/>
      <c r="T470" s="160"/>
      <c r="U470" s="160"/>
      <c r="V470" s="160"/>
      <c r="W470" s="160"/>
      <c r="X470" s="160"/>
      <c r="Y470" s="160"/>
      <c r="Z470" s="149"/>
      <c r="AA470" s="149"/>
      <c r="AB470" s="149"/>
      <c r="AC470" s="149"/>
      <c r="AD470" s="149"/>
      <c r="AE470" s="149"/>
      <c r="AF470" s="149"/>
      <c r="AG470" s="149" t="s">
        <v>279</v>
      </c>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row>
    <row r="471" spans="1:60" ht="22.5" outlineLevel="1" x14ac:dyDescent="0.2">
      <c r="A471" s="175">
        <v>103</v>
      </c>
      <c r="B471" s="176" t="s">
        <v>1897</v>
      </c>
      <c r="C471" s="185" t="s">
        <v>1898</v>
      </c>
      <c r="D471" s="177" t="s">
        <v>330</v>
      </c>
      <c r="E471" s="178">
        <v>210</v>
      </c>
      <c r="F471" s="179"/>
      <c r="G471" s="180">
        <f>ROUND(E471*F471,2)</f>
        <v>0</v>
      </c>
      <c r="H471" s="179"/>
      <c r="I471" s="180">
        <f>ROUND(E471*H471,2)</f>
        <v>0</v>
      </c>
      <c r="J471" s="179"/>
      <c r="K471" s="180">
        <f>ROUND(E471*J471,2)</f>
        <v>0</v>
      </c>
      <c r="L471" s="180">
        <v>21</v>
      </c>
      <c r="M471" s="180">
        <f>G471*(1+L471/100)</f>
        <v>0</v>
      </c>
      <c r="N471" s="178">
        <v>0</v>
      </c>
      <c r="O471" s="178">
        <f>ROUND(E471*N471,2)</f>
        <v>0</v>
      </c>
      <c r="P471" s="178">
        <v>0</v>
      </c>
      <c r="Q471" s="178">
        <f>ROUND(E471*P471,2)</f>
        <v>0</v>
      </c>
      <c r="R471" s="180" t="s">
        <v>1084</v>
      </c>
      <c r="S471" s="180" t="s">
        <v>272</v>
      </c>
      <c r="T471" s="181" t="s">
        <v>272</v>
      </c>
      <c r="U471" s="160">
        <v>0.02</v>
      </c>
      <c r="V471" s="160">
        <f>ROUND(E471*U471,2)</f>
        <v>4.2</v>
      </c>
      <c r="W471" s="160"/>
      <c r="X471" s="160" t="s">
        <v>313</v>
      </c>
      <c r="Y471" s="160" t="s">
        <v>275</v>
      </c>
      <c r="Z471" s="149"/>
      <c r="AA471" s="149"/>
      <c r="AB471" s="149"/>
      <c r="AC471" s="149"/>
      <c r="AD471" s="149"/>
      <c r="AE471" s="149"/>
      <c r="AF471" s="149"/>
      <c r="AG471" s="149" t="s">
        <v>554</v>
      </c>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row>
    <row r="472" spans="1:60" outlineLevel="2" x14ac:dyDescent="0.2">
      <c r="A472" s="156"/>
      <c r="B472" s="157"/>
      <c r="C472" s="186" t="s">
        <v>1899</v>
      </c>
      <c r="D472" s="165"/>
      <c r="E472" s="166">
        <v>210</v>
      </c>
      <c r="F472" s="160"/>
      <c r="G472" s="160"/>
      <c r="H472" s="160"/>
      <c r="I472" s="160"/>
      <c r="J472" s="160"/>
      <c r="K472" s="160"/>
      <c r="L472" s="160"/>
      <c r="M472" s="160"/>
      <c r="N472" s="159"/>
      <c r="O472" s="159"/>
      <c r="P472" s="159"/>
      <c r="Q472" s="159"/>
      <c r="R472" s="160"/>
      <c r="S472" s="160"/>
      <c r="T472" s="160"/>
      <c r="U472" s="160"/>
      <c r="V472" s="160"/>
      <c r="W472" s="160"/>
      <c r="X472" s="160"/>
      <c r="Y472" s="160"/>
      <c r="Z472" s="149"/>
      <c r="AA472" s="149"/>
      <c r="AB472" s="149"/>
      <c r="AC472" s="149"/>
      <c r="AD472" s="149"/>
      <c r="AE472" s="149"/>
      <c r="AF472" s="149"/>
      <c r="AG472" s="149" t="s">
        <v>284</v>
      </c>
      <c r="AH472" s="149">
        <v>0</v>
      </c>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row>
    <row r="473" spans="1:60" outlineLevel="2" x14ac:dyDescent="0.2">
      <c r="A473" s="156"/>
      <c r="B473" s="157"/>
      <c r="C473" s="251"/>
      <c r="D473" s="252"/>
      <c r="E473" s="252"/>
      <c r="F473" s="252"/>
      <c r="G473" s="252"/>
      <c r="H473" s="160"/>
      <c r="I473" s="160"/>
      <c r="J473" s="160"/>
      <c r="K473" s="160"/>
      <c r="L473" s="160"/>
      <c r="M473" s="160"/>
      <c r="N473" s="159"/>
      <c r="O473" s="159"/>
      <c r="P473" s="159"/>
      <c r="Q473" s="159"/>
      <c r="R473" s="160"/>
      <c r="S473" s="160"/>
      <c r="T473" s="160"/>
      <c r="U473" s="160"/>
      <c r="V473" s="160"/>
      <c r="W473" s="160"/>
      <c r="X473" s="160"/>
      <c r="Y473" s="160"/>
      <c r="Z473" s="149"/>
      <c r="AA473" s="149"/>
      <c r="AB473" s="149"/>
      <c r="AC473" s="149"/>
      <c r="AD473" s="149"/>
      <c r="AE473" s="149"/>
      <c r="AF473" s="149"/>
      <c r="AG473" s="149" t="s">
        <v>279</v>
      </c>
      <c r="AH473" s="149"/>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row>
    <row r="474" spans="1:60" outlineLevel="1" x14ac:dyDescent="0.2">
      <c r="A474" s="175">
        <v>104</v>
      </c>
      <c r="B474" s="176" t="s">
        <v>1900</v>
      </c>
      <c r="C474" s="185" t="s">
        <v>1901</v>
      </c>
      <c r="D474" s="177" t="s">
        <v>330</v>
      </c>
      <c r="E474" s="178">
        <v>40</v>
      </c>
      <c r="F474" s="179"/>
      <c r="G474" s="180">
        <f>ROUND(E474*F474,2)</f>
        <v>0</v>
      </c>
      <c r="H474" s="179"/>
      <c r="I474" s="180">
        <f>ROUND(E474*H474,2)</f>
        <v>0</v>
      </c>
      <c r="J474" s="179"/>
      <c r="K474" s="180">
        <f>ROUND(E474*J474,2)</f>
        <v>0</v>
      </c>
      <c r="L474" s="180">
        <v>21</v>
      </c>
      <c r="M474" s="180">
        <f>G474*(1+L474/100)</f>
        <v>0</v>
      </c>
      <c r="N474" s="178">
        <v>0</v>
      </c>
      <c r="O474" s="178">
        <f>ROUND(E474*N474,2)</f>
        <v>0</v>
      </c>
      <c r="P474" s="178">
        <v>0</v>
      </c>
      <c r="Q474" s="178">
        <f>ROUND(E474*P474,2)</f>
        <v>0</v>
      </c>
      <c r="R474" s="180" t="s">
        <v>1084</v>
      </c>
      <c r="S474" s="180" t="s">
        <v>272</v>
      </c>
      <c r="T474" s="181" t="s">
        <v>272</v>
      </c>
      <c r="U474" s="160">
        <v>0.04</v>
      </c>
      <c r="V474" s="160">
        <f>ROUND(E474*U474,2)</f>
        <v>1.6</v>
      </c>
      <c r="W474" s="160"/>
      <c r="X474" s="160" t="s">
        <v>313</v>
      </c>
      <c r="Y474" s="160" t="s">
        <v>275</v>
      </c>
      <c r="Z474" s="149"/>
      <c r="AA474" s="149"/>
      <c r="AB474" s="149"/>
      <c r="AC474" s="149"/>
      <c r="AD474" s="149"/>
      <c r="AE474" s="149"/>
      <c r="AF474" s="149"/>
      <c r="AG474" s="149" t="s">
        <v>554</v>
      </c>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row>
    <row r="475" spans="1:60" outlineLevel="2" x14ac:dyDescent="0.2">
      <c r="A475" s="156"/>
      <c r="B475" s="157"/>
      <c r="C475" s="186" t="s">
        <v>1902</v>
      </c>
      <c r="D475" s="165"/>
      <c r="E475" s="166">
        <v>40</v>
      </c>
      <c r="F475" s="160"/>
      <c r="G475" s="160"/>
      <c r="H475" s="160"/>
      <c r="I475" s="160"/>
      <c r="J475" s="160"/>
      <c r="K475" s="160"/>
      <c r="L475" s="160"/>
      <c r="M475" s="160"/>
      <c r="N475" s="159"/>
      <c r="O475" s="159"/>
      <c r="P475" s="159"/>
      <c r="Q475" s="159"/>
      <c r="R475" s="160"/>
      <c r="S475" s="160"/>
      <c r="T475" s="160"/>
      <c r="U475" s="160"/>
      <c r="V475" s="160"/>
      <c r="W475" s="160"/>
      <c r="X475" s="160"/>
      <c r="Y475" s="160"/>
      <c r="Z475" s="149"/>
      <c r="AA475" s="149"/>
      <c r="AB475" s="149"/>
      <c r="AC475" s="149"/>
      <c r="AD475" s="149"/>
      <c r="AE475" s="149"/>
      <c r="AF475" s="149"/>
      <c r="AG475" s="149" t="s">
        <v>284</v>
      </c>
      <c r="AH475" s="149">
        <v>0</v>
      </c>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row>
    <row r="476" spans="1:60" outlineLevel="2" x14ac:dyDescent="0.2">
      <c r="A476" s="156"/>
      <c r="B476" s="157"/>
      <c r="C476" s="251"/>
      <c r="D476" s="252"/>
      <c r="E476" s="252"/>
      <c r="F476" s="252"/>
      <c r="G476" s="252"/>
      <c r="H476" s="160"/>
      <c r="I476" s="160"/>
      <c r="J476" s="160"/>
      <c r="K476" s="160"/>
      <c r="L476" s="160"/>
      <c r="M476" s="160"/>
      <c r="N476" s="159"/>
      <c r="O476" s="159"/>
      <c r="P476" s="159"/>
      <c r="Q476" s="159"/>
      <c r="R476" s="160"/>
      <c r="S476" s="160"/>
      <c r="T476" s="160"/>
      <c r="U476" s="160"/>
      <c r="V476" s="160"/>
      <c r="W476" s="160"/>
      <c r="X476" s="160"/>
      <c r="Y476" s="160"/>
      <c r="Z476" s="149"/>
      <c r="AA476" s="149"/>
      <c r="AB476" s="149"/>
      <c r="AC476" s="149"/>
      <c r="AD476" s="149"/>
      <c r="AE476" s="149"/>
      <c r="AF476" s="149"/>
      <c r="AG476" s="149" t="s">
        <v>279</v>
      </c>
      <c r="AH476" s="149"/>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row>
    <row r="477" spans="1:60" outlineLevel="1" x14ac:dyDescent="0.2">
      <c r="A477" s="175">
        <v>105</v>
      </c>
      <c r="B477" s="176" t="s">
        <v>1903</v>
      </c>
      <c r="C477" s="185" t="s">
        <v>1904</v>
      </c>
      <c r="D477" s="177" t="s">
        <v>330</v>
      </c>
      <c r="E477" s="178">
        <v>12</v>
      </c>
      <c r="F477" s="179"/>
      <c r="G477" s="180">
        <f>ROUND(E477*F477,2)</f>
        <v>0</v>
      </c>
      <c r="H477" s="179"/>
      <c r="I477" s="180">
        <f>ROUND(E477*H477,2)</f>
        <v>0</v>
      </c>
      <c r="J477" s="179"/>
      <c r="K477" s="180">
        <f>ROUND(E477*J477,2)</f>
        <v>0</v>
      </c>
      <c r="L477" s="180">
        <v>21</v>
      </c>
      <c r="M477" s="180">
        <f>G477*(1+L477/100)</f>
        <v>0</v>
      </c>
      <c r="N477" s="178">
        <v>0</v>
      </c>
      <c r="O477" s="178">
        <f>ROUND(E477*N477,2)</f>
        <v>0</v>
      </c>
      <c r="P477" s="178">
        <v>0</v>
      </c>
      <c r="Q477" s="178">
        <f>ROUND(E477*P477,2)</f>
        <v>0</v>
      </c>
      <c r="R477" s="180" t="s">
        <v>1084</v>
      </c>
      <c r="S477" s="180" t="s">
        <v>272</v>
      </c>
      <c r="T477" s="181" t="s">
        <v>272</v>
      </c>
      <c r="U477" s="160">
        <v>0.05</v>
      </c>
      <c r="V477" s="160">
        <f>ROUND(E477*U477,2)</f>
        <v>0.6</v>
      </c>
      <c r="W477" s="160"/>
      <c r="X477" s="160" t="s">
        <v>313</v>
      </c>
      <c r="Y477" s="160" t="s">
        <v>275</v>
      </c>
      <c r="Z477" s="149"/>
      <c r="AA477" s="149"/>
      <c r="AB477" s="149"/>
      <c r="AC477" s="149"/>
      <c r="AD477" s="149"/>
      <c r="AE477" s="149"/>
      <c r="AF477" s="149"/>
      <c r="AG477" s="149" t="s">
        <v>554</v>
      </c>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row>
    <row r="478" spans="1:60" outlineLevel="2" x14ac:dyDescent="0.2">
      <c r="A478" s="156"/>
      <c r="B478" s="157"/>
      <c r="C478" s="186" t="s">
        <v>1066</v>
      </c>
      <c r="D478" s="165"/>
      <c r="E478" s="166">
        <v>12</v>
      </c>
      <c r="F478" s="160"/>
      <c r="G478" s="160"/>
      <c r="H478" s="160"/>
      <c r="I478" s="160"/>
      <c r="J478" s="160"/>
      <c r="K478" s="160"/>
      <c r="L478" s="160"/>
      <c r="M478" s="160"/>
      <c r="N478" s="159"/>
      <c r="O478" s="159"/>
      <c r="P478" s="159"/>
      <c r="Q478" s="159"/>
      <c r="R478" s="160"/>
      <c r="S478" s="160"/>
      <c r="T478" s="160"/>
      <c r="U478" s="160"/>
      <c r="V478" s="160"/>
      <c r="W478" s="160"/>
      <c r="X478" s="160"/>
      <c r="Y478" s="160"/>
      <c r="Z478" s="149"/>
      <c r="AA478" s="149"/>
      <c r="AB478" s="149"/>
      <c r="AC478" s="149"/>
      <c r="AD478" s="149"/>
      <c r="AE478" s="149"/>
      <c r="AF478" s="149"/>
      <c r="AG478" s="149" t="s">
        <v>284</v>
      </c>
      <c r="AH478" s="149">
        <v>0</v>
      </c>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row>
    <row r="479" spans="1:60" outlineLevel="2" x14ac:dyDescent="0.2">
      <c r="A479" s="156"/>
      <c r="B479" s="157"/>
      <c r="C479" s="251"/>
      <c r="D479" s="252"/>
      <c r="E479" s="252"/>
      <c r="F479" s="252"/>
      <c r="G479" s="252"/>
      <c r="H479" s="160"/>
      <c r="I479" s="160"/>
      <c r="J479" s="160"/>
      <c r="K479" s="160"/>
      <c r="L479" s="160"/>
      <c r="M479" s="160"/>
      <c r="N479" s="159"/>
      <c r="O479" s="159"/>
      <c r="P479" s="159"/>
      <c r="Q479" s="159"/>
      <c r="R479" s="160"/>
      <c r="S479" s="160"/>
      <c r="T479" s="160"/>
      <c r="U479" s="160"/>
      <c r="V479" s="160"/>
      <c r="W479" s="160"/>
      <c r="X479" s="160"/>
      <c r="Y479" s="160"/>
      <c r="Z479" s="149"/>
      <c r="AA479" s="149"/>
      <c r="AB479" s="149"/>
      <c r="AC479" s="149"/>
      <c r="AD479" s="149"/>
      <c r="AE479" s="149"/>
      <c r="AF479" s="149"/>
      <c r="AG479" s="149" t="s">
        <v>279</v>
      </c>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row>
    <row r="480" spans="1:60" outlineLevel="1" x14ac:dyDescent="0.2">
      <c r="A480" s="175">
        <v>106</v>
      </c>
      <c r="B480" s="176" t="s">
        <v>1905</v>
      </c>
      <c r="C480" s="185" t="s">
        <v>1906</v>
      </c>
      <c r="D480" s="177" t="s">
        <v>357</v>
      </c>
      <c r="E480" s="178">
        <v>18</v>
      </c>
      <c r="F480" s="179"/>
      <c r="G480" s="180">
        <f>ROUND(E480*F480,2)</f>
        <v>0</v>
      </c>
      <c r="H480" s="179"/>
      <c r="I480" s="180">
        <f>ROUND(E480*H480,2)</f>
        <v>0</v>
      </c>
      <c r="J480" s="179"/>
      <c r="K480" s="180">
        <f>ROUND(E480*J480,2)</f>
        <v>0</v>
      </c>
      <c r="L480" s="180">
        <v>21</v>
      </c>
      <c r="M480" s="180">
        <f>G480*(1+L480/100)</f>
        <v>0</v>
      </c>
      <c r="N480" s="178">
        <v>2.5000000000000001E-4</v>
      </c>
      <c r="O480" s="178">
        <f>ROUND(E480*N480,2)</f>
        <v>0</v>
      </c>
      <c r="P480" s="178">
        <v>0</v>
      </c>
      <c r="Q480" s="178">
        <f>ROUND(E480*P480,2)</f>
        <v>0</v>
      </c>
      <c r="R480" s="180"/>
      <c r="S480" s="180" t="s">
        <v>354</v>
      </c>
      <c r="T480" s="181" t="s">
        <v>272</v>
      </c>
      <c r="U480" s="160">
        <v>0.46</v>
      </c>
      <c r="V480" s="160">
        <f>ROUND(E480*U480,2)</f>
        <v>8.2799999999999994</v>
      </c>
      <c r="W480" s="160"/>
      <c r="X480" s="160" t="s">
        <v>313</v>
      </c>
      <c r="Y480" s="160" t="s">
        <v>275</v>
      </c>
      <c r="Z480" s="149"/>
      <c r="AA480" s="149"/>
      <c r="AB480" s="149"/>
      <c r="AC480" s="149"/>
      <c r="AD480" s="149"/>
      <c r="AE480" s="149"/>
      <c r="AF480" s="149"/>
      <c r="AG480" s="149" t="s">
        <v>554</v>
      </c>
      <c r="AH480" s="149"/>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row>
    <row r="481" spans="1:60" outlineLevel="2" x14ac:dyDescent="0.2">
      <c r="A481" s="156"/>
      <c r="B481" s="157"/>
      <c r="C481" s="249" t="s">
        <v>1907</v>
      </c>
      <c r="D481" s="250"/>
      <c r="E481" s="250"/>
      <c r="F481" s="250"/>
      <c r="G481" s="250"/>
      <c r="H481" s="160"/>
      <c r="I481" s="160"/>
      <c r="J481" s="160"/>
      <c r="K481" s="160"/>
      <c r="L481" s="160"/>
      <c r="M481" s="160"/>
      <c r="N481" s="159"/>
      <c r="O481" s="159"/>
      <c r="P481" s="159"/>
      <c r="Q481" s="159"/>
      <c r="R481" s="160"/>
      <c r="S481" s="160"/>
      <c r="T481" s="160"/>
      <c r="U481" s="160"/>
      <c r="V481" s="160"/>
      <c r="W481" s="160"/>
      <c r="X481" s="160"/>
      <c r="Y481" s="160"/>
      <c r="Z481" s="149"/>
      <c r="AA481" s="149"/>
      <c r="AB481" s="149"/>
      <c r="AC481" s="149"/>
      <c r="AD481" s="149"/>
      <c r="AE481" s="149"/>
      <c r="AF481" s="149"/>
      <c r="AG481" s="149" t="s">
        <v>278</v>
      </c>
      <c r="AH481" s="149"/>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row>
    <row r="482" spans="1:60" outlineLevel="2" x14ac:dyDescent="0.2">
      <c r="A482" s="156"/>
      <c r="B482" s="157"/>
      <c r="C482" s="186" t="s">
        <v>1908</v>
      </c>
      <c r="D482" s="165"/>
      <c r="E482" s="166">
        <v>18</v>
      </c>
      <c r="F482" s="160"/>
      <c r="G482" s="160"/>
      <c r="H482" s="160"/>
      <c r="I482" s="160"/>
      <c r="J482" s="160"/>
      <c r="K482" s="160"/>
      <c r="L482" s="160"/>
      <c r="M482" s="160"/>
      <c r="N482" s="159"/>
      <c r="O482" s="159"/>
      <c r="P482" s="159"/>
      <c r="Q482" s="159"/>
      <c r="R482" s="160"/>
      <c r="S482" s="160"/>
      <c r="T482" s="160"/>
      <c r="U482" s="160"/>
      <c r="V482" s="160"/>
      <c r="W482" s="160"/>
      <c r="X482" s="160"/>
      <c r="Y482" s="160"/>
      <c r="Z482" s="149"/>
      <c r="AA482" s="149"/>
      <c r="AB482" s="149"/>
      <c r="AC482" s="149"/>
      <c r="AD482" s="149"/>
      <c r="AE482" s="149"/>
      <c r="AF482" s="149"/>
      <c r="AG482" s="149" t="s">
        <v>284</v>
      </c>
      <c r="AH482" s="149">
        <v>0</v>
      </c>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row>
    <row r="483" spans="1:60" outlineLevel="2" x14ac:dyDescent="0.2">
      <c r="A483" s="156"/>
      <c r="B483" s="157"/>
      <c r="C483" s="251"/>
      <c r="D483" s="252"/>
      <c r="E483" s="252"/>
      <c r="F483" s="252"/>
      <c r="G483" s="252"/>
      <c r="H483" s="160"/>
      <c r="I483" s="160"/>
      <c r="J483" s="160"/>
      <c r="K483" s="160"/>
      <c r="L483" s="160"/>
      <c r="M483" s="160"/>
      <c r="N483" s="159"/>
      <c r="O483" s="159"/>
      <c r="P483" s="159"/>
      <c r="Q483" s="159"/>
      <c r="R483" s="160"/>
      <c r="S483" s="160"/>
      <c r="T483" s="160"/>
      <c r="U483" s="160"/>
      <c r="V483" s="160"/>
      <c r="W483" s="160"/>
      <c r="X483" s="160"/>
      <c r="Y483" s="160"/>
      <c r="Z483" s="149"/>
      <c r="AA483" s="149"/>
      <c r="AB483" s="149"/>
      <c r="AC483" s="149"/>
      <c r="AD483" s="149"/>
      <c r="AE483" s="149"/>
      <c r="AF483" s="149"/>
      <c r="AG483" s="149" t="s">
        <v>279</v>
      </c>
      <c r="AH483" s="149"/>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row>
    <row r="484" spans="1:60" outlineLevel="1" x14ac:dyDescent="0.2">
      <c r="A484" s="175">
        <v>107</v>
      </c>
      <c r="B484" s="176" t="s">
        <v>1909</v>
      </c>
      <c r="C484" s="185" t="s">
        <v>1910</v>
      </c>
      <c r="D484" s="177" t="s">
        <v>357</v>
      </c>
      <c r="E484" s="178">
        <v>2</v>
      </c>
      <c r="F484" s="179"/>
      <c r="G484" s="180">
        <f>ROUND(E484*F484,2)</f>
        <v>0</v>
      </c>
      <c r="H484" s="179"/>
      <c r="I484" s="180">
        <f>ROUND(E484*H484,2)</f>
        <v>0</v>
      </c>
      <c r="J484" s="179"/>
      <c r="K484" s="180">
        <f>ROUND(E484*J484,2)</f>
        <v>0</v>
      </c>
      <c r="L484" s="180">
        <v>21</v>
      </c>
      <c r="M484" s="180">
        <f>G484*(1+L484/100)</f>
        <v>0</v>
      </c>
      <c r="N484" s="178">
        <v>2.9999999999999997E-4</v>
      </c>
      <c r="O484" s="178">
        <f>ROUND(E484*N484,2)</f>
        <v>0</v>
      </c>
      <c r="P484" s="178">
        <v>0</v>
      </c>
      <c r="Q484" s="178">
        <f>ROUND(E484*P484,2)</f>
        <v>0</v>
      </c>
      <c r="R484" s="180"/>
      <c r="S484" s="180" t="s">
        <v>354</v>
      </c>
      <c r="T484" s="181" t="s">
        <v>272</v>
      </c>
      <c r="U484" s="160">
        <v>0.56999999999999995</v>
      </c>
      <c r="V484" s="160">
        <f>ROUND(E484*U484,2)</f>
        <v>1.1399999999999999</v>
      </c>
      <c r="W484" s="160"/>
      <c r="X484" s="160" t="s">
        <v>313</v>
      </c>
      <c r="Y484" s="160" t="s">
        <v>275</v>
      </c>
      <c r="Z484" s="149"/>
      <c r="AA484" s="149"/>
      <c r="AB484" s="149"/>
      <c r="AC484" s="149"/>
      <c r="AD484" s="149"/>
      <c r="AE484" s="149"/>
      <c r="AF484" s="149"/>
      <c r="AG484" s="149" t="s">
        <v>554</v>
      </c>
      <c r="AH484" s="149"/>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row>
    <row r="485" spans="1:60" outlineLevel="2" x14ac:dyDescent="0.2">
      <c r="A485" s="156"/>
      <c r="B485" s="157"/>
      <c r="C485" s="249" t="s">
        <v>1907</v>
      </c>
      <c r="D485" s="250"/>
      <c r="E485" s="250"/>
      <c r="F485" s="250"/>
      <c r="G485" s="250"/>
      <c r="H485" s="160"/>
      <c r="I485" s="160"/>
      <c r="J485" s="160"/>
      <c r="K485" s="160"/>
      <c r="L485" s="160"/>
      <c r="M485" s="160"/>
      <c r="N485" s="159"/>
      <c r="O485" s="159"/>
      <c r="P485" s="159"/>
      <c r="Q485" s="159"/>
      <c r="R485" s="160"/>
      <c r="S485" s="160"/>
      <c r="T485" s="160"/>
      <c r="U485" s="160"/>
      <c r="V485" s="160"/>
      <c r="W485" s="160"/>
      <c r="X485" s="160"/>
      <c r="Y485" s="160"/>
      <c r="Z485" s="149"/>
      <c r="AA485" s="149"/>
      <c r="AB485" s="149"/>
      <c r="AC485" s="149"/>
      <c r="AD485" s="149"/>
      <c r="AE485" s="149"/>
      <c r="AF485" s="149"/>
      <c r="AG485" s="149" t="s">
        <v>278</v>
      </c>
      <c r="AH485" s="149"/>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row>
    <row r="486" spans="1:60" outlineLevel="2" x14ac:dyDescent="0.2">
      <c r="A486" s="156"/>
      <c r="B486" s="157"/>
      <c r="C486" s="186" t="s">
        <v>1911</v>
      </c>
      <c r="D486" s="165"/>
      <c r="E486" s="166">
        <v>2</v>
      </c>
      <c r="F486" s="160"/>
      <c r="G486" s="160"/>
      <c r="H486" s="160"/>
      <c r="I486" s="160"/>
      <c r="J486" s="160"/>
      <c r="K486" s="160"/>
      <c r="L486" s="160"/>
      <c r="M486" s="160"/>
      <c r="N486" s="159"/>
      <c r="O486" s="159"/>
      <c r="P486" s="159"/>
      <c r="Q486" s="159"/>
      <c r="R486" s="160"/>
      <c r="S486" s="160"/>
      <c r="T486" s="160"/>
      <c r="U486" s="160"/>
      <c r="V486" s="160"/>
      <c r="W486" s="160"/>
      <c r="X486" s="160"/>
      <c r="Y486" s="160"/>
      <c r="Z486" s="149"/>
      <c r="AA486" s="149"/>
      <c r="AB486" s="149"/>
      <c r="AC486" s="149"/>
      <c r="AD486" s="149"/>
      <c r="AE486" s="149"/>
      <c r="AF486" s="149"/>
      <c r="AG486" s="149" t="s">
        <v>284</v>
      </c>
      <c r="AH486" s="149">
        <v>0</v>
      </c>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row>
    <row r="487" spans="1:60" outlineLevel="2" x14ac:dyDescent="0.2">
      <c r="A487" s="156"/>
      <c r="B487" s="157"/>
      <c r="C487" s="251"/>
      <c r="D487" s="252"/>
      <c r="E487" s="252"/>
      <c r="F487" s="252"/>
      <c r="G487" s="252"/>
      <c r="H487" s="160"/>
      <c r="I487" s="160"/>
      <c r="J487" s="160"/>
      <c r="K487" s="160"/>
      <c r="L487" s="160"/>
      <c r="M487" s="160"/>
      <c r="N487" s="159"/>
      <c r="O487" s="159"/>
      <c r="P487" s="159"/>
      <c r="Q487" s="159"/>
      <c r="R487" s="160"/>
      <c r="S487" s="160"/>
      <c r="T487" s="160"/>
      <c r="U487" s="160"/>
      <c r="V487" s="160"/>
      <c r="W487" s="160"/>
      <c r="X487" s="160"/>
      <c r="Y487" s="160"/>
      <c r="Z487" s="149"/>
      <c r="AA487" s="149"/>
      <c r="AB487" s="149"/>
      <c r="AC487" s="149"/>
      <c r="AD487" s="149"/>
      <c r="AE487" s="149"/>
      <c r="AF487" s="149"/>
      <c r="AG487" s="149" t="s">
        <v>279</v>
      </c>
      <c r="AH487" s="149"/>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row>
    <row r="488" spans="1:60" outlineLevel="1" x14ac:dyDescent="0.2">
      <c r="A488" s="175">
        <v>108</v>
      </c>
      <c r="B488" s="176" t="s">
        <v>1912</v>
      </c>
      <c r="C488" s="185" t="s">
        <v>1913</v>
      </c>
      <c r="D488" s="177" t="s">
        <v>357</v>
      </c>
      <c r="E488" s="178">
        <v>2</v>
      </c>
      <c r="F488" s="179"/>
      <c r="G488" s="180">
        <f>ROUND(E488*F488,2)</f>
        <v>0</v>
      </c>
      <c r="H488" s="179"/>
      <c r="I488" s="180">
        <f>ROUND(E488*H488,2)</f>
        <v>0</v>
      </c>
      <c r="J488" s="179"/>
      <c r="K488" s="180">
        <f>ROUND(E488*J488,2)</f>
        <v>0</v>
      </c>
      <c r="L488" s="180">
        <v>21</v>
      </c>
      <c r="M488" s="180">
        <f>G488*(1+L488/100)</f>
        <v>0</v>
      </c>
      <c r="N488" s="178">
        <v>3.4000000000000002E-4</v>
      </c>
      <c r="O488" s="178">
        <f>ROUND(E488*N488,2)</f>
        <v>0</v>
      </c>
      <c r="P488" s="178">
        <v>0</v>
      </c>
      <c r="Q488" s="178">
        <f>ROUND(E488*P488,2)</f>
        <v>0</v>
      </c>
      <c r="R488" s="180"/>
      <c r="S488" s="180" t="s">
        <v>354</v>
      </c>
      <c r="T488" s="181" t="s">
        <v>272</v>
      </c>
      <c r="U488" s="160">
        <v>0.64</v>
      </c>
      <c r="V488" s="160">
        <f>ROUND(E488*U488,2)</f>
        <v>1.28</v>
      </c>
      <c r="W488" s="160"/>
      <c r="X488" s="160" t="s">
        <v>313</v>
      </c>
      <c r="Y488" s="160" t="s">
        <v>275</v>
      </c>
      <c r="Z488" s="149"/>
      <c r="AA488" s="149"/>
      <c r="AB488" s="149"/>
      <c r="AC488" s="149"/>
      <c r="AD488" s="149"/>
      <c r="AE488" s="149"/>
      <c r="AF488" s="149"/>
      <c r="AG488" s="149" t="s">
        <v>554</v>
      </c>
      <c r="AH488" s="149"/>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row>
    <row r="489" spans="1:60" outlineLevel="2" x14ac:dyDescent="0.2">
      <c r="A489" s="156"/>
      <c r="B489" s="157"/>
      <c r="C489" s="249" t="s">
        <v>1907</v>
      </c>
      <c r="D489" s="250"/>
      <c r="E489" s="250"/>
      <c r="F489" s="250"/>
      <c r="G489" s="250"/>
      <c r="H489" s="160"/>
      <c r="I489" s="160"/>
      <c r="J489" s="160"/>
      <c r="K489" s="160"/>
      <c r="L489" s="160"/>
      <c r="M489" s="160"/>
      <c r="N489" s="159"/>
      <c r="O489" s="159"/>
      <c r="P489" s="159"/>
      <c r="Q489" s="159"/>
      <c r="R489" s="160"/>
      <c r="S489" s="160"/>
      <c r="T489" s="160"/>
      <c r="U489" s="160"/>
      <c r="V489" s="160"/>
      <c r="W489" s="160"/>
      <c r="X489" s="160"/>
      <c r="Y489" s="160"/>
      <c r="Z489" s="149"/>
      <c r="AA489" s="149"/>
      <c r="AB489" s="149"/>
      <c r="AC489" s="149"/>
      <c r="AD489" s="149"/>
      <c r="AE489" s="149"/>
      <c r="AF489" s="149"/>
      <c r="AG489" s="149" t="s">
        <v>278</v>
      </c>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row>
    <row r="490" spans="1:60" outlineLevel="2" x14ac:dyDescent="0.2">
      <c r="A490" s="156"/>
      <c r="B490" s="157"/>
      <c r="C490" s="186" t="s">
        <v>1914</v>
      </c>
      <c r="D490" s="165"/>
      <c r="E490" s="166">
        <v>2</v>
      </c>
      <c r="F490" s="160"/>
      <c r="G490" s="160"/>
      <c r="H490" s="160"/>
      <c r="I490" s="160"/>
      <c r="J490" s="160"/>
      <c r="K490" s="160"/>
      <c r="L490" s="160"/>
      <c r="M490" s="160"/>
      <c r="N490" s="159"/>
      <c r="O490" s="159"/>
      <c r="P490" s="159"/>
      <c r="Q490" s="159"/>
      <c r="R490" s="160"/>
      <c r="S490" s="160"/>
      <c r="T490" s="160"/>
      <c r="U490" s="160"/>
      <c r="V490" s="160"/>
      <c r="W490" s="160"/>
      <c r="X490" s="160"/>
      <c r="Y490" s="160"/>
      <c r="Z490" s="149"/>
      <c r="AA490" s="149"/>
      <c r="AB490" s="149"/>
      <c r="AC490" s="149"/>
      <c r="AD490" s="149"/>
      <c r="AE490" s="149"/>
      <c r="AF490" s="149"/>
      <c r="AG490" s="149" t="s">
        <v>284</v>
      </c>
      <c r="AH490" s="149">
        <v>0</v>
      </c>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row>
    <row r="491" spans="1:60" outlineLevel="2" x14ac:dyDescent="0.2">
      <c r="A491" s="156"/>
      <c r="B491" s="157"/>
      <c r="C491" s="251"/>
      <c r="D491" s="252"/>
      <c r="E491" s="252"/>
      <c r="F491" s="252"/>
      <c r="G491" s="252"/>
      <c r="H491" s="160"/>
      <c r="I491" s="160"/>
      <c r="J491" s="160"/>
      <c r="K491" s="160"/>
      <c r="L491" s="160"/>
      <c r="M491" s="160"/>
      <c r="N491" s="159"/>
      <c r="O491" s="159"/>
      <c r="P491" s="159"/>
      <c r="Q491" s="159"/>
      <c r="R491" s="160"/>
      <c r="S491" s="160"/>
      <c r="T491" s="160"/>
      <c r="U491" s="160"/>
      <c r="V491" s="160"/>
      <c r="W491" s="160"/>
      <c r="X491" s="160"/>
      <c r="Y491" s="160"/>
      <c r="Z491" s="149"/>
      <c r="AA491" s="149"/>
      <c r="AB491" s="149"/>
      <c r="AC491" s="149"/>
      <c r="AD491" s="149"/>
      <c r="AE491" s="149"/>
      <c r="AF491" s="149"/>
      <c r="AG491" s="149" t="s">
        <v>279</v>
      </c>
      <c r="AH491" s="149"/>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row>
    <row r="492" spans="1:60" outlineLevel="1" x14ac:dyDescent="0.2">
      <c r="A492" s="175">
        <v>109</v>
      </c>
      <c r="B492" s="176" t="s">
        <v>1915</v>
      </c>
      <c r="C492" s="185" t="s">
        <v>1916</v>
      </c>
      <c r="D492" s="177" t="s">
        <v>357</v>
      </c>
      <c r="E492" s="178">
        <v>4</v>
      </c>
      <c r="F492" s="179"/>
      <c r="G492" s="180">
        <f>ROUND(E492*F492,2)</f>
        <v>0</v>
      </c>
      <c r="H492" s="179"/>
      <c r="I492" s="180">
        <f>ROUND(E492*H492,2)</f>
        <v>0</v>
      </c>
      <c r="J492" s="179"/>
      <c r="K492" s="180">
        <f>ROUND(E492*J492,2)</f>
        <v>0</v>
      </c>
      <c r="L492" s="180">
        <v>21</v>
      </c>
      <c r="M492" s="180">
        <f>G492*(1+L492/100)</f>
        <v>0</v>
      </c>
      <c r="N492" s="178">
        <v>5.0000000000000001E-4</v>
      </c>
      <c r="O492" s="178">
        <f>ROUND(E492*N492,2)</f>
        <v>0</v>
      </c>
      <c r="P492" s="178">
        <v>0</v>
      </c>
      <c r="Q492" s="178">
        <f>ROUND(E492*P492,2)</f>
        <v>0</v>
      </c>
      <c r="R492" s="180"/>
      <c r="S492" s="180" t="s">
        <v>354</v>
      </c>
      <c r="T492" s="181" t="s">
        <v>272</v>
      </c>
      <c r="U492" s="160">
        <v>0.76</v>
      </c>
      <c r="V492" s="160">
        <f>ROUND(E492*U492,2)</f>
        <v>3.04</v>
      </c>
      <c r="W492" s="160"/>
      <c r="X492" s="160" t="s">
        <v>313</v>
      </c>
      <c r="Y492" s="160" t="s">
        <v>275</v>
      </c>
      <c r="Z492" s="149"/>
      <c r="AA492" s="149"/>
      <c r="AB492" s="149"/>
      <c r="AC492" s="149"/>
      <c r="AD492" s="149"/>
      <c r="AE492" s="149"/>
      <c r="AF492" s="149"/>
      <c r="AG492" s="149" t="s">
        <v>554</v>
      </c>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row>
    <row r="493" spans="1:60" outlineLevel="2" x14ac:dyDescent="0.2">
      <c r="A493" s="156"/>
      <c r="B493" s="157"/>
      <c r="C493" s="249" t="s">
        <v>1907</v>
      </c>
      <c r="D493" s="250"/>
      <c r="E493" s="250"/>
      <c r="F493" s="250"/>
      <c r="G493" s="250"/>
      <c r="H493" s="160"/>
      <c r="I493" s="160"/>
      <c r="J493" s="160"/>
      <c r="K493" s="160"/>
      <c r="L493" s="160"/>
      <c r="M493" s="160"/>
      <c r="N493" s="159"/>
      <c r="O493" s="159"/>
      <c r="P493" s="159"/>
      <c r="Q493" s="159"/>
      <c r="R493" s="160"/>
      <c r="S493" s="160"/>
      <c r="T493" s="160"/>
      <c r="U493" s="160"/>
      <c r="V493" s="160"/>
      <c r="W493" s="160"/>
      <c r="X493" s="160"/>
      <c r="Y493" s="160"/>
      <c r="Z493" s="149"/>
      <c r="AA493" s="149"/>
      <c r="AB493" s="149"/>
      <c r="AC493" s="149"/>
      <c r="AD493" s="149"/>
      <c r="AE493" s="149"/>
      <c r="AF493" s="149"/>
      <c r="AG493" s="149" t="s">
        <v>278</v>
      </c>
      <c r="AH493" s="149"/>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row>
    <row r="494" spans="1:60" outlineLevel="2" x14ac:dyDescent="0.2">
      <c r="A494" s="156"/>
      <c r="B494" s="157"/>
      <c r="C494" s="186" t="s">
        <v>1917</v>
      </c>
      <c r="D494" s="165"/>
      <c r="E494" s="166">
        <v>4</v>
      </c>
      <c r="F494" s="160"/>
      <c r="G494" s="160"/>
      <c r="H494" s="160"/>
      <c r="I494" s="160"/>
      <c r="J494" s="160"/>
      <c r="K494" s="160"/>
      <c r="L494" s="160"/>
      <c r="M494" s="160"/>
      <c r="N494" s="159"/>
      <c r="O494" s="159"/>
      <c r="P494" s="159"/>
      <c r="Q494" s="159"/>
      <c r="R494" s="160"/>
      <c r="S494" s="160"/>
      <c r="T494" s="160"/>
      <c r="U494" s="160"/>
      <c r="V494" s="160"/>
      <c r="W494" s="160"/>
      <c r="X494" s="160"/>
      <c r="Y494" s="160"/>
      <c r="Z494" s="149"/>
      <c r="AA494" s="149"/>
      <c r="AB494" s="149"/>
      <c r="AC494" s="149"/>
      <c r="AD494" s="149"/>
      <c r="AE494" s="149"/>
      <c r="AF494" s="149"/>
      <c r="AG494" s="149" t="s">
        <v>284</v>
      </c>
      <c r="AH494" s="149">
        <v>0</v>
      </c>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row>
    <row r="495" spans="1:60" outlineLevel="2" x14ac:dyDescent="0.2">
      <c r="A495" s="156"/>
      <c r="B495" s="157"/>
      <c r="C495" s="251"/>
      <c r="D495" s="252"/>
      <c r="E495" s="252"/>
      <c r="F495" s="252"/>
      <c r="G495" s="252"/>
      <c r="H495" s="160"/>
      <c r="I495" s="160"/>
      <c r="J495" s="160"/>
      <c r="K495" s="160"/>
      <c r="L495" s="160"/>
      <c r="M495" s="160"/>
      <c r="N495" s="159"/>
      <c r="O495" s="159"/>
      <c r="P495" s="159"/>
      <c r="Q495" s="159"/>
      <c r="R495" s="160"/>
      <c r="S495" s="160"/>
      <c r="T495" s="160"/>
      <c r="U495" s="160"/>
      <c r="V495" s="160"/>
      <c r="W495" s="160"/>
      <c r="X495" s="160"/>
      <c r="Y495" s="160"/>
      <c r="Z495" s="149"/>
      <c r="AA495" s="149"/>
      <c r="AB495" s="149"/>
      <c r="AC495" s="149"/>
      <c r="AD495" s="149"/>
      <c r="AE495" s="149"/>
      <c r="AF495" s="149"/>
      <c r="AG495" s="149" t="s">
        <v>279</v>
      </c>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row>
    <row r="496" spans="1:60" outlineLevel="1" x14ac:dyDescent="0.2">
      <c r="A496" s="175">
        <v>110</v>
      </c>
      <c r="B496" s="176" t="s">
        <v>1918</v>
      </c>
      <c r="C496" s="185" t="s">
        <v>1919</v>
      </c>
      <c r="D496" s="177" t="s">
        <v>357</v>
      </c>
      <c r="E496" s="178">
        <v>2</v>
      </c>
      <c r="F496" s="179"/>
      <c r="G496" s="180">
        <f>ROUND(E496*F496,2)</f>
        <v>0</v>
      </c>
      <c r="H496" s="179"/>
      <c r="I496" s="180">
        <f>ROUND(E496*H496,2)</f>
        <v>0</v>
      </c>
      <c r="J496" s="179"/>
      <c r="K496" s="180">
        <f>ROUND(E496*J496,2)</f>
        <v>0</v>
      </c>
      <c r="L496" s="180">
        <v>21</v>
      </c>
      <c r="M496" s="180">
        <f>G496*(1+L496/100)</f>
        <v>0</v>
      </c>
      <c r="N496" s="178">
        <v>5.0000000000000001E-4</v>
      </c>
      <c r="O496" s="178">
        <f>ROUND(E496*N496,2)</f>
        <v>0</v>
      </c>
      <c r="P496" s="178">
        <v>0</v>
      </c>
      <c r="Q496" s="178">
        <f>ROUND(E496*P496,2)</f>
        <v>0</v>
      </c>
      <c r="R496" s="180"/>
      <c r="S496" s="180" t="s">
        <v>354</v>
      </c>
      <c r="T496" s="181" t="s">
        <v>272</v>
      </c>
      <c r="U496" s="160">
        <v>1.28</v>
      </c>
      <c r="V496" s="160">
        <f>ROUND(E496*U496,2)</f>
        <v>2.56</v>
      </c>
      <c r="W496" s="160"/>
      <c r="X496" s="160" t="s">
        <v>313</v>
      </c>
      <c r="Y496" s="160" t="s">
        <v>275</v>
      </c>
      <c r="Z496" s="149"/>
      <c r="AA496" s="149"/>
      <c r="AB496" s="149"/>
      <c r="AC496" s="149"/>
      <c r="AD496" s="149"/>
      <c r="AE496" s="149"/>
      <c r="AF496" s="149"/>
      <c r="AG496" s="149" t="s">
        <v>554</v>
      </c>
      <c r="AH496" s="149"/>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row>
    <row r="497" spans="1:60" outlineLevel="2" x14ac:dyDescent="0.2">
      <c r="A497" s="156"/>
      <c r="B497" s="157"/>
      <c r="C497" s="249" t="s">
        <v>1907</v>
      </c>
      <c r="D497" s="250"/>
      <c r="E497" s="250"/>
      <c r="F497" s="250"/>
      <c r="G497" s="250"/>
      <c r="H497" s="160"/>
      <c r="I497" s="160"/>
      <c r="J497" s="160"/>
      <c r="K497" s="160"/>
      <c r="L497" s="160"/>
      <c r="M497" s="160"/>
      <c r="N497" s="159"/>
      <c r="O497" s="159"/>
      <c r="P497" s="159"/>
      <c r="Q497" s="159"/>
      <c r="R497" s="160"/>
      <c r="S497" s="160"/>
      <c r="T497" s="160"/>
      <c r="U497" s="160"/>
      <c r="V497" s="160"/>
      <c r="W497" s="160"/>
      <c r="X497" s="160"/>
      <c r="Y497" s="160"/>
      <c r="Z497" s="149"/>
      <c r="AA497" s="149"/>
      <c r="AB497" s="149"/>
      <c r="AC497" s="149"/>
      <c r="AD497" s="149"/>
      <c r="AE497" s="149"/>
      <c r="AF497" s="149"/>
      <c r="AG497" s="149" t="s">
        <v>278</v>
      </c>
      <c r="AH497" s="149"/>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row>
    <row r="498" spans="1:60" outlineLevel="2" x14ac:dyDescent="0.2">
      <c r="A498" s="156"/>
      <c r="B498" s="157"/>
      <c r="C498" s="186" t="s">
        <v>1920</v>
      </c>
      <c r="D498" s="165"/>
      <c r="E498" s="166">
        <v>2</v>
      </c>
      <c r="F498" s="160"/>
      <c r="G498" s="160"/>
      <c r="H498" s="160"/>
      <c r="I498" s="160"/>
      <c r="J498" s="160"/>
      <c r="K498" s="160"/>
      <c r="L498" s="160"/>
      <c r="M498" s="160"/>
      <c r="N498" s="159"/>
      <c r="O498" s="159"/>
      <c r="P498" s="159"/>
      <c r="Q498" s="159"/>
      <c r="R498" s="160"/>
      <c r="S498" s="160"/>
      <c r="T498" s="160"/>
      <c r="U498" s="160"/>
      <c r="V498" s="160"/>
      <c r="W498" s="160"/>
      <c r="X498" s="160"/>
      <c r="Y498" s="160"/>
      <c r="Z498" s="149"/>
      <c r="AA498" s="149"/>
      <c r="AB498" s="149"/>
      <c r="AC498" s="149"/>
      <c r="AD498" s="149"/>
      <c r="AE498" s="149"/>
      <c r="AF498" s="149"/>
      <c r="AG498" s="149" t="s">
        <v>284</v>
      </c>
      <c r="AH498" s="149">
        <v>0</v>
      </c>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row>
    <row r="499" spans="1:60" outlineLevel="2" x14ac:dyDescent="0.2">
      <c r="A499" s="156"/>
      <c r="B499" s="157"/>
      <c r="C499" s="251"/>
      <c r="D499" s="252"/>
      <c r="E499" s="252"/>
      <c r="F499" s="252"/>
      <c r="G499" s="252"/>
      <c r="H499" s="160"/>
      <c r="I499" s="160"/>
      <c r="J499" s="160"/>
      <c r="K499" s="160"/>
      <c r="L499" s="160"/>
      <c r="M499" s="160"/>
      <c r="N499" s="159"/>
      <c r="O499" s="159"/>
      <c r="P499" s="159"/>
      <c r="Q499" s="159"/>
      <c r="R499" s="160"/>
      <c r="S499" s="160"/>
      <c r="T499" s="160"/>
      <c r="U499" s="160"/>
      <c r="V499" s="160"/>
      <c r="W499" s="160"/>
      <c r="X499" s="160"/>
      <c r="Y499" s="160"/>
      <c r="Z499" s="149"/>
      <c r="AA499" s="149"/>
      <c r="AB499" s="149"/>
      <c r="AC499" s="149"/>
      <c r="AD499" s="149"/>
      <c r="AE499" s="149"/>
      <c r="AF499" s="149"/>
      <c r="AG499" s="149" t="s">
        <v>279</v>
      </c>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row>
    <row r="500" spans="1:60" outlineLevel="1" x14ac:dyDescent="0.2">
      <c r="A500" s="175">
        <v>111</v>
      </c>
      <c r="B500" s="176" t="s">
        <v>1921</v>
      </c>
      <c r="C500" s="185" t="s">
        <v>1804</v>
      </c>
      <c r="D500" s="177" t="s">
        <v>472</v>
      </c>
      <c r="E500" s="178">
        <v>45</v>
      </c>
      <c r="F500" s="179"/>
      <c r="G500" s="180">
        <f>ROUND(E500*F500,2)</f>
        <v>0</v>
      </c>
      <c r="H500" s="179"/>
      <c r="I500" s="180">
        <f>ROUND(E500*H500,2)</f>
        <v>0</v>
      </c>
      <c r="J500" s="179"/>
      <c r="K500" s="180">
        <f>ROUND(E500*J500,2)</f>
        <v>0</v>
      </c>
      <c r="L500" s="180">
        <v>21</v>
      </c>
      <c r="M500" s="180">
        <f>G500*(1+L500/100)</f>
        <v>0</v>
      </c>
      <c r="N500" s="178">
        <v>0</v>
      </c>
      <c r="O500" s="178">
        <f>ROUND(E500*N500,2)</f>
        <v>0</v>
      </c>
      <c r="P500" s="178">
        <v>0</v>
      </c>
      <c r="Q500" s="178">
        <f>ROUND(E500*P500,2)</f>
        <v>0</v>
      </c>
      <c r="R500" s="180"/>
      <c r="S500" s="180" t="s">
        <v>354</v>
      </c>
      <c r="T500" s="181" t="s">
        <v>272</v>
      </c>
      <c r="U500" s="160">
        <v>1</v>
      </c>
      <c r="V500" s="160">
        <f>ROUND(E500*U500,2)</f>
        <v>45</v>
      </c>
      <c r="W500" s="160"/>
      <c r="X500" s="160" t="s">
        <v>160</v>
      </c>
      <c r="Y500" s="160" t="s">
        <v>275</v>
      </c>
      <c r="Z500" s="149"/>
      <c r="AA500" s="149"/>
      <c r="AB500" s="149"/>
      <c r="AC500" s="149"/>
      <c r="AD500" s="149"/>
      <c r="AE500" s="149"/>
      <c r="AF500" s="149"/>
      <c r="AG500" s="149" t="s">
        <v>1006</v>
      </c>
      <c r="AH500" s="149"/>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row>
    <row r="501" spans="1:60" outlineLevel="2" x14ac:dyDescent="0.2">
      <c r="A501" s="156"/>
      <c r="B501" s="157"/>
      <c r="C501" s="186" t="s">
        <v>1892</v>
      </c>
      <c r="D501" s="165"/>
      <c r="E501" s="166">
        <v>45</v>
      </c>
      <c r="F501" s="160"/>
      <c r="G501" s="160"/>
      <c r="H501" s="160"/>
      <c r="I501" s="160"/>
      <c r="J501" s="160"/>
      <c r="K501" s="160"/>
      <c r="L501" s="160"/>
      <c r="M501" s="160"/>
      <c r="N501" s="159"/>
      <c r="O501" s="159"/>
      <c r="P501" s="159"/>
      <c r="Q501" s="159"/>
      <c r="R501" s="160"/>
      <c r="S501" s="160"/>
      <c r="T501" s="160"/>
      <c r="U501" s="160"/>
      <c r="V501" s="160"/>
      <c r="W501" s="160"/>
      <c r="X501" s="160"/>
      <c r="Y501" s="160"/>
      <c r="Z501" s="149"/>
      <c r="AA501" s="149"/>
      <c r="AB501" s="149"/>
      <c r="AC501" s="149"/>
      <c r="AD501" s="149"/>
      <c r="AE501" s="149"/>
      <c r="AF501" s="149"/>
      <c r="AG501" s="149" t="s">
        <v>284</v>
      </c>
      <c r="AH501" s="149">
        <v>0</v>
      </c>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row>
    <row r="502" spans="1:60" outlineLevel="2" x14ac:dyDescent="0.2">
      <c r="A502" s="156"/>
      <c r="B502" s="157"/>
      <c r="C502" s="251"/>
      <c r="D502" s="252"/>
      <c r="E502" s="252"/>
      <c r="F502" s="252"/>
      <c r="G502" s="252"/>
      <c r="H502" s="160"/>
      <c r="I502" s="160"/>
      <c r="J502" s="160"/>
      <c r="K502" s="160"/>
      <c r="L502" s="160"/>
      <c r="M502" s="160"/>
      <c r="N502" s="159"/>
      <c r="O502" s="159"/>
      <c r="P502" s="159"/>
      <c r="Q502" s="159"/>
      <c r="R502" s="160"/>
      <c r="S502" s="160"/>
      <c r="T502" s="160"/>
      <c r="U502" s="160"/>
      <c r="V502" s="160"/>
      <c r="W502" s="160"/>
      <c r="X502" s="160"/>
      <c r="Y502" s="160"/>
      <c r="Z502" s="149"/>
      <c r="AA502" s="149"/>
      <c r="AB502" s="149"/>
      <c r="AC502" s="149"/>
      <c r="AD502" s="149"/>
      <c r="AE502" s="149"/>
      <c r="AF502" s="149"/>
      <c r="AG502" s="149" t="s">
        <v>279</v>
      </c>
      <c r="AH502" s="149"/>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row>
    <row r="503" spans="1:60" outlineLevel="1" x14ac:dyDescent="0.2">
      <c r="A503" s="156">
        <v>112</v>
      </c>
      <c r="B503" s="157" t="s">
        <v>1922</v>
      </c>
      <c r="C503" s="190" t="s">
        <v>1923</v>
      </c>
      <c r="D503" s="158" t="s">
        <v>0</v>
      </c>
      <c r="E503" s="182"/>
      <c r="F503" s="161"/>
      <c r="G503" s="160">
        <f>ROUND(E503*F503,2)</f>
        <v>0</v>
      </c>
      <c r="H503" s="161"/>
      <c r="I503" s="160">
        <f>ROUND(E503*H503,2)</f>
        <v>0</v>
      </c>
      <c r="J503" s="161"/>
      <c r="K503" s="160">
        <f>ROUND(E503*J503,2)</f>
        <v>0</v>
      </c>
      <c r="L503" s="160">
        <v>21</v>
      </c>
      <c r="M503" s="160">
        <f>G503*(1+L503/100)</f>
        <v>0</v>
      </c>
      <c r="N503" s="159">
        <v>0</v>
      </c>
      <c r="O503" s="159">
        <f>ROUND(E503*N503,2)</f>
        <v>0</v>
      </c>
      <c r="P503" s="159">
        <v>0</v>
      </c>
      <c r="Q503" s="159">
        <f>ROUND(E503*P503,2)</f>
        <v>0</v>
      </c>
      <c r="R503" s="160" t="s">
        <v>1084</v>
      </c>
      <c r="S503" s="160" t="s">
        <v>272</v>
      </c>
      <c r="T503" s="160" t="s">
        <v>272</v>
      </c>
      <c r="U503" s="160">
        <v>0</v>
      </c>
      <c r="V503" s="160">
        <f>ROUND(E503*U503,2)</f>
        <v>0</v>
      </c>
      <c r="W503" s="160"/>
      <c r="X503" s="160" t="s">
        <v>833</v>
      </c>
      <c r="Y503" s="160" t="s">
        <v>275</v>
      </c>
      <c r="Z503" s="149"/>
      <c r="AA503" s="149"/>
      <c r="AB503" s="149"/>
      <c r="AC503" s="149"/>
      <c r="AD503" s="149"/>
      <c r="AE503" s="149"/>
      <c r="AF503" s="149"/>
      <c r="AG503" s="149" t="s">
        <v>834</v>
      </c>
      <c r="AH503" s="149"/>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row>
    <row r="504" spans="1:60" outlineLevel="2" x14ac:dyDescent="0.2">
      <c r="A504" s="156"/>
      <c r="B504" s="157"/>
      <c r="C504" s="251"/>
      <c r="D504" s="252"/>
      <c r="E504" s="252"/>
      <c r="F504" s="252"/>
      <c r="G504" s="252"/>
      <c r="H504" s="160"/>
      <c r="I504" s="160"/>
      <c r="J504" s="160"/>
      <c r="K504" s="160"/>
      <c r="L504" s="160"/>
      <c r="M504" s="160"/>
      <c r="N504" s="159"/>
      <c r="O504" s="159"/>
      <c r="P504" s="159"/>
      <c r="Q504" s="159"/>
      <c r="R504" s="160"/>
      <c r="S504" s="160"/>
      <c r="T504" s="160"/>
      <c r="U504" s="160"/>
      <c r="V504" s="160"/>
      <c r="W504" s="160"/>
      <c r="X504" s="160"/>
      <c r="Y504" s="160"/>
      <c r="Z504" s="149"/>
      <c r="AA504" s="149"/>
      <c r="AB504" s="149"/>
      <c r="AC504" s="149"/>
      <c r="AD504" s="149"/>
      <c r="AE504" s="149"/>
      <c r="AF504" s="149"/>
      <c r="AG504" s="149" t="s">
        <v>279</v>
      </c>
      <c r="AH504" s="149"/>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row>
    <row r="505" spans="1:60" ht="22.5" outlineLevel="1" x14ac:dyDescent="0.2">
      <c r="A505" s="175">
        <v>113</v>
      </c>
      <c r="B505" s="176" t="s">
        <v>1924</v>
      </c>
      <c r="C505" s="185" t="s">
        <v>1925</v>
      </c>
      <c r="D505" s="177" t="s">
        <v>367</v>
      </c>
      <c r="E505" s="178">
        <v>1.6175999999999999</v>
      </c>
      <c r="F505" s="179"/>
      <c r="G505" s="180">
        <f>ROUND(E505*F505,2)</f>
        <v>0</v>
      </c>
      <c r="H505" s="179"/>
      <c r="I505" s="180">
        <f>ROUND(E505*H505,2)</f>
        <v>0</v>
      </c>
      <c r="J505" s="179"/>
      <c r="K505" s="180">
        <f>ROUND(E505*J505,2)</f>
        <v>0</v>
      </c>
      <c r="L505" s="180">
        <v>21</v>
      </c>
      <c r="M505" s="180">
        <f>G505*(1+L505/100)</f>
        <v>0</v>
      </c>
      <c r="N505" s="178">
        <v>0</v>
      </c>
      <c r="O505" s="178">
        <f>ROUND(E505*N505,2)</f>
        <v>0</v>
      </c>
      <c r="P505" s="178">
        <v>0</v>
      </c>
      <c r="Q505" s="178">
        <f>ROUND(E505*P505,2)</f>
        <v>0</v>
      </c>
      <c r="R505" s="180" t="s">
        <v>1084</v>
      </c>
      <c r="S505" s="180" t="s">
        <v>272</v>
      </c>
      <c r="T505" s="181" t="s">
        <v>272</v>
      </c>
      <c r="U505" s="160">
        <v>3.5630000000000002</v>
      </c>
      <c r="V505" s="160">
        <f>ROUND(E505*U505,2)</f>
        <v>5.76</v>
      </c>
      <c r="W505" s="160"/>
      <c r="X505" s="160" t="s">
        <v>709</v>
      </c>
      <c r="Y505" s="160" t="s">
        <v>275</v>
      </c>
      <c r="Z505" s="149"/>
      <c r="AA505" s="149"/>
      <c r="AB505" s="149"/>
      <c r="AC505" s="149"/>
      <c r="AD505" s="149"/>
      <c r="AE505" s="149"/>
      <c r="AF505" s="149"/>
      <c r="AG505" s="149" t="s">
        <v>710</v>
      </c>
      <c r="AH505" s="149"/>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row>
    <row r="506" spans="1:60" outlineLevel="2" x14ac:dyDescent="0.2">
      <c r="A506" s="156"/>
      <c r="B506" s="157"/>
      <c r="C506" s="186" t="s">
        <v>712</v>
      </c>
      <c r="D506" s="165"/>
      <c r="E506" s="166"/>
      <c r="F506" s="160"/>
      <c r="G506" s="160"/>
      <c r="H506" s="160"/>
      <c r="I506" s="160"/>
      <c r="J506" s="160"/>
      <c r="K506" s="160"/>
      <c r="L506" s="160"/>
      <c r="M506" s="160"/>
      <c r="N506" s="159"/>
      <c r="O506" s="159"/>
      <c r="P506" s="159"/>
      <c r="Q506" s="159"/>
      <c r="R506" s="160"/>
      <c r="S506" s="160"/>
      <c r="T506" s="160"/>
      <c r="U506" s="160"/>
      <c r="V506" s="160"/>
      <c r="W506" s="160"/>
      <c r="X506" s="160"/>
      <c r="Y506" s="160"/>
      <c r="Z506" s="149"/>
      <c r="AA506" s="149"/>
      <c r="AB506" s="149"/>
      <c r="AC506" s="149"/>
      <c r="AD506" s="149"/>
      <c r="AE506" s="149"/>
      <c r="AF506" s="149"/>
      <c r="AG506" s="149" t="s">
        <v>284</v>
      </c>
      <c r="AH506" s="149">
        <v>0</v>
      </c>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row>
    <row r="507" spans="1:60" outlineLevel="3" x14ac:dyDescent="0.2">
      <c r="A507" s="156"/>
      <c r="B507" s="157"/>
      <c r="C507" s="186" t="s">
        <v>1926</v>
      </c>
      <c r="D507" s="165"/>
      <c r="E507" s="166"/>
      <c r="F507" s="160"/>
      <c r="G507" s="160"/>
      <c r="H507" s="160"/>
      <c r="I507" s="160"/>
      <c r="J507" s="160"/>
      <c r="K507" s="160"/>
      <c r="L507" s="160"/>
      <c r="M507" s="160"/>
      <c r="N507" s="159"/>
      <c r="O507" s="159"/>
      <c r="P507" s="159"/>
      <c r="Q507" s="159"/>
      <c r="R507" s="160"/>
      <c r="S507" s="160"/>
      <c r="T507" s="160"/>
      <c r="U507" s="160"/>
      <c r="V507" s="160"/>
      <c r="W507" s="160"/>
      <c r="X507" s="160"/>
      <c r="Y507" s="160"/>
      <c r="Z507" s="149"/>
      <c r="AA507" s="149"/>
      <c r="AB507" s="149"/>
      <c r="AC507" s="149"/>
      <c r="AD507" s="149"/>
      <c r="AE507" s="149"/>
      <c r="AF507" s="149"/>
      <c r="AG507" s="149" t="s">
        <v>284</v>
      </c>
      <c r="AH507" s="149">
        <v>0</v>
      </c>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row>
    <row r="508" spans="1:60" outlineLevel="3" x14ac:dyDescent="0.2">
      <c r="A508" s="156"/>
      <c r="B508" s="157"/>
      <c r="C508" s="186" t="s">
        <v>1927</v>
      </c>
      <c r="D508" s="165"/>
      <c r="E508" s="166">
        <v>1.6175999999999999</v>
      </c>
      <c r="F508" s="160"/>
      <c r="G508" s="160"/>
      <c r="H508" s="160"/>
      <c r="I508" s="160"/>
      <c r="J508" s="160"/>
      <c r="K508" s="160"/>
      <c r="L508" s="160"/>
      <c r="M508" s="160"/>
      <c r="N508" s="159"/>
      <c r="O508" s="159"/>
      <c r="P508" s="159"/>
      <c r="Q508" s="159"/>
      <c r="R508" s="160"/>
      <c r="S508" s="160"/>
      <c r="T508" s="160"/>
      <c r="U508" s="160"/>
      <c r="V508" s="160"/>
      <c r="W508" s="160"/>
      <c r="X508" s="160"/>
      <c r="Y508" s="160"/>
      <c r="Z508" s="149"/>
      <c r="AA508" s="149"/>
      <c r="AB508" s="149"/>
      <c r="AC508" s="149"/>
      <c r="AD508" s="149"/>
      <c r="AE508" s="149"/>
      <c r="AF508" s="149"/>
      <c r="AG508" s="149" t="s">
        <v>284</v>
      </c>
      <c r="AH508" s="149">
        <v>0</v>
      </c>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row>
    <row r="509" spans="1:60" outlineLevel="2" x14ac:dyDescent="0.2">
      <c r="A509" s="156"/>
      <c r="B509" s="157"/>
      <c r="C509" s="251"/>
      <c r="D509" s="252"/>
      <c r="E509" s="252"/>
      <c r="F509" s="252"/>
      <c r="G509" s="252"/>
      <c r="H509" s="160"/>
      <c r="I509" s="160"/>
      <c r="J509" s="160"/>
      <c r="K509" s="160"/>
      <c r="L509" s="160"/>
      <c r="M509" s="160"/>
      <c r="N509" s="159"/>
      <c r="O509" s="159"/>
      <c r="P509" s="159"/>
      <c r="Q509" s="159"/>
      <c r="R509" s="160"/>
      <c r="S509" s="160"/>
      <c r="T509" s="160"/>
      <c r="U509" s="160"/>
      <c r="V509" s="160"/>
      <c r="W509" s="160"/>
      <c r="X509" s="160"/>
      <c r="Y509" s="160"/>
      <c r="Z509" s="149"/>
      <c r="AA509" s="149"/>
      <c r="AB509" s="149"/>
      <c r="AC509" s="149"/>
      <c r="AD509" s="149"/>
      <c r="AE509" s="149"/>
      <c r="AF509" s="149"/>
      <c r="AG509" s="149" t="s">
        <v>279</v>
      </c>
      <c r="AH509" s="149"/>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row>
    <row r="510" spans="1:60" x14ac:dyDescent="0.2">
      <c r="A510" s="168" t="s">
        <v>267</v>
      </c>
      <c r="B510" s="169" t="s">
        <v>196</v>
      </c>
      <c r="C510" s="184" t="s">
        <v>197</v>
      </c>
      <c r="D510" s="170"/>
      <c r="E510" s="171"/>
      <c r="F510" s="172"/>
      <c r="G510" s="172">
        <f>SUMIF(AG511:AG838,"&lt;&gt;NOR",G511:G838)</f>
        <v>0</v>
      </c>
      <c r="H510" s="172"/>
      <c r="I510" s="172">
        <f>SUM(I511:I838)</f>
        <v>0</v>
      </c>
      <c r="J510" s="172"/>
      <c r="K510" s="172">
        <f>SUM(K511:K838)</f>
        <v>0</v>
      </c>
      <c r="L510" s="172"/>
      <c r="M510" s="172">
        <f>SUM(M511:M838)</f>
        <v>0</v>
      </c>
      <c r="N510" s="171"/>
      <c r="O510" s="171">
        <f>SUM(O511:O838)</f>
        <v>1.02</v>
      </c>
      <c r="P510" s="171"/>
      <c r="Q510" s="171">
        <f>SUM(Q511:Q838)</f>
        <v>1.1400000000000001</v>
      </c>
      <c r="R510" s="172"/>
      <c r="S510" s="172"/>
      <c r="T510" s="173"/>
      <c r="U510" s="167"/>
      <c r="V510" s="167">
        <f>SUM(V511:V838)</f>
        <v>265.31000000000006</v>
      </c>
      <c r="W510" s="167"/>
      <c r="X510" s="167"/>
      <c r="Y510" s="167"/>
      <c r="AG510" t="s">
        <v>268</v>
      </c>
    </row>
    <row r="511" spans="1:60" outlineLevel="1" x14ac:dyDescent="0.2">
      <c r="A511" s="175">
        <v>114</v>
      </c>
      <c r="B511" s="176" t="s">
        <v>1928</v>
      </c>
      <c r="C511" s="185" t="s">
        <v>1929</v>
      </c>
      <c r="D511" s="177" t="s">
        <v>998</v>
      </c>
      <c r="E511" s="178">
        <v>14</v>
      </c>
      <c r="F511" s="179"/>
      <c r="G511" s="180">
        <f>ROUND(E511*F511,2)</f>
        <v>0</v>
      </c>
      <c r="H511" s="179"/>
      <c r="I511" s="180">
        <f>ROUND(E511*H511,2)</f>
        <v>0</v>
      </c>
      <c r="J511" s="179"/>
      <c r="K511" s="180">
        <f>ROUND(E511*J511,2)</f>
        <v>0</v>
      </c>
      <c r="L511" s="180">
        <v>21</v>
      </c>
      <c r="M511" s="180">
        <f>G511*(1+L511/100)</f>
        <v>0</v>
      </c>
      <c r="N511" s="178">
        <v>8.8599999999999998E-3</v>
      </c>
      <c r="O511" s="178">
        <f>ROUND(E511*N511,2)</f>
        <v>0.12</v>
      </c>
      <c r="P511" s="178">
        <v>0</v>
      </c>
      <c r="Q511" s="178">
        <f>ROUND(E511*P511,2)</f>
        <v>0</v>
      </c>
      <c r="R511" s="180" t="s">
        <v>1084</v>
      </c>
      <c r="S511" s="180" t="s">
        <v>272</v>
      </c>
      <c r="T511" s="181" t="s">
        <v>272</v>
      </c>
      <c r="U511" s="160">
        <v>1.54</v>
      </c>
      <c r="V511" s="160">
        <f>ROUND(E511*U511,2)</f>
        <v>21.56</v>
      </c>
      <c r="W511" s="160"/>
      <c r="X511" s="160" t="s">
        <v>313</v>
      </c>
      <c r="Y511" s="160" t="s">
        <v>275</v>
      </c>
      <c r="Z511" s="149"/>
      <c r="AA511" s="149"/>
      <c r="AB511" s="149"/>
      <c r="AC511" s="149"/>
      <c r="AD511" s="149"/>
      <c r="AE511" s="149"/>
      <c r="AF511" s="149"/>
      <c r="AG511" s="149" t="s">
        <v>554</v>
      </c>
      <c r="AH511" s="149"/>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row>
    <row r="512" spans="1:60" outlineLevel="2" x14ac:dyDescent="0.2">
      <c r="A512" s="156"/>
      <c r="B512" s="157"/>
      <c r="C512" s="249" t="s">
        <v>1574</v>
      </c>
      <c r="D512" s="250"/>
      <c r="E512" s="250"/>
      <c r="F512" s="250"/>
      <c r="G512" s="250"/>
      <c r="H512" s="160"/>
      <c r="I512" s="160"/>
      <c r="J512" s="160"/>
      <c r="K512" s="160"/>
      <c r="L512" s="160"/>
      <c r="M512" s="160"/>
      <c r="N512" s="159"/>
      <c r="O512" s="159"/>
      <c r="P512" s="159"/>
      <c r="Q512" s="159"/>
      <c r="R512" s="160"/>
      <c r="S512" s="160"/>
      <c r="T512" s="160"/>
      <c r="U512" s="160"/>
      <c r="V512" s="160"/>
      <c r="W512" s="160"/>
      <c r="X512" s="160"/>
      <c r="Y512" s="160"/>
      <c r="Z512" s="149"/>
      <c r="AA512" s="149"/>
      <c r="AB512" s="149"/>
      <c r="AC512" s="149"/>
      <c r="AD512" s="149"/>
      <c r="AE512" s="149"/>
      <c r="AF512" s="149"/>
      <c r="AG512" s="149" t="s">
        <v>278</v>
      </c>
      <c r="AH512" s="149"/>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row>
    <row r="513" spans="1:60" outlineLevel="2" x14ac:dyDescent="0.2">
      <c r="A513" s="156"/>
      <c r="B513" s="157"/>
      <c r="C513" s="186" t="s">
        <v>1930</v>
      </c>
      <c r="D513" s="165"/>
      <c r="E513" s="166">
        <v>14</v>
      </c>
      <c r="F513" s="160"/>
      <c r="G513" s="160"/>
      <c r="H513" s="160"/>
      <c r="I513" s="160"/>
      <c r="J513" s="160"/>
      <c r="K513" s="160"/>
      <c r="L513" s="160"/>
      <c r="M513" s="160"/>
      <c r="N513" s="159"/>
      <c r="O513" s="159"/>
      <c r="P513" s="159"/>
      <c r="Q513" s="159"/>
      <c r="R513" s="160"/>
      <c r="S513" s="160"/>
      <c r="T513" s="160"/>
      <c r="U513" s="160"/>
      <c r="V513" s="160"/>
      <c r="W513" s="160"/>
      <c r="X513" s="160"/>
      <c r="Y513" s="160"/>
      <c r="Z513" s="149"/>
      <c r="AA513" s="149"/>
      <c r="AB513" s="149"/>
      <c r="AC513" s="149"/>
      <c r="AD513" s="149"/>
      <c r="AE513" s="149"/>
      <c r="AF513" s="149"/>
      <c r="AG513" s="149" t="s">
        <v>284</v>
      </c>
      <c r="AH513" s="149">
        <v>0</v>
      </c>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row>
    <row r="514" spans="1:60" outlineLevel="2" x14ac:dyDescent="0.2">
      <c r="A514" s="156"/>
      <c r="B514" s="157"/>
      <c r="C514" s="251"/>
      <c r="D514" s="252"/>
      <c r="E514" s="252"/>
      <c r="F514" s="252"/>
      <c r="G514" s="252"/>
      <c r="H514" s="160"/>
      <c r="I514" s="160"/>
      <c r="J514" s="160"/>
      <c r="K514" s="160"/>
      <c r="L514" s="160"/>
      <c r="M514" s="160"/>
      <c r="N514" s="159"/>
      <c r="O514" s="159"/>
      <c r="P514" s="159"/>
      <c r="Q514" s="159"/>
      <c r="R514" s="160"/>
      <c r="S514" s="160"/>
      <c r="T514" s="160"/>
      <c r="U514" s="160"/>
      <c r="V514" s="160"/>
      <c r="W514" s="160"/>
      <c r="X514" s="160"/>
      <c r="Y514" s="160"/>
      <c r="Z514" s="149"/>
      <c r="AA514" s="149"/>
      <c r="AB514" s="149"/>
      <c r="AC514" s="149"/>
      <c r="AD514" s="149"/>
      <c r="AE514" s="149"/>
      <c r="AF514" s="149"/>
      <c r="AG514" s="149" t="s">
        <v>279</v>
      </c>
      <c r="AH514" s="149"/>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row>
    <row r="515" spans="1:60" ht="22.5" outlineLevel="1" x14ac:dyDescent="0.2">
      <c r="A515" s="175">
        <v>115</v>
      </c>
      <c r="B515" s="176" t="s">
        <v>1931</v>
      </c>
      <c r="C515" s="185" t="s">
        <v>1932</v>
      </c>
      <c r="D515" s="177" t="s">
        <v>998</v>
      </c>
      <c r="E515" s="178">
        <v>6</v>
      </c>
      <c r="F515" s="179"/>
      <c r="G515" s="180">
        <f>ROUND(E515*F515,2)</f>
        <v>0</v>
      </c>
      <c r="H515" s="179"/>
      <c r="I515" s="180">
        <f>ROUND(E515*H515,2)</f>
        <v>0</v>
      </c>
      <c r="J515" s="179"/>
      <c r="K515" s="180">
        <f>ROUND(E515*J515,2)</f>
        <v>0</v>
      </c>
      <c r="L515" s="180">
        <v>21</v>
      </c>
      <c r="M515" s="180">
        <f>G515*(1+L515/100)</f>
        <v>0</v>
      </c>
      <c r="N515" s="178">
        <v>1.0529999999999999E-2</v>
      </c>
      <c r="O515" s="178">
        <f>ROUND(E515*N515,2)</f>
        <v>0.06</v>
      </c>
      <c r="P515" s="178">
        <v>0</v>
      </c>
      <c r="Q515" s="178">
        <f>ROUND(E515*P515,2)</f>
        <v>0</v>
      </c>
      <c r="R515" s="180" t="s">
        <v>1084</v>
      </c>
      <c r="S515" s="180" t="s">
        <v>272</v>
      </c>
      <c r="T515" s="181" t="s">
        <v>272</v>
      </c>
      <c r="U515" s="160">
        <v>2.4700000000000002</v>
      </c>
      <c r="V515" s="160">
        <f>ROUND(E515*U515,2)</f>
        <v>14.82</v>
      </c>
      <c r="W515" s="160"/>
      <c r="X515" s="160" t="s">
        <v>313</v>
      </c>
      <c r="Y515" s="160" t="s">
        <v>275</v>
      </c>
      <c r="Z515" s="149"/>
      <c r="AA515" s="149"/>
      <c r="AB515" s="149"/>
      <c r="AC515" s="149"/>
      <c r="AD515" s="149"/>
      <c r="AE515" s="149"/>
      <c r="AF515" s="149"/>
      <c r="AG515" s="149" t="s">
        <v>554</v>
      </c>
      <c r="AH515" s="149"/>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row>
    <row r="516" spans="1:60" outlineLevel="2" x14ac:dyDescent="0.2">
      <c r="A516" s="156"/>
      <c r="B516" s="157"/>
      <c r="C516" s="249" t="s">
        <v>1574</v>
      </c>
      <c r="D516" s="250"/>
      <c r="E516" s="250"/>
      <c r="F516" s="250"/>
      <c r="G516" s="250"/>
      <c r="H516" s="160"/>
      <c r="I516" s="160"/>
      <c r="J516" s="160"/>
      <c r="K516" s="160"/>
      <c r="L516" s="160"/>
      <c r="M516" s="160"/>
      <c r="N516" s="159"/>
      <c r="O516" s="159"/>
      <c r="P516" s="159"/>
      <c r="Q516" s="159"/>
      <c r="R516" s="160"/>
      <c r="S516" s="160"/>
      <c r="T516" s="160"/>
      <c r="U516" s="160"/>
      <c r="V516" s="160"/>
      <c r="W516" s="160"/>
      <c r="X516" s="160"/>
      <c r="Y516" s="160"/>
      <c r="Z516" s="149"/>
      <c r="AA516" s="149"/>
      <c r="AB516" s="149"/>
      <c r="AC516" s="149"/>
      <c r="AD516" s="149"/>
      <c r="AE516" s="149"/>
      <c r="AF516" s="149"/>
      <c r="AG516" s="149" t="s">
        <v>278</v>
      </c>
      <c r="AH516" s="149"/>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row>
    <row r="517" spans="1:60" outlineLevel="2" x14ac:dyDescent="0.2">
      <c r="A517" s="156"/>
      <c r="B517" s="157"/>
      <c r="C517" s="186" t="s">
        <v>1933</v>
      </c>
      <c r="D517" s="165"/>
      <c r="E517" s="166">
        <v>2</v>
      </c>
      <c r="F517" s="160"/>
      <c r="G517" s="160"/>
      <c r="H517" s="160"/>
      <c r="I517" s="160"/>
      <c r="J517" s="160"/>
      <c r="K517" s="160"/>
      <c r="L517" s="160"/>
      <c r="M517" s="160"/>
      <c r="N517" s="159"/>
      <c r="O517" s="159"/>
      <c r="P517" s="159"/>
      <c r="Q517" s="159"/>
      <c r="R517" s="160"/>
      <c r="S517" s="160"/>
      <c r="T517" s="160"/>
      <c r="U517" s="160"/>
      <c r="V517" s="160"/>
      <c r="W517" s="160"/>
      <c r="X517" s="160"/>
      <c r="Y517" s="160"/>
      <c r="Z517" s="149"/>
      <c r="AA517" s="149"/>
      <c r="AB517" s="149"/>
      <c r="AC517" s="149"/>
      <c r="AD517" s="149"/>
      <c r="AE517" s="149"/>
      <c r="AF517" s="149"/>
      <c r="AG517" s="149" t="s">
        <v>284</v>
      </c>
      <c r="AH517" s="149">
        <v>0</v>
      </c>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row>
    <row r="518" spans="1:60" outlineLevel="3" x14ac:dyDescent="0.2">
      <c r="A518" s="156"/>
      <c r="B518" s="157"/>
      <c r="C518" s="186" t="s">
        <v>1934</v>
      </c>
      <c r="D518" s="165"/>
      <c r="E518" s="166">
        <v>4</v>
      </c>
      <c r="F518" s="160"/>
      <c r="G518" s="160"/>
      <c r="H518" s="160"/>
      <c r="I518" s="160"/>
      <c r="J518" s="160"/>
      <c r="K518" s="160"/>
      <c r="L518" s="160"/>
      <c r="M518" s="160"/>
      <c r="N518" s="159"/>
      <c r="O518" s="159"/>
      <c r="P518" s="159"/>
      <c r="Q518" s="159"/>
      <c r="R518" s="160"/>
      <c r="S518" s="160"/>
      <c r="T518" s="160"/>
      <c r="U518" s="160"/>
      <c r="V518" s="160"/>
      <c r="W518" s="160"/>
      <c r="X518" s="160"/>
      <c r="Y518" s="160"/>
      <c r="Z518" s="149"/>
      <c r="AA518" s="149"/>
      <c r="AB518" s="149"/>
      <c r="AC518" s="149"/>
      <c r="AD518" s="149"/>
      <c r="AE518" s="149"/>
      <c r="AF518" s="149"/>
      <c r="AG518" s="149" t="s">
        <v>284</v>
      </c>
      <c r="AH518" s="149">
        <v>0</v>
      </c>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row>
    <row r="519" spans="1:60" outlineLevel="2" x14ac:dyDescent="0.2">
      <c r="A519" s="156"/>
      <c r="B519" s="157"/>
      <c r="C519" s="251"/>
      <c r="D519" s="252"/>
      <c r="E519" s="252"/>
      <c r="F519" s="252"/>
      <c r="G519" s="252"/>
      <c r="H519" s="160"/>
      <c r="I519" s="160"/>
      <c r="J519" s="160"/>
      <c r="K519" s="160"/>
      <c r="L519" s="160"/>
      <c r="M519" s="160"/>
      <c r="N519" s="159"/>
      <c r="O519" s="159"/>
      <c r="P519" s="159"/>
      <c r="Q519" s="159"/>
      <c r="R519" s="160"/>
      <c r="S519" s="160"/>
      <c r="T519" s="160"/>
      <c r="U519" s="160"/>
      <c r="V519" s="160"/>
      <c r="W519" s="160"/>
      <c r="X519" s="160"/>
      <c r="Y519" s="160"/>
      <c r="Z519" s="149"/>
      <c r="AA519" s="149"/>
      <c r="AB519" s="149"/>
      <c r="AC519" s="149"/>
      <c r="AD519" s="149"/>
      <c r="AE519" s="149"/>
      <c r="AF519" s="149"/>
      <c r="AG519" s="149" t="s">
        <v>279</v>
      </c>
      <c r="AH519" s="149"/>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row>
    <row r="520" spans="1:60" ht="22.5" outlineLevel="1" x14ac:dyDescent="0.2">
      <c r="A520" s="175">
        <v>116</v>
      </c>
      <c r="B520" s="176" t="s">
        <v>1935</v>
      </c>
      <c r="C520" s="185" t="s">
        <v>1936</v>
      </c>
      <c r="D520" s="177" t="s">
        <v>998</v>
      </c>
      <c r="E520" s="178">
        <v>4</v>
      </c>
      <c r="F520" s="179"/>
      <c r="G520" s="180">
        <f>ROUND(E520*F520,2)</f>
        <v>0</v>
      </c>
      <c r="H520" s="179"/>
      <c r="I520" s="180">
        <f>ROUND(E520*H520,2)</f>
        <v>0</v>
      </c>
      <c r="J520" s="179"/>
      <c r="K520" s="180">
        <f>ROUND(E520*J520,2)</f>
        <v>0</v>
      </c>
      <c r="L520" s="180">
        <v>21</v>
      </c>
      <c r="M520" s="180">
        <f>G520*(1+L520/100)</f>
        <v>0</v>
      </c>
      <c r="N520" s="178">
        <v>1.4E-2</v>
      </c>
      <c r="O520" s="178">
        <f>ROUND(E520*N520,2)</f>
        <v>0.06</v>
      </c>
      <c r="P520" s="178">
        <v>0</v>
      </c>
      <c r="Q520" s="178">
        <f>ROUND(E520*P520,2)</f>
        <v>0</v>
      </c>
      <c r="R520" s="180" t="s">
        <v>1084</v>
      </c>
      <c r="S520" s="180" t="s">
        <v>272</v>
      </c>
      <c r="T520" s="181" t="s">
        <v>272</v>
      </c>
      <c r="U520" s="160">
        <v>3.04</v>
      </c>
      <c r="V520" s="160">
        <f>ROUND(E520*U520,2)</f>
        <v>12.16</v>
      </c>
      <c r="W520" s="160"/>
      <c r="X520" s="160" t="s">
        <v>313</v>
      </c>
      <c r="Y520" s="160" t="s">
        <v>275</v>
      </c>
      <c r="Z520" s="149"/>
      <c r="AA520" s="149"/>
      <c r="AB520" s="149"/>
      <c r="AC520" s="149"/>
      <c r="AD520" s="149"/>
      <c r="AE520" s="149"/>
      <c r="AF520" s="149"/>
      <c r="AG520" s="149" t="s">
        <v>554</v>
      </c>
      <c r="AH520" s="149"/>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row>
    <row r="521" spans="1:60" outlineLevel="2" x14ac:dyDescent="0.2">
      <c r="A521" s="156"/>
      <c r="B521" s="157"/>
      <c r="C521" s="249" t="s">
        <v>1574</v>
      </c>
      <c r="D521" s="250"/>
      <c r="E521" s="250"/>
      <c r="F521" s="250"/>
      <c r="G521" s="250"/>
      <c r="H521" s="160"/>
      <c r="I521" s="160"/>
      <c r="J521" s="160"/>
      <c r="K521" s="160"/>
      <c r="L521" s="160"/>
      <c r="M521" s="160"/>
      <c r="N521" s="159"/>
      <c r="O521" s="159"/>
      <c r="P521" s="159"/>
      <c r="Q521" s="159"/>
      <c r="R521" s="160"/>
      <c r="S521" s="160"/>
      <c r="T521" s="160"/>
      <c r="U521" s="160"/>
      <c r="V521" s="160"/>
      <c r="W521" s="160"/>
      <c r="X521" s="160"/>
      <c r="Y521" s="160"/>
      <c r="Z521" s="149"/>
      <c r="AA521" s="149"/>
      <c r="AB521" s="149"/>
      <c r="AC521" s="149"/>
      <c r="AD521" s="149"/>
      <c r="AE521" s="149"/>
      <c r="AF521" s="149"/>
      <c r="AG521" s="149" t="s">
        <v>278</v>
      </c>
      <c r="AH521" s="149"/>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row>
    <row r="522" spans="1:60" outlineLevel="2" x14ac:dyDescent="0.2">
      <c r="A522" s="156"/>
      <c r="B522" s="157"/>
      <c r="C522" s="186" t="s">
        <v>1937</v>
      </c>
      <c r="D522" s="165"/>
      <c r="E522" s="166">
        <v>4</v>
      </c>
      <c r="F522" s="160"/>
      <c r="G522" s="160"/>
      <c r="H522" s="160"/>
      <c r="I522" s="160"/>
      <c r="J522" s="160"/>
      <c r="K522" s="160"/>
      <c r="L522" s="160"/>
      <c r="M522" s="160"/>
      <c r="N522" s="159"/>
      <c r="O522" s="159"/>
      <c r="P522" s="159"/>
      <c r="Q522" s="159"/>
      <c r="R522" s="160"/>
      <c r="S522" s="160"/>
      <c r="T522" s="160"/>
      <c r="U522" s="160"/>
      <c r="V522" s="160"/>
      <c r="W522" s="160"/>
      <c r="X522" s="160"/>
      <c r="Y522" s="160"/>
      <c r="Z522" s="149"/>
      <c r="AA522" s="149"/>
      <c r="AB522" s="149"/>
      <c r="AC522" s="149"/>
      <c r="AD522" s="149"/>
      <c r="AE522" s="149"/>
      <c r="AF522" s="149"/>
      <c r="AG522" s="149" t="s">
        <v>284</v>
      </c>
      <c r="AH522" s="149">
        <v>0</v>
      </c>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row>
    <row r="523" spans="1:60" outlineLevel="2" x14ac:dyDescent="0.2">
      <c r="A523" s="156"/>
      <c r="B523" s="157"/>
      <c r="C523" s="251"/>
      <c r="D523" s="252"/>
      <c r="E523" s="252"/>
      <c r="F523" s="252"/>
      <c r="G523" s="252"/>
      <c r="H523" s="160"/>
      <c r="I523" s="160"/>
      <c r="J523" s="160"/>
      <c r="K523" s="160"/>
      <c r="L523" s="160"/>
      <c r="M523" s="160"/>
      <c r="N523" s="159"/>
      <c r="O523" s="159"/>
      <c r="P523" s="159"/>
      <c r="Q523" s="159"/>
      <c r="R523" s="160"/>
      <c r="S523" s="160"/>
      <c r="T523" s="160"/>
      <c r="U523" s="160"/>
      <c r="V523" s="160"/>
      <c r="W523" s="160"/>
      <c r="X523" s="160"/>
      <c r="Y523" s="160"/>
      <c r="Z523" s="149"/>
      <c r="AA523" s="149"/>
      <c r="AB523" s="149"/>
      <c r="AC523" s="149"/>
      <c r="AD523" s="149"/>
      <c r="AE523" s="149"/>
      <c r="AF523" s="149"/>
      <c r="AG523" s="149" t="s">
        <v>279</v>
      </c>
      <c r="AH523" s="149"/>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row>
    <row r="524" spans="1:60" ht="22.5" outlineLevel="1" x14ac:dyDescent="0.2">
      <c r="A524" s="175">
        <v>117</v>
      </c>
      <c r="B524" s="176" t="s">
        <v>1938</v>
      </c>
      <c r="C524" s="185" t="s">
        <v>1939</v>
      </c>
      <c r="D524" s="177" t="s">
        <v>998</v>
      </c>
      <c r="E524" s="178">
        <v>2</v>
      </c>
      <c r="F524" s="179"/>
      <c r="G524" s="180">
        <f>ROUND(E524*F524,2)</f>
        <v>0</v>
      </c>
      <c r="H524" s="179"/>
      <c r="I524" s="180">
        <f>ROUND(E524*H524,2)</f>
        <v>0</v>
      </c>
      <c r="J524" s="179"/>
      <c r="K524" s="180">
        <f>ROUND(E524*J524,2)</f>
        <v>0</v>
      </c>
      <c r="L524" s="180">
        <v>21</v>
      </c>
      <c r="M524" s="180">
        <f>G524*(1+L524/100)</f>
        <v>0</v>
      </c>
      <c r="N524" s="178">
        <v>2.1569999999999999E-2</v>
      </c>
      <c r="O524" s="178">
        <f>ROUND(E524*N524,2)</f>
        <v>0.04</v>
      </c>
      <c r="P524" s="178">
        <v>0</v>
      </c>
      <c r="Q524" s="178">
        <f>ROUND(E524*P524,2)</f>
        <v>0</v>
      </c>
      <c r="R524" s="180" t="s">
        <v>1084</v>
      </c>
      <c r="S524" s="180" t="s">
        <v>272</v>
      </c>
      <c r="T524" s="181" t="s">
        <v>272</v>
      </c>
      <c r="U524" s="160">
        <v>3.51</v>
      </c>
      <c r="V524" s="160">
        <f>ROUND(E524*U524,2)</f>
        <v>7.02</v>
      </c>
      <c r="W524" s="160"/>
      <c r="X524" s="160" t="s">
        <v>313</v>
      </c>
      <c r="Y524" s="160" t="s">
        <v>275</v>
      </c>
      <c r="Z524" s="149"/>
      <c r="AA524" s="149"/>
      <c r="AB524" s="149"/>
      <c r="AC524" s="149"/>
      <c r="AD524" s="149"/>
      <c r="AE524" s="149"/>
      <c r="AF524" s="149"/>
      <c r="AG524" s="149" t="s">
        <v>554</v>
      </c>
      <c r="AH524" s="149"/>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row>
    <row r="525" spans="1:60" outlineLevel="2" x14ac:dyDescent="0.2">
      <c r="A525" s="156"/>
      <c r="B525" s="157"/>
      <c r="C525" s="249" t="s">
        <v>1574</v>
      </c>
      <c r="D525" s="250"/>
      <c r="E525" s="250"/>
      <c r="F525" s="250"/>
      <c r="G525" s="250"/>
      <c r="H525" s="160"/>
      <c r="I525" s="160"/>
      <c r="J525" s="160"/>
      <c r="K525" s="160"/>
      <c r="L525" s="160"/>
      <c r="M525" s="160"/>
      <c r="N525" s="159"/>
      <c r="O525" s="159"/>
      <c r="P525" s="159"/>
      <c r="Q525" s="159"/>
      <c r="R525" s="160"/>
      <c r="S525" s="160"/>
      <c r="T525" s="160"/>
      <c r="U525" s="160"/>
      <c r="V525" s="160"/>
      <c r="W525" s="160"/>
      <c r="X525" s="160"/>
      <c r="Y525" s="160"/>
      <c r="Z525" s="149"/>
      <c r="AA525" s="149"/>
      <c r="AB525" s="149"/>
      <c r="AC525" s="149"/>
      <c r="AD525" s="149"/>
      <c r="AE525" s="149"/>
      <c r="AF525" s="149"/>
      <c r="AG525" s="149" t="s">
        <v>278</v>
      </c>
      <c r="AH525" s="149"/>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row>
    <row r="526" spans="1:60" outlineLevel="2" x14ac:dyDescent="0.2">
      <c r="A526" s="156"/>
      <c r="B526" s="157"/>
      <c r="C526" s="186" t="s">
        <v>1940</v>
      </c>
      <c r="D526" s="165"/>
      <c r="E526" s="166">
        <v>2</v>
      </c>
      <c r="F526" s="160"/>
      <c r="G526" s="160"/>
      <c r="H526" s="160"/>
      <c r="I526" s="160"/>
      <c r="J526" s="160"/>
      <c r="K526" s="160"/>
      <c r="L526" s="160"/>
      <c r="M526" s="160"/>
      <c r="N526" s="159"/>
      <c r="O526" s="159"/>
      <c r="P526" s="159"/>
      <c r="Q526" s="159"/>
      <c r="R526" s="160"/>
      <c r="S526" s="160"/>
      <c r="T526" s="160"/>
      <c r="U526" s="160"/>
      <c r="V526" s="160"/>
      <c r="W526" s="160"/>
      <c r="X526" s="160"/>
      <c r="Y526" s="160"/>
      <c r="Z526" s="149"/>
      <c r="AA526" s="149"/>
      <c r="AB526" s="149"/>
      <c r="AC526" s="149"/>
      <c r="AD526" s="149"/>
      <c r="AE526" s="149"/>
      <c r="AF526" s="149"/>
      <c r="AG526" s="149" t="s">
        <v>284</v>
      </c>
      <c r="AH526" s="149">
        <v>0</v>
      </c>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row>
    <row r="527" spans="1:60" outlineLevel="2" x14ac:dyDescent="0.2">
      <c r="A527" s="156"/>
      <c r="B527" s="157"/>
      <c r="C527" s="251"/>
      <c r="D527" s="252"/>
      <c r="E527" s="252"/>
      <c r="F527" s="252"/>
      <c r="G527" s="252"/>
      <c r="H527" s="160"/>
      <c r="I527" s="160"/>
      <c r="J527" s="160"/>
      <c r="K527" s="160"/>
      <c r="L527" s="160"/>
      <c r="M527" s="160"/>
      <c r="N527" s="159"/>
      <c r="O527" s="159"/>
      <c r="P527" s="159"/>
      <c r="Q527" s="159"/>
      <c r="R527" s="160"/>
      <c r="S527" s="160"/>
      <c r="T527" s="160"/>
      <c r="U527" s="160"/>
      <c r="V527" s="160"/>
      <c r="W527" s="160"/>
      <c r="X527" s="160"/>
      <c r="Y527" s="160"/>
      <c r="Z527" s="149"/>
      <c r="AA527" s="149"/>
      <c r="AB527" s="149"/>
      <c r="AC527" s="149"/>
      <c r="AD527" s="149"/>
      <c r="AE527" s="149"/>
      <c r="AF527" s="149"/>
      <c r="AG527" s="149" t="s">
        <v>279</v>
      </c>
      <c r="AH527" s="149"/>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row>
    <row r="528" spans="1:60" outlineLevel="1" x14ac:dyDescent="0.2">
      <c r="A528" s="175">
        <v>118</v>
      </c>
      <c r="B528" s="176" t="s">
        <v>1941</v>
      </c>
      <c r="C528" s="185" t="s">
        <v>1942</v>
      </c>
      <c r="D528" s="177" t="s">
        <v>357</v>
      </c>
      <c r="E528" s="178">
        <v>6</v>
      </c>
      <c r="F528" s="179"/>
      <c r="G528" s="180">
        <f>ROUND(E528*F528,2)</f>
        <v>0</v>
      </c>
      <c r="H528" s="179"/>
      <c r="I528" s="180">
        <f>ROUND(E528*H528,2)</f>
        <v>0</v>
      </c>
      <c r="J528" s="179"/>
      <c r="K528" s="180">
        <f>ROUND(E528*J528,2)</f>
        <v>0</v>
      </c>
      <c r="L528" s="180">
        <v>21</v>
      </c>
      <c r="M528" s="180">
        <f>G528*(1+L528/100)</f>
        <v>0</v>
      </c>
      <c r="N528" s="178">
        <v>2.0000000000000002E-5</v>
      </c>
      <c r="O528" s="178">
        <f>ROUND(E528*N528,2)</f>
        <v>0</v>
      </c>
      <c r="P528" s="178">
        <v>3.9E-2</v>
      </c>
      <c r="Q528" s="178">
        <f>ROUND(E528*P528,2)</f>
        <v>0.23</v>
      </c>
      <c r="R528" s="180" t="s">
        <v>1084</v>
      </c>
      <c r="S528" s="180" t="s">
        <v>272</v>
      </c>
      <c r="T528" s="181" t="s">
        <v>272</v>
      </c>
      <c r="U528" s="160">
        <v>0.70699999999999996</v>
      </c>
      <c r="V528" s="160">
        <f>ROUND(E528*U528,2)</f>
        <v>4.24</v>
      </c>
      <c r="W528" s="160"/>
      <c r="X528" s="160" t="s">
        <v>313</v>
      </c>
      <c r="Y528" s="160" t="s">
        <v>275</v>
      </c>
      <c r="Z528" s="149"/>
      <c r="AA528" s="149"/>
      <c r="AB528" s="149"/>
      <c r="AC528" s="149"/>
      <c r="AD528" s="149"/>
      <c r="AE528" s="149"/>
      <c r="AF528" s="149"/>
      <c r="AG528" s="149" t="s">
        <v>554</v>
      </c>
      <c r="AH528" s="149"/>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row>
    <row r="529" spans="1:60" outlineLevel="2" x14ac:dyDescent="0.2">
      <c r="A529" s="156"/>
      <c r="B529" s="157"/>
      <c r="C529" s="186" t="s">
        <v>1448</v>
      </c>
      <c r="D529" s="165"/>
      <c r="E529" s="166">
        <v>6</v>
      </c>
      <c r="F529" s="160"/>
      <c r="G529" s="160"/>
      <c r="H529" s="160"/>
      <c r="I529" s="160"/>
      <c r="J529" s="160"/>
      <c r="K529" s="160"/>
      <c r="L529" s="160"/>
      <c r="M529" s="160"/>
      <c r="N529" s="159"/>
      <c r="O529" s="159"/>
      <c r="P529" s="159"/>
      <c r="Q529" s="159"/>
      <c r="R529" s="160"/>
      <c r="S529" s="160"/>
      <c r="T529" s="160"/>
      <c r="U529" s="160"/>
      <c r="V529" s="160"/>
      <c r="W529" s="160"/>
      <c r="X529" s="160"/>
      <c r="Y529" s="160"/>
      <c r="Z529" s="149"/>
      <c r="AA529" s="149"/>
      <c r="AB529" s="149"/>
      <c r="AC529" s="149"/>
      <c r="AD529" s="149"/>
      <c r="AE529" s="149"/>
      <c r="AF529" s="149"/>
      <c r="AG529" s="149" t="s">
        <v>284</v>
      </c>
      <c r="AH529" s="149">
        <v>0</v>
      </c>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row>
    <row r="530" spans="1:60" outlineLevel="2" x14ac:dyDescent="0.2">
      <c r="A530" s="156"/>
      <c r="B530" s="157"/>
      <c r="C530" s="251"/>
      <c r="D530" s="252"/>
      <c r="E530" s="252"/>
      <c r="F530" s="252"/>
      <c r="G530" s="252"/>
      <c r="H530" s="160"/>
      <c r="I530" s="160"/>
      <c r="J530" s="160"/>
      <c r="K530" s="160"/>
      <c r="L530" s="160"/>
      <c r="M530" s="160"/>
      <c r="N530" s="159"/>
      <c r="O530" s="159"/>
      <c r="P530" s="159"/>
      <c r="Q530" s="159"/>
      <c r="R530" s="160"/>
      <c r="S530" s="160"/>
      <c r="T530" s="160"/>
      <c r="U530" s="160"/>
      <c r="V530" s="160"/>
      <c r="W530" s="160"/>
      <c r="X530" s="160"/>
      <c r="Y530" s="160"/>
      <c r="Z530" s="149"/>
      <c r="AA530" s="149"/>
      <c r="AB530" s="149"/>
      <c r="AC530" s="149"/>
      <c r="AD530" s="149"/>
      <c r="AE530" s="149"/>
      <c r="AF530" s="149"/>
      <c r="AG530" s="149" t="s">
        <v>279</v>
      </c>
      <c r="AH530" s="149"/>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row>
    <row r="531" spans="1:60" outlineLevel="1" x14ac:dyDescent="0.2">
      <c r="A531" s="175">
        <v>119</v>
      </c>
      <c r="B531" s="176" t="s">
        <v>1943</v>
      </c>
      <c r="C531" s="185" t="s">
        <v>1944</v>
      </c>
      <c r="D531" s="177" t="s">
        <v>357</v>
      </c>
      <c r="E531" s="178">
        <v>8</v>
      </c>
      <c r="F531" s="179"/>
      <c r="G531" s="180">
        <f>ROUND(E531*F531,2)</f>
        <v>0</v>
      </c>
      <c r="H531" s="179"/>
      <c r="I531" s="180">
        <f>ROUND(E531*H531,2)</f>
        <v>0</v>
      </c>
      <c r="J531" s="179"/>
      <c r="K531" s="180">
        <f>ROUND(E531*J531,2)</f>
        <v>0</v>
      </c>
      <c r="L531" s="180">
        <v>21</v>
      </c>
      <c r="M531" s="180">
        <f>G531*(1+L531/100)</f>
        <v>0</v>
      </c>
      <c r="N531" s="178">
        <v>2.0000000000000002E-5</v>
      </c>
      <c r="O531" s="178">
        <f>ROUND(E531*N531,2)</f>
        <v>0</v>
      </c>
      <c r="P531" s="178">
        <v>8.3000000000000004E-2</v>
      </c>
      <c r="Q531" s="178">
        <f>ROUND(E531*P531,2)</f>
        <v>0.66</v>
      </c>
      <c r="R531" s="180" t="s">
        <v>1084</v>
      </c>
      <c r="S531" s="180" t="s">
        <v>272</v>
      </c>
      <c r="T531" s="181" t="s">
        <v>272</v>
      </c>
      <c r="U531" s="160">
        <v>1.238</v>
      </c>
      <c r="V531" s="160">
        <f>ROUND(E531*U531,2)</f>
        <v>9.9</v>
      </c>
      <c r="W531" s="160"/>
      <c r="X531" s="160" t="s">
        <v>313</v>
      </c>
      <c r="Y531" s="160" t="s">
        <v>275</v>
      </c>
      <c r="Z531" s="149"/>
      <c r="AA531" s="149"/>
      <c r="AB531" s="149"/>
      <c r="AC531" s="149"/>
      <c r="AD531" s="149"/>
      <c r="AE531" s="149"/>
      <c r="AF531" s="149"/>
      <c r="AG531" s="149" t="s">
        <v>554</v>
      </c>
      <c r="AH531" s="149"/>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row>
    <row r="532" spans="1:60" outlineLevel="2" x14ac:dyDescent="0.2">
      <c r="A532" s="156"/>
      <c r="B532" s="157"/>
      <c r="C532" s="186" t="s">
        <v>157</v>
      </c>
      <c r="D532" s="165"/>
      <c r="E532" s="166">
        <v>8</v>
      </c>
      <c r="F532" s="160"/>
      <c r="G532" s="160"/>
      <c r="H532" s="160"/>
      <c r="I532" s="160"/>
      <c r="J532" s="160"/>
      <c r="K532" s="160"/>
      <c r="L532" s="160"/>
      <c r="M532" s="160"/>
      <c r="N532" s="159"/>
      <c r="O532" s="159"/>
      <c r="P532" s="159"/>
      <c r="Q532" s="159"/>
      <c r="R532" s="160"/>
      <c r="S532" s="160"/>
      <c r="T532" s="160"/>
      <c r="U532" s="160"/>
      <c r="V532" s="160"/>
      <c r="W532" s="160"/>
      <c r="X532" s="160"/>
      <c r="Y532" s="160"/>
      <c r="Z532" s="149"/>
      <c r="AA532" s="149"/>
      <c r="AB532" s="149"/>
      <c r="AC532" s="149"/>
      <c r="AD532" s="149"/>
      <c r="AE532" s="149"/>
      <c r="AF532" s="149"/>
      <c r="AG532" s="149" t="s">
        <v>284</v>
      </c>
      <c r="AH532" s="149">
        <v>0</v>
      </c>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row>
    <row r="533" spans="1:60" outlineLevel="2" x14ac:dyDescent="0.2">
      <c r="A533" s="156"/>
      <c r="B533" s="157"/>
      <c r="C533" s="251"/>
      <c r="D533" s="252"/>
      <c r="E533" s="252"/>
      <c r="F533" s="252"/>
      <c r="G533" s="252"/>
      <c r="H533" s="160"/>
      <c r="I533" s="160"/>
      <c r="J533" s="160"/>
      <c r="K533" s="160"/>
      <c r="L533" s="160"/>
      <c r="M533" s="160"/>
      <c r="N533" s="159"/>
      <c r="O533" s="159"/>
      <c r="P533" s="159"/>
      <c r="Q533" s="159"/>
      <c r="R533" s="160"/>
      <c r="S533" s="160"/>
      <c r="T533" s="160"/>
      <c r="U533" s="160"/>
      <c r="V533" s="160"/>
      <c r="W533" s="160"/>
      <c r="X533" s="160"/>
      <c r="Y533" s="160"/>
      <c r="Z533" s="149"/>
      <c r="AA533" s="149"/>
      <c r="AB533" s="149"/>
      <c r="AC533" s="149"/>
      <c r="AD533" s="149"/>
      <c r="AE533" s="149"/>
      <c r="AF533" s="149"/>
      <c r="AG533" s="149" t="s">
        <v>279</v>
      </c>
      <c r="AH533" s="149"/>
      <c r="AI533" s="149"/>
      <c r="AJ533" s="149"/>
      <c r="AK533" s="149"/>
      <c r="AL533" s="149"/>
      <c r="AM533" s="149"/>
      <c r="AN533" s="149"/>
      <c r="AO533" s="149"/>
      <c r="AP533" s="149"/>
      <c r="AQ533" s="149"/>
      <c r="AR533" s="149"/>
      <c r="AS533" s="149"/>
      <c r="AT533" s="149"/>
      <c r="AU533" s="149"/>
      <c r="AV533" s="149"/>
      <c r="AW533" s="149"/>
      <c r="AX533" s="149"/>
      <c r="AY533" s="149"/>
      <c r="AZ533" s="149"/>
      <c r="BA533" s="149"/>
      <c r="BB533" s="149"/>
      <c r="BC533" s="149"/>
      <c r="BD533" s="149"/>
      <c r="BE533" s="149"/>
      <c r="BF533" s="149"/>
      <c r="BG533" s="149"/>
      <c r="BH533" s="149"/>
    </row>
    <row r="534" spans="1:60" outlineLevel="1" x14ac:dyDescent="0.2">
      <c r="A534" s="175">
        <v>120</v>
      </c>
      <c r="B534" s="176" t="s">
        <v>1945</v>
      </c>
      <c r="C534" s="185" t="s">
        <v>1946</v>
      </c>
      <c r="D534" s="177" t="s">
        <v>998</v>
      </c>
      <c r="E534" s="178">
        <v>5</v>
      </c>
      <c r="F534" s="179"/>
      <c r="G534" s="180">
        <f>ROUND(E534*F534,2)</f>
        <v>0</v>
      </c>
      <c r="H534" s="179"/>
      <c r="I534" s="180">
        <f>ROUND(E534*H534,2)</f>
        <v>0</v>
      </c>
      <c r="J534" s="179"/>
      <c r="K534" s="180">
        <f>ROUND(E534*J534,2)</f>
        <v>0</v>
      </c>
      <c r="L534" s="180">
        <v>21</v>
      </c>
      <c r="M534" s="180">
        <f>G534*(1+L534/100)</f>
        <v>0</v>
      </c>
      <c r="N534" s="178">
        <v>6.8300000000000001E-3</v>
      </c>
      <c r="O534" s="178">
        <f>ROUND(E534*N534,2)</f>
        <v>0.03</v>
      </c>
      <c r="P534" s="178">
        <v>0</v>
      </c>
      <c r="Q534" s="178">
        <f>ROUND(E534*P534,2)</f>
        <v>0</v>
      </c>
      <c r="R534" s="180" t="s">
        <v>1084</v>
      </c>
      <c r="S534" s="180" t="s">
        <v>272</v>
      </c>
      <c r="T534" s="181" t="s">
        <v>272</v>
      </c>
      <c r="U534" s="160">
        <v>1.29</v>
      </c>
      <c r="V534" s="160">
        <f>ROUND(E534*U534,2)</f>
        <v>6.45</v>
      </c>
      <c r="W534" s="160"/>
      <c r="X534" s="160" t="s">
        <v>313</v>
      </c>
      <c r="Y534" s="160" t="s">
        <v>275</v>
      </c>
      <c r="Z534" s="149"/>
      <c r="AA534" s="149"/>
      <c r="AB534" s="149"/>
      <c r="AC534" s="149"/>
      <c r="AD534" s="149"/>
      <c r="AE534" s="149"/>
      <c r="AF534" s="149"/>
      <c r="AG534" s="149" t="s">
        <v>554</v>
      </c>
      <c r="AH534" s="149"/>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row>
    <row r="535" spans="1:60" outlineLevel="2" x14ac:dyDescent="0.2">
      <c r="A535" s="156"/>
      <c r="B535" s="157"/>
      <c r="C535" s="249" t="s">
        <v>1574</v>
      </c>
      <c r="D535" s="250"/>
      <c r="E535" s="250"/>
      <c r="F535" s="250"/>
      <c r="G535" s="250"/>
      <c r="H535" s="160"/>
      <c r="I535" s="160"/>
      <c r="J535" s="160"/>
      <c r="K535" s="160"/>
      <c r="L535" s="160"/>
      <c r="M535" s="160"/>
      <c r="N535" s="159"/>
      <c r="O535" s="159"/>
      <c r="P535" s="159"/>
      <c r="Q535" s="159"/>
      <c r="R535" s="160"/>
      <c r="S535" s="160"/>
      <c r="T535" s="160"/>
      <c r="U535" s="160"/>
      <c r="V535" s="160"/>
      <c r="W535" s="160"/>
      <c r="X535" s="160"/>
      <c r="Y535" s="160"/>
      <c r="Z535" s="149"/>
      <c r="AA535" s="149"/>
      <c r="AB535" s="149"/>
      <c r="AC535" s="149"/>
      <c r="AD535" s="149"/>
      <c r="AE535" s="149"/>
      <c r="AF535" s="149"/>
      <c r="AG535" s="149" t="s">
        <v>278</v>
      </c>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row>
    <row r="536" spans="1:60" outlineLevel="2" x14ac:dyDescent="0.2">
      <c r="A536" s="156"/>
      <c r="B536" s="157"/>
      <c r="C536" s="186" t="s">
        <v>1947</v>
      </c>
      <c r="D536" s="165"/>
      <c r="E536" s="166">
        <v>5</v>
      </c>
      <c r="F536" s="160"/>
      <c r="G536" s="160"/>
      <c r="H536" s="160"/>
      <c r="I536" s="160"/>
      <c r="J536" s="160"/>
      <c r="K536" s="160"/>
      <c r="L536" s="160"/>
      <c r="M536" s="160"/>
      <c r="N536" s="159"/>
      <c r="O536" s="159"/>
      <c r="P536" s="159"/>
      <c r="Q536" s="159"/>
      <c r="R536" s="160"/>
      <c r="S536" s="160"/>
      <c r="T536" s="160"/>
      <c r="U536" s="160"/>
      <c r="V536" s="160"/>
      <c r="W536" s="160"/>
      <c r="X536" s="160"/>
      <c r="Y536" s="160"/>
      <c r="Z536" s="149"/>
      <c r="AA536" s="149"/>
      <c r="AB536" s="149"/>
      <c r="AC536" s="149"/>
      <c r="AD536" s="149"/>
      <c r="AE536" s="149"/>
      <c r="AF536" s="149"/>
      <c r="AG536" s="149" t="s">
        <v>284</v>
      </c>
      <c r="AH536" s="149">
        <v>0</v>
      </c>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row>
    <row r="537" spans="1:60" outlineLevel="2" x14ac:dyDescent="0.2">
      <c r="A537" s="156"/>
      <c r="B537" s="157"/>
      <c r="C537" s="251"/>
      <c r="D537" s="252"/>
      <c r="E537" s="252"/>
      <c r="F537" s="252"/>
      <c r="G537" s="252"/>
      <c r="H537" s="160"/>
      <c r="I537" s="160"/>
      <c r="J537" s="160"/>
      <c r="K537" s="160"/>
      <c r="L537" s="160"/>
      <c r="M537" s="160"/>
      <c r="N537" s="159"/>
      <c r="O537" s="159"/>
      <c r="P537" s="159"/>
      <c r="Q537" s="159"/>
      <c r="R537" s="160"/>
      <c r="S537" s="160"/>
      <c r="T537" s="160"/>
      <c r="U537" s="160"/>
      <c r="V537" s="160"/>
      <c r="W537" s="160"/>
      <c r="X537" s="160"/>
      <c r="Y537" s="160"/>
      <c r="Z537" s="149"/>
      <c r="AA537" s="149"/>
      <c r="AB537" s="149"/>
      <c r="AC537" s="149"/>
      <c r="AD537" s="149"/>
      <c r="AE537" s="149"/>
      <c r="AF537" s="149"/>
      <c r="AG537" s="149" t="s">
        <v>279</v>
      </c>
      <c r="AH537" s="149"/>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row>
    <row r="538" spans="1:60" outlineLevel="1" x14ac:dyDescent="0.2">
      <c r="A538" s="175">
        <v>121</v>
      </c>
      <c r="B538" s="176" t="s">
        <v>1449</v>
      </c>
      <c r="C538" s="185" t="s">
        <v>1450</v>
      </c>
      <c r="D538" s="177" t="s">
        <v>357</v>
      </c>
      <c r="E538" s="178">
        <v>12</v>
      </c>
      <c r="F538" s="179"/>
      <c r="G538" s="180">
        <f>ROUND(E538*F538,2)</f>
        <v>0</v>
      </c>
      <c r="H538" s="179"/>
      <c r="I538" s="180">
        <f>ROUND(E538*H538,2)</f>
        <v>0</v>
      </c>
      <c r="J538" s="179"/>
      <c r="K538" s="180">
        <f>ROUND(E538*J538,2)</f>
        <v>0</v>
      </c>
      <c r="L538" s="180">
        <v>21</v>
      </c>
      <c r="M538" s="180">
        <f>G538*(1+L538/100)</f>
        <v>0</v>
      </c>
      <c r="N538" s="178">
        <v>2.0000000000000002E-5</v>
      </c>
      <c r="O538" s="178">
        <f>ROUND(E538*N538,2)</f>
        <v>0</v>
      </c>
      <c r="P538" s="178">
        <v>1.4E-2</v>
      </c>
      <c r="Q538" s="178">
        <f>ROUND(E538*P538,2)</f>
        <v>0.17</v>
      </c>
      <c r="R538" s="180" t="s">
        <v>1084</v>
      </c>
      <c r="S538" s="180" t="s">
        <v>272</v>
      </c>
      <c r="T538" s="181" t="s">
        <v>272</v>
      </c>
      <c r="U538" s="160">
        <v>0.52</v>
      </c>
      <c r="V538" s="160">
        <f>ROUND(E538*U538,2)</f>
        <v>6.24</v>
      </c>
      <c r="W538" s="160"/>
      <c r="X538" s="160" t="s">
        <v>313</v>
      </c>
      <c r="Y538" s="160" t="s">
        <v>275</v>
      </c>
      <c r="Z538" s="149"/>
      <c r="AA538" s="149"/>
      <c r="AB538" s="149"/>
      <c r="AC538" s="149"/>
      <c r="AD538" s="149"/>
      <c r="AE538" s="149"/>
      <c r="AF538" s="149"/>
      <c r="AG538" s="149" t="s">
        <v>554</v>
      </c>
      <c r="AH538" s="149"/>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row>
    <row r="539" spans="1:60" outlineLevel="2" x14ac:dyDescent="0.2">
      <c r="A539" s="156"/>
      <c r="B539" s="157"/>
      <c r="C539" s="186" t="s">
        <v>1948</v>
      </c>
      <c r="D539" s="165"/>
      <c r="E539" s="166">
        <v>12</v>
      </c>
      <c r="F539" s="160"/>
      <c r="G539" s="160"/>
      <c r="H539" s="160"/>
      <c r="I539" s="160"/>
      <c r="J539" s="160"/>
      <c r="K539" s="160"/>
      <c r="L539" s="160"/>
      <c r="M539" s="160"/>
      <c r="N539" s="159"/>
      <c r="O539" s="159"/>
      <c r="P539" s="159"/>
      <c r="Q539" s="159"/>
      <c r="R539" s="160"/>
      <c r="S539" s="160"/>
      <c r="T539" s="160"/>
      <c r="U539" s="160"/>
      <c r="V539" s="160"/>
      <c r="W539" s="160"/>
      <c r="X539" s="160"/>
      <c r="Y539" s="160"/>
      <c r="Z539" s="149"/>
      <c r="AA539" s="149"/>
      <c r="AB539" s="149"/>
      <c r="AC539" s="149"/>
      <c r="AD539" s="149"/>
      <c r="AE539" s="149"/>
      <c r="AF539" s="149"/>
      <c r="AG539" s="149" t="s">
        <v>284</v>
      </c>
      <c r="AH539" s="149">
        <v>0</v>
      </c>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row>
    <row r="540" spans="1:60" outlineLevel="2" x14ac:dyDescent="0.2">
      <c r="A540" s="156"/>
      <c r="B540" s="157"/>
      <c r="C540" s="251"/>
      <c r="D540" s="252"/>
      <c r="E540" s="252"/>
      <c r="F540" s="252"/>
      <c r="G540" s="252"/>
      <c r="H540" s="160"/>
      <c r="I540" s="160"/>
      <c r="J540" s="160"/>
      <c r="K540" s="160"/>
      <c r="L540" s="160"/>
      <c r="M540" s="160"/>
      <c r="N540" s="159"/>
      <c r="O540" s="159"/>
      <c r="P540" s="159"/>
      <c r="Q540" s="159"/>
      <c r="R540" s="160"/>
      <c r="S540" s="160"/>
      <c r="T540" s="160"/>
      <c r="U540" s="160"/>
      <c r="V540" s="160"/>
      <c r="W540" s="160"/>
      <c r="X540" s="160"/>
      <c r="Y540" s="160"/>
      <c r="Z540" s="149"/>
      <c r="AA540" s="149"/>
      <c r="AB540" s="149"/>
      <c r="AC540" s="149"/>
      <c r="AD540" s="149"/>
      <c r="AE540" s="149"/>
      <c r="AF540" s="149"/>
      <c r="AG540" s="149" t="s">
        <v>279</v>
      </c>
      <c r="AH540" s="149"/>
      <c r="AI540" s="149"/>
      <c r="AJ540" s="149"/>
      <c r="AK540" s="149"/>
      <c r="AL540" s="149"/>
      <c r="AM540" s="149"/>
      <c r="AN540" s="149"/>
      <c r="AO540" s="149"/>
      <c r="AP540" s="149"/>
      <c r="AQ540" s="149"/>
      <c r="AR540" s="149"/>
      <c r="AS540" s="149"/>
      <c r="AT540" s="149"/>
      <c r="AU540" s="149"/>
      <c r="AV540" s="149"/>
      <c r="AW540" s="149"/>
      <c r="AX540" s="149"/>
      <c r="AY540" s="149"/>
      <c r="AZ540" s="149"/>
      <c r="BA540" s="149"/>
      <c r="BB540" s="149"/>
      <c r="BC540" s="149"/>
      <c r="BD540" s="149"/>
      <c r="BE540" s="149"/>
      <c r="BF540" s="149"/>
      <c r="BG540" s="149"/>
      <c r="BH540" s="149"/>
    </row>
    <row r="541" spans="1:60" ht="22.5" outlineLevel="1" x14ac:dyDescent="0.2">
      <c r="A541" s="175">
        <v>122</v>
      </c>
      <c r="B541" s="176" t="s">
        <v>1949</v>
      </c>
      <c r="C541" s="185" t="s">
        <v>1950</v>
      </c>
      <c r="D541" s="177" t="s">
        <v>998</v>
      </c>
      <c r="E541" s="178">
        <v>11</v>
      </c>
      <c r="F541" s="179"/>
      <c r="G541" s="180">
        <f>ROUND(E541*F541,2)</f>
        <v>0</v>
      </c>
      <c r="H541" s="179"/>
      <c r="I541" s="180">
        <f>ROUND(E541*H541,2)</f>
        <v>0</v>
      </c>
      <c r="J541" s="179"/>
      <c r="K541" s="180">
        <f>ROUND(E541*J541,2)</f>
        <v>0</v>
      </c>
      <c r="L541" s="180">
        <v>21</v>
      </c>
      <c r="M541" s="180">
        <f>G541*(1+L541/100)</f>
        <v>0</v>
      </c>
      <c r="N541" s="178">
        <v>4.1399999999999996E-3</v>
      </c>
      <c r="O541" s="178">
        <f>ROUND(E541*N541,2)</f>
        <v>0.05</v>
      </c>
      <c r="P541" s="178">
        <v>0</v>
      </c>
      <c r="Q541" s="178">
        <f>ROUND(E541*P541,2)</f>
        <v>0</v>
      </c>
      <c r="R541" s="180" t="s">
        <v>1084</v>
      </c>
      <c r="S541" s="180" t="s">
        <v>272</v>
      </c>
      <c r="T541" s="181" t="s">
        <v>272</v>
      </c>
      <c r="U541" s="160">
        <v>0.59</v>
      </c>
      <c r="V541" s="160">
        <f>ROUND(E541*U541,2)</f>
        <v>6.49</v>
      </c>
      <c r="W541" s="160"/>
      <c r="X541" s="160" t="s">
        <v>313</v>
      </c>
      <c r="Y541" s="160" t="s">
        <v>275</v>
      </c>
      <c r="Z541" s="149"/>
      <c r="AA541" s="149"/>
      <c r="AB541" s="149"/>
      <c r="AC541" s="149"/>
      <c r="AD541" s="149"/>
      <c r="AE541" s="149"/>
      <c r="AF541" s="149"/>
      <c r="AG541" s="149" t="s">
        <v>554</v>
      </c>
      <c r="AH541" s="149"/>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row>
    <row r="542" spans="1:60" outlineLevel="2" x14ac:dyDescent="0.2">
      <c r="A542" s="156"/>
      <c r="B542" s="157"/>
      <c r="C542" s="249" t="s">
        <v>1574</v>
      </c>
      <c r="D542" s="250"/>
      <c r="E542" s="250"/>
      <c r="F542" s="250"/>
      <c r="G542" s="250"/>
      <c r="H542" s="160"/>
      <c r="I542" s="160"/>
      <c r="J542" s="160"/>
      <c r="K542" s="160"/>
      <c r="L542" s="160"/>
      <c r="M542" s="160"/>
      <c r="N542" s="159"/>
      <c r="O542" s="159"/>
      <c r="P542" s="159"/>
      <c r="Q542" s="159"/>
      <c r="R542" s="160"/>
      <c r="S542" s="160"/>
      <c r="T542" s="160"/>
      <c r="U542" s="160"/>
      <c r="V542" s="160"/>
      <c r="W542" s="160"/>
      <c r="X542" s="160"/>
      <c r="Y542" s="160"/>
      <c r="Z542" s="149"/>
      <c r="AA542" s="149"/>
      <c r="AB542" s="149"/>
      <c r="AC542" s="149"/>
      <c r="AD542" s="149"/>
      <c r="AE542" s="149"/>
      <c r="AF542" s="149"/>
      <c r="AG542" s="149" t="s">
        <v>278</v>
      </c>
      <c r="AH542" s="149"/>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row>
    <row r="543" spans="1:60" outlineLevel="2" x14ac:dyDescent="0.2">
      <c r="A543" s="156"/>
      <c r="B543" s="157"/>
      <c r="C543" s="186" t="s">
        <v>1951</v>
      </c>
      <c r="D543" s="165"/>
      <c r="E543" s="166">
        <v>11</v>
      </c>
      <c r="F543" s="160"/>
      <c r="G543" s="160"/>
      <c r="H543" s="160"/>
      <c r="I543" s="160"/>
      <c r="J543" s="160"/>
      <c r="K543" s="160"/>
      <c r="L543" s="160"/>
      <c r="M543" s="160"/>
      <c r="N543" s="159"/>
      <c r="O543" s="159"/>
      <c r="P543" s="159"/>
      <c r="Q543" s="159"/>
      <c r="R543" s="160"/>
      <c r="S543" s="160"/>
      <c r="T543" s="160"/>
      <c r="U543" s="160"/>
      <c r="V543" s="160"/>
      <c r="W543" s="160"/>
      <c r="X543" s="160"/>
      <c r="Y543" s="160"/>
      <c r="Z543" s="149"/>
      <c r="AA543" s="149"/>
      <c r="AB543" s="149"/>
      <c r="AC543" s="149"/>
      <c r="AD543" s="149"/>
      <c r="AE543" s="149"/>
      <c r="AF543" s="149"/>
      <c r="AG543" s="149" t="s">
        <v>284</v>
      </c>
      <c r="AH543" s="149">
        <v>0</v>
      </c>
      <c r="AI543" s="149"/>
      <c r="AJ543" s="149"/>
      <c r="AK543" s="149"/>
      <c r="AL543" s="149"/>
      <c r="AM543" s="149"/>
      <c r="AN543" s="149"/>
      <c r="AO543" s="149"/>
      <c r="AP543" s="149"/>
      <c r="AQ543" s="149"/>
      <c r="AR543" s="149"/>
      <c r="AS543" s="149"/>
      <c r="AT543" s="149"/>
      <c r="AU543" s="149"/>
      <c r="AV543" s="149"/>
      <c r="AW543" s="149"/>
      <c r="AX543" s="149"/>
      <c r="AY543" s="149"/>
      <c r="AZ543" s="149"/>
      <c r="BA543" s="149"/>
      <c r="BB543" s="149"/>
      <c r="BC543" s="149"/>
      <c r="BD543" s="149"/>
      <c r="BE543" s="149"/>
      <c r="BF543" s="149"/>
      <c r="BG543" s="149"/>
      <c r="BH543" s="149"/>
    </row>
    <row r="544" spans="1:60" outlineLevel="2" x14ac:dyDescent="0.2">
      <c r="A544" s="156"/>
      <c r="B544" s="157"/>
      <c r="C544" s="251"/>
      <c r="D544" s="252"/>
      <c r="E544" s="252"/>
      <c r="F544" s="252"/>
      <c r="G544" s="252"/>
      <c r="H544" s="160"/>
      <c r="I544" s="160"/>
      <c r="J544" s="160"/>
      <c r="K544" s="160"/>
      <c r="L544" s="160"/>
      <c r="M544" s="160"/>
      <c r="N544" s="159"/>
      <c r="O544" s="159"/>
      <c r="P544" s="159"/>
      <c r="Q544" s="159"/>
      <c r="R544" s="160"/>
      <c r="S544" s="160"/>
      <c r="T544" s="160"/>
      <c r="U544" s="160"/>
      <c r="V544" s="160"/>
      <c r="W544" s="160"/>
      <c r="X544" s="160"/>
      <c r="Y544" s="160"/>
      <c r="Z544" s="149"/>
      <c r="AA544" s="149"/>
      <c r="AB544" s="149"/>
      <c r="AC544" s="149"/>
      <c r="AD544" s="149"/>
      <c r="AE544" s="149"/>
      <c r="AF544" s="149"/>
      <c r="AG544" s="149" t="s">
        <v>279</v>
      </c>
      <c r="AH544" s="149"/>
      <c r="AI544" s="149"/>
      <c r="AJ544" s="149"/>
      <c r="AK544" s="149"/>
      <c r="AL544" s="149"/>
      <c r="AM544" s="149"/>
      <c r="AN544" s="149"/>
      <c r="AO544" s="149"/>
      <c r="AP544" s="149"/>
      <c r="AQ544" s="149"/>
      <c r="AR544" s="149"/>
      <c r="AS544" s="149"/>
      <c r="AT544" s="149"/>
      <c r="AU544" s="149"/>
      <c r="AV544" s="149"/>
      <c r="AW544" s="149"/>
      <c r="AX544" s="149"/>
      <c r="AY544" s="149"/>
      <c r="AZ544" s="149"/>
      <c r="BA544" s="149"/>
      <c r="BB544" s="149"/>
      <c r="BC544" s="149"/>
      <c r="BD544" s="149"/>
      <c r="BE544" s="149"/>
      <c r="BF544" s="149"/>
      <c r="BG544" s="149"/>
      <c r="BH544" s="149"/>
    </row>
    <row r="545" spans="1:60" outlineLevel="1" x14ac:dyDescent="0.2">
      <c r="A545" s="175">
        <v>123</v>
      </c>
      <c r="B545" s="176" t="s">
        <v>1952</v>
      </c>
      <c r="C545" s="185" t="s">
        <v>1953</v>
      </c>
      <c r="D545" s="177" t="s">
        <v>998</v>
      </c>
      <c r="E545" s="178">
        <v>8</v>
      </c>
      <c r="F545" s="179"/>
      <c r="G545" s="180">
        <f>ROUND(E545*F545,2)</f>
        <v>0</v>
      </c>
      <c r="H545" s="179"/>
      <c r="I545" s="180">
        <f>ROUND(E545*H545,2)</f>
        <v>0</v>
      </c>
      <c r="J545" s="179"/>
      <c r="K545" s="180">
        <f>ROUND(E545*J545,2)</f>
        <v>0</v>
      </c>
      <c r="L545" s="180">
        <v>21</v>
      </c>
      <c r="M545" s="180">
        <f>G545*(1+L545/100)</f>
        <v>0</v>
      </c>
      <c r="N545" s="178">
        <v>6.62E-3</v>
      </c>
      <c r="O545" s="178">
        <f>ROUND(E545*N545,2)</f>
        <v>0.05</v>
      </c>
      <c r="P545" s="178">
        <v>0</v>
      </c>
      <c r="Q545" s="178">
        <f>ROUND(E545*P545,2)</f>
        <v>0</v>
      </c>
      <c r="R545" s="180" t="s">
        <v>1084</v>
      </c>
      <c r="S545" s="180" t="s">
        <v>272</v>
      </c>
      <c r="T545" s="181" t="s">
        <v>272</v>
      </c>
      <c r="U545" s="160">
        <v>0.78</v>
      </c>
      <c r="V545" s="160">
        <f>ROUND(E545*U545,2)</f>
        <v>6.24</v>
      </c>
      <c r="W545" s="160"/>
      <c r="X545" s="160" t="s">
        <v>313</v>
      </c>
      <c r="Y545" s="160" t="s">
        <v>275</v>
      </c>
      <c r="Z545" s="149"/>
      <c r="AA545" s="149"/>
      <c r="AB545" s="149"/>
      <c r="AC545" s="149"/>
      <c r="AD545" s="149"/>
      <c r="AE545" s="149"/>
      <c r="AF545" s="149"/>
      <c r="AG545" s="149" t="s">
        <v>554</v>
      </c>
      <c r="AH545" s="149"/>
      <c r="AI545" s="149"/>
      <c r="AJ545" s="149"/>
      <c r="AK545" s="149"/>
      <c r="AL545" s="149"/>
      <c r="AM545" s="149"/>
      <c r="AN545" s="149"/>
      <c r="AO545" s="149"/>
      <c r="AP545" s="149"/>
      <c r="AQ545" s="149"/>
      <c r="AR545" s="149"/>
      <c r="AS545" s="149"/>
      <c r="AT545" s="149"/>
      <c r="AU545" s="149"/>
      <c r="AV545" s="149"/>
      <c r="AW545" s="149"/>
      <c r="AX545" s="149"/>
      <c r="AY545" s="149"/>
      <c r="AZ545" s="149"/>
      <c r="BA545" s="149"/>
      <c r="BB545" s="149"/>
      <c r="BC545" s="149"/>
      <c r="BD545" s="149"/>
      <c r="BE545" s="149"/>
      <c r="BF545" s="149"/>
      <c r="BG545" s="149"/>
      <c r="BH545" s="149"/>
    </row>
    <row r="546" spans="1:60" outlineLevel="2" x14ac:dyDescent="0.2">
      <c r="A546" s="156"/>
      <c r="B546" s="157"/>
      <c r="C546" s="249" t="s">
        <v>1574</v>
      </c>
      <c r="D546" s="250"/>
      <c r="E546" s="250"/>
      <c r="F546" s="250"/>
      <c r="G546" s="250"/>
      <c r="H546" s="160"/>
      <c r="I546" s="160"/>
      <c r="J546" s="160"/>
      <c r="K546" s="160"/>
      <c r="L546" s="160"/>
      <c r="M546" s="160"/>
      <c r="N546" s="159"/>
      <c r="O546" s="159"/>
      <c r="P546" s="159"/>
      <c r="Q546" s="159"/>
      <c r="R546" s="160"/>
      <c r="S546" s="160"/>
      <c r="T546" s="160"/>
      <c r="U546" s="160"/>
      <c r="V546" s="160"/>
      <c r="W546" s="160"/>
      <c r="X546" s="160"/>
      <c r="Y546" s="160"/>
      <c r="Z546" s="149"/>
      <c r="AA546" s="149"/>
      <c r="AB546" s="149"/>
      <c r="AC546" s="149"/>
      <c r="AD546" s="149"/>
      <c r="AE546" s="149"/>
      <c r="AF546" s="149"/>
      <c r="AG546" s="149" t="s">
        <v>278</v>
      </c>
      <c r="AH546" s="149"/>
      <c r="AI546" s="149"/>
      <c r="AJ546" s="149"/>
      <c r="AK546" s="149"/>
      <c r="AL546" s="149"/>
      <c r="AM546" s="149"/>
      <c r="AN546" s="149"/>
      <c r="AO546" s="149"/>
      <c r="AP546" s="149"/>
      <c r="AQ546" s="149"/>
      <c r="AR546" s="149"/>
      <c r="AS546" s="149"/>
      <c r="AT546" s="149"/>
      <c r="AU546" s="149"/>
      <c r="AV546" s="149"/>
      <c r="AW546" s="149"/>
      <c r="AX546" s="149"/>
      <c r="AY546" s="149"/>
      <c r="AZ546" s="149"/>
      <c r="BA546" s="149"/>
      <c r="BB546" s="149"/>
      <c r="BC546" s="149"/>
      <c r="BD546" s="149"/>
      <c r="BE546" s="149"/>
      <c r="BF546" s="149"/>
      <c r="BG546" s="149"/>
      <c r="BH546" s="149"/>
    </row>
    <row r="547" spans="1:60" outlineLevel="2" x14ac:dyDescent="0.2">
      <c r="A547" s="156"/>
      <c r="B547" s="157"/>
      <c r="C547" s="186" t="s">
        <v>1954</v>
      </c>
      <c r="D547" s="165"/>
      <c r="E547" s="166">
        <v>8</v>
      </c>
      <c r="F547" s="160"/>
      <c r="G547" s="160"/>
      <c r="H547" s="160"/>
      <c r="I547" s="160"/>
      <c r="J547" s="160"/>
      <c r="K547" s="160"/>
      <c r="L547" s="160"/>
      <c r="M547" s="160"/>
      <c r="N547" s="159"/>
      <c r="O547" s="159"/>
      <c r="P547" s="159"/>
      <c r="Q547" s="159"/>
      <c r="R547" s="160"/>
      <c r="S547" s="160"/>
      <c r="T547" s="160"/>
      <c r="U547" s="160"/>
      <c r="V547" s="160"/>
      <c r="W547" s="160"/>
      <c r="X547" s="160"/>
      <c r="Y547" s="160"/>
      <c r="Z547" s="149"/>
      <c r="AA547" s="149"/>
      <c r="AB547" s="149"/>
      <c r="AC547" s="149"/>
      <c r="AD547" s="149"/>
      <c r="AE547" s="149"/>
      <c r="AF547" s="149"/>
      <c r="AG547" s="149" t="s">
        <v>284</v>
      </c>
      <c r="AH547" s="149">
        <v>0</v>
      </c>
      <c r="AI547" s="149"/>
      <c r="AJ547" s="149"/>
      <c r="AK547" s="149"/>
      <c r="AL547" s="149"/>
      <c r="AM547" s="149"/>
      <c r="AN547" s="149"/>
      <c r="AO547" s="149"/>
      <c r="AP547" s="149"/>
      <c r="AQ547" s="149"/>
      <c r="AR547" s="149"/>
      <c r="AS547" s="149"/>
      <c r="AT547" s="149"/>
      <c r="AU547" s="149"/>
      <c r="AV547" s="149"/>
      <c r="AW547" s="149"/>
      <c r="AX547" s="149"/>
      <c r="AY547" s="149"/>
      <c r="AZ547" s="149"/>
      <c r="BA547" s="149"/>
      <c r="BB547" s="149"/>
      <c r="BC547" s="149"/>
      <c r="BD547" s="149"/>
      <c r="BE547" s="149"/>
      <c r="BF547" s="149"/>
      <c r="BG547" s="149"/>
      <c r="BH547" s="149"/>
    </row>
    <row r="548" spans="1:60" outlineLevel="2" x14ac:dyDescent="0.2">
      <c r="A548" s="156"/>
      <c r="B548" s="157"/>
      <c r="C548" s="251"/>
      <c r="D548" s="252"/>
      <c r="E548" s="252"/>
      <c r="F548" s="252"/>
      <c r="G548" s="252"/>
      <c r="H548" s="160"/>
      <c r="I548" s="160"/>
      <c r="J548" s="160"/>
      <c r="K548" s="160"/>
      <c r="L548" s="160"/>
      <c r="M548" s="160"/>
      <c r="N548" s="159"/>
      <c r="O548" s="159"/>
      <c r="P548" s="159"/>
      <c r="Q548" s="159"/>
      <c r="R548" s="160"/>
      <c r="S548" s="160"/>
      <c r="T548" s="160"/>
      <c r="U548" s="160"/>
      <c r="V548" s="160"/>
      <c r="W548" s="160"/>
      <c r="X548" s="160"/>
      <c r="Y548" s="160"/>
      <c r="Z548" s="149"/>
      <c r="AA548" s="149"/>
      <c r="AB548" s="149"/>
      <c r="AC548" s="149"/>
      <c r="AD548" s="149"/>
      <c r="AE548" s="149"/>
      <c r="AF548" s="149"/>
      <c r="AG548" s="149" t="s">
        <v>279</v>
      </c>
      <c r="AH548" s="149"/>
      <c r="AI548" s="149"/>
      <c r="AJ548" s="149"/>
      <c r="AK548" s="149"/>
      <c r="AL548" s="149"/>
      <c r="AM548" s="149"/>
      <c r="AN548" s="149"/>
      <c r="AO548" s="149"/>
      <c r="AP548" s="149"/>
      <c r="AQ548" s="149"/>
      <c r="AR548" s="149"/>
      <c r="AS548" s="149"/>
      <c r="AT548" s="149"/>
      <c r="AU548" s="149"/>
      <c r="AV548" s="149"/>
      <c r="AW548" s="149"/>
      <c r="AX548" s="149"/>
      <c r="AY548" s="149"/>
      <c r="AZ548" s="149"/>
      <c r="BA548" s="149"/>
      <c r="BB548" s="149"/>
      <c r="BC548" s="149"/>
      <c r="BD548" s="149"/>
      <c r="BE548" s="149"/>
      <c r="BF548" s="149"/>
      <c r="BG548" s="149"/>
      <c r="BH548" s="149"/>
    </row>
    <row r="549" spans="1:60" ht="22.5" outlineLevel="1" x14ac:dyDescent="0.2">
      <c r="A549" s="175">
        <v>124</v>
      </c>
      <c r="B549" s="176" t="s">
        <v>1955</v>
      </c>
      <c r="C549" s="185" t="s">
        <v>1956</v>
      </c>
      <c r="D549" s="177" t="s">
        <v>998</v>
      </c>
      <c r="E549" s="178">
        <v>16</v>
      </c>
      <c r="F549" s="179"/>
      <c r="G549" s="180">
        <f>ROUND(E549*F549,2)</f>
        <v>0</v>
      </c>
      <c r="H549" s="179"/>
      <c r="I549" s="180">
        <f>ROUND(E549*H549,2)</f>
        <v>0</v>
      </c>
      <c r="J549" s="179"/>
      <c r="K549" s="180">
        <f>ROUND(E549*J549,2)</f>
        <v>0</v>
      </c>
      <c r="L549" s="180">
        <v>21</v>
      </c>
      <c r="M549" s="180">
        <f>G549*(1+L549/100)</f>
        <v>0</v>
      </c>
      <c r="N549" s="178">
        <v>8.4600000000000005E-3</v>
      </c>
      <c r="O549" s="178">
        <f>ROUND(E549*N549,2)</f>
        <v>0.14000000000000001</v>
      </c>
      <c r="P549" s="178">
        <v>0</v>
      </c>
      <c r="Q549" s="178">
        <f>ROUND(E549*P549,2)</f>
        <v>0</v>
      </c>
      <c r="R549" s="180" t="s">
        <v>1084</v>
      </c>
      <c r="S549" s="180" t="s">
        <v>272</v>
      </c>
      <c r="T549" s="181" t="s">
        <v>272</v>
      </c>
      <c r="U549" s="160">
        <v>0.96</v>
      </c>
      <c r="V549" s="160">
        <f>ROUND(E549*U549,2)</f>
        <v>15.36</v>
      </c>
      <c r="W549" s="160"/>
      <c r="X549" s="160" t="s">
        <v>313</v>
      </c>
      <c r="Y549" s="160" t="s">
        <v>275</v>
      </c>
      <c r="Z549" s="149"/>
      <c r="AA549" s="149"/>
      <c r="AB549" s="149"/>
      <c r="AC549" s="149"/>
      <c r="AD549" s="149"/>
      <c r="AE549" s="149"/>
      <c r="AF549" s="149"/>
      <c r="AG549" s="149" t="s">
        <v>554</v>
      </c>
      <c r="AH549" s="149"/>
      <c r="AI549" s="149"/>
      <c r="AJ549" s="149"/>
      <c r="AK549" s="149"/>
      <c r="AL549" s="149"/>
      <c r="AM549" s="149"/>
      <c r="AN549" s="149"/>
      <c r="AO549" s="149"/>
      <c r="AP549" s="149"/>
      <c r="AQ549" s="149"/>
      <c r="AR549" s="149"/>
      <c r="AS549" s="149"/>
      <c r="AT549" s="149"/>
      <c r="AU549" s="149"/>
      <c r="AV549" s="149"/>
      <c r="AW549" s="149"/>
      <c r="AX549" s="149"/>
      <c r="AY549" s="149"/>
      <c r="AZ549" s="149"/>
      <c r="BA549" s="149"/>
      <c r="BB549" s="149"/>
      <c r="BC549" s="149"/>
      <c r="BD549" s="149"/>
      <c r="BE549" s="149"/>
      <c r="BF549" s="149"/>
      <c r="BG549" s="149"/>
      <c r="BH549" s="149"/>
    </row>
    <row r="550" spans="1:60" outlineLevel="2" x14ac:dyDescent="0.2">
      <c r="A550" s="156"/>
      <c r="B550" s="157"/>
      <c r="C550" s="249" t="s">
        <v>1574</v>
      </c>
      <c r="D550" s="250"/>
      <c r="E550" s="250"/>
      <c r="F550" s="250"/>
      <c r="G550" s="250"/>
      <c r="H550" s="160"/>
      <c r="I550" s="160"/>
      <c r="J550" s="160"/>
      <c r="K550" s="160"/>
      <c r="L550" s="160"/>
      <c r="M550" s="160"/>
      <c r="N550" s="159"/>
      <c r="O550" s="159"/>
      <c r="P550" s="159"/>
      <c r="Q550" s="159"/>
      <c r="R550" s="160"/>
      <c r="S550" s="160"/>
      <c r="T550" s="160"/>
      <c r="U550" s="160"/>
      <c r="V550" s="160"/>
      <c r="W550" s="160"/>
      <c r="X550" s="160"/>
      <c r="Y550" s="160"/>
      <c r="Z550" s="149"/>
      <c r="AA550" s="149"/>
      <c r="AB550" s="149"/>
      <c r="AC550" s="149"/>
      <c r="AD550" s="149"/>
      <c r="AE550" s="149"/>
      <c r="AF550" s="149"/>
      <c r="AG550" s="149" t="s">
        <v>278</v>
      </c>
      <c r="AH550" s="149"/>
      <c r="AI550" s="149"/>
      <c r="AJ550" s="149"/>
      <c r="AK550" s="149"/>
      <c r="AL550" s="149"/>
      <c r="AM550" s="149"/>
      <c r="AN550" s="149"/>
      <c r="AO550" s="149"/>
      <c r="AP550" s="149"/>
      <c r="AQ550" s="149"/>
      <c r="AR550" s="149"/>
      <c r="AS550" s="149"/>
      <c r="AT550" s="149"/>
      <c r="AU550" s="149"/>
      <c r="AV550" s="149"/>
      <c r="AW550" s="149"/>
      <c r="AX550" s="149"/>
      <c r="AY550" s="149"/>
      <c r="AZ550" s="149"/>
      <c r="BA550" s="149"/>
      <c r="BB550" s="149"/>
      <c r="BC550" s="149"/>
      <c r="BD550" s="149"/>
      <c r="BE550" s="149"/>
      <c r="BF550" s="149"/>
      <c r="BG550" s="149"/>
      <c r="BH550" s="149"/>
    </row>
    <row r="551" spans="1:60" outlineLevel="2" x14ac:dyDescent="0.2">
      <c r="A551" s="156"/>
      <c r="B551" s="157"/>
      <c r="C551" s="186" t="s">
        <v>1957</v>
      </c>
      <c r="D551" s="165"/>
      <c r="E551" s="166">
        <v>16</v>
      </c>
      <c r="F551" s="160"/>
      <c r="G551" s="160"/>
      <c r="H551" s="160"/>
      <c r="I551" s="160"/>
      <c r="J551" s="160"/>
      <c r="K551" s="160"/>
      <c r="L551" s="160"/>
      <c r="M551" s="160"/>
      <c r="N551" s="159"/>
      <c r="O551" s="159"/>
      <c r="P551" s="159"/>
      <c r="Q551" s="159"/>
      <c r="R551" s="160"/>
      <c r="S551" s="160"/>
      <c r="T551" s="160"/>
      <c r="U551" s="160"/>
      <c r="V551" s="160"/>
      <c r="W551" s="160"/>
      <c r="X551" s="160"/>
      <c r="Y551" s="160"/>
      <c r="Z551" s="149"/>
      <c r="AA551" s="149"/>
      <c r="AB551" s="149"/>
      <c r="AC551" s="149"/>
      <c r="AD551" s="149"/>
      <c r="AE551" s="149"/>
      <c r="AF551" s="149"/>
      <c r="AG551" s="149" t="s">
        <v>284</v>
      </c>
      <c r="AH551" s="149">
        <v>0</v>
      </c>
      <c r="AI551" s="149"/>
      <c r="AJ551" s="149"/>
      <c r="AK551" s="149"/>
      <c r="AL551" s="149"/>
      <c r="AM551" s="149"/>
      <c r="AN551" s="149"/>
      <c r="AO551" s="149"/>
      <c r="AP551" s="149"/>
      <c r="AQ551" s="149"/>
      <c r="AR551" s="149"/>
      <c r="AS551" s="149"/>
      <c r="AT551" s="149"/>
      <c r="AU551" s="149"/>
      <c r="AV551" s="149"/>
      <c r="AW551" s="149"/>
      <c r="AX551" s="149"/>
      <c r="AY551" s="149"/>
      <c r="AZ551" s="149"/>
      <c r="BA551" s="149"/>
      <c r="BB551" s="149"/>
      <c r="BC551" s="149"/>
      <c r="BD551" s="149"/>
      <c r="BE551" s="149"/>
      <c r="BF551" s="149"/>
      <c r="BG551" s="149"/>
      <c r="BH551" s="149"/>
    </row>
    <row r="552" spans="1:60" outlineLevel="2" x14ac:dyDescent="0.2">
      <c r="A552" s="156"/>
      <c r="B552" s="157"/>
      <c r="C552" s="251"/>
      <c r="D552" s="252"/>
      <c r="E552" s="252"/>
      <c r="F552" s="252"/>
      <c r="G552" s="252"/>
      <c r="H552" s="160"/>
      <c r="I552" s="160"/>
      <c r="J552" s="160"/>
      <c r="K552" s="160"/>
      <c r="L552" s="160"/>
      <c r="M552" s="160"/>
      <c r="N552" s="159"/>
      <c r="O552" s="159"/>
      <c r="P552" s="159"/>
      <c r="Q552" s="159"/>
      <c r="R552" s="160"/>
      <c r="S552" s="160"/>
      <c r="T552" s="160"/>
      <c r="U552" s="160"/>
      <c r="V552" s="160"/>
      <c r="W552" s="160"/>
      <c r="X552" s="160"/>
      <c r="Y552" s="160"/>
      <c r="Z552" s="149"/>
      <c r="AA552" s="149"/>
      <c r="AB552" s="149"/>
      <c r="AC552" s="149"/>
      <c r="AD552" s="149"/>
      <c r="AE552" s="149"/>
      <c r="AF552" s="149"/>
      <c r="AG552" s="149" t="s">
        <v>279</v>
      </c>
      <c r="AH552" s="149"/>
      <c r="AI552" s="149"/>
      <c r="AJ552" s="149"/>
      <c r="AK552" s="149"/>
      <c r="AL552" s="149"/>
      <c r="AM552" s="149"/>
      <c r="AN552" s="149"/>
      <c r="AO552" s="149"/>
      <c r="AP552" s="149"/>
      <c r="AQ552" s="149"/>
      <c r="AR552" s="149"/>
      <c r="AS552" s="149"/>
      <c r="AT552" s="149"/>
      <c r="AU552" s="149"/>
      <c r="AV552" s="149"/>
      <c r="AW552" s="149"/>
      <c r="AX552" s="149"/>
      <c r="AY552" s="149"/>
      <c r="AZ552" s="149"/>
      <c r="BA552" s="149"/>
      <c r="BB552" s="149"/>
      <c r="BC552" s="149"/>
      <c r="BD552" s="149"/>
      <c r="BE552" s="149"/>
      <c r="BF552" s="149"/>
      <c r="BG552" s="149"/>
      <c r="BH552" s="149"/>
    </row>
    <row r="553" spans="1:60" ht="22.5" outlineLevel="1" x14ac:dyDescent="0.2">
      <c r="A553" s="175">
        <v>125</v>
      </c>
      <c r="B553" s="176" t="s">
        <v>1958</v>
      </c>
      <c r="C553" s="185" t="s">
        <v>1959</v>
      </c>
      <c r="D553" s="177" t="s">
        <v>998</v>
      </c>
      <c r="E553" s="178">
        <v>6</v>
      </c>
      <c r="F553" s="179"/>
      <c r="G553" s="180">
        <f>ROUND(E553*F553,2)</f>
        <v>0</v>
      </c>
      <c r="H553" s="179"/>
      <c r="I553" s="180">
        <f>ROUND(E553*H553,2)</f>
        <v>0</v>
      </c>
      <c r="J553" s="179"/>
      <c r="K553" s="180">
        <f>ROUND(E553*J553,2)</f>
        <v>0</v>
      </c>
      <c r="L553" s="180">
        <v>21</v>
      </c>
      <c r="M553" s="180">
        <f>G553*(1+L553/100)</f>
        <v>0</v>
      </c>
      <c r="N553" s="178">
        <v>1.358E-2</v>
      </c>
      <c r="O553" s="178">
        <f>ROUND(E553*N553,2)</f>
        <v>0.08</v>
      </c>
      <c r="P553" s="178">
        <v>0</v>
      </c>
      <c r="Q553" s="178">
        <f>ROUND(E553*P553,2)</f>
        <v>0</v>
      </c>
      <c r="R553" s="180" t="s">
        <v>1084</v>
      </c>
      <c r="S553" s="180" t="s">
        <v>272</v>
      </c>
      <c r="T553" s="181" t="s">
        <v>272</v>
      </c>
      <c r="U553" s="160">
        <v>2.14</v>
      </c>
      <c r="V553" s="160">
        <f>ROUND(E553*U553,2)</f>
        <v>12.84</v>
      </c>
      <c r="W553" s="160"/>
      <c r="X553" s="160" t="s">
        <v>313</v>
      </c>
      <c r="Y553" s="160" t="s">
        <v>275</v>
      </c>
      <c r="Z553" s="149"/>
      <c r="AA553" s="149"/>
      <c r="AB553" s="149"/>
      <c r="AC553" s="149"/>
      <c r="AD553" s="149"/>
      <c r="AE553" s="149"/>
      <c r="AF553" s="149"/>
      <c r="AG553" s="149" t="s">
        <v>554</v>
      </c>
      <c r="AH553" s="149"/>
      <c r="AI553" s="149"/>
      <c r="AJ553" s="149"/>
      <c r="AK553" s="149"/>
      <c r="AL553" s="149"/>
      <c r="AM553" s="149"/>
      <c r="AN553" s="149"/>
      <c r="AO553" s="149"/>
      <c r="AP553" s="149"/>
      <c r="AQ553" s="149"/>
      <c r="AR553" s="149"/>
      <c r="AS553" s="149"/>
      <c r="AT553" s="149"/>
      <c r="AU553" s="149"/>
      <c r="AV553" s="149"/>
      <c r="AW553" s="149"/>
      <c r="AX553" s="149"/>
      <c r="AY553" s="149"/>
      <c r="AZ553" s="149"/>
      <c r="BA553" s="149"/>
      <c r="BB553" s="149"/>
      <c r="BC553" s="149"/>
      <c r="BD553" s="149"/>
      <c r="BE553" s="149"/>
      <c r="BF553" s="149"/>
      <c r="BG553" s="149"/>
      <c r="BH553" s="149"/>
    </row>
    <row r="554" spans="1:60" outlineLevel="2" x14ac:dyDescent="0.2">
      <c r="A554" s="156"/>
      <c r="B554" s="157"/>
      <c r="C554" s="249" t="s">
        <v>1574</v>
      </c>
      <c r="D554" s="250"/>
      <c r="E554" s="250"/>
      <c r="F554" s="250"/>
      <c r="G554" s="250"/>
      <c r="H554" s="160"/>
      <c r="I554" s="160"/>
      <c r="J554" s="160"/>
      <c r="K554" s="160"/>
      <c r="L554" s="160"/>
      <c r="M554" s="160"/>
      <c r="N554" s="159"/>
      <c r="O554" s="159"/>
      <c r="P554" s="159"/>
      <c r="Q554" s="159"/>
      <c r="R554" s="160"/>
      <c r="S554" s="160"/>
      <c r="T554" s="160"/>
      <c r="U554" s="160"/>
      <c r="V554" s="160"/>
      <c r="W554" s="160"/>
      <c r="X554" s="160"/>
      <c r="Y554" s="160"/>
      <c r="Z554" s="149"/>
      <c r="AA554" s="149"/>
      <c r="AB554" s="149"/>
      <c r="AC554" s="149"/>
      <c r="AD554" s="149"/>
      <c r="AE554" s="149"/>
      <c r="AF554" s="149"/>
      <c r="AG554" s="149" t="s">
        <v>278</v>
      </c>
      <c r="AH554" s="149"/>
      <c r="AI554" s="149"/>
      <c r="AJ554" s="149"/>
      <c r="AK554" s="149"/>
      <c r="AL554" s="149"/>
      <c r="AM554" s="149"/>
      <c r="AN554" s="149"/>
      <c r="AO554" s="149"/>
      <c r="AP554" s="149"/>
      <c r="AQ554" s="149"/>
      <c r="AR554" s="149"/>
      <c r="AS554" s="149"/>
      <c r="AT554" s="149"/>
      <c r="AU554" s="149"/>
      <c r="AV554" s="149"/>
      <c r="AW554" s="149"/>
      <c r="AX554" s="149"/>
      <c r="AY554" s="149"/>
      <c r="AZ554" s="149"/>
      <c r="BA554" s="149"/>
      <c r="BB554" s="149"/>
      <c r="BC554" s="149"/>
      <c r="BD554" s="149"/>
      <c r="BE554" s="149"/>
      <c r="BF554" s="149"/>
      <c r="BG554" s="149"/>
      <c r="BH554" s="149"/>
    </row>
    <row r="555" spans="1:60" outlineLevel="2" x14ac:dyDescent="0.2">
      <c r="A555" s="156"/>
      <c r="B555" s="157"/>
      <c r="C555" s="186" t="s">
        <v>1960</v>
      </c>
      <c r="D555" s="165"/>
      <c r="E555" s="166">
        <v>4</v>
      </c>
      <c r="F555" s="160"/>
      <c r="G555" s="160"/>
      <c r="H555" s="160"/>
      <c r="I555" s="160"/>
      <c r="J555" s="160"/>
      <c r="K555" s="160"/>
      <c r="L555" s="160"/>
      <c r="M555" s="160"/>
      <c r="N555" s="159"/>
      <c r="O555" s="159"/>
      <c r="P555" s="159"/>
      <c r="Q555" s="159"/>
      <c r="R555" s="160"/>
      <c r="S555" s="160"/>
      <c r="T555" s="160"/>
      <c r="U555" s="160"/>
      <c r="V555" s="160"/>
      <c r="W555" s="160"/>
      <c r="X555" s="160"/>
      <c r="Y555" s="160"/>
      <c r="Z555" s="149"/>
      <c r="AA555" s="149"/>
      <c r="AB555" s="149"/>
      <c r="AC555" s="149"/>
      <c r="AD555" s="149"/>
      <c r="AE555" s="149"/>
      <c r="AF555" s="149"/>
      <c r="AG555" s="149" t="s">
        <v>284</v>
      </c>
      <c r="AH555" s="149">
        <v>0</v>
      </c>
      <c r="AI555" s="149"/>
      <c r="AJ555" s="149"/>
      <c r="AK555" s="149"/>
      <c r="AL555" s="149"/>
      <c r="AM555" s="149"/>
      <c r="AN555" s="149"/>
      <c r="AO555" s="149"/>
      <c r="AP555" s="149"/>
      <c r="AQ555" s="149"/>
      <c r="AR555" s="149"/>
      <c r="AS555" s="149"/>
      <c r="AT555" s="149"/>
      <c r="AU555" s="149"/>
      <c r="AV555" s="149"/>
      <c r="AW555" s="149"/>
      <c r="AX555" s="149"/>
      <c r="AY555" s="149"/>
      <c r="AZ555" s="149"/>
      <c r="BA555" s="149"/>
      <c r="BB555" s="149"/>
      <c r="BC555" s="149"/>
      <c r="BD555" s="149"/>
      <c r="BE555" s="149"/>
      <c r="BF555" s="149"/>
      <c r="BG555" s="149"/>
      <c r="BH555" s="149"/>
    </row>
    <row r="556" spans="1:60" outlineLevel="3" x14ac:dyDescent="0.2">
      <c r="A556" s="156"/>
      <c r="B556" s="157"/>
      <c r="C556" s="186" t="s">
        <v>1961</v>
      </c>
      <c r="D556" s="165"/>
      <c r="E556" s="166">
        <v>2</v>
      </c>
      <c r="F556" s="160"/>
      <c r="G556" s="160"/>
      <c r="H556" s="160"/>
      <c r="I556" s="160"/>
      <c r="J556" s="160"/>
      <c r="K556" s="160"/>
      <c r="L556" s="160"/>
      <c r="M556" s="160"/>
      <c r="N556" s="159"/>
      <c r="O556" s="159"/>
      <c r="P556" s="159"/>
      <c r="Q556" s="159"/>
      <c r="R556" s="160"/>
      <c r="S556" s="160"/>
      <c r="T556" s="160"/>
      <c r="U556" s="160"/>
      <c r="V556" s="160"/>
      <c r="W556" s="160"/>
      <c r="X556" s="160"/>
      <c r="Y556" s="160"/>
      <c r="Z556" s="149"/>
      <c r="AA556" s="149"/>
      <c r="AB556" s="149"/>
      <c r="AC556" s="149"/>
      <c r="AD556" s="149"/>
      <c r="AE556" s="149"/>
      <c r="AF556" s="149"/>
      <c r="AG556" s="149" t="s">
        <v>284</v>
      </c>
      <c r="AH556" s="149">
        <v>0</v>
      </c>
      <c r="AI556" s="149"/>
      <c r="AJ556" s="149"/>
      <c r="AK556" s="149"/>
      <c r="AL556" s="149"/>
      <c r="AM556" s="149"/>
      <c r="AN556" s="149"/>
      <c r="AO556" s="149"/>
      <c r="AP556" s="149"/>
      <c r="AQ556" s="149"/>
      <c r="AR556" s="149"/>
      <c r="AS556" s="149"/>
      <c r="AT556" s="149"/>
      <c r="AU556" s="149"/>
      <c r="AV556" s="149"/>
      <c r="AW556" s="149"/>
      <c r="AX556" s="149"/>
      <c r="AY556" s="149"/>
      <c r="AZ556" s="149"/>
      <c r="BA556" s="149"/>
      <c r="BB556" s="149"/>
      <c r="BC556" s="149"/>
      <c r="BD556" s="149"/>
      <c r="BE556" s="149"/>
      <c r="BF556" s="149"/>
      <c r="BG556" s="149"/>
      <c r="BH556" s="149"/>
    </row>
    <row r="557" spans="1:60" outlineLevel="2" x14ac:dyDescent="0.2">
      <c r="A557" s="156"/>
      <c r="B557" s="157"/>
      <c r="C557" s="251"/>
      <c r="D557" s="252"/>
      <c r="E557" s="252"/>
      <c r="F557" s="252"/>
      <c r="G557" s="252"/>
      <c r="H557" s="160"/>
      <c r="I557" s="160"/>
      <c r="J557" s="160"/>
      <c r="K557" s="160"/>
      <c r="L557" s="160"/>
      <c r="M557" s="160"/>
      <c r="N557" s="159"/>
      <c r="O557" s="159"/>
      <c r="P557" s="159"/>
      <c r="Q557" s="159"/>
      <c r="R557" s="160"/>
      <c r="S557" s="160"/>
      <c r="T557" s="160"/>
      <c r="U557" s="160"/>
      <c r="V557" s="160"/>
      <c r="W557" s="160"/>
      <c r="X557" s="160"/>
      <c r="Y557" s="160"/>
      <c r="Z557" s="149"/>
      <c r="AA557" s="149"/>
      <c r="AB557" s="149"/>
      <c r="AC557" s="149"/>
      <c r="AD557" s="149"/>
      <c r="AE557" s="149"/>
      <c r="AF557" s="149"/>
      <c r="AG557" s="149" t="s">
        <v>279</v>
      </c>
      <c r="AH557" s="149"/>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row>
    <row r="558" spans="1:60" ht="22.5" outlineLevel="1" x14ac:dyDescent="0.2">
      <c r="A558" s="175">
        <v>126</v>
      </c>
      <c r="B558" s="176" t="s">
        <v>1962</v>
      </c>
      <c r="C558" s="185" t="s">
        <v>1963</v>
      </c>
      <c r="D558" s="177" t="s">
        <v>998</v>
      </c>
      <c r="E558" s="178">
        <v>4</v>
      </c>
      <c r="F558" s="179"/>
      <c r="G558" s="180">
        <f>ROUND(E558*F558,2)</f>
        <v>0</v>
      </c>
      <c r="H558" s="179"/>
      <c r="I558" s="180">
        <f>ROUND(E558*H558,2)</f>
        <v>0</v>
      </c>
      <c r="J558" s="179"/>
      <c r="K558" s="180">
        <f>ROUND(E558*J558,2)</f>
        <v>0</v>
      </c>
      <c r="L558" s="180">
        <v>21</v>
      </c>
      <c r="M558" s="180">
        <f>G558*(1+L558/100)</f>
        <v>0</v>
      </c>
      <c r="N558" s="178">
        <v>1.8939999999999999E-2</v>
      </c>
      <c r="O558" s="178">
        <f>ROUND(E558*N558,2)</f>
        <v>0.08</v>
      </c>
      <c r="P558" s="178">
        <v>0</v>
      </c>
      <c r="Q558" s="178">
        <f>ROUND(E558*P558,2)</f>
        <v>0</v>
      </c>
      <c r="R558" s="180" t="s">
        <v>1084</v>
      </c>
      <c r="S558" s="180" t="s">
        <v>272</v>
      </c>
      <c r="T558" s="181" t="s">
        <v>272</v>
      </c>
      <c r="U558" s="160">
        <v>2.54</v>
      </c>
      <c r="V558" s="160">
        <f>ROUND(E558*U558,2)</f>
        <v>10.16</v>
      </c>
      <c r="W558" s="160"/>
      <c r="X558" s="160" t="s">
        <v>313</v>
      </c>
      <c r="Y558" s="160" t="s">
        <v>275</v>
      </c>
      <c r="Z558" s="149"/>
      <c r="AA558" s="149"/>
      <c r="AB558" s="149"/>
      <c r="AC558" s="149"/>
      <c r="AD558" s="149"/>
      <c r="AE558" s="149"/>
      <c r="AF558" s="149"/>
      <c r="AG558" s="149" t="s">
        <v>554</v>
      </c>
      <c r="AH558" s="149"/>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row>
    <row r="559" spans="1:60" outlineLevel="2" x14ac:dyDescent="0.2">
      <c r="A559" s="156"/>
      <c r="B559" s="157"/>
      <c r="C559" s="249" t="s">
        <v>1574</v>
      </c>
      <c r="D559" s="250"/>
      <c r="E559" s="250"/>
      <c r="F559" s="250"/>
      <c r="G559" s="250"/>
      <c r="H559" s="160"/>
      <c r="I559" s="160"/>
      <c r="J559" s="160"/>
      <c r="K559" s="160"/>
      <c r="L559" s="160"/>
      <c r="M559" s="160"/>
      <c r="N559" s="159"/>
      <c r="O559" s="159"/>
      <c r="P559" s="159"/>
      <c r="Q559" s="159"/>
      <c r="R559" s="160"/>
      <c r="S559" s="160"/>
      <c r="T559" s="160"/>
      <c r="U559" s="160"/>
      <c r="V559" s="160"/>
      <c r="W559" s="160"/>
      <c r="X559" s="160"/>
      <c r="Y559" s="160"/>
      <c r="Z559" s="149"/>
      <c r="AA559" s="149"/>
      <c r="AB559" s="149"/>
      <c r="AC559" s="149"/>
      <c r="AD559" s="149"/>
      <c r="AE559" s="149"/>
      <c r="AF559" s="149"/>
      <c r="AG559" s="149" t="s">
        <v>278</v>
      </c>
      <c r="AH559" s="149"/>
      <c r="AI559" s="149"/>
      <c r="AJ559" s="149"/>
      <c r="AK559" s="149"/>
      <c r="AL559" s="149"/>
      <c r="AM559" s="149"/>
      <c r="AN559" s="149"/>
      <c r="AO559" s="149"/>
      <c r="AP559" s="149"/>
      <c r="AQ559" s="149"/>
      <c r="AR559" s="149"/>
      <c r="AS559" s="149"/>
      <c r="AT559" s="149"/>
      <c r="AU559" s="149"/>
      <c r="AV559" s="149"/>
      <c r="AW559" s="149"/>
      <c r="AX559" s="149"/>
      <c r="AY559" s="149"/>
      <c r="AZ559" s="149"/>
      <c r="BA559" s="149"/>
      <c r="BB559" s="149"/>
      <c r="BC559" s="149"/>
      <c r="BD559" s="149"/>
      <c r="BE559" s="149"/>
      <c r="BF559" s="149"/>
      <c r="BG559" s="149"/>
      <c r="BH559" s="149"/>
    </row>
    <row r="560" spans="1:60" outlineLevel="2" x14ac:dyDescent="0.2">
      <c r="A560" s="156"/>
      <c r="B560" s="157"/>
      <c r="C560" s="186" t="s">
        <v>1940</v>
      </c>
      <c r="D560" s="165"/>
      <c r="E560" s="166">
        <v>2</v>
      </c>
      <c r="F560" s="160"/>
      <c r="G560" s="160"/>
      <c r="H560" s="160"/>
      <c r="I560" s="160"/>
      <c r="J560" s="160"/>
      <c r="K560" s="160"/>
      <c r="L560" s="160"/>
      <c r="M560" s="160"/>
      <c r="N560" s="159"/>
      <c r="O560" s="159"/>
      <c r="P560" s="159"/>
      <c r="Q560" s="159"/>
      <c r="R560" s="160"/>
      <c r="S560" s="160"/>
      <c r="T560" s="160"/>
      <c r="U560" s="160"/>
      <c r="V560" s="160"/>
      <c r="W560" s="160"/>
      <c r="X560" s="160"/>
      <c r="Y560" s="160"/>
      <c r="Z560" s="149"/>
      <c r="AA560" s="149"/>
      <c r="AB560" s="149"/>
      <c r="AC560" s="149"/>
      <c r="AD560" s="149"/>
      <c r="AE560" s="149"/>
      <c r="AF560" s="149"/>
      <c r="AG560" s="149" t="s">
        <v>284</v>
      </c>
      <c r="AH560" s="149">
        <v>0</v>
      </c>
      <c r="AI560" s="149"/>
      <c r="AJ560" s="149"/>
      <c r="AK560" s="149"/>
      <c r="AL560" s="149"/>
      <c r="AM560" s="149"/>
      <c r="AN560" s="149"/>
      <c r="AO560" s="149"/>
      <c r="AP560" s="149"/>
      <c r="AQ560" s="149"/>
      <c r="AR560" s="149"/>
      <c r="AS560" s="149"/>
      <c r="AT560" s="149"/>
      <c r="AU560" s="149"/>
      <c r="AV560" s="149"/>
      <c r="AW560" s="149"/>
      <c r="AX560" s="149"/>
      <c r="AY560" s="149"/>
      <c r="AZ560" s="149"/>
      <c r="BA560" s="149"/>
      <c r="BB560" s="149"/>
      <c r="BC560" s="149"/>
      <c r="BD560" s="149"/>
      <c r="BE560" s="149"/>
      <c r="BF560" s="149"/>
      <c r="BG560" s="149"/>
      <c r="BH560" s="149"/>
    </row>
    <row r="561" spans="1:60" outlineLevel="3" x14ac:dyDescent="0.2">
      <c r="A561" s="156"/>
      <c r="B561" s="157"/>
      <c r="C561" s="186" t="s">
        <v>1964</v>
      </c>
      <c r="D561" s="165"/>
      <c r="E561" s="166">
        <v>2</v>
      </c>
      <c r="F561" s="160"/>
      <c r="G561" s="160"/>
      <c r="H561" s="160"/>
      <c r="I561" s="160"/>
      <c r="J561" s="160"/>
      <c r="K561" s="160"/>
      <c r="L561" s="160"/>
      <c r="M561" s="160"/>
      <c r="N561" s="159"/>
      <c r="O561" s="159"/>
      <c r="P561" s="159"/>
      <c r="Q561" s="159"/>
      <c r="R561" s="160"/>
      <c r="S561" s="160"/>
      <c r="T561" s="160"/>
      <c r="U561" s="160"/>
      <c r="V561" s="160"/>
      <c r="W561" s="160"/>
      <c r="X561" s="160"/>
      <c r="Y561" s="160"/>
      <c r="Z561" s="149"/>
      <c r="AA561" s="149"/>
      <c r="AB561" s="149"/>
      <c r="AC561" s="149"/>
      <c r="AD561" s="149"/>
      <c r="AE561" s="149"/>
      <c r="AF561" s="149"/>
      <c r="AG561" s="149" t="s">
        <v>284</v>
      </c>
      <c r="AH561" s="149">
        <v>0</v>
      </c>
      <c r="AI561" s="149"/>
      <c r="AJ561" s="149"/>
      <c r="AK561" s="149"/>
      <c r="AL561" s="149"/>
      <c r="AM561" s="149"/>
      <c r="AN561" s="149"/>
      <c r="AO561" s="149"/>
      <c r="AP561" s="149"/>
      <c r="AQ561" s="149"/>
      <c r="AR561" s="149"/>
      <c r="AS561" s="149"/>
      <c r="AT561" s="149"/>
      <c r="AU561" s="149"/>
      <c r="AV561" s="149"/>
      <c r="AW561" s="149"/>
      <c r="AX561" s="149"/>
      <c r="AY561" s="149"/>
      <c r="AZ561" s="149"/>
      <c r="BA561" s="149"/>
      <c r="BB561" s="149"/>
      <c r="BC561" s="149"/>
      <c r="BD561" s="149"/>
      <c r="BE561" s="149"/>
      <c r="BF561" s="149"/>
      <c r="BG561" s="149"/>
      <c r="BH561" s="149"/>
    </row>
    <row r="562" spans="1:60" outlineLevel="2" x14ac:dyDescent="0.2">
      <c r="A562" s="156"/>
      <c r="B562" s="157"/>
      <c r="C562" s="251"/>
      <c r="D562" s="252"/>
      <c r="E562" s="252"/>
      <c r="F562" s="252"/>
      <c r="G562" s="252"/>
      <c r="H562" s="160"/>
      <c r="I562" s="160"/>
      <c r="J562" s="160"/>
      <c r="K562" s="160"/>
      <c r="L562" s="160"/>
      <c r="M562" s="160"/>
      <c r="N562" s="159"/>
      <c r="O562" s="159"/>
      <c r="P562" s="159"/>
      <c r="Q562" s="159"/>
      <c r="R562" s="160"/>
      <c r="S562" s="160"/>
      <c r="T562" s="160"/>
      <c r="U562" s="160"/>
      <c r="V562" s="160"/>
      <c r="W562" s="160"/>
      <c r="X562" s="160"/>
      <c r="Y562" s="160"/>
      <c r="Z562" s="149"/>
      <c r="AA562" s="149"/>
      <c r="AB562" s="149"/>
      <c r="AC562" s="149"/>
      <c r="AD562" s="149"/>
      <c r="AE562" s="149"/>
      <c r="AF562" s="149"/>
      <c r="AG562" s="149" t="s">
        <v>279</v>
      </c>
      <c r="AH562" s="149"/>
      <c r="AI562" s="149"/>
      <c r="AJ562" s="149"/>
      <c r="AK562" s="149"/>
      <c r="AL562" s="149"/>
      <c r="AM562" s="149"/>
      <c r="AN562" s="149"/>
      <c r="AO562" s="149"/>
      <c r="AP562" s="149"/>
      <c r="AQ562" s="149"/>
      <c r="AR562" s="149"/>
      <c r="AS562" s="149"/>
      <c r="AT562" s="149"/>
      <c r="AU562" s="149"/>
      <c r="AV562" s="149"/>
      <c r="AW562" s="149"/>
      <c r="AX562" s="149"/>
      <c r="AY562" s="149"/>
      <c r="AZ562" s="149"/>
      <c r="BA562" s="149"/>
      <c r="BB562" s="149"/>
      <c r="BC562" s="149"/>
      <c r="BD562" s="149"/>
      <c r="BE562" s="149"/>
      <c r="BF562" s="149"/>
      <c r="BG562" s="149"/>
      <c r="BH562" s="149"/>
    </row>
    <row r="563" spans="1:60" ht="22.5" outlineLevel="1" x14ac:dyDescent="0.2">
      <c r="A563" s="175">
        <v>127</v>
      </c>
      <c r="B563" s="176" t="s">
        <v>1965</v>
      </c>
      <c r="C563" s="185" t="s">
        <v>1966</v>
      </c>
      <c r="D563" s="177" t="s">
        <v>357</v>
      </c>
      <c r="E563" s="178">
        <v>38</v>
      </c>
      <c r="F563" s="179"/>
      <c r="G563" s="180">
        <f>ROUND(E563*F563,2)</f>
        <v>0</v>
      </c>
      <c r="H563" s="179"/>
      <c r="I563" s="180">
        <f>ROUND(E563*H563,2)</f>
        <v>0</v>
      </c>
      <c r="J563" s="179"/>
      <c r="K563" s="180">
        <f>ROUND(E563*J563,2)</f>
        <v>0</v>
      </c>
      <c r="L563" s="180">
        <v>21</v>
      </c>
      <c r="M563" s="180">
        <f>G563*(1+L563/100)</f>
        <v>0</v>
      </c>
      <c r="N563" s="178">
        <v>0</v>
      </c>
      <c r="O563" s="178">
        <f>ROUND(E563*N563,2)</f>
        <v>0</v>
      </c>
      <c r="P563" s="178">
        <v>0</v>
      </c>
      <c r="Q563" s="178">
        <f>ROUND(E563*P563,2)</f>
        <v>0</v>
      </c>
      <c r="R563" s="180" t="s">
        <v>1084</v>
      </c>
      <c r="S563" s="180" t="s">
        <v>272</v>
      </c>
      <c r="T563" s="181" t="s">
        <v>272</v>
      </c>
      <c r="U563" s="160">
        <v>0.05</v>
      </c>
      <c r="V563" s="160">
        <f>ROUND(E563*U563,2)</f>
        <v>1.9</v>
      </c>
      <c r="W563" s="160"/>
      <c r="X563" s="160" t="s">
        <v>313</v>
      </c>
      <c r="Y563" s="160" t="s">
        <v>275</v>
      </c>
      <c r="Z563" s="149"/>
      <c r="AA563" s="149"/>
      <c r="AB563" s="149"/>
      <c r="AC563" s="149"/>
      <c r="AD563" s="149"/>
      <c r="AE563" s="149"/>
      <c r="AF563" s="149"/>
      <c r="AG563" s="149" t="s">
        <v>554</v>
      </c>
      <c r="AH563" s="149"/>
      <c r="AI563" s="149"/>
      <c r="AJ563" s="149"/>
      <c r="AK563" s="149"/>
      <c r="AL563" s="149"/>
      <c r="AM563" s="149"/>
      <c r="AN563" s="149"/>
      <c r="AO563" s="149"/>
      <c r="AP563" s="149"/>
      <c r="AQ563" s="149"/>
      <c r="AR563" s="149"/>
      <c r="AS563" s="149"/>
      <c r="AT563" s="149"/>
      <c r="AU563" s="149"/>
      <c r="AV563" s="149"/>
      <c r="AW563" s="149"/>
      <c r="AX563" s="149"/>
      <c r="AY563" s="149"/>
      <c r="AZ563" s="149"/>
      <c r="BA563" s="149"/>
      <c r="BB563" s="149"/>
      <c r="BC563" s="149"/>
      <c r="BD563" s="149"/>
      <c r="BE563" s="149"/>
      <c r="BF563" s="149"/>
      <c r="BG563" s="149"/>
      <c r="BH563" s="149"/>
    </row>
    <row r="564" spans="1:60" outlineLevel="2" x14ac:dyDescent="0.2">
      <c r="A564" s="156"/>
      <c r="B564" s="157"/>
      <c r="C564" s="249" t="s">
        <v>1574</v>
      </c>
      <c r="D564" s="250"/>
      <c r="E564" s="250"/>
      <c r="F564" s="250"/>
      <c r="G564" s="250"/>
      <c r="H564" s="160"/>
      <c r="I564" s="160"/>
      <c r="J564" s="160"/>
      <c r="K564" s="160"/>
      <c r="L564" s="160"/>
      <c r="M564" s="160"/>
      <c r="N564" s="159"/>
      <c r="O564" s="159"/>
      <c r="P564" s="159"/>
      <c r="Q564" s="159"/>
      <c r="R564" s="160"/>
      <c r="S564" s="160"/>
      <c r="T564" s="160"/>
      <c r="U564" s="160"/>
      <c r="V564" s="160"/>
      <c r="W564" s="160"/>
      <c r="X564" s="160"/>
      <c r="Y564" s="160"/>
      <c r="Z564" s="149"/>
      <c r="AA564" s="149"/>
      <c r="AB564" s="149"/>
      <c r="AC564" s="149"/>
      <c r="AD564" s="149"/>
      <c r="AE564" s="149"/>
      <c r="AF564" s="149"/>
      <c r="AG564" s="149" t="s">
        <v>278</v>
      </c>
      <c r="AH564" s="149"/>
      <c r="AI564" s="149"/>
      <c r="AJ564" s="149"/>
      <c r="AK564" s="149"/>
      <c r="AL564" s="149"/>
      <c r="AM564" s="149"/>
      <c r="AN564" s="149"/>
      <c r="AO564" s="149"/>
      <c r="AP564" s="149"/>
      <c r="AQ564" s="149"/>
      <c r="AR564" s="149"/>
      <c r="AS564" s="149"/>
      <c r="AT564" s="149"/>
      <c r="AU564" s="149"/>
      <c r="AV564" s="149"/>
      <c r="AW564" s="149"/>
      <c r="AX564" s="149"/>
      <c r="AY564" s="149"/>
      <c r="AZ564" s="149"/>
      <c r="BA564" s="149"/>
      <c r="BB564" s="149"/>
      <c r="BC564" s="149"/>
      <c r="BD564" s="149"/>
      <c r="BE564" s="149"/>
      <c r="BF564" s="149"/>
      <c r="BG564" s="149"/>
      <c r="BH564" s="149"/>
    </row>
    <row r="565" spans="1:60" outlineLevel="2" x14ac:dyDescent="0.2">
      <c r="A565" s="156"/>
      <c r="B565" s="157"/>
      <c r="C565" s="186" t="s">
        <v>1967</v>
      </c>
      <c r="D565" s="165"/>
      <c r="E565" s="166">
        <v>38</v>
      </c>
      <c r="F565" s="160"/>
      <c r="G565" s="160"/>
      <c r="H565" s="160"/>
      <c r="I565" s="160"/>
      <c r="J565" s="160"/>
      <c r="K565" s="160"/>
      <c r="L565" s="160"/>
      <c r="M565" s="160"/>
      <c r="N565" s="159"/>
      <c r="O565" s="159"/>
      <c r="P565" s="159"/>
      <c r="Q565" s="159"/>
      <c r="R565" s="160"/>
      <c r="S565" s="160"/>
      <c r="T565" s="160"/>
      <c r="U565" s="160"/>
      <c r="V565" s="160"/>
      <c r="W565" s="160"/>
      <c r="X565" s="160"/>
      <c r="Y565" s="160"/>
      <c r="Z565" s="149"/>
      <c r="AA565" s="149"/>
      <c r="AB565" s="149"/>
      <c r="AC565" s="149"/>
      <c r="AD565" s="149"/>
      <c r="AE565" s="149"/>
      <c r="AF565" s="149"/>
      <c r="AG565" s="149" t="s">
        <v>284</v>
      </c>
      <c r="AH565" s="149">
        <v>0</v>
      </c>
      <c r="AI565" s="149"/>
      <c r="AJ565" s="149"/>
      <c r="AK565" s="149"/>
      <c r="AL565" s="149"/>
      <c r="AM565" s="149"/>
      <c r="AN565" s="149"/>
      <c r="AO565" s="149"/>
      <c r="AP565" s="149"/>
      <c r="AQ565" s="149"/>
      <c r="AR565" s="149"/>
      <c r="AS565" s="149"/>
      <c r="AT565" s="149"/>
      <c r="AU565" s="149"/>
      <c r="AV565" s="149"/>
      <c r="AW565" s="149"/>
      <c r="AX565" s="149"/>
      <c r="AY565" s="149"/>
      <c r="AZ565" s="149"/>
      <c r="BA565" s="149"/>
      <c r="BB565" s="149"/>
      <c r="BC565" s="149"/>
      <c r="BD565" s="149"/>
      <c r="BE565" s="149"/>
      <c r="BF565" s="149"/>
      <c r="BG565" s="149"/>
      <c r="BH565" s="149"/>
    </row>
    <row r="566" spans="1:60" outlineLevel="2" x14ac:dyDescent="0.2">
      <c r="A566" s="156"/>
      <c r="B566" s="157"/>
      <c r="C566" s="251"/>
      <c r="D566" s="252"/>
      <c r="E566" s="252"/>
      <c r="F566" s="252"/>
      <c r="G566" s="252"/>
      <c r="H566" s="160"/>
      <c r="I566" s="160"/>
      <c r="J566" s="160"/>
      <c r="K566" s="160"/>
      <c r="L566" s="160"/>
      <c r="M566" s="160"/>
      <c r="N566" s="159"/>
      <c r="O566" s="159"/>
      <c r="P566" s="159"/>
      <c r="Q566" s="159"/>
      <c r="R566" s="160"/>
      <c r="S566" s="160"/>
      <c r="T566" s="160"/>
      <c r="U566" s="160"/>
      <c r="V566" s="160"/>
      <c r="W566" s="160"/>
      <c r="X566" s="160"/>
      <c r="Y566" s="160"/>
      <c r="Z566" s="149"/>
      <c r="AA566" s="149"/>
      <c r="AB566" s="149"/>
      <c r="AC566" s="149"/>
      <c r="AD566" s="149"/>
      <c r="AE566" s="149"/>
      <c r="AF566" s="149"/>
      <c r="AG566" s="149" t="s">
        <v>279</v>
      </c>
      <c r="AH566" s="149"/>
      <c r="AI566" s="149"/>
      <c r="AJ566" s="149"/>
      <c r="AK566" s="149"/>
      <c r="AL566" s="149"/>
      <c r="AM566" s="149"/>
      <c r="AN566" s="149"/>
      <c r="AO566" s="149"/>
      <c r="AP566" s="149"/>
      <c r="AQ566" s="149"/>
      <c r="AR566" s="149"/>
      <c r="AS566" s="149"/>
      <c r="AT566" s="149"/>
      <c r="AU566" s="149"/>
      <c r="AV566" s="149"/>
      <c r="AW566" s="149"/>
      <c r="AX566" s="149"/>
      <c r="AY566" s="149"/>
      <c r="AZ566" s="149"/>
      <c r="BA566" s="149"/>
      <c r="BB566" s="149"/>
      <c r="BC566" s="149"/>
      <c r="BD566" s="149"/>
      <c r="BE566" s="149"/>
      <c r="BF566" s="149"/>
      <c r="BG566" s="149"/>
      <c r="BH566" s="149"/>
    </row>
    <row r="567" spans="1:60" outlineLevel="1" x14ac:dyDescent="0.2">
      <c r="A567" s="175">
        <v>128</v>
      </c>
      <c r="B567" s="176" t="s">
        <v>1968</v>
      </c>
      <c r="C567" s="185" t="s">
        <v>1969</v>
      </c>
      <c r="D567" s="177" t="s">
        <v>357</v>
      </c>
      <c r="E567" s="178">
        <v>2</v>
      </c>
      <c r="F567" s="179"/>
      <c r="G567" s="180">
        <f>ROUND(E567*F567,2)</f>
        <v>0</v>
      </c>
      <c r="H567" s="179"/>
      <c r="I567" s="180">
        <f>ROUND(E567*H567,2)</f>
        <v>0</v>
      </c>
      <c r="J567" s="179"/>
      <c r="K567" s="180">
        <f>ROUND(E567*J567,2)</f>
        <v>0</v>
      </c>
      <c r="L567" s="180">
        <v>21</v>
      </c>
      <c r="M567" s="180">
        <f>G567*(1+L567/100)</f>
        <v>0</v>
      </c>
      <c r="N567" s="178">
        <v>0</v>
      </c>
      <c r="O567" s="178">
        <f>ROUND(E567*N567,2)</f>
        <v>0</v>
      </c>
      <c r="P567" s="178">
        <v>0</v>
      </c>
      <c r="Q567" s="178">
        <f>ROUND(E567*P567,2)</f>
        <v>0</v>
      </c>
      <c r="R567" s="180" t="s">
        <v>1084</v>
      </c>
      <c r="S567" s="180" t="s">
        <v>272</v>
      </c>
      <c r="T567" s="181" t="s">
        <v>272</v>
      </c>
      <c r="U567" s="160">
        <v>0.17</v>
      </c>
      <c r="V567" s="160">
        <f>ROUND(E567*U567,2)</f>
        <v>0.34</v>
      </c>
      <c r="W567" s="160"/>
      <c r="X567" s="160" t="s">
        <v>313</v>
      </c>
      <c r="Y567" s="160" t="s">
        <v>275</v>
      </c>
      <c r="Z567" s="149"/>
      <c r="AA567" s="149"/>
      <c r="AB567" s="149"/>
      <c r="AC567" s="149"/>
      <c r="AD567" s="149"/>
      <c r="AE567" s="149"/>
      <c r="AF567" s="149"/>
      <c r="AG567" s="149" t="s">
        <v>554</v>
      </c>
      <c r="AH567" s="149"/>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row>
    <row r="568" spans="1:60" outlineLevel="2" x14ac:dyDescent="0.2">
      <c r="A568" s="156"/>
      <c r="B568" s="157"/>
      <c r="C568" s="249" t="s">
        <v>1574</v>
      </c>
      <c r="D568" s="250"/>
      <c r="E568" s="250"/>
      <c r="F568" s="250"/>
      <c r="G568" s="250"/>
      <c r="H568" s="160"/>
      <c r="I568" s="160"/>
      <c r="J568" s="160"/>
      <c r="K568" s="160"/>
      <c r="L568" s="160"/>
      <c r="M568" s="160"/>
      <c r="N568" s="159"/>
      <c r="O568" s="159"/>
      <c r="P568" s="159"/>
      <c r="Q568" s="159"/>
      <c r="R568" s="160"/>
      <c r="S568" s="160"/>
      <c r="T568" s="160"/>
      <c r="U568" s="160"/>
      <c r="V568" s="160"/>
      <c r="W568" s="160"/>
      <c r="X568" s="160"/>
      <c r="Y568" s="160"/>
      <c r="Z568" s="149"/>
      <c r="AA568" s="149"/>
      <c r="AB568" s="149"/>
      <c r="AC568" s="149"/>
      <c r="AD568" s="149"/>
      <c r="AE568" s="149"/>
      <c r="AF568" s="149"/>
      <c r="AG568" s="149" t="s">
        <v>278</v>
      </c>
      <c r="AH568" s="149"/>
      <c r="AI568" s="149"/>
      <c r="AJ568" s="149"/>
      <c r="AK568" s="149"/>
      <c r="AL568" s="149"/>
      <c r="AM568" s="149"/>
      <c r="AN568" s="149"/>
      <c r="AO568" s="149"/>
      <c r="AP568" s="149"/>
      <c r="AQ568" s="149"/>
      <c r="AR568" s="149"/>
      <c r="AS568" s="149"/>
      <c r="AT568" s="149"/>
      <c r="AU568" s="149"/>
      <c r="AV568" s="149"/>
      <c r="AW568" s="149"/>
      <c r="AX568" s="149"/>
      <c r="AY568" s="149"/>
      <c r="AZ568" s="149"/>
      <c r="BA568" s="149"/>
      <c r="BB568" s="149"/>
      <c r="BC568" s="149"/>
      <c r="BD568" s="149"/>
      <c r="BE568" s="149"/>
      <c r="BF568" s="149"/>
      <c r="BG568" s="149"/>
      <c r="BH568" s="149"/>
    </row>
    <row r="569" spans="1:60" outlineLevel="2" x14ac:dyDescent="0.2">
      <c r="A569" s="156"/>
      <c r="B569" s="157"/>
      <c r="C569" s="186" t="s">
        <v>1970</v>
      </c>
      <c r="D569" s="165"/>
      <c r="E569" s="166">
        <v>2</v>
      </c>
      <c r="F569" s="160"/>
      <c r="G569" s="160"/>
      <c r="H569" s="160"/>
      <c r="I569" s="160"/>
      <c r="J569" s="160"/>
      <c r="K569" s="160"/>
      <c r="L569" s="160"/>
      <c r="M569" s="160"/>
      <c r="N569" s="159"/>
      <c r="O569" s="159"/>
      <c r="P569" s="159"/>
      <c r="Q569" s="159"/>
      <c r="R569" s="160"/>
      <c r="S569" s="160"/>
      <c r="T569" s="160"/>
      <c r="U569" s="160"/>
      <c r="V569" s="160"/>
      <c r="W569" s="160"/>
      <c r="X569" s="160"/>
      <c r="Y569" s="160"/>
      <c r="Z569" s="149"/>
      <c r="AA569" s="149"/>
      <c r="AB569" s="149"/>
      <c r="AC569" s="149"/>
      <c r="AD569" s="149"/>
      <c r="AE569" s="149"/>
      <c r="AF569" s="149"/>
      <c r="AG569" s="149" t="s">
        <v>284</v>
      </c>
      <c r="AH569" s="149">
        <v>0</v>
      </c>
      <c r="AI569" s="149"/>
      <c r="AJ569" s="149"/>
      <c r="AK569" s="149"/>
      <c r="AL569" s="149"/>
      <c r="AM569" s="149"/>
      <c r="AN569" s="149"/>
      <c r="AO569" s="149"/>
      <c r="AP569" s="149"/>
      <c r="AQ569" s="149"/>
      <c r="AR569" s="149"/>
      <c r="AS569" s="149"/>
      <c r="AT569" s="149"/>
      <c r="AU569" s="149"/>
      <c r="AV569" s="149"/>
      <c r="AW569" s="149"/>
      <c r="AX569" s="149"/>
      <c r="AY569" s="149"/>
      <c r="AZ569" s="149"/>
      <c r="BA569" s="149"/>
      <c r="BB569" s="149"/>
      <c r="BC569" s="149"/>
      <c r="BD569" s="149"/>
      <c r="BE569" s="149"/>
      <c r="BF569" s="149"/>
      <c r="BG569" s="149"/>
      <c r="BH569" s="149"/>
    </row>
    <row r="570" spans="1:60" outlineLevel="2" x14ac:dyDescent="0.2">
      <c r="A570" s="156"/>
      <c r="B570" s="157"/>
      <c r="C570" s="251"/>
      <c r="D570" s="252"/>
      <c r="E570" s="252"/>
      <c r="F570" s="252"/>
      <c r="G570" s="252"/>
      <c r="H570" s="160"/>
      <c r="I570" s="160"/>
      <c r="J570" s="160"/>
      <c r="K570" s="160"/>
      <c r="L570" s="160"/>
      <c r="M570" s="160"/>
      <c r="N570" s="159"/>
      <c r="O570" s="159"/>
      <c r="P570" s="159"/>
      <c r="Q570" s="159"/>
      <c r="R570" s="160"/>
      <c r="S570" s="160"/>
      <c r="T570" s="160"/>
      <c r="U570" s="160"/>
      <c r="V570" s="160"/>
      <c r="W570" s="160"/>
      <c r="X570" s="160"/>
      <c r="Y570" s="160"/>
      <c r="Z570" s="149"/>
      <c r="AA570" s="149"/>
      <c r="AB570" s="149"/>
      <c r="AC570" s="149"/>
      <c r="AD570" s="149"/>
      <c r="AE570" s="149"/>
      <c r="AF570" s="149"/>
      <c r="AG570" s="149" t="s">
        <v>279</v>
      </c>
      <c r="AH570" s="149"/>
      <c r="AI570" s="149"/>
      <c r="AJ570" s="149"/>
      <c r="AK570" s="149"/>
      <c r="AL570" s="149"/>
      <c r="AM570" s="149"/>
      <c r="AN570" s="149"/>
      <c r="AO570" s="149"/>
      <c r="AP570" s="149"/>
      <c r="AQ570" s="149"/>
      <c r="AR570" s="149"/>
      <c r="AS570" s="149"/>
      <c r="AT570" s="149"/>
      <c r="AU570" s="149"/>
      <c r="AV570" s="149"/>
      <c r="AW570" s="149"/>
      <c r="AX570" s="149"/>
      <c r="AY570" s="149"/>
      <c r="AZ570" s="149"/>
      <c r="BA570" s="149"/>
      <c r="BB570" s="149"/>
      <c r="BC570" s="149"/>
      <c r="BD570" s="149"/>
      <c r="BE570" s="149"/>
      <c r="BF570" s="149"/>
      <c r="BG570" s="149"/>
      <c r="BH570" s="149"/>
    </row>
    <row r="571" spans="1:60" ht="22.5" outlineLevel="1" x14ac:dyDescent="0.2">
      <c r="A571" s="175">
        <v>129</v>
      </c>
      <c r="B571" s="176" t="s">
        <v>1971</v>
      </c>
      <c r="C571" s="185" t="s">
        <v>1972</v>
      </c>
      <c r="D571" s="177" t="s">
        <v>357</v>
      </c>
      <c r="E571" s="178">
        <v>2</v>
      </c>
      <c r="F571" s="179"/>
      <c r="G571" s="180">
        <f>ROUND(E571*F571,2)</f>
        <v>0</v>
      </c>
      <c r="H571" s="179"/>
      <c r="I571" s="180">
        <f>ROUND(E571*H571,2)</f>
        <v>0</v>
      </c>
      <c r="J571" s="179"/>
      <c r="K571" s="180">
        <f>ROUND(E571*J571,2)</f>
        <v>0</v>
      </c>
      <c r="L571" s="180">
        <v>21</v>
      </c>
      <c r="M571" s="180">
        <f>G571*(1+L571/100)</f>
        <v>0</v>
      </c>
      <c r="N571" s="178">
        <v>0</v>
      </c>
      <c r="O571" s="178">
        <f>ROUND(E571*N571,2)</f>
        <v>0</v>
      </c>
      <c r="P571" s="178">
        <v>0</v>
      </c>
      <c r="Q571" s="178">
        <f>ROUND(E571*P571,2)</f>
        <v>0</v>
      </c>
      <c r="R571" s="180" t="s">
        <v>1084</v>
      </c>
      <c r="S571" s="180" t="s">
        <v>272</v>
      </c>
      <c r="T571" s="181" t="s">
        <v>272</v>
      </c>
      <c r="U571" s="160">
        <v>0.21</v>
      </c>
      <c r="V571" s="160">
        <f>ROUND(E571*U571,2)</f>
        <v>0.42</v>
      </c>
      <c r="W571" s="160"/>
      <c r="X571" s="160" t="s">
        <v>313</v>
      </c>
      <c r="Y571" s="160" t="s">
        <v>275</v>
      </c>
      <c r="Z571" s="149"/>
      <c r="AA571" s="149"/>
      <c r="AB571" s="149"/>
      <c r="AC571" s="149"/>
      <c r="AD571" s="149"/>
      <c r="AE571" s="149"/>
      <c r="AF571" s="149"/>
      <c r="AG571" s="149" t="s">
        <v>554</v>
      </c>
      <c r="AH571" s="149"/>
      <c r="AI571" s="149"/>
      <c r="AJ571" s="149"/>
      <c r="AK571" s="149"/>
      <c r="AL571" s="149"/>
      <c r="AM571" s="149"/>
      <c r="AN571" s="149"/>
      <c r="AO571" s="149"/>
      <c r="AP571" s="149"/>
      <c r="AQ571" s="149"/>
      <c r="AR571" s="149"/>
      <c r="AS571" s="149"/>
      <c r="AT571" s="149"/>
      <c r="AU571" s="149"/>
      <c r="AV571" s="149"/>
      <c r="AW571" s="149"/>
      <c r="AX571" s="149"/>
      <c r="AY571" s="149"/>
      <c r="AZ571" s="149"/>
      <c r="BA571" s="149"/>
      <c r="BB571" s="149"/>
      <c r="BC571" s="149"/>
      <c r="BD571" s="149"/>
      <c r="BE571" s="149"/>
      <c r="BF571" s="149"/>
      <c r="BG571" s="149"/>
      <c r="BH571" s="149"/>
    </row>
    <row r="572" spans="1:60" outlineLevel="2" x14ac:dyDescent="0.2">
      <c r="A572" s="156"/>
      <c r="B572" s="157"/>
      <c r="C572" s="249" t="s">
        <v>1574</v>
      </c>
      <c r="D572" s="250"/>
      <c r="E572" s="250"/>
      <c r="F572" s="250"/>
      <c r="G572" s="250"/>
      <c r="H572" s="160"/>
      <c r="I572" s="160"/>
      <c r="J572" s="160"/>
      <c r="K572" s="160"/>
      <c r="L572" s="160"/>
      <c r="M572" s="160"/>
      <c r="N572" s="159"/>
      <c r="O572" s="159"/>
      <c r="P572" s="159"/>
      <c r="Q572" s="159"/>
      <c r="R572" s="160"/>
      <c r="S572" s="160"/>
      <c r="T572" s="160"/>
      <c r="U572" s="160"/>
      <c r="V572" s="160"/>
      <c r="W572" s="160"/>
      <c r="X572" s="160"/>
      <c r="Y572" s="160"/>
      <c r="Z572" s="149"/>
      <c r="AA572" s="149"/>
      <c r="AB572" s="149"/>
      <c r="AC572" s="149"/>
      <c r="AD572" s="149"/>
      <c r="AE572" s="149"/>
      <c r="AF572" s="149"/>
      <c r="AG572" s="149" t="s">
        <v>278</v>
      </c>
      <c r="AH572" s="149"/>
      <c r="AI572" s="149"/>
      <c r="AJ572" s="149"/>
      <c r="AK572" s="149"/>
      <c r="AL572" s="149"/>
      <c r="AM572" s="149"/>
      <c r="AN572" s="149"/>
      <c r="AO572" s="149"/>
      <c r="AP572" s="149"/>
      <c r="AQ572" s="149"/>
      <c r="AR572" s="149"/>
      <c r="AS572" s="149"/>
      <c r="AT572" s="149"/>
      <c r="AU572" s="149"/>
      <c r="AV572" s="149"/>
      <c r="AW572" s="149"/>
      <c r="AX572" s="149"/>
      <c r="AY572" s="149"/>
      <c r="AZ572" s="149"/>
      <c r="BA572" s="149"/>
      <c r="BB572" s="149"/>
      <c r="BC572" s="149"/>
      <c r="BD572" s="149"/>
      <c r="BE572" s="149"/>
      <c r="BF572" s="149"/>
      <c r="BG572" s="149"/>
      <c r="BH572" s="149"/>
    </row>
    <row r="573" spans="1:60" outlineLevel="2" x14ac:dyDescent="0.2">
      <c r="A573" s="156"/>
      <c r="B573" s="157"/>
      <c r="C573" s="186" t="s">
        <v>1973</v>
      </c>
      <c r="D573" s="165"/>
      <c r="E573" s="166">
        <v>2</v>
      </c>
      <c r="F573" s="160"/>
      <c r="G573" s="160"/>
      <c r="H573" s="160"/>
      <c r="I573" s="160"/>
      <c r="J573" s="160"/>
      <c r="K573" s="160"/>
      <c r="L573" s="160"/>
      <c r="M573" s="160"/>
      <c r="N573" s="159"/>
      <c r="O573" s="159"/>
      <c r="P573" s="159"/>
      <c r="Q573" s="159"/>
      <c r="R573" s="160"/>
      <c r="S573" s="160"/>
      <c r="T573" s="160"/>
      <c r="U573" s="160"/>
      <c r="V573" s="160"/>
      <c r="W573" s="160"/>
      <c r="X573" s="160"/>
      <c r="Y573" s="160"/>
      <c r="Z573" s="149"/>
      <c r="AA573" s="149"/>
      <c r="AB573" s="149"/>
      <c r="AC573" s="149"/>
      <c r="AD573" s="149"/>
      <c r="AE573" s="149"/>
      <c r="AF573" s="149"/>
      <c r="AG573" s="149" t="s">
        <v>284</v>
      </c>
      <c r="AH573" s="149">
        <v>0</v>
      </c>
      <c r="AI573" s="149"/>
      <c r="AJ573" s="149"/>
      <c r="AK573" s="149"/>
      <c r="AL573" s="149"/>
      <c r="AM573" s="149"/>
      <c r="AN573" s="149"/>
      <c r="AO573" s="149"/>
      <c r="AP573" s="149"/>
      <c r="AQ573" s="149"/>
      <c r="AR573" s="149"/>
      <c r="AS573" s="149"/>
      <c r="AT573" s="149"/>
      <c r="AU573" s="149"/>
      <c r="AV573" s="149"/>
      <c r="AW573" s="149"/>
      <c r="AX573" s="149"/>
      <c r="AY573" s="149"/>
      <c r="AZ573" s="149"/>
      <c r="BA573" s="149"/>
      <c r="BB573" s="149"/>
      <c r="BC573" s="149"/>
      <c r="BD573" s="149"/>
      <c r="BE573" s="149"/>
      <c r="BF573" s="149"/>
      <c r="BG573" s="149"/>
      <c r="BH573" s="149"/>
    </row>
    <row r="574" spans="1:60" outlineLevel="2" x14ac:dyDescent="0.2">
      <c r="A574" s="156"/>
      <c r="B574" s="157"/>
      <c r="C574" s="251"/>
      <c r="D574" s="252"/>
      <c r="E574" s="252"/>
      <c r="F574" s="252"/>
      <c r="G574" s="252"/>
      <c r="H574" s="160"/>
      <c r="I574" s="160"/>
      <c r="J574" s="160"/>
      <c r="K574" s="160"/>
      <c r="L574" s="160"/>
      <c r="M574" s="160"/>
      <c r="N574" s="159"/>
      <c r="O574" s="159"/>
      <c r="P574" s="159"/>
      <c r="Q574" s="159"/>
      <c r="R574" s="160"/>
      <c r="S574" s="160"/>
      <c r="T574" s="160"/>
      <c r="U574" s="160"/>
      <c r="V574" s="160"/>
      <c r="W574" s="160"/>
      <c r="X574" s="160"/>
      <c r="Y574" s="160"/>
      <c r="Z574" s="149"/>
      <c r="AA574" s="149"/>
      <c r="AB574" s="149"/>
      <c r="AC574" s="149"/>
      <c r="AD574" s="149"/>
      <c r="AE574" s="149"/>
      <c r="AF574" s="149"/>
      <c r="AG574" s="149" t="s">
        <v>279</v>
      </c>
      <c r="AH574" s="149"/>
      <c r="AI574" s="149"/>
      <c r="AJ574" s="149"/>
      <c r="AK574" s="149"/>
      <c r="AL574" s="149"/>
      <c r="AM574" s="149"/>
      <c r="AN574" s="149"/>
      <c r="AO574" s="149"/>
      <c r="AP574" s="149"/>
      <c r="AQ574" s="149"/>
      <c r="AR574" s="149"/>
      <c r="AS574" s="149"/>
      <c r="AT574" s="149"/>
      <c r="AU574" s="149"/>
      <c r="AV574" s="149"/>
      <c r="AW574" s="149"/>
      <c r="AX574" s="149"/>
      <c r="AY574" s="149"/>
      <c r="AZ574" s="149"/>
      <c r="BA574" s="149"/>
      <c r="BB574" s="149"/>
      <c r="BC574" s="149"/>
      <c r="BD574" s="149"/>
      <c r="BE574" s="149"/>
      <c r="BF574" s="149"/>
      <c r="BG574" s="149"/>
      <c r="BH574" s="149"/>
    </row>
    <row r="575" spans="1:60" ht="22.5" outlineLevel="1" x14ac:dyDescent="0.2">
      <c r="A575" s="175">
        <v>130</v>
      </c>
      <c r="B575" s="176" t="s">
        <v>1974</v>
      </c>
      <c r="C575" s="185" t="s">
        <v>1975</v>
      </c>
      <c r="D575" s="177" t="s">
        <v>357</v>
      </c>
      <c r="E575" s="178">
        <v>2</v>
      </c>
      <c r="F575" s="179"/>
      <c r="G575" s="180">
        <f>ROUND(E575*F575,2)</f>
        <v>0</v>
      </c>
      <c r="H575" s="179"/>
      <c r="I575" s="180">
        <f>ROUND(E575*H575,2)</f>
        <v>0</v>
      </c>
      <c r="J575" s="179"/>
      <c r="K575" s="180">
        <f>ROUND(E575*J575,2)</f>
        <v>0</v>
      </c>
      <c r="L575" s="180">
        <v>21</v>
      </c>
      <c r="M575" s="180">
        <f>G575*(1+L575/100)</f>
        <v>0</v>
      </c>
      <c r="N575" s="178">
        <v>0</v>
      </c>
      <c r="O575" s="178">
        <f>ROUND(E575*N575,2)</f>
        <v>0</v>
      </c>
      <c r="P575" s="178">
        <v>0</v>
      </c>
      <c r="Q575" s="178">
        <f>ROUND(E575*P575,2)</f>
        <v>0</v>
      </c>
      <c r="R575" s="180" t="s">
        <v>1084</v>
      </c>
      <c r="S575" s="180" t="s">
        <v>272</v>
      </c>
      <c r="T575" s="181" t="s">
        <v>272</v>
      </c>
      <c r="U575" s="160">
        <v>0.22</v>
      </c>
      <c r="V575" s="160">
        <f>ROUND(E575*U575,2)</f>
        <v>0.44</v>
      </c>
      <c r="W575" s="160"/>
      <c r="X575" s="160" t="s">
        <v>313</v>
      </c>
      <c r="Y575" s="160" t="s">
        <v>275</v>
      </c>
      <c r="Z575" s="149"/>
      <c r="AA575" s="149"/>
      <c r="AB575" s="149"/>
      <c r="AC575" s="149"/>
      <c r="AD575" s="149"/>
      <c r="AE575" s="149"/>
      <c r="AF575" s="149"/>
      <c r="AG575" s="149" t="s">
        <v>554</v>
      </c>
      <c r="AH575" s="149"/>
      <c r="AI575" s="149"/>
      <c r="AJ575" s="149"/>
      <c r="AK575" s="149"/>
      <c r="AL575" s="149"/>
      <c r="AM575" s="149"/>
      <c r="AN575" s="149"/>
      <c r="AO575" s="149"/>
      <c r="AP575" s="149"/>
      <c r="AQ575" s="149"/>
      <c r="AR575" s="149"/>
      <c r="AS575" s="149"/>
      <c r="AT575" s="149"/>
      <c r="AU575" s="149"/>
      <c r="AV575" s="149"/>
      <c r="AW575" s="149"/>
      <c r="AX575" s="149"/>
      <c r="AY575" s="149"/>
      <c r="AZ575" s="149"/>
      <c r="BA575" s="149"/>
      <c r="BB575" s="149"/>
      <c r="BC575" s="149"/>
      <c r="BD575" s="149"/>
      <c r="BE575" s="149"/>
      <c r="BF575" s="149"/>
      <c r="BG575" s="149"/>
      <c r="BH575" s="149"/>
    </row>
    <row r="576" spans="1:60" outlineLevel="2" x14ac:dyDescent="0.2">
      <c r="A576" s="156"/>
      <c r="B576" s="157"/>
      <c r="C576" s="249" t="s">
        <v>1574</v>
      </c>
      <c r="D576" s="250"/>
      <c r="E576" s="250"/>
      <c r="F576" s="250"/>
      <c r="G576" s="250"/>
      <c r="H576" s="160"/>
      <c r="I576" s="160"/>
      <c r="J576" s="160"/>
      <c r="K576" s="160"/>
      <c r="L576" s="160"/>
      <c r="M576" s="160"/>
      <c r="N576" s="159"/>
      <c r="O576" s="159"/>
      <c r="P576" s="159"/>
      <c r="Q576" s="159"/>
      <c r="R576" s="160"/>
      <c r="S576" s="160"/>
      <c r="T576" s="160"/>
      <c r="U576" s="160"/>
      <c r="V576" s="160"/>
      <c r="W576" s="160"/>
      <c r="X576" s="160"/>
      <c r="Y576" s="160"/>
      <c r="Z576" s="149"/>
      <c r="AA576" s="149"/>
      <c r="AB576" s="149"/>
      <c r="AC576" s="149"/>
      <c r="AD576" s="149"/>
      <c r="AE576" s="149"/>
      <c r="AF576" s="149"/>
      <c r="AG576" s="149" t="s">
        <v>278</v>
      </c>
      <c r="AH576" s="149"/>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row>
    <row r="577" spans="1:60" outlineLevel="2" x14ac:dyDescent="0.2">
      <c r="A577" s="156"/>
      <c r="B577" s="157"/>
      <c r="C577" s="186" t="s">
        <v>1976</v>
      </c>
      <c r="D577" s="165"/>
      <c r="E577" s="166">
        <v>2</v>
      </c>
      <c r="F577" s="160"/>
      <c r="G577" s="160"/>
      <c r="H577" s="160"/>
      <c r="I577" s="160"/>
      <c r="J577" s="160"/>
      <c r="K577" s="160"/>
      <c r="L577" s="160"/>
      <c r="M577" s="160"/>
      <c r="N577" s="159"/>
      <c r="O577" s="159"/>
      <c r="P577" s="159"/>
      <c r="Q577" s="159"/>
      <c r="R577" s="160"/>
      <c r="S577" s="160"/>
      <c r="T577" s="160"/>
      <c r="U577" s="160"/>
      <c r="V577" s="160"/>
      <c r="W577" s="160"/>
      <c r="X577" s="160"/>
      <c r="Y577" s="160"/>
      <c r="Z577" s="149"/>
      <c r="AA577" s="149"/>
      <c r="AB577" s="149"/>
      <c r="AC577" s="149"/>
      <c r="AD577" s="149"/>
      <c r="AE577" s="149"/>
      <c r="AF577" s="149"/>
      <c r="AG577" s="149" t="s">
        <v>284</v>
      </c>
      <c r="AH577" s="149">
        <v>0</v>
      </c>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row>
    <row r="578" spans="1:60" outlineLevel="2" x14ac:dyDescent="0.2">
      <c r="A578" s="156"/>
      <c r="B578" s="157"/>
      <c r="C578" s="251"/>
      <c r="D578" s="252"/>
      <c r="E578" s="252"/>
      <c r="F578" s="252"/>
      <c r="G578" s="252"/>
      <c r="H578" s="160"/>
      <c r="I578" s="160"/>
      <c r="J578" s="160"/>
      <c r="K578" s="160"/>
      <c r="L578" s="160"/>
      <c r="M578" s="160"/>
      <c r="N578" s="159"/>
      <c r="O578" s="159"/>
      <c r="P578" s="159"/>
      <c r="Q578" s="159"/>
      <c r="R578" s="160"/>
      <c r="S578" s="160"/>
      <c r="T578" s="160"/>
      <c r="U578" s="160"/>
      <c r="V578" s="160"/>
      <c r="W578" s="160"/>
      <c r="X578" s="160"/>
      <c r="Y578" s="160"/>
      <c r="Z578" s="149"/>
      <c r="AA578" s="149"/>
      <c r="AB578" s="149"/>
      <c r="AC578" s="149"/>
      <c r="AD578" s="149"/>
      <c r="AE578" s="149"/>
      <c r="AF578" s="149"/>
      <c r="AG578" s="149" t="s">
        <v>279</v>
      </c>
      <c r="AH578" s="149"/>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row>
    <row r="579" spans="1:60" ht="22.5" outlineLevel="1" x14ac:dyDescent="0.2">
      <c r="A579" s="175">
        <v>131</v>
      </c>
      <c r="B579" s="176" t="s">
        <v>1977</v>
      </c>
      <c r="C579" s="185" t="s">
        <v>1978</v>
      </c>
      <c r="D579" s="177" t="s">
        <v>357</v>
      </c>
      <c r="E579" s="178">
        <v>4</v>
      </c>
      <c r="F579" s="179"/>
      <c r="G579" s="180">
        <f>ROUND(E579*F579,2)</f>
        <v>0</v>
      </c>
      <c r="H579" s="179"/>
      <c r="I579" s="180">
        <f>ROUND(E579*H579,2)</f>
        <v>0</v>
      </c>
      <c r="J579" s="179"/>
      <c r="K579" s="180">
        <f>ROUND(E579*J579,2)</f>
        <v>0</v>
      </c>
      <c r="L579" s="180">
        <v>21</v>
      </c>
      <c r="M579" s="180">
        <f>G579*(1+L579/100)</f>
        <v>0</v>
      </c>
      <c r="N579" s="178">
        <v>0</v>
      </c>
      <c r="O579" s="178">
        <f>ROUND(E579*N579,2)</f>
        <v>0</v>
      </c>
      <c r="P579" s="178">
        <v>0</v>
      </c>
      <c r="Q579" s="178">
        <f>ROUND(E579*P579,2)</f>
        <v>0</v>
      </c>
      <c r="R579" s="180" t="s">
        <v>1084</v>
      </c>
      <c r="S579" s="180" t="s">
        <v>272</v>
      </c>
      <c r="T579" s="181" t="s">
        <v>272</v>
      </c>
      <c r="U579" s="160">
        <v>0.26</v>
      </c>
      <c r="V579" s="160">
        <f>ROUND(E579*U579,2)</f>
        <v>1.04</v>
      </c>
      <c r="W579" s="160"/>
      <c r="X579" s="160" t="s">
        <v>313</v>
      </c>
      <c r="Y579" s="160" t="s">
        <v>275</v>
      </c>
      <c r="Z579" s="149"/>
      <c r="AA579" s="149"/>
      <c r="AB579" s="149"/>
      <c r="AC579" s="149"/>
      <c r="AD579" s="149"/>
      <c r="AE579" s="149"/>
      <c r="AF579" s="149"/>
      <c r="AG579" s="149" t="s">
        <v>554</v>
      </c>
      <c r="AH579" s="149"/>
      <c r="AI579" s="149"/>
      <c r="AJ579" s="149"/>
      <c r="AK579" s="149"/>
      <c r="AL579" s="149"/>
      <c r="AM579" s="149"/>
      <c r="AN579" s="149"/>
      <c r="AO579" s="149"/>
      <c r="AP579" s="149"/>
      <c r="AQ579" s="149"/>
      <c r="AR579" s="149"/>
      <c r="AS579" s="149"/>
      <c r="AT579" s="149"/>
      <c r="AU579" s="149"/>
      <c r="AV579" s="149"/>
      <c r="AW579" s="149"/>
      <c r="AX579" s="149"/>
      <c r="AY579" s="149"/>
      <c r="AZ579" s="149"/>
      <c r="BA579" s="149"/>
      <c r="BB579" s="149"/>
      <c r="BC579" s="149"/>
      <c r="BD579" s="149"/>
      <c r="BE579" s="149"/>
      <c r="BF579" s="149"/>
      <c r="BG579" s="149"/>
      <c r="BH579" s="149"/>
    </row>
    <row r="580" spans="1:60" outlineLevel="2" x14ac:dyDescent="0.2">
      <c r="A580" s="156"/>
      <c r="B580" s="157"/>
      <c r="C580" s="249" t="s">
        <v>1574</v>
      </c>
      <c r="D580" s="250"/>
      <c r="E580" s="250"/>
      <c r="F580" s="250"/>
      <c r="G580" s="250"/>
      <c r="H580" s="160"/>
      <c r="I580" s="160"/>
      <c r="J580" s="160"/>
      <c r="K580" s="160"/>
      <c r="L580" s="160"/>
      <c r="M580" s="160"/>
      <c r="N580" s="159"/>
      <c r="O580" s="159"/>
      <c r="P580" s="159"/>
      <c r="Q580" s="159"/>
      <c r="R580" s="160"/>
      <c r="S580" s="160"/>
      <c r="T580" s="160"/>
      <c r="U580" s="160"/>
      <c r="V580" s="160"/>
      <c r="W580" s="160"/>
      <c r="X580" s="160"/>
      <c r="Y580" s="160"/>
      <c r="Z580" s="149"/>
      <c r="AA580" s="149"/>
      <c r="AB580" s="149"/>
      <c r="AC580" s="149"/>
      <c r="AD580" s="149"/>
      <c r="AE580" s="149"/>
      <c r="AF580" s="149"/>
      <c r="AG580" s="149" t="s">
        <v>278</v>
      </c>
      <c r="AH580" s="149"/>
      <c r="AI580" s="149"/>
      <c r="AJ580" s="149"/>
      <c r="AK580" s="149"/>
      <c r="AL580" s="149"/>
      <c r="AM580" s="149"/>
      <c r="AN580" s="149"/>
      <c r="AO580" s="149"/>
      <c r="AP580" s="149"/>
      <c r="AQ580" s="149"/>
      <c r="AR580" s="149"/>
      <c r="AS580" s="149"/>
      <c r="AT580" s="149"/>
      <c r="AU580" s="149"/>
      <c r="AV580" s="149"/>
      <c r="AW580" s="149"/>
      <c r="AX580" s="149"/>
      <c r="AY580" s="149"/>
      <c r="AZ580" s="149"/>
      <c r="BA580" s="149"/>
      <c r="BB580" s="149"/>
      <c r="BC580" s="149"/>
      <c r="BD580" s="149"/>
      <c r="BE580" s="149"/>
      <c r="BF580" s="149"/>
      <c r="BG580" s="149"/>
      <c r="BH580" s="149"/>
    </row>
    <row r="581" spans="1:60" outlineLevel="2" x14ac:dyDescent="0.2">
      <c r="A581" s="156"/>
      <c r="B581" s="157"/>
      <c r="C581" s="186" t="s">
        <v>1979</v>
      </c>
      <c r="D581" s="165"/>
      <c r="E581" s="166">
        <v>4</v>
      </c>
      <c r="F581" s="160"/>
      <c r="G581" s="160"/>
      <c r="H581" s="160"/>
      <c r="I581" s="160"/>
      <c r="J581" s="160"/>
      <c r="K581" s="160"/>
      <c r="L581" s="160"/>
      <c r="M581" s="160"/>
      <c r="N581" s="159"/>
      <c r="O581" s="159"/>
      <c r="P581" s="159"/>
      <c r="Q581" s="159"/>
      <c r="R581" s="160"/>
      <c r="S581" s="160"/>
      <c r="T581" s="160"/>
      <c r="U581" s="160"/>
      <c r="V581" s="160"/>
      <c r="W581" s="160"/>
      <c r="X581" s="160"/>
      <c r="Y581" s="160"/>
      <c r="Z581" s="149"/>
      <c r="AA581" s="149"/>
      <c r="AB581" s="149"/>
      <c r="AC581" s="149"/>
      <c r="AD581" s="149"/>
      <c r="AE581" s="149"/>
      <c r="AF581" s="149"/>
      <c r="AG581" s="149" t="s">
        <v>284</v>
      </c>
      <c r="AH581" s="149">
        <v>0</v>
      </c>
      <c r="AI581" s="149"/>
      <c r="AJ581" s="149"/>
      <c r="AK581" s="149"/>
      <c r="AL581" s="149"/>
      <c r="AM581" s="149"/>
      <c r="AN581" s="149"/>
      <c r="AO581" s="149"/>
      <c r="AP581" s="149"/>
      <c r="AQ581" s="149"/>
      <c r="AR581" s="149"/>
      <c r="AS581" s="149"/>
      <c r="AT581" s="149"/>
      <c r="AU581" s="149"/>
      <c r="AV581" s="149"/>
      <c r="AW581" s="149"/>
      <c r="AX581" s="149"/>
      <c r="AY581" s="149"/>
      <c r="AZ581" s="149"/>
      <c r="BA581" s="149"/>
      <c r="BB581" s="149"/>
      <c r="BC581" s="149"/>
      <c r="BD581" s="149"/>
      <c r="BE581" s="149"/>
      <c r="BF581" s="149"/>
      <c r="BG581" s="149"/>
      <c r="BH581" s="149"/>
    </row>
    <row r="582" spans="1:60" outlineLevel="2" x14ac:dyDescent="0.2">
      <c r="A582" s="156"/>
      <c r="B582" s="157"/>
      <c r="C582" s="251"/>
      <c r="D582" s="252"/>
      <c r="E582" s="252"/>
      <c r="F582" s="252"/>
      <c r="G582" s="252"/>
      <c r="H582" s="160"/>
      <c r="I582" s="160"/>
      <c r="J582" s="160"/>
      <c r="K582" s="160"/>
      <c r="L582" s="160"/>
      <c r="M582" s="160"/>
      <c r="N582" s="159"/>
      <c r="O582" s="159"/>
      <c r="P582" s="159"/>
      <c r="Q582" s="159"/>
      <c r="R582" s="160"/>
      <c r="S582" s="160"/>
      <c r="T582" s="160"/>
      <c r="U582" s="160"/>
      <c r="V582" s="160"/>
      <c r="W582" s="160"/>
      <c r="X582" s="160"/>
      <c r="Y582" s="160"/>
      <c r="Z582" s="149"/>
      <c r="AA582" s="149"/>
      <c r="AB582" s="149"/>
      <c r="AC582" s="149"/>
      <c r="AD582" s="149"/>
      <c r="AE582" s="149"/>
      <c r="AF582" s="149"/>
      <c r="AG582" s="149" t="s">
        <v>279</v>
      </c>
      <c r="AH582" s="149"/>
      <c r="AI582" s="149"/>
      <c r="AJ582" s="149"/>
      <c r="AK582" s="149"/>
      <c r="AL582" s="149"/>
      <c r="AM582" s="149"/>
      <c r="AN582" s="149"/>
      <c r="AO582" s="149"/>
      <c r="AP582" s="149"/>
      <c r="AQ582" s="149"/>
      <c r="AR582" s="149"/>
      <c r="AS582" s="149"/>
      <c r="AT582" s="149"/>
      <c r="AU582" s="149"/>
      <c r="AV582" s="149"/>
      <c r="AW582" s="149"/>
      <c r="AX582" s="149"/>
      <c r="AY582" s="149"/>
      <c r="AZ582" s="149"/>
      <c r="BA582" s="149"/>
      <c r="BB582" s="149"/>
      <c r="BC582" s="149"/>
      <c r="BD582" s="149"/>
      <c r="BE582" s="149"/>
      <c r="BF582" s="149"/>
      <c r="BG582" s="149"/>
      <c r="BH582" s="149"/>
    </row>
    <row r="583" spans="1:60" outlineLevel="1" x14ac:dyDescent="0.2">
      <c r="A583" s="175">
        <v>132</v>
      </c>
      <c r="B583" s="176" t="s">
        <v>1980</v>
      </c>
      <c r="C583" s="185" t="s">
        <v>1981</v>
      </c>
      <c r="D583" s="177" t="s">
        <v>357</v>
      </c>
      <c r="E583" s="178">
        <v>2</v>
      </c>
      <c r="F583" s="179"/>
      <c r="G583" s="180">
        <f>ROUND(E583*F583,2)</f>
        <v>0</v>
      </c>
      <c r="H583" s="179"/>
      <c r="I583" s="180">
        <f>ROUND(E583*H583,2)</f>
        <v>0</v>
      </c>
      <c r="J583" s="179"/>
      <c r="K583" s="180">
        <f>ROUND(E583*J583,2)</f>
        <v>0</v>
      </c>
      <c r="L583" s="180">
        <v>21</v>
      </c>
      <c r="M583" s="180">
        <f>G583*(1+L583/100)</f>
        <v>0</v>
      </c>
      <c r="N583" s="178">
        <v>0</v>
      </c>
      <c r="O583" s="178">
        <f>ROUND(E583*N583,2)</f>
        <v>0</v>
      </c>
      <c r="P583" s="178">
        <v>0</v>
      </c>
      <c r="Q583" s="178">
        <f>ROUND(E583*P583,2)</f>
        <v>0</v>
      </c>
      <c r="R583" s="180" t="s">
        <v>1084</v>
      </c>
      <c r="S583" s="180" t="s">
        <v>272</v>
      </c>
      <c r="T583" s="181" t="s">
        <v>272</v>
      </c>
      <c r="U583" s="160">
        <v>0.28999999999999998</v>
      </c>
      <c r="V583" s="160">
        <f>ROUND(E583*U583,2)</f>
        <v>0.57999999999999996</v>
      </c>
      <c r="W583" s="160"/>
      <c r="X583" s="160" t="s">
        <v>313</v>
      </c>
      <c r="Y583" s="160" t="s">
        <v>275</v>
      </c>
      <c r="Z583" s="149"/>
      <c r="AA583" s="149"/>
      <c r="AB583" s="149"/>
      <c r="AC583" s="149"/>
      <c r="AD583" s="149"/>
      <c r="AE583" s="149"/>
      <c r="AF583" s="149"/>
      <c r="AG583" s="149" t="s">
        <v>554</v>
      </c>
      <c r="AH583" s="149"/>
      <c r="AI583" s="149"/>
      <c r="AJ583" s="149"/>
      <c r="AK583" s="149"/>
      <c r="AL583" s="149"/>
      <c r="AM583" s="149"/>
      <c r="AN583" s="149"/>
      <c r="AO583" s="149"/>
      <c r="AP583" s="149"/>
      <c r="AQ583" s="149"/>
      <c r="AR583" s="149"/>
      <c r="AS583" s="149"/>
      <c r="AT583" s="149"/>
      <c r="AU583" s="149"/>
      <c r="AV583" s="149"/>
      <c r="AW583" s="149"/>
      <c r="AX583" s="149"/>
      <c r="AY583" s="149"/>
      <c r="AZ583" s="149"/>
      <c r="BA583" s="149"/>
      <c r="BB583" s="149"/>
      <c r="BC583" s="149"/>
      <c r="BD583" s="149"/>
      <c r="BE583" s="149"/>
      <c r="BF583" s="149"/>
      <c r="BG583" s="149"/>
      <c r="BH583" s="149"/>
    </row>
    <row r="584" spans="1:60" outlineLevel="2" x14ac:dyDescent="0.2">
      <c r="A584" s="156"/>
      <c r="B584" s="157"/>
      <c r="C584" s="249" t="s">
        <v>1574</v>
      </c>
      <c r="D584" s="250"/>
      <c r="E584" s="250"/>
      <c r="F584" s="250"/>
      <c r="G584" s="250"/>
      <c r="H584" s="160"/>
      <c r="I584" s="160"/>
      <c r="J584" s="160"/>
      <c r="K584" s="160"/>
      <c r="L584" s="160"/>
      <c r="M584" s="160"/>
      <c r="N584" s="159"/>
      <c r="O584" s="159"/>
      <c r="P584" s="159"/>
      <c r="Q584" s="159"/>
      <c r="R584" s="160"/>
      <c r="S584" s="160"/>
      <c r="T584" s="160"/>
      <c r="U584" s="160"/>
      <c r="V584" s="160"/>
      <c r="W584" s="160"/>
      <c r="X584" s="160"/>
      <c r="Y584" s="160"/>
      <c r="Z584" s="149"/>
      <c r="AA584" s="149"/>
      <c r="AB584" s="149"/>
      <c r="AC584" s="149"/>
      <c r="AD584" s="149"/>
      <c r="AE584" s="149"/>
      <c r="AF584" s="149"/>
      <c r="AG584" s="149" t="s">
        <v>278</v>
      </c>
      <c r="AH584" s="149"/>
      <c r="AI584" s="149"/>
      <c r="AJ584" s="149"/>
      <c r="AK584" s="149"/>
      <c r="AL584" s="149"/>
      <c r="AM584" s="149"/>
      <c r="AN584" s="149"/>
      <c r="AO584" s="149"/>
      <c r="AP584" s="149"/>
      <c r="AQ584" s="149"/>
      <c r="AR584" s="149"/>
      <c r="AS584" s="149"/>
      <c r="AT584" s="149"/>
      <c r="AU584" s="149"/>
      <c r="AV584" s="149"/>
      <c r="AW584" s="149"/>
      <c r="AX584" s="149"/>
      <c r="AY584" s="149"/>
      <c r="AZ584" s="149"/>
      <c r="BA584" s="149"/>
      <c r="BB584" s="149"/>
      <c r="BC584" s="149"/>
      <c r="BD584" s="149"/>
      <c r="BE584" s="149"/>
      <c r="BF584" s="149"/>
      <c r="BG584" s="149"/>
      <c r="BH584" s="149"/>
    </row>
    <row r="585" spans="1:60" outlineLevel="2" x14ac:dyDescent="0.2">
      <c r="A585" s="156"/>
      <c r="B585" s="157"/>
      <c r="C585" s="186" t="s">
        <v>1976</v>
      </c>
      <c r="D585" s="165"/>
      <c r="E585" s="166">
        <v>2</v>
      </c>
      <c r="F585" s="160"/>
      <c r="G585" s="160"/>
      <c r="H585" s="160"/>
      <c r="I585" s="160"/>
      <c r="J585" s="160"/>
      <c r="K585" s="160"/>
      <c r="L585" s="160"/>
      <c r="M585" s="160"/>
      <c r="N585" s="159"/>
      <c r="O585" s="159"/>
      <c r="P585" s="159"/>
      <c r="Q585" s="159"/>
      <c r="R585" s="160"/>
      <c r="S585" s="160"/>
      <c r="T585" s="160"/>
      <c r="U585" s="160"/>
      <c r="V585" s="160"/>
      <c r="W585" s="160"/>
      <c r="X585" s="160"/>
      <c r="Y585" s="160"/>
      <c r="Z585" s="149"/>
      <c r="AA585" s="149"/>
      <c r="AB585" s="149"/>
      <c r="AC585" s="149"/>
      <c r="AD585" s="149"/>
      <c r="AE585" s="149"/>
      <c r="AF585" s="149"/>
      <c r="AG585" s="149" t="s">
        <v>284</v>
      </c>
      <c r="AH585" s="149">
        <v>0</v>
      </c>
      <c r="AI585" s="149"/>
      <c r="AJ585" s="149"/>
      <c r="AK585" s="149"/>
      <c r="AL585" s="149"/>
      <c r="AM585" s="149"/>
      <c r="AN585" s="149"/>
      <c r="AO585" s="149"/>
      <c r="AP585" s="149"/>
      <c r="AQ585" s="149"/>
      <c r="AR585" s="149"/>
      <c r="AS585" s="149"/>
      <c r="AT585" s="149"/>
      <c r="AU585" s="149"/>
      <c r="AV585" s="149"/>
      <c r="AW585" s="149"/>
      <c r="AX585" s="149"/>
      <c r="AY585" s="149"/>
      <c r="AZ585" s="149"/>
      <c r="BA585" s="149"/>
      <c r="BB585" s="149"/>
      <c r="BC585" s="149"/>
      <c r="BD585" s="149"/>
      <c r="BE585" s="149"/>
      <c r="BF585" s="149"/>
      <c r="BG585" s="149"/>
      <c r="BH585" s="149"/>
    </row>
    <row r="586" spans="1:60" outlineLevel="2" x14ac:dyDescent="0.2">
      <c r="A586" s="156"/>
      <c r="B586" s="157"/>
      <c r="C586" s="251"/>
      <c r="D586" s="252"/>
      <c r="E586" s="252"/>
      <c r="F586" s="252"/>
      <c r="G586" s="252"/>
      <c r="H586" s="160"/>
      <c r="I586" s="160"/>
      <c r="J586" s="160"/>
      <c r="K586" s="160"/>
      <c r="L586" s="160"/>
      <c r="M586" s="160"/>
      <c r="N586" s="159"/>
      <c r="O586" s="159"/>
      <c r="P586" s="159"/>
      <c r="Q586" s="159"/>
      <c r="R586" s="160"/>
      <c r="S586" s="160"/>
      <c r="T586" s="160"/>
      <c r="U586" s="160"/>
      <c r="V586" s="160"/>
      <c r="W586" s="160"/>
      <c r="X586" s="160"/>
      <c r="Y586" s="160"/>
      <c r="Z586" s="149"/>
      <c r="AA586" s="149"/>
      <c r="AB586" s="149"/>
      <c r="AC586" s="149"/>
      <c r="AD586" s="149"/>
      <c r="AE586" s="149"/>
      <c r="AF586" s="149"/>
      <c r="AG586" s="149" t="s">
        <v>279</v>
      </c>
      <c r="AH586" s="149"/>
      <c r="AI586" s="149"/>
      <c r="AJ586" s="149"/>
      <c r="AK586" s="149"/>
      <c r="AL586" s="149"/>
      <c r="AM586" s="149"/>
      <c r="AN586" s="149"/>
      <c r="AO586" s="149"/>
      <c r="AP586" s="149"/>
      <c r="AQ586" s="149"/>
      <c r="AR586" s="149"/>
      <c r="AS586" s="149"/>
      <c r="AT586" s="149"/>
      <c r="AU586" s="149"/>
      <c r="AV586" s="149"/>
      <c r="AW586" s="149"/>
      <c r="AX586" s="149"/>
      <c r="AY586" s="149"/>
      <c r="AZ586" s="149"/>
      <c r="BA586" s="149"/>
      <c r="BB586" s="149"/>
      <c r="BC586" s="149"/>
      <c r="BD586" s="149"/>
      <c r="BE586" s="149"/>
      <c r="BF586" s="149"/>
      <c r="BG586" s="149"/>
      <c r="BH586" s="149"/>
    </row>
    <row r="587" spans="1:60" ht="22.5" outlineLevel="1" x14ac:dyDescent="0.2">
      <c r="A587" s="175">
        <v>133</v>
      </c>
      <c r="B587" s="176" t="s">
        <v>1982</v>
      </c>
      <c r="C587" s="185" t="s">
        <v>1983</v>
      </c>
      <c r="D587" s="177" t="s">
        <v>357</v>
      </c>
      <c r="E587" s="178">
        <v>1</v>
      </c>
      <c r="F587" s="179"/>
      <c r="G587" s="180">
        <f>ROUND(E587*F587,2)</f>
        <v>0</v>
      </c>
      <c r="H587" s="179"/>
      <c r="I587" s="180">
        <f>ROUND(E587*H587,2)</f>
        <v>0</v>
      </c>
      <c r="J587" s="179"/>
      <c r="K587" s="180">
        <f>ROUND(E587*J587,2)</f>
        <v>0</v>
      </c>
      <c r="L587" s="180">
        <v>21</v>
      </c>
      <c r="M587" s="180">
        <f>G587*(1+L587/100)</f>
        <v>0</v>
      </c>
      <c r="N587" s="178">
        <v>0</v>
      </c>
      <c r="O587" s="178">
        <f>ROUND(E587*N587,2)</f>
        <v>0</v>
      </c>
      <c r="P587" s="178">
        <v>0</v>
      </c>
      <c r="Q587" s="178">
        <f>ROUND(E587*P587,2)</f>
        <v>0</v>
      </c>
      <c r="R587" s="180" t="s">
        <v>1084</v>
      </c>
      <c r="S587" s="180" t="s">
        <v>272</v>
      </c>
      <c r="T587" s="181" t="s">
        <v>272</v>
      </c>
      <c r="U587" s="160">
        <v>0.52</v>
      </c>
      <c r="V587" s="160">
        <f>ROUND(E587*U587,2)</f>
        <v>0.52</v>
      </c>
      <c r="W587" s="160"/>
      <c r="X587" s="160" t="s">
        <v>313</v>
      </c>
      <c r="Y587" s="160" t="s">
        <v>275</v>
      </c>
      <c r="Z587" s="149"/>
      <c r="AA587" s="149"/>
      <c r="AB587" s="149"/>
      <c r="AC587" s="149"/>
      <c r="AD587" s="149"/>
      <c r="AE587" s="149"/>
      <c r="AF587" s="149"/>
      <c r="AG587" s="149" t="s">
        <v>554</v>
      </c>
      <c r="AH587" s="149"/>
      <c r="AI587" s="149"/>
      <c r="AJ587" s="149"/>
      <c r="AK587" s="149"/>
      <c r="AL587" s="149"/>
      <c r="AM587" s="149"/>
      <c r="AN587" s="149"/>
      <c r="AO587" s="149"/>
      <c r="AP587" s="149"/>
      <c r="AQ587" s="149"/>
      <c r="AR587" s="149"/>
      <c r="AS587" s="149"/>
      <c r="AT587" s="149"/>
      <c r="AU587" s="149"/>
      <c r="AV587" s="149"/>
      <c r="AW587" s="149"/>
      <c r="AX587" s="149"/>
      <c r="AY587" s="149"/>
      <c r="AZ587" s="149"/>
      <c r="BA587" s="149"/>
      <c r="BB587" s="149"/>
      <c r="BC587" s="149"/>
      <c r="BD587" s="149"/>
      <c r="BE587" s="149"/>
      <c r="BF587" s="149"/>
      <c r="BG587" s="149"/>
      <c r="BH587" s="149"/>
    </row>
    <row r="588" spans="1:60" outlineLevel="2" x14ac:dyDescent="0.2">
      <c r="A588" s="156"/>
      <c r="B588" s="157"/>
      <c r="C588" s="249" t="s">
        <v>1574</v>
      </c>
      <c r="D588" s="250"/>
      <c r="E588" s="250"/>
      <c r="F588" s="250"/>
      <c r="G588" s="250"/>
      <c r="H588" s="160"/>
      <c r="I588" s="160"/>
      <c r="J588" s="160"/>
      <c r="K588" s="160"/>
      <c r="L588" s="160"/>
      <c r="M588" s="160"/>
      <c r="N588" s="159"/>
      <c r="O588" s="159"/>
      <c r="P588" s="159"/>
      <c r="Q588" s="159"/>
      <c r="R588" s="160"/>
      <c r="S588" s="160"/>
      <c r="T588" s="160"/>
      <c r="U588" s="160"/>
      <c r="V588" s="160"/>
      <c r="W588" s="160"/>
      <c r="X588" s="160"/>
      <c r="Y588" s="160"/>
      <c r="Z588" s="149"/>
      <c r="AA588" s="149"/>
      <c r="AB588" s="149"/>
      <c r="AC588" s="149"/>
      <c r="AD588" s="149"/>
      <c r="AE588" s="149"/>
      <c r="AF588" s="149"/>
      <c r="AG588" s="149" t="s">
        <v>278</v>
      </c>
      <c r="AH588" s="149"/>
      <c r="AI588" s="149"/>
      <c r="AJ588" s="149"/>
      <c r="AK588" s="149"/>
      <c r="AL588" s="149"/>
      <c r="AM588" s="149"/>
      <c r="AN588" s="149"/>
      <c r="AO588" s="149"/>
      <c r="AP588" s="149"/>
      <c r="AQ588" s="149"/>
      <c r="AR588" s="149"/>
      <c r="AS588" s="149"/>
      <c r="AT588" s="149"/>
      <c r="AU588" s="149"/>
      <c r="AV588" s="149"/>
      <c r="AW588" s="149"/>
      <c r="AX588" s="149"/>
      <c r="AY588" s="149"/>
      <c r="AZ588" s="149"/>
      <c r="BA588" s="149"/>
      <c r="BB588" s="149"/>
      <c r="BC588" s="149"/>
      <c r="BD588" s="149"/>
      <c r="BE588" s="149"/>
      <c r="BF588" s="149"/>
      <c r="BG588" s="149"/>
      <c r="BH588" s="149"/>
    </row>
    <row r="589" spans="1:60" outlineLevel="2" x14ac:dyDescent="0.2">
      <c r="A589" s="156"/>
      <c r="B589" s="157"/>
      <c r="C589" s="186" t="s">
        <v>1984</v>
      </c>
      <c r="D589" s="165"/>
      <c r="E589" s="166">
        <v>1</v>
      </c>
      <c r="F589" s="160"/>
      <c r="G589" s="160"/>
      <c r="H589" s="160"/>
      <c r="I589" s="160"/>
      <c r="J589" s="160"/>
      <c r="K589" s="160"/>
      <c r="L589" s="160"/>
      <c r="M589" s="160"/>
      <c r="N589" s="159"/>
      <c r="O589" s="159"/>
      <c r="P589" s="159"/>
      <c r="Q589" s="159"/>
      <c r="R589" s="160"/>
      <c r="S589" s="160"/>
      <c r="T589" s="160"/>
      <c r="U589" s="160"/>
      <c r="V589" s="160"/>
      <c r="W589" s="160"/>
      <c r="X589" s="160"/>
      <c r="Y589" s="160"/>
      <c r="Z589" s="149"/>
      <c r="AA589" s="149"/>
      <c r="AB589" s="149"/>
      <c r="AC589" s="149"/>
      <c r="AD589" s="149"/>
      <c r="AE589" s="149"/>
      <c r="AF589" s="149"/>
      <c r="AG589" s="149" t="s">
        <v>284</v>
      </c>
      <c r="AH589" s="149">
        <v>0</v>
      </c>
      <c r="AI589" s="149"/>
      <c r="AJ589" s="149"/>
      <c r="AK589" s="149"/>
      <c r="AL589" s="149"/>
      <c r="AM589" s="149"/>
      <c r="AN589" s="149"/>
      <c r="AO589" s="149"/>
      <c r="AP589" s="149"/>
      <c r="AQ589" s="149"/>
      <c r="AR589" s="149"/>
      <c r="AS589" s="149"/>
      <c r="AT589" s="149"/>
      <c r="AU589" s="149"/>
      <c r="AV589" s="149"/>
      <c r="AW589" s="149"/>
      <c r="AX589" s="149"/>
      <c r="AY589" s="149"/>
      <c r="AZ589" s="149"/>
      <c r="BA589" s="149"/>
      <c r="BB589" s="149"/>
      <c r="BC589" s="149"/>
      <c r="BD589" s="149"/>
      <c r="BE589" s="149"/>
      <c r="BF589" s="149"/>
      <c r="BG589" s="149"/>
      <c r="BH589" s="149"/>
    </row>
    <row r="590" spans="1:60" outlineLevel="2" x14ac:dyDescent="0.2">
      <c r="A590" s="156"/>
      <c r="B590" s="157"/>
      <c r="C590" s="251"/>
      <c r="D590" s="252"/>
      <c r="E590" s="252"/>
      <c r="F590" s="252"/>
      <c r="G590" s="252"/>
      <c r="H590" s="160"/>
      <c r="I590" s="160"/>
      <c r="J590" s="160"/>
      <c r="K590" s="160"/>
      <c r="L590" s="160"/>
      <c r="M590" s="160"/>
      <c r="N590" s="159"/>
      <c r="O590" s="159"/>
      <c r="P590" s="159"/>
      <c r="Q590" s="159"/>
      <c r="R590" s="160"/>
      <c r="S590" s="160"/>
      <c r="T590" s="160"/>
      <c r="U590" s="160"/>
      <c r="V590" s="160"/>
      <c r="W590" s="160"/>
      <c r="X590" s="160"/>
      <c r="Y590" s="160"/>
      <c r="Z590" s="149"/>
      <c r="AA590" s="149"/>
      <c r="AB590" s="149"/>
      <c r="AC590" s="149"/>
      <c r="AD590" s="149"/>
      <c r="AE590" s="149"/>
      <c r="AF590" s="149"/>
      <c r="AG590" s="149" t="s">
        <v>279</v>
      </c>
      <c r="AH590" s="149"/>
      <c r="AI590" s="149"/>
      <c r="AJ590" s="149"/>
      <c r="AK590" s="149"/>
      <c r="AL590" s="149"/>
      <c r="AM590" s="149"/>
      <c r="AN590" s="149"/>
      <c r="AO590" s="149"/>
      <c r="AP590" s="149"/>
      <c r="AQ590" s="149"/>
      <c r="AR590" s="149"/>
      <c r="AS590" s="149"/>
      <c r="AT590" s="149"/>
      <c r="AU590" s="149"/>
      <c r="AV590" s="149"/>
      <c r="AW590" s="149"/>
      <c r="AX590" s="149"/>
      <c r="AY590" s="149"/>
      <c r="AZ590" s="149"/>
      <c r="BA590" s="149"/>
      <c r="BB590" s="149"/>
      <c r="BC590" s="149"/>
      <c r="BD590" s="149"/>
      <c r="BE590" s="149"/>
      <c r="BF590" s="149"/>
      <c r="BG590" s="149"/>
      <c r="BH590" s="149"/>
    </row>
    <row r="591" spans="1:60" outlineLevel="1" x14ac:dyDescent="0.2">
      <c r="A591" s="175">
        <v>134</v>
      </c>
      <c r="B591" s="176" t="s">
        <v>1985</v>
      </c>
      <c r="C591" s="185" t="s">
        <v>1986</v>
      </c>
      <c r="D591" s="177" t="s">
        <v>357</v>
      </c>
      <c r="E591" s="178">
        <v>20</v>
      </c>
      <c r="F591" s="179"/>
      <c r="G591" s="180">
        <f>ROUND(E591*F591,2)</f>
        <v>0</v>
      </c>
      <c r="H591" s="179"/>
      <c r="I591" s="180">
        <f>ROUND(E591*H591,2)</f>
        <v>0</v>
      </c>
      <c r="J591" s="179"/>
      <c r="K591" s="180">
        <f>ROUND(E591*J591,2)</f>
        <v>0</v>
      </c>
      <c r="L591" s="180">
        <v>21</v>
      </c>
      <c r="M591" s="180">
        <f>G591*(1+L591/100)</f>
        <v>0</v>
      </c>
      <c r="N591" s="178">
        <v>2.1000000000000001E-4</v>
      </c>
      <c r="O591" s="178">
        <f>ROUND(E591*N591,2)</f>
        <v>0</v>
      </c>
      <c r="P591" s="178">
        <v>3.5000000000000001E-3</v>
      </c>
      <c r="Q591" s="178">
        <f>ROUND(E591*P591,2)</f>
        <v>7.0000000000000007E-2</v>
      </c>
      <c r="R591" s="180" t="s">
        <v>1084</v>
      </c>
      <c r="S591" s="180" t="s">
        <v>272</v>
      </c>
      <c r="T591" s="181" t="s">
        <v>272</v>
      </c>
      <c r="U591" s="160">
        <v>0.37</v>
      </c>
      <c r="V591" s="160">
        <f>ROUND(E591*U591,2)</f>
        <v>7.4</v>
      </c>
      <c r="W591" s="160"/>
      <c r="X591" s="160" t="s">
        <v>313</v>
      </c>
      <c r="Y591" s="160" t="s">
        <v>275</v>
      </c>
      <c r="Z591" s="149"/>
      <c r="AA591" s="149"/>
      <c r="AB591" s="149"/>
      <c r="AC591" s="149"/>
      <c r="AD591" s="149"/>
      <c r="AE591" s="149"/>
      <c r="AF591" s="149"/>
      <c r="AG591" s="149" t="s">
        <v>554</v>
      </c>
      <c r="AH591" s="149"/>
      <c r="AI591" s="149"/>
      <c r="AJ591" s="149"/>
      <c r="AK591" s="149"/>
      <c r="AL591" s="149"/>
      <c r="AM591" s="149"/>
      <c r="AN591" s="149"/>
      <c r="AO591" s="149"/>
      <c r="AP591" s="149"/>
      <c r="AQ591" s="149"/>
      <c r="AR591" s="149"/>
      <c r="AS591" s="149"/>
      <c r="AT591" s="149"/>
      <c r="AU591" s="149"/>
      <c r="AV591" s="149"/>
      <c r="AW591" s="149"/>
      <c r="AX591" s="149"/>
      <c r="AY591" s="149"/>
      <c r="AZ591" s="149"/>
      <c r="BA591" s="149"/>
      <c r="BB591" s="149"/>
      <c r="BC591" s="149"/>
      <c r="BD591" s="149"/>
      <c r="BE591" s="149"/>
      <c r="BF591" s="149"/>
      <c r="BG591" s="149"/>
      <c r="BH591" s="149"/>
    </row>
    <row r="592" spans="1:60" outlineLevel="2" x14ac:dyDescent="0.2">
      <c r="A592" s="156"/>
      <c r="B592" s="157"/>
      <c r="C592" s="186" t="s">
        <v>1247</v>
      </c>
      <c r="D592" s="165"/>
      <c r="E592" s="166">
        <v>20</v>
      </c>
      <c r="F592" s="160"/>
      <c r="G592" s="160"/>
      <c r="H592" s="160"/>
      <c r="I592" s="160"/>
      <c r="J592" s="160"/>
      <c r="K592" s="160"/>
      <c r="L592" s="160"/>
      <c r="M592" s="160"/>
      <c r="N592" s="159"/>
      <c r="O592" s="159"/>
      <c r="P592" s="159"/>
      <c r="Q592" s="159"/>
      <c r="R592" s="160"/>
      <c r="S592" s="160"/>
      <c r="T592" s="160"/>
      <c r="U592" s="160"/>
      <c r="V592" s="160"/>
      <c r="W592" s="160"/>
      <c r="X592" s="160"/>
      <c r="Y592" s="160"/>
      <c r="Z592" s="149"/>
      <c r="AA592" s="149"/>
      <c r="AB592" s="149"/>
      <c r="AC592" s="149"/>
      <c r="AD592" s="149"/>
      <c r="AE592" s="149"/>
      <c r="AF592" s="149"/>
      <c r="AG592" s="149" t="s">
        <v>284</v>
      </c>
      <c r="AH592" s="149">
        <v>0</v>
      </c>
      <c r="AI592" s="149"/>
      <c r="AJ592" s="149"/>
      <c r="AK592" s="149"/>
      <c r="AL592" s="149"/>
      <c r="AM592" s="149"/>
      <c r="AN592" s="149"/>
      <c r="AO592" s="149"/>
      <c r="AP592" s="149"/>
      <c r="AQ592" s="149"/>
      <c r="AR592" s="149"/>
      <c r="AS592" s="149"/>
      <c r="AT592" s="149"/>
      <c r="AU592" s="149"/>
      <c r="AV592" s="149"/>
      <c r="AW592" s="149"/>
      <c r="AX592" s="149"/>
      <c r="AY592" s="149"/>
      <c r="AZ592" s="149"/>
      <c r="BA592" s="149"/>
      <c r="BB592" s="149"/>
      <c r="BC592" s="149"/>
      <c r="BD592" s="149"/>
      <c r="BE592" s="149"/>
      <c r="BF592" s="149"/>
      <c r="BG592" s="149"/>
      <c r="BH592" s="149"/>
    </row>
    <row r="593" spans="1:60" outlineLevel="2" x14ac:dyDescent="0.2">
      <c r="A593" s="156"/>
      <c r="B593" s="157"/>
      <c r="C593" s="251"/>
      <c r="D593" s="252"/>
      <c r="E593" s="252"/>
      <c r="F593" s="252"/>
      <c r="G593" s="252"/>
      <c r="H593" s="160"/>
      <c r="I593" s="160"/>
      <c r="J593" s="160"/>
      <c r="K593" s="160"/>
      <c r="L593" s="160"/>
      <c r="M593" s="160"/>
      <c r="N593" s="159"/>
      <c r="O593" s="159"/>
      <c r="P593" s="159"/>
      <c r="Q593" s="159"/>
      <c r="R593" s="160"/>
      <c r="S593" s="160"/>
      <c r="T593" s="160"/>
      <c r="U593" s="160"/>
      <c r="V593" s="160"/>
      <c r="W593" s="160"/>
      <c r="X593" s="160"/>
      <c r="Y593" s="160"/>
      <c r="Z593" s="149"/>
      <c r="AA593" s="149"/>
      <c r="AB593" s="149"/>
      <c r="AC593" s="149"/>
      <c r="AD593" s="149"/>
      <c r="AE593" s="149"/>
      <c r="AF593" s="149"/>
      <c r="AG593" s="149" t="s">
        <v>279</v>
      </c>
      <c r="AH593" s="149"/>
      <c r="AI593" s="149"/>
      <c r="AJ593" s="149"/>
      <c r="AK593" s="149"/>
      <c r="AL593" s="149"/>
      <c r="AM593" s="149"/>
      <c r="AN593" s="149"/>
      <c r="AO593" s="149"/>
      <c r="AP593" s="149"/>
      <c r="AQ593" s="149"/>
      <c r="AR593" s="149"/>
      <c r="AS593" s="149"/>
      <c r="AT593" s="149"/>
      <c r="AU593" s="149"/>
      <c r="AV593" s="149"/>
      <c r="AW593" s="149"/>
      <c r="AX593" s="149"/>
      <c r="AY593" s="149"/>
      <c r="AZ593" s="149"/>
      <c r="BA593" s="149"/>
      <c r="BB593" s="149"/>
      <c r="BC593" s="149"/>
      <c r="BD593" s="149"/>
      <c r="BE593" s="149"/>
      <c r="BF593" s="149"/>
      <c r="BG593" s="149"/>
      <c r="BH593" s="149"/>
    </row>
    <row r="594" spans="1:60" outlineLevel="1" x14ac:dyDescent="0.2">
      <c r="A594" s="175">
        <v>135</v>
      </c>
      <c r="B594" s="176" t="s">
        <v>1987</v>
      </c>
      <c r="C594" s="185" t="s">
        <v>1988</v>
      </c>
      <c r="D594" s="177" t="s">
        <v>357</v>
      </c>
      <c r="E594" s="178">
        <v>36</v>
      </c>
      <c r="F594" s="179"/>
      <c r="G594" s="180">
        <f>ROUND(E594*F594,2)</f>
        <v>0</v>
      </c>
      <c r="H594" s="179"/>
      <c r="I594" s="180">
        <f>ROUND(E594*H594,2)</f>
        <v>0</v>
      </c>
      <c r="J594" s="179"/>
      <c r="K594" s="180">
        <f>ROUND(E594*J594,2)</f>
        <v>0</v>
      </c>
      <c r="L594" s="180">
        <v>21</v>
      </c>
      <c r="M594" s="180">
        <f>G594*(1+L594/100)</f>
        <v>0</v>
      </c>
      <c r="N594" s="178">
        <v>0</v>
      </c>
      <c r="O594" s="178">
        <f>ROUND(E594*N594,2)</f>
        <v>0</v>
      </c>
      <c r="P594" s="178">
        <v>0</v>
      </c>
      <c r="Q594" s="178">
        <f>ROUND(E594*P594,2)</f>
        <v>0</v>
      </c>
      <c r="R594" s="180" t="s">
        <v>1084</v>
      </c>
      <c r="S594" s="180" t="s">
        <v>272</v>
      </c>
      <c r="T594" s="181" t="s">
        <v>272</v>
      </c>
      <c r="U594" s="160">
        <v>0.05</v>
      </c>
      <c r="V594" s="160">
        <f>ROUND(E594*U594,2)</f>
        <v>1.8</v>
      </c>
      <c r="W594" s="160"/>
      <c r="X594" s="160" t="s">
        <v>313</v>
      </c>
      <c r="Y594" s="160" t="s">
        <v>275</v>
      </c>
      <c r="Z594" s="149"/>
      <c r="AA594" s="149"/>
      <c r="AB594" s="149"/>
      <c r="AC594" s="149"/>
      <c r="AD594" s="149"/>
      <c r="AE594" s="149"/>
      <c r="AF594" s="149"/>
      <c r="AG594" s="149" t="s">
        <v>554</v>
      </c>
      <c r="AH594" s="149"/>
      <c r="AI594" s="149"/>
      <c r="AJ594" s="149"/>
      <c r="AK594" s="149"/>
      <c r="AL594" s="149"/>
      <c r="AM594" s="149"/>
      <c r="AN594" s="149"/>
      <c r="AO594" s="149"/>
      <c r="AP594" s="149"/>
      <c r="AQ594" s="149"/>
      <c r="AR594" s="149"/>
      <c r="AS594" s="149"/>
      <c r="AT594" s="149"/>
      <c r="AU594" s="149"/>
      <c r="AV594" s="149"/>
      <c r="AW594" s="149"/>
      <c r="AX594" s="149"/>
      <c r="AY594" s="149"/>
      <c r="AZ594" s="149"/>
      <c r="BA594" s="149"/>
      <c r="BB594" s="149"/>
      <c r="BC594" s="149"/>
      <c r="BD594" s="149"/>
      <c r="BE594" s="149"/>
      <c r="BF594" s="149"/>
      <c r="BG594" s="149"/>
      <c r="BH594" s="149"/>
    </row>
    <row r="595" spans="1:60" outlineLevel="2" x14ac:dyDescent="0.2">
      <c r="A595" s="156"/>
      <c r="B595" s="157"/>
      <c r="C595" s="249" t="s">
        <v>1989</v>
      </c>
      <c r="D595" s="250"/>
      <c r="E595" s="250"/>
      <c r="F595" s="250"/>
      <c r="G595" s="250"/>
      <c r="H595" s="160"/>
      <c r="I595" s="160"/>
      <c r="J595" s="160"/>
      <c r="K595" s="160"/>
      <c r="L595" s="160"/>
      <c r="M595" s="160"/>
      <c r="N595" s="159"/>
      <c r="O595" s="159"/>
      <c r="P595" s="159"/>
      <c r="Q595" s="159"/>
      <c r="R595" s="160"/>
      <c r="S595" s="160"/>
      <c r="T595" s="160"/>
      <c r="U595" s="160"/>
      <c r="V595" s="160"/>
      <c r="W595" s="160"/>
      <c r="X595" s="160"/>
      <c r="Y595" s="160"/>
      <c r="Z595" s="149"/>
      <c r="AA595" s="149"/>
      <c r="AB595" s="149"/>
      <c r="AC595" s="149"/>
      <c r="AD595" s="149"/>
      <c r="AE595" s="149"/>
      <c r="AF595" s="149"/>
      <c r="AG595" s="149" t="s">
        <v>278</v>
      </c>
      <c r="AH595" s="149"/>
      <c r="AI595" s="149"/>
      <c r="AJ595" s="149"/>
      <c r="AK595" s="149"/>
      <c r="AL595" s="149"/>
      <c r="AM595" s="149"/>
      <c r="AN595" s="149"/>
      <c r="AO595" s="149"/>
      <c r="AP595" s="149"/>
      <c r="AQ595" s="149"/>
      <c r="AR595" s="149"/>
      <c r="AS595" s="149"/>
      <c r="AT595" s="149"/>
      <c r="AU595" s="149"/>
      <c r="AV595" s="149"/>
      <c r="AW595" s="149"/>
      <c r="AX595" s="149"/>
      <c r="AY595" s="149"/>
      <c r="AZ595" s="149"/>
      <c r="BA595" s="149"/>
      <c r="BB595" s="149"/>
      <c r="BC595" s="149"/>
      <c r="BD595" s="149"/>
      <c r="BE595" s="149"/>
      <c r="BF595" s="149"/>
      <c r="BG595" s="149"/>
      <c r="BH595" s="149"/>
    </row>
    <row r="596" spans="1:60" outlineLevel="2" x14ac:dyDescent="0.2">
      <c r="A596" s="156"/>
      <c r="B596" s="157"/>
      <c r="C596" s="186" t="s">
        <v>1990</v>
      </c>
      <c r="D596" s="165"/>
      <c r="E596" s="166">
        <v>36</v>
      </c>
      <c r="F596" s="160"/>
      <c r="G596" s="160"/>
      <c r="H596" s="160"/>
      <c r="I596" s="160"/>
      <c r="J596" s="160"/>
      <c r="K596" s="160"/>
      <c r="L596" s="160"/>
      <c r="M596" s="160"/>
      <c r="N596" s="159"/>
      <c r="O596" s="159"/>
      <c r="P596" s="159"/>
      <c r="Q596" s="159"/>
      <c r="R596" s="160"/>
      <c r="S596" s="160"/>
      <c r="T596" s="160"/>
      <c r="U596" s="160"/>
      <c r="V596" s="160"/>
      <c r="W596" s="160"/>
      <c r="X596" s="160"/>
      <c r="Y596" s="160"/>
      <c r="Z596" s="149"/>
      <c r="AA596" s="149"/>
      <c r="AB596" s="149"/>
      <c r="AC596" s="149"/>
      <c r="AD596" s="149"/>
      <c r="AE596" s="149"/>
      <c r="AF596" s="149"/>
      <c r="AG596" s="149" t="s">
        <v>284</v>
      </c>
      <c r="AH596" s="149">
        <v>0</v>
      </c>
      <c r="AI596" s="149"/>
      <c r="AJ596" s="149"/>
      <c r="AK596" s="149"/>
      <c r="AL596" s="149"/>
      <c r="AM596" s="149"/>
      <c r="AN596" s="149"/>
      <c r="AO596" s="149"/>
      <c r="AP596" s="149"/>
      <c r="AQ596" s="149"/>
      <c r="AR596" s="149"/>
      <c r="AS596" s="149"/>
      <c r="AT596" s="149"/>
      <c r="AU596" s="149"/>
      <c r="AV596" s="149"/>
      <c r="AW596" s="149"/>
      <c r="AX596" s="149"/>
      <c r="AY596" s="149"/>
      <c r="AZ596" s="149"/>
      <c r="BA596" s="149"/>
      <c r="BB596" s="149"/>
      <c r="BC596" s="149"/>
      <c r="BD596" s="149"/>
      <c r="BE596" s="149"/>
      <c r="BF596" s="149"/>
      <c r="BG596" s="149"/>
      <c r="BH596" s="149"/>
    </row>
    <row r="597" spans="1:60" outlineLevel="2" x14ac:dyDescent="0.2">
      <c r="A597" s="156"/>
      <c r="B597" s="157"/>
      <c r="C597" s="251"/>
      <c r="D597" s="252"/>
      <c r="E597" s="252"/>
      <c r="F597" s="252"/>
      <c r="G597" s="252"/>
      <c r="H597" s="160"/>
      <c r="I597" s="160"/>
      <c r="J597" s="160"/>
      <c r="K597" s="160"/>
      <c r="L597" s="160"/>
      <c r="M597" s="160"/>
      <c r="N597" s="159"/>
      <c r="O597" s="159"/>
      <c r="P597" s="159"/>
      <c r="Q597" s="159"/>
      <c r="R597" s="160"/>
      <c r="S597" s="160"/>
      <c r="T597" s="160"/>
      <c r="U597" s="160"/>
      <c r="V597" s="160"/>
      <c r="W597" s="160"/>
      <c r="X597" s="160"/>
      <c r="Y597" s="160"/>
      <c r="Z597" s="149"/>
      <c r="AA597" s="149"/>
      <c r="AB597" s="149"/>
      <c r="AC597" s="149"/>
      <c r="AD597" s="149"/>
      <c r="AE597" s="149"/>
      <c r="AF597" s="149"/>
      <c r="AG597" s="149" t="s">
        <v>279</v>
      </c>
      <c r="AH597" s="149"/>
      <c r="AI597" s="149"/>
      <c r="AJ597" s="149"/>
      <c r="AK597" s="149"/>
      <c r="AL597" s="149"/>
      <c r="AM597" s="149"/>
      <c r="AN597" s="149"/>
      <c r="AO597" s="149"/>
      <c r="AP597" s="149"/>
      <c r="AQ597" s="149"/>
      <c r="AR597" s="149"/>
      <c r="AS597" s="149"/>
      <c r="AT597" s="149"/>
      <c r="AU597" s="149"/>
      <c r="AV597" s="149"/>
      <c r="AW597" s="149"/>
      <c r="AX597" s="149"/>
      <c r="AY597" s="149"/>
      <c r="AZ597" s="149"/>
      <c r="BA597" s="149"/>
      <c r="BB597" s="149"/>
      <c r="BC597" s="149"/>
      <c r="BD597" s="149"/>
      <c r="BE597" s="149"/>
      <c r="BF597" s="149"/>
      <c r="BG597" s="149"/>
      <c r="BH597" s="149"/>
    </row>
    <row r="598" spans="1:60" outlineLevel="1" x14ac:dyDescent="0.2">
      <c r="A598" s="175">
        <v>136</v>
      </c>
      <c r="B598" s="176" t="s">
        <v>1991</v>
      </c>
      <c r="C598" s="185" t="s">
        <v>1992</v>
      </c>
      <c r="D598" s="177" t="s">
        <v>357</v>
      </c>
      <c r="E598" s="178">
        <v>6</v>
      </c>
      <c r="F598" s="179"/>
      <c r="G598" s="180">
        <f>ROUND(E598*F598,2)</f>
        <v>0</v>
      </c>
      <c r="H598" s="179"/>
      <c r="I598" s="180">
        <f>ROUND(E598*H598,2)</f>
        <v>0</v>
      </c>
      <c r="J598" s="179"/>
      <c r="K598" s="180">
        <f>ROUND(E598*J598,2)</f>
        <v>0</v>
      </c>
      <c r="L598" s="180">
        <v>21</v>
      </c>
      <c r="M598" s="180">
        <f>G598*(1+L598/100)</f>
        <v>0</v>
      </c>
      <c r="N598" s="178">
        <v>0</v>
      </c>
      <c r="O598" s="178">
        <f>ROUND(E598*N598,2)</f>
        <v>0</v>
      </c>
      <c r="P598" s="178">
        <v>0</v>
      </c>
      <c r="Q598" s="178">
        <f>ROUND(E598*P598,2)</f>
        <v>0</v>
      </c>
      <c r="R598" s="180" t="s">
        <v>1084</v>
      </c>
      <c r="S598" s="180" t="s">
        <v>272</v>
      </c>
      <c r="T598" s="181" t="s">
        <v>272</v>
      </c>
      <c r="U598" s="160">
        <v>0.17</v>
      </c>
      <c r="V598" s="160">
        <f>ROUND(E598*U598,2)</f>
        <v>1.02</v>
      </c>
      <c r="W598" s="160"/>
      <c r="X598" s="160" t="s">
        <v>313</v>
      </c>
      <c r="Y598" s="160" t="s">
        <v>275</v>
      </c>
      <c r="Z598" s="149"/>
      <c r="AA598" s="149"/>
      <c r="AB598" s="149"/>
      <c r="AC598" s="149"/>
      <c r="AD598" s="149"/>
      <c r="AE598" s="149"/>
      <c r="AF598" s="149"/>
      <c r="AG598" s="149" t="s">
        <v>554</v>
      </c>
      <c r="AH598" s="149"/>
      <c r="AI598" s="149"/>
      <c r="AJ598" s="149"/>
      <c r="AK598" s="149"/>
      <c r="AL598" s="149"/>
      <c r="AM598" s="149"/>
      <c r="AN598" s="149"/>
      <c r="AO598" s="149"/>
      <c r="AP598" s="149"/>
      <c r="AQ598" s="149"/>
      <c r="AR598" s="149"/>
      <c r="AS598" s="149"/>
      <c r="AT598" s="149"/>
      <c r="AU598" s="149"/>
      <c r="AV598" s="149"/>
      <c r="AW598" s="149"/>
      <c r="AX598" s="149"/>
      <c r="AY598" s="149"/>
      <c r="AZ598" s="149"/>
      <c r="BA598" s="149"/>
      <c r="BB598" s="149"/>
      <c r="BC598" s="149"/>
      <c r="BD598" s="149"/>
      <c r="BE598" s="149"/>
      <c r="BF598" s="149"/>
      <c r="BG598" s="149"/>
      <c r="BH598" s="149"/>
    </row>
    <row r="599" spans="1:60" outlineLevel="2" x14ac:dyDescent="0.2">
      <c r="A599" s="156"/>
      <c r="B599" s="157"/>
      <c r="C599" s="249" t="s">
        <v>1574</v>
      </c>
      <c r="D599" s="250"/>
      <c r="E599" s="250"/>
      <c r="F599" s="250"/>
      <c r="G599" s="250"/>
      <c r="H599" s="160"/>
      <c r="I599" s="160"/>
      <c r="J599" s="160"/>
      <c r="K599" s="160"/>
      <c r="L599" s="160"/>
      <c r="M599" s="160"/>
      <c r="N599" s="159"/>
      <c r="O599" s="159"/>
      <c r="P599" s="159"/>
      <c r="Q599" s="159"/>
      <c r="R599" s="160"/>
      <c r="S599" s="160"/>
      <c r="T599" s="160"/>
      <c r="U599" s="160"/>
      <c r="V599" s="160"/>
      <c r="W599" s="160"/>
      <c r="X599" s="160"/>
      <c r="Y599" s="160"/>
      <c r="Z599" s="149"/>
      <c r="AA599" s="149"/>
      <c r="AB599" s="149"/>
      <c r="AC599" s="149"/>
      <c r="AD599" s="149"/>
      <c r="AE599" s="149"/>
      <c r="AF599" s="149"/>
      <c r="AG599" s="149" t="s">
        <v>278</v>
      </c>
      <c r="AH599" s="149"/>
      <c r="AI599" s="149"/>
      <c r="AJ599" s="149"/>
      <c r="AK599" s="149"/>
      <c r="AL599" s="149"/>
      <c r="AM599" s="149"/>
      <c r="AN599" s="149"/>
      <c r="AO599" s="149"/>
      <c r="AP599" s="149"/>
      <c r="AQ599" s="149"/>
      <c r="AR599" s="149"/>
      <c r="AS599" s="149"/>
      <c r="AT599" s="149"/>
      <c r="AU599" s="149"/>
      <c r="AV599" s="149"/>
      <c r="AW599" s="149"/>
      <c r="AX599" s="149"/>
      <c r="AY599" s="149"/>
      <c r="AZ599" s="149"/>
      <c r="BA599" s="149"/>
      <c r="BB599" s="149"/>
      <c r="BC599" s="149"/>
      <c r="BD599" s="149"/>
      <c r="BE599" s="149"/>
      <c r="BF599" s="149"/>
      <c r="BG599" s="149"/>
      <c r="BH599" s="149"/>
    </row>
    <row r="600" spans="1:60" outlineLevel="2" x14ac:dyDescent="0.2">
      <c r="A600" s="156"/>
      <c r="B600" s="157"/>
      <c r="C600" s="186" t="s">
        <v>1993</v>
      </c>
      <c r="D600" s="165"/>
      <c r="E600" s="166">
        <v>6</v>
      </c>
      <c r="F600" s="160"/>
      <c r="G600" s="160"/>
      <c r="H600" s="160"/>
      <c r="I600" s="160"/>
      <c r="J600" s="160"/>
      <c r="K600" s="160"/>
      <c r="L600" s="160"/>
      <c r="M600" s="160"/>
      <c r="N600" s="159"/>
      <c r="O600" s="159"/>
      <c r="P600" s="159"/>
      <c r="Q600" s="159"/>
      <c r="R600" s="160"/>
      <c r="S600" s="160"/>
      <c r="T600" s="160"/>
      <c r="U600" s="160"/>
      <c r="V600" s="160"/>
      <c r="W600" s="160"/>
      <c r="X600" s="160"/>
      <c r="Y600" s="160"/>
      <c r="Z600" s="149"/>
      <c r="AA600" s="149"/>
      <c r="AB600" s="149"/>
      <c r="AC600" s="149"/>
      <c r="AD600" s="149"/>
      <c r="AE600" s="149"/>
      <c r="AF600" s="149"/>
      <c r="AG600" s="149" t="s">
        <v>284</v>
      </c>
      <c r="AH600" s="149">
        <v>0</v>
      </c>
      <c r="AI600" s="149"/>
      <c r="AJ600" s="149"/>
      <c r="AK600" s="149"/>
      <c r="AL600" s="149"/>
      <c r="AM600" s="149"/>
      <c r="AN600" s="149"/>
      <c r="AO600" s="149"/>
      <c r="AP600" s="149"/>
      <c r="AQ600" s="149"/>
      <c r="AR600" s="149"/>
      <c r="AS600" s="149"/>
      <c r="AT600" s="149"/>
      <c r="AU600" s="149"/>
      <c r="AV600" s="149"/>
      <c r="AW600" s="149"/>
      <c r="AX600" s="149"/>
      <c r="AY600" s="149"/>
      <c r="AZ600" s="149"/>
      <c r="BA600" s="149"/>
      <c r="BB600" s="149"/>
      <c r="BC600" s="149"/>
      <c r="BD600" s="149"/>
      <c r="BE600" s="149"/>
      <c r="BF600" s="149"/>
      <c r="BG600" s="149"/>
      <c r="BH600" s="149"/>
    </row>
    <row r="601" spans="1:60" outlineLevel="2" x14ac:dyDescent="0.2">
      <c r="A601" s="156"/>
      <c r="B601" s="157"/>
      <c r="C601" s="251"/>
      <c r="D601" s="252"/>
      <c r="E601" s="252"/>
      <c r="F601" s="252"/>
      <c r="G601" s="252"/>
      <c r="H601" s="160"/>
      <c r="I601" s="160"/>
      <c r="J601" s="160"/>
      <c r="K601" s="160"/>
      <c r="L601" s="160"/>
      <c r="M601" s="160"/>
      <c r="N601" s="159"/>
      <c r="O601" s="159"/>
      <c r="P601" s="159"/>
      <c r="Q601" s="159"/>
      <c r="R601" s="160"/>
      <c r="S601" s="160"/>
      <c r="T601" s="160"/>
      <c r="U601" s="160"/>
      <c r="V601" s="160"/>
      <c r="W601" s="160"/>
      <c r="X601" s="160"/>
      <c r="Y601" s="160"/>
      <c r="Z601" s="149"/>
      <c r="AA601" s="149"/>
      <c r="AB601" s="149"/>
      <c r="AC601" s="149"/>
      <c r="AD601" s="149"/>
      <c r="AE601" s="149"/>
      <c r="AF601" s="149"/>
      <c r="AG601" s="149" t="s">
        <v>279</v>
      </c>
      <c r="AH601" s="149"/>
      <c r="AI601" s="149"/>
      <c r="AJ601" s="149"/>
      <c r="AK601" s="149"/>
      <c r="AL601" s="149"/>
      <c r="AM601" s="149"/>
      <c r="AN601" s="149"/>
      <c r="AO601" s="149"/>
      <c r="AP601" s="149"/>
      <c r="AQ601" s="149"/>
      <c r="AR601" s="149"/>
      <c r="AS601" s="149"/>
      <c r="AT601" s="149"/>
      <c r="AU601" s="149"/>
      <c r="AV601" s="149"/>
      <c r="AW601" s="149"/>
      <c r="AX601" s="149"/>
      <c r="AY601" s="149"/>
      <c r="AZ601" s="149"/>
      <c r="BA601" s="149"/>
      <c r="BB601" s="149"/>
      <c r="BC601" s="149"/>
      <c r="BD601" s="149"/>
      <c r="BE601" s="149"/>
      <c r="BF601" s="149"/>
      <c r="BG601" s="149"/>
      <c r="BH601" s="149"/>
    </row>
    <row r="602" spans="1:60" outlineLevel="1" x14ac:dyDescent="0.2">
      <c r="A602" s="175">
        <v>137</v>
      </c>
      <c r="B602" s="176" t="s">
        <v>1994</v>
      </c>
      <c r="C602" s="185" t="s">
        <v>1995</v>
      </c>
      <c r="D602" s="177" t="s">
        <v>357</v>
      </c>
      <c r="E602" s="178">
        <v>22</v>
      </c>
      <c r="F602" s="179"/>
      <c r="G602" s="180">
        <f>ROUND(E602*F602,2)</f>
        <v>0</v>
      </c>
      <c r="H602" s="179"/>
      <c r="I602" s="180">
        <f>ROUND(E602*H602,2)</f>
        <v>0</v>
      </c>
      <c r="J602" s="179"/>
      <c r="K602" s="180">
        <f>ROUND(E602*J602,2)</f>
        <v>0</v>
      </c>
      <c r="L602" s="180">
        <v>21</v>
      </c>
      <c r="M602" s="180">
        <f>G602*(1+L602/100)</f>
        <v>0</v>
      </c>
      <c r="N602" s="178">
        <v>0</v>
      </c>
      <c r="O602" s="178">
        <f>ROUND(E602*N602,2)</f>
        <v>0</v>
      </c>
      <c r="P602" s="178">
        <v>0</v>
      </c>
      <c r="Q602" s="178">
        <f>ROUND(E602*P602,2)</f>
        <v>0</v>
      </c>
      <c r="R602" s="180" t="s">
        <v>1084</v>
      </c>
      <c r="S602" s="180" t="s">
        <v>272</v>
      </c>
      <c r="T602" s="181" t="s">
        <v>272</v>
      </c>
      <c r="U602" s="160">
        <v>0.23</v>
      </c>
      <c r="V602" s="160">
        <f>ROUND(E602*U602,2)</f>
        <v>5.0599999999999996</v>
      </c>
      <c r="W602" s="160"/>
      <c r="X602" s="160" t="s">
        <v>313</v>
      </c>
      <c r="Y602" s="160" t="s">
        <v>275</v>
      </c>
      <c r="Z602" s="149"/>
      <c r="AA602" s="149"/>
      <c r="AB602" s="149"/>
      <c r="AC602" s="149"/>
      <c r="AD602" s="149"/>
      <c r="AE602" s="149"/>
      <c r="AF602" s="149"/>
      <c r="AG602" s="149" t="s">
        <v>554</v>
      </c>
      <c r="AH602" s="149"/>
      <c r="AI602" s="149"/>
      <c r="AJ602" s="149"/>
      <c r="AK602" s="149"/>
      <c r="AL602" s="149"/>
      <c r="AM602" s="149"/>
      <c r="AN602" s="149"/>
      <c r="AO602" s="149"/>
      <c r="AP602" s="149"/>
      <c r="AQ602" s="149"/>
      <c r="AR602" s="149"/>
      <c r="AS602" s="149"/>
      <c r="AT602" s="149"/>
      <c r="AU602" s="149"/>
      <c r="AV602" s="149"/>
      <c r="AW602" s="149"/>
      <c r="AX602" s="149"/>
      <c r="AY602" s="149"/>
      <c r="AZ602" s="149"/>
      <c r="BA602" s="149"/>
      <c r="BB602" s="149"/>
      <c r="BC602" s="149"/>
      <c r="BD602" s="149"/>
      <c r="BE602" s="149"/>
      <c r="BF602" s="149"/>
      <c r="BG602" s="149"/>
      <c r="BH602" s="149"/>
    </row>
    <row r="603" spans="1:60" outlineLevel="2" x14ac:dyDescent="0.2">
      <c r="A603" s="156"/>
      <c r="B603" s="157"/>
      <c r="C603" s="249" t="s">
        <v>1574</v>
      </c>
      <c r="D603" s="250"/>
      <c r="E603" s="250"/>
      <c r="F603" s="250"/>
      <c r="G603" s="250"/>
      <c r="H603" s="160"/>
      <c r="I603" s="160"/>
      <c r="J603" s="160"/>
      <c r="K603" s="160"/>
      <c r="L603" s="160"/>
      <c r="M603" s="160"/>
      <c r="N603" s="159"/>
      <c r="O603" s="159"/>
      <c r="P603" s="159"/>
      <c r="Q603" s="159"/>
      <c r="R603" s="160"/>
      <c r="S603" s="160"/>
      <c r="T603" s="160"/>
      <c r="U603" s="160"/>
      <c r="V603" s="160"/>
      <c r="W603" s="160"/>
      <c r="X603" s="160"/>
      <c r="Y603" s="160"/>
      <c r="Z603" s="149"/>
      <c r="AA603" s="149"/>
      <c r="AB603" s="149"/>
      <c r="AC603" s="149"/>
      <c r="AD603" s="149"/>
      <c r="AE603" s="149"/>
      <c r="AF603" s="149"/>
      <c r="AG603" s="149" t="s">
        <v>278</v>
      </c>
      <c r="AH603" s="149"/>
      <c r="AI603" s="149"/>
      <c r="AJ603" s="149"/>
      <c r="AK603" s="149"/>
      <c r="AL603" s="149"/>
      <c r="AM603" s="149"/>
      <c r="AN603" s="149"/>
      <c r="AO603" s="149"/>
      <c r="AP603" s="149"/>
      <c r="AQ603" s="149"/>
      <c r="AR603" s="149"/>
      <c r="AS603" s="149"/>
      <c r="AT603" s="149"/>
      <c r="AU603" s="149"/>
      <c r="AV603" s="149"/>
      <c r="AW603" s="149"/>
      <c r="AX603" s="149"/>
      <c r="AY603" s="149"/>
      <c r="AZ603" s="149"/>
      <c r="BA603" s="149"/>
      <c r="BB603" s="149"/>
      <c r="BC603" s="149"/>
      <c r="BD603" s="149"/>
      <c r="BE603" s="149"/>
      <c r="BF603" s="149"/>
      <c r="BG603" s="149"/>
      <c r="BH603" s="149"/>
    </row>
    <row r="604" spans="1:60" outlineLevel="2" x14ac:dyDescent="0.2">
      <c r="A604" s="156"/>
      <c r="B604" s="157"/>
      <c r="C604" s="186" t="s">
        <v>1996</v>
      </c>
      <c r="D604" s="165"/>
      <c r="E604" s="166">
        <v>14</v>
      </c>
      <c r="F604" s="160"/>
      <c r="G604" s="160"/>
      <c r="H604" s="160"/>
      <c r="I604" s="160"/>
      <c r="J604" s="160"/>
      <c r="K604" s="160"/>
      <c r="L604" s="160"/>
      <c r="M604" s="160"/>
      <c r="N604" s="159"/>
      <c r="O604" s="159"/>
      <c r="P604" s="159"/>
      <c r="Q604" s="159"/>
      <c r="R604" s="160"/>
      <c r="S604" s="160"/>
      <c r="T604" s="160"/>
      <c r="U604" s="160"/>
      <c r="V604" s="160"/>
      <c r="W604" s="160"/>
      <c r="X604" s="160"/>
      <c r="Y604" s="160"/>
      <c r="Z604" s="149"/>
      <c r="AA604" s="149"/>
      <c r="AB604" s="149"/>
      <c r="AC604" s="149"/>
      <c r="AD604" s="149"/>
      <c r="AE604" s="149"/>
      <c r="AF604" s="149"/>
      <c r="AG604" s="149" t="s">
        <v>284</v>
      </c>
      <c r="AH604" s="149">
        <v>0</v>
      </c>
      <c r="AI604" s="149"/>
      <c r="AJ604" s="149"/>
      <c r="AK604" s="149"/>
      <c r="AL604" s="149"/>
      <c r="AM604" s="149"/>
      <c r="AN604" s="149"/>
      <c r="AO604" s="149"/>
      <c r="AP604" s="149"/>
      <c r="AQ604" s="149"/>
      <c r="AR604" s="149"/>
      <c r="AS604" s="149"/>
      <c r="AT604" s="149"/>
      <c r="AU604" s="149"/>
      <c r="AV604" s="149"/>
      <c r="AW604" s="149"/>
      <c r="AX604" s="149"/>
      <c r="AY604" s="149"/>
      <c r="AZ604" s="149"/>
      <c r="BA604" s="149"/>
      <c r="BB604" s="149"/>
      <c r="BC604" s="149"/>
      <c r="BD604" s="149"/>
      <c r="BE604" s="149"/>
      <c r="BF604" s="149"/>
      <c r="BG604" s="149"/>
      <c r="BH604" s="149"/>
    </row>
    <row r="605" spans="1:60" outlineLevel="3" x14ac:dyDescent="0.2">
      <c r="A605" s="156"/>
      <c r="B605" s="157"/>
      <c r="C605" s="186" t="s">
        <v>1997</v>
      </c>
      <c r="D605" s="165"/>
      <c r="E605" s="166">
        <v>8</v>
      </c>
      <c r="F605" s="160"/>
      <c r="G605" s="160"/>
      <c r="H605" s="160"/>
      <c r="I605" s="160"/>
      <c r="J605" s="160"/>
      <c r="K605" s="160"/>
      <c r="L605" s="160"/>
      <c r="M605" s="160"/>
      <c r="N605" s="159"/>
      <c r="O605" s="159"/>
      <c r="P605" s="159"/>
      <c r="Q605" s="159"/>
      <c r="R605" s="160"/>
      <c r="S605" s="160"/>
      <c r="T605" s="160"/>
      <c r="U605" s="160"/>
      <c r="V605" s="160"/>
      <c r="W605" s="160"/>
      <c r="X605" s="160"/>
      <c r="Y605" s="160"/>
      <c r="Z605" s="149"/>
      <c r="AA605" s="149"/>
      <c r="AB605" s="149"/>
      <c r="AC605" s="149"/>
      <c r="AD605" s="149"/>
      <c r="AE605" s="149"/>
      <c r="AF605" s="149"/>
      <c r="AG605" s="149" t="s">
        <v>284</v>
      </c>
      <c r="AH605" s="149">
        <v>0</v>
      </c>
      <c r="AI605" s="149"/>
      <c r="AJ605" s="149"/>
      <c r="AK605" s="149"/>
      <c r="AL605" s="149"/>
      <c r="AM605" s="149"/>
      <c r="AN605" s="149"/>
      <c r="AO605" s="149"/>
      <c r="AP605" s="149"/>
      <c r="AQ605" s="149"/>
      <c r="AR605" s="149"/>
      <c r="AS605" s="149"/>
      <c r="AT605" s="149"/>
      <c r="AU605" s="149"/>
      <c r="AV605" s="149"/>
      <c r="AW605" s="149"/>
      <c r="AX605" s="149"/>
      <c r="AY605" s="149"/>
      <c r="AZ605" s="149"/>
      <c r="BA605" s="149"/>
      <c r="BB605" s="149"/>
      <c r="BC605" s="149"/>
      <c r="BD605" s="149"/>
      <c r="BE605" s="149"/>
      <c r="BF605" s="149"/>
      <c r="BG605" s="149"/>
      <c r="BH605" s="149"/>
    </row>
    <row r="606" spans="1:60" outlineLevel="2" x14ac:dyDescent="0.2">
      <c r="A606" s="156"/>
      <c r="B606" s="157"/>
      <c r="C606" s="251"/>
      <c r="D606" s="252"/>
      <c r="E606" s="252"/>
      <c r="F606" s="252"/>
      <c r="G606" s="252"/>
      <c r="H606" s="160"/>
      <c r="I606" s="160"/>
      <c r="J606" s="160"/>
      <c r="K606" s="160"/>
      <c r="L606" s="160"/>
      <c r="M606" s="160"/>
      <c r="N606" s="159"/>
      <c r="O606" s="159"/>
      <c r="P606" s="159"/>
      <c r="Q606" s="159"/>
      <c r="R606" s="160"/>
      <c r="S606" s="160"/>
      <c r="T606" s="160"/>
      <c r="U606" s="160"/>
      <c r="V606" s="160"/>
      <c r="W606" s="160"/>
      <c r="X606" s="160"/>
      <c r="Y606" s="160"/>
      <c r="Z606" s="149"/>
      <c r="AA606" s="149"/>
      <c r="AB606" s="149"/>
      <c r="AC606" s="149"/>
      <c r="AD606" s="149"/>
      <c r="AE606" s="149"/>
      <c r="AF606" s="149"/>
      <c r="AG606" s="149" t="s">
        <v>279</v>
      </c>
      <c r="AH606" s="149"/>
      <c r="AI606" s="149"/>
      <c r="AJ606" s="149"/>
      <c r="AK606" s="149"/>
      <c r="AL606" s="149"/>
      <c r="AM606" s="149"/>
      <c r="AN606" s="149"/>
      <c r="AO606" s="149"/>
      <c r="AP606" s="149"/>
      <c r="AQ606" s="149"/>
      <c r="AR606" s="149"/>
      <c r="AS606" s="149"/>
      <c r="AT606" s="149"/>
      <c r="AU606" s="149"/>
      <c r="AV606" s="149"/>
      <c r="AW606" s="149"/>
      <c r="AX606" s="149"/>
      <c r="AY606" s="149"/>
      <c r="AZ606" s="149"/>
      <c r="BA606" s="149"/>
      <c r="BB606" s="149"/>
      <c r="BC606" s="149"/>
      <c r="BD606" s="149"/>
      <c r="BE606" s="149"/>
      <c r="BF606" s="149"/>
      <c r="BG606" s="149"/>
      <c r="BH606" s="149"/>
    </row>
    <row r="607" spans="1:60" outlineLevel="1" x14ac:dyDescent="0.2">
      <c r="A607" s="175">
        <v>138</v>
      </c>
      <c r="B607" s="176" t="s">
        <v>1998</v>
      </c>
      <c r="C607" s="185" t="s">
        <v>1999</v>
      </c>
      <c r="D607" s="177" t="s">
        <v>357</v>
      </c>
      <c r="E607" s="178">
        <v>22</v>
      </c>
      <c r="F607" s="179"/>
      <c r="G607" s="180">
        <f>ROUND(E607*F607,2)</f>
        <v>0</v>
      </c>
      <c r="H607" s="179"/>
      <c r="I607" s="180">
        <f>ROUND(E607*H607,2)</f>
        <v>0</v>
      </c>
      <c r="J607" s="179"/>
      <c r="K607" s="180">
        <f>ROUND(E607*J607,2)</f>
        <v>0</v>
      </c>
      <c r="L607" s="180">
        <v>21</v>
      </c>
      <c r="M607" s="180">
        <f>G607*(1+L607/100)</f>
        <v>0</v>
      </c>
      <c r="N607" s="178">
        <v>0</v>
      </c>
      <c r="O607" s="178">
        <f>ROUND(E607*N607,2)</f>
        <v>0</v>
      </c>
      <c r="P607" s="178">
        <v>0</v>
      </c>
      <c r="Q607" s="178">
        <f>ROUND(E607*P607,2)</f>
        <v>0</v>
      </c>
      <c r="R607" s="180" t="s">
        <v>1084</v>
      </c>
      <c r="S607" s="180" t="s">
        <v>272</v>
      </c>
      <c r="T607" s="181" t="s">
        <v>272</v>
      </c>
      <c r="U607" s="160">
        <v>0.27</v>
      </c>
      <c r="V607" s="160">
        <f>ROUND(E607*U607,2)</f>
        <v>5.94</v>
      </c>
      <c r="W607" s="160"/>
      <c r="X607" s="160" t="s">
        <v>313</v>
      </c>
      <c r="Y607" s="160" t="s">
        <v>275</v>
      </c>
      <c r="Z607" s="149"/>
      <c r="AA607" s="149"/>
      <c r="AB607" s="149"/>
      <c r="AC607" s="149"/>
      <c r="AD607" s="149"/>
      <c r="AE607" s="149"/>
      <c r="AF607" s="149"/>
      <c r="AG607" s="149" t="s">
        <v>554</v>
      </c>
      <c r="AH607" s="149"/>
      <c r="AI607" s="149"/>
      <c r="AJ607" s="149"/>
      <c r="AK607" s="149"/>
      <c r="AL607" s="149"/>
      <c r="AM607" s="149"/>
      <c r="AN607" s="149"/>
      <c r="AO607" s="149"/>
      <c r="AP607" s="149"/>
      <c r="AQ607" s="149"/>
      <c r="AR607" s="149"/>
      <c r="AS607" s="149"/>
      <c r="AT607" s="149"/>
      <c r="AU607" s="149"/>
      <c r="AV607" s="149"/>
      <c r="AW607" s="149"/>
      <c r="AX607" s="149"/>
      <c r="AY607" s="149"/>
      <c r="AZ607" s="149"/>
      <c r="BA607" s="149"/>
      <c r="BB607" s="149"/>
      <c r="BC607" s="149"/>
      <c r="BD607" s="149"/>
      <c r="BE607" s="149"/>
      <c r="BF607" s="149"/>
      <c r="BG607" s="149"/>
      <c r="BH607" s="149"/>
    </row>
    <row r="608" spans="1:60" outlineLevel="2" x14ac:dyDescent="0.2">
      <c r="A608" s="156"/>
      <c r="B608" s="157"/>
      <c r="C608" s="249" t="s">
        <v>1574</v>
      </c>
      <c r="D608" s="250"/>
      <c r="E608" s="250"/>
      <c r="F608" s="250"/>
      <c r="G608" s="250"/>
      <c r="H608" s="160"/>
      <c r="I608" s="160"/>
      <c r="J608" s="160"/>
      <c r="K608" s="160"/>
      <c r="L608" s="160"/>
      <c r="M608" s="160"/>
      <c r="N608" s="159"/>
      <c r="O608" s="159"/>
      <c r="P608" s="159"/>
      <c r="Q608" s="159"/>
      <c r="R608" s="160"/>
      <c r="S608" s="160"/>
      <c r="T608" s="160"/>
      <c r="U608" s="160"/>
      <c r="V608" s="160"/>
      <c r="W608" s="160"/>
      <c r="X608" s="160"/>
      <c r="Y608" s="160"/>
      <c r="Z608" s="149"/>
      <c r="AA608" s="149"/>
      <c r="AB608" s="149"/>
      <c r="AC608" s="149"/>
      <c r="AD608" s="149"/>
      <c r="AE608" s="149"/>
      <c r="AF608" s="149"/>
      <c r="AG608" s="149" t="s">
        <v>278</v>
      </c>
      <c r="AH608" s="149"/>
      <c r="AI608" s="149"/>
      <c r="AJ608" s="149"/>
      <c r="AK608" s="149"/>
      <c r="AL608" s="149"/>
      <c r="AM608" s="149"/>
      <c r="AN608" s="149"/>
      <c r="AO608" s="149"/>
      <c r="AP608" s="149"/>
      <c r="AQ608" s="149"/>
      <c r="AR608" s="149"/>
      <c r="AS608" s="149"/>
      <c r="AT608" s="149"/>
      <c r="AU608" s="149"/>
      <c r="AV608" s="149"/>
      <c r="AW608" s="149"/>
      <c r="AX608" s="149"/>
      <c r="AY608" s="149"/>
      <c r="AZ608" s="149"/>
      <c r="BA608" s="149"/>
      <c r="BB608" s="149"/>
      <c r="BC608" s="149"/>
      <c r="BD608" s="149"/>
      <c r="BE608" s="149"/>
      <c r="BF608" s="149"/>
      <c r="BG608" s="149"/>
      <c r="BH608" s="149"/>
    </row>
    <row r="609" spans="1:60" outlineLevel="2" x14ac:dyDescent="0.2">
      <c r="A609" s="156"/>
      <c r="B609" s="157"/>
      <c r="C609" s="186" t="s">
        <v>2000</v>
      </c>
      <c r="D609" s="165"/>
      <c r="E609" s="166">
        <v>22</v>
      </c>
      <c r="F609" s="160"/>
      <c r="G609" s="160"/>
      <c r="H609" s="160"/>
      <c r="I609" s="160"/>
      <c r="J609" s="160"/>
      <c r="K609" s="160"/>
      <c r="L609" s="160"/>
      <c r="M609" s="160"/>
      <c r="N609" s="159"/>
      <c r="O609" s="159"/>
      <c r="P609" s="159"/>
      <c r="Q609" s="159"/>
      <c r="R609" s="160"/>
      <c r="S609" s="160"/>
      <c r="T609" s="160"/>
      <c r="U609" s="160"/>
      <c r="V609" s="160"/>
      <c r="W609" s="160"/>
      <c r="X609" s="160"/>
      <c r="Y609" s="160"/>
      <c r="Z609" s="149"/>
      <c r="AA609" s="149"/>
      <c r="AB609" s="149"/>
      <c r="AC609" s="149"/>
      <c r="AD609" s="149"/>
      <c r="AE609" s="149"/>
      <c r="AF609" s="149"/>
      <c r="AG609" s="149" t="s">
        <v>284</v>
      </c>
      <c r="AH609" s="149">
        <v>0</v>
      </c>
      <c r="AI609" s="149"/>
      <c r="AJ609" s="149"/>
      <c r="AK609" s="149"/>
      <c r="AL609" s="149"/>
      <c r="AM609" s="149"/>
      <c r="AN609" s="149"/>
      <c r="AO609" s="149"/>
      <c r="AP609" s="149"/>
      <c r="AQ609" s="149"/>
      <c r="AR609" s="149"/>
      <c r="AS609" s="149"/>
      <c r="AT609" s="149"/>
      <c r="AU609" s="149"/>
      <c r="AV609" s="149"/>
      <c r="AW609" s="149"/>
      <c r="AX609" s="149"/>
      <c r="AY609" s="149"/>
      <c r="AZ609" s="149"/>
      <c r="BA609" s="149"/>
      <c r="BB609" s="149"/>
      <c r="BC609" s="149"/>
      <c r="BD609" s="149"/>
      <c r="BE609" s="149"/>
      <c r="BF609" s="149"/>
      <c r="BG609" s="149"/>
      <c r="BH609" s="149"/>
    </row>
    <row r="610" spans="1:60" outlineLevel="2" x14ac:dyDescent="0.2">
      <c r="A610" s="156"/>
      <c r="B610" s="157"/>
      <c r="C610" s="251"/>
      <c r="D610" s="252"/>
      <c r="E610" s="252"/>
      <c r="F610" s="252"/>
      <c r="G610" s="252"/>
      <c r="H610" s="160"/>
      <c r="I610" s="160"/>
      <c r="J610" s="160"/>
      <c r="K610" s="160"/>
      <c r="L610" s="160"/>
      <c r="M610" s="160"/>
      <c r="N610" s="159"/>
      <c r="O610" s="159"/>
      <c r="P610" s="159"/>
      <c r="Q610" s="159"/>
      <c r="R610" s="160"/>
      <c r="S610" s="160"/>
      <c r="T610" s="160"/>
      <c r="U610" s="160"/>
      <c r="V610" s="160"/>
      <c r="W610" s="160"/>
      <c r="X610" s="160"/>
      <c r="Y610" s="160"/>
      <c r="Z610" s="149"/>
      <c r="AA610" s="149"/>
      <c r="AB610" s="149"/>
      <c r="AC610" s="149"/>
      <c r="AD610" s="149"/>
      <c r="AE610" s="149"/>
      <c r="AF610" s="149"/>
      <c r="AG610" s="149" t="s">
        <v>279</v>
      </c>
      <c r="AH610" s="149"/>
      <c r="AI610" s="149"/>
      <c r="AJ610" s="149"/>
      <c r="AK610" s="149"/>
      <c r="AL610" s="149"/>
      <c r="AM610" s="149"/>
      <c r="AN610" s="149"/>
      <c r="AO610" s="149"/>
      <c r="AP610" s="149"/>
      <c r="AQ610" s="149"/>
      <c r="AR610" s="149"/>
      <c r="AS610" s="149"/>
      <c r="AT610" s="149"/>
      <c r="AU610" s="149"/>
      <c r="AV610" s="149"/>
      <c r="AW610" s="149"/>
      <c r="AX610" s="149"/>
      <c r="AY610" s="149"/>
      <c r="AZ610" s="149"/>
      <c r="BA610" s="149"/>
      <c r="BB610" s="149"/>
      <c r="BC610" s="149"/>
      <c r="BD610" s="149"/>
      <c r="BE610" s="149"/>
      <c r="BF610" s="149"/>
      <c r="BG610" s="149"/>
      <c r="BH610" s="149"/>
    </row>
    <row r="611" spans="1:60" outlineLevel="1" x14ac:dyDescent="0.2">
      <c r="A611" s="175">
        <v>139</v>
      </c>
      <c r="B611" s="176" t="s">
        <v>2001</v>
      </c>
      <c r="C611" s="185" t="s">
        <v>2002</v>
      </c>
      <c r="D611" s="177" t="s">
        <v>357</v>
      </c>
      <c r="E611" s="178">
        <v>14</v>
      </c>
      <c r="F611" s="179"/>
      <c r="G611" s="180">
        <f>ROUND(E611*F611,2)</f>
        <v>0</v>
      </c>
      <c r="H611" s="179"/>
      <c r="I611" s="180">
        <f>ROUND(E611*H611,2)</f>
        <v>0</v>
      </c>
      <c r="J611" s="179"/>
      <c r="K611" s="180">
        <f>ROUND(E611*J611,2)</f>
        <v>0</v>
      </c>
      <c r="L611" s="180">
        <v>21</v>
      </c>
      <c r="M611" s="180">
        <f>G611*(1+L611/100)</f>
        <v>0</v>
      </c>
      <c r="N611" s="178">
        <v>0</v>
      </c>
      <c r="O611" s="178">
        <f>ROUND(E611*N611,2)</f>
        <v>0</v>
      </c>
      <c r="P611" s="178">
        <v>0</v>
      </c>
      <c r="Q611" s="178">
        <f>ROUND(E611*P611,2)</f>
        <v>0</v>
      </c>
      <c r="R611" s="180" t="s">
        <v>1084</v>
      </c>
      <c r="S611" s="180" t="s">
        <v>272</v>
      </c>
      <c r="T611" s="181" t="s">
        <v>272</v>
      </c>
      <c r="U611" s="160">
        <v>0.35</v>
      </c>
      <c r="V611" s="160">
        <f>ROUND(E611*U611,2)</f>
        <v>4.9000000000000004</v>
      </c>
      <c r="W611" s="160"/>
      <c r="X611" s="160" t="s">
        <v>313</v>
      </c>
      <c r="Y611" s="160" t="s">
        <v>275</v>
      </c>
      <c r="Z611" s="149"/>
      <c r="AA611" s="149"/>
      <c r="AB611" s="149"/>
      <c r="AC611" s="149"/>
      <c r="AD611" s="149"/>
      <c r="AE611" s="149"/>
      <c r="AF611" s="149"/>
      <c r="AG611" s="149" t="s">
        <v>554</v>
      </c>
      <c r="AH611" s="149"/>
      <c r="AI611" s="149"/>
      <c r="AJ611" s="149"/>
      <c r="AK611" s="149"/>
      <c r="AL611" s="149"/>
      <c r="AM611" s="149"/>
      <c r="AN611" s="149"/>
      <c r="AO611" s="149"/>
      <c r="AP611" s="149"/>
      <c r="AQ611" s="149"/>
      <c r="AR611" s="149"/>
      <c r="AS611" s="149"/>
      <c r="AT611" s="149"/>
      <c r="AU611" s="149"/>
      <c r="AV611" s="149"/>
      <c r="AW611" s="149"/>
      <c r="AX611" s="149"/>
      <c r="AY611" s="149"/>
      <c r="AZ611" s="149"/>
      <c r="BA611" s="149"/>
      <c r="BB611" s="149"/>
      <c r="BC611" s="149"/>
      <c r="BD611" s="149"/>
      <c r="BE611" s="149"/>
      <c r="BF611" s="149"/>
      <c r="BG611" s="149"/>
      <c r="BH611" s="149"/>
    </row>
    <row r="612" spans="1:60" outlineLevel="2" x14ac:dyDescent="0.2">
      <c r="A612" s="156"/>
      <c r="B612" s="157"/>
      <c r="C612" s="249" t="s">
        <v>1574</v>
      </c>
      <c r="D612" s="250"/>
      <c r="E612" s="250"/>
      <c r="F612" s="250"/>
      <c r="G612" s="250"/>
      <c r="H612" s="160"/>
      <c r="I612" s="160"/>
      <c r="J612" s="160"/>
      <c r="K612" s="160"/>
      <c r="L612" s="160"/>
      <c r="M612" s="160"/>
      <c r="N612" s="159"/>
      <c r="O612" s="159"/>
      <c r="P612" s="159"/>
      <c r="Q612" s="159"/>
      <c r="R612" s="160"/>
      <c r="S612" s="160"/>
      <c r="T612" s="160"/>
      <c r="U612" s="160"/>
      <c r="V612" s="160"/>
      <c r="W612" s="160"/>
      <c r="X612" s="160"/>
      <c r="Y612" s="160"/>
      <c r="Z612" s="149"/>
      <c r="AA612" s="149"/>
      <c r="AB612" s="149"/>
      <c r="AC612" s="149"/>
      <c r="AD612" s="149"/>
      <c r="AE612" s="149"/>
      <c r="AF612" s="149"/>
      <c r="AG612" s="149" t="s">
        <v>278</v>
      </c>
      <c r="AH612" s="149"/>
      <c r="AI612" s="149"/>
      <c r="AJ612" s="149"/>
      <c r="AK612" s="149"/>
      <c r="AL612" s="149"/>
      <c r="AM612" s="149"/>
      <c r="AN612" s="149"/>
      <c r="AO612" s="149"/>
      <c r="AP612" s="149"/>
      <c r="AQ612" s="149"/>
      <c r="AR612" s="149"/>
      <c r="AS612" s="149"/>
      <c r="AT612" s="149"/>
      <c r="AU612" s="149"/>
      <c r="AV612" s="149"/>
      <c r="AW612" s="149"/>
      <c r="AX612" s="149"/>
      <c r="AY612" s="149"/>
      <c r="AZ612" s="149"/>
      <c r="BA612" s="149"/>
      <c r="BB612" s="149"/>
      <c r="BC612" s="149"/>
      <c r="BD612" s="149"/>
      <c r="BE612" s="149"/>
      <c r="BF612" s="149"/>
      <c r="BG612" s="149"/>
      <c r="BH612" s="149"/>
    </row>
    <row r="613" spans="1:60" outlineLevel="2" x14ac:dyDescent="0.2">
      <c r="A613" s="156"/>
      <c r="B613" s="157"/>
      <c r="C613" s="186" t="s">
        <v>2003</v>
      </c>
      <c r="D613" s="165"/>
      <c r="E613" s="166">
        <v>12</v>
      </c>
      <c r="F613" s="160"/>
      <c r="G613" s="160"/>
      <c r="H613" s="160"/>
      <c r="I613" s="160"/>
      <c r="J613" s="160"/>
      <c r="K613" s="160"/>
      <c r="L613" s="160"/>
      <c r="M613" s="160"/>
      <c r="N613" s="159"/>
      <c r="O613" s="159"/>
      <c r="P613" s="159"/>
      <c r="Q613" s="159"/>
      <c r="R613" s="160"/>
      <c r="S613" s="160"/>
      <c r="T613" s="160"/>
      <c r="U613" s="160"/>
      <c r="V613" s="160"/>
      <c r="W613" s="160"/>
      <c r="X613" s="160"/>
      <c r="Y613" s="160"/>
      <c r="Z613" s="149"/>
      <c r="AA613" s="149"/>
      <c r="AB613" s="149"/>
      <c r="AC613" s="149"/>
      <c r="AD613" s="149"/>
      <c r="AE613" s="149"/>
      <c r="AF613" s="149"/>
      <c r="AG613" s="149" t="s">
        <v>284</v>
      </c>
      <c r="AH613" s="149">
        <v>0</v>
      </c>
      <c r="AI613" s="149"/>
      <c r="AJ613" s="149"/>
      <c r="AK613" s="149"/>
      <c r="AL613" s="149"/>
      <c r="AM613" s="149"/>
      <c r="AN613" s="149"/>
      <c r="AO613" s="149"/>
      <c r="AP613" s="149"/>
      <c r="AQ613" s="149"/>
      <c r="AR613" s="149"/>
      <c r="AS613" s="149"/>
      <c r="AT613" s="149"/>
      <c r="AU613" s="149"/>
      <c r="AV613" s="149"/>
      <c r="AW613" s="149"/>
      <c r="AX613" s="149"/>
      <c r="AY613" s="149"/>
      <c r="AZ613" s="149"/>
      <c r="BA613" s="149"/>
      <c r="BB613" s="149"/>
      <c r="BC613" s="149"/>
      <c r="BD613" s="149"/>
      <c r="BE613" s="149"/>
      <c r="BF613" s="149"/>
      <c r="BG613" s="149"/>
      <c r="BH613" s="149"/>
    </row>
    <row r="614" spans="1:60" outlineLevel="3" x14ac:dyDescent="0.2">
      <c r="A614" s="156"/>
      <c r="B614" s="157"/>
      <c r="C614" s="186" t="s">
        <v>2004</v>
      </c>
      <c r="D614" s="165"/>
      <c r="E614" s="166">
        <v>2</v>
      </c>
      <c r="F614" s="160"/>
      <c r="G614" s="160"/>
      <c r="H614" s="160"/>
      <c r="I614" s="160"/>
      <c r="J614" s="160"/>
      <c r="K614" s="160"/>
      <c r="L614" s="160"/>
      <c r="M614" s="160"/>
      <c r="N614" s="159"/>
      <c r="O614" s="159"/>
      <c r="P614" s="159"/>
      <c r="Q614" s="159"/>
      <c r="R614" s="160"/>
      <c r="S614" s="160"/>
      <c r="T614" s="160"/>
      <c r="U614" s="160"/>
      <c r="V614" s="160"/>
      <c r="W614" s="160"/>
      <c r="X614" s="160"/>
      <c r="Y614" s="160"/>
      <c r="Z614" s="149"/>
      <c r="AA614" s="149"/>
      <c r="AB614" s="149"/>
      <c r="AC614" s="149"/>
      <c r="AD614" s="149"/>
      <c r="AE614" s="149"/>
      <c r="AF614" s="149"/>
      <c r="AG614" s="149" t="s">
        <v>284</v>
      </c>
      <c r="AH614" s="149">
        <v>0</v>
      </c>
      <c r="AI614" s="149"/>
      <c r="AJ614" s="149"/>
      <c r="AK614" s="149"/>
      <c r="AL614" s="149"/>
      <c r="AM614" s="149"/>
      <c r="AN614" s="149"/>
      <c r="AO614" s="149"/>
      <c r="AP614" s="149"/>
      <c r="AQ614" s="149"/>
      <c r="AR614" s="149"/>
      <c r="AS614" s="149"/>
      <c r="AT614" s="149"/>
      <c r="AU614" s="149"/>
      <c r="AV614" s="149"/>
      <c r="AW614" s="149"/>
      <c r="AX614" s="149"/>
      <c r="AY614" s="149"/>
      <c r="AZ614" s="149"/>
      <c r="BA614" s="149"/>
      <c r="BB614" s="149"/>
      <c r="BC614" s="149"/>
      <c r="BD614" s="149"/>
      <c r="BE614" s="149"/>
      <c r="BF614" s="149"/>
      <c r="BG614" s="149"/>
      <c r="BH614" s="149"/>
    </row>
    <row r="615" spans="1:60" outlineLevel="2" x14ac:dyDescent="0.2">
      <c r="A615" s="156"/>
      <c r="B615" s="157"/>
      <c r="C615" s="251"/>
      <c r="D615" s="252"/>
      <c r="E615" s="252"/>
      <c r="F615" s="252"/>
      <c r="G615" s="252"/>
      <c r="H615" s="160"/>
      <c r="I615" s="160"/>
      <c r="J615" s="160"/>
      <c r="K615" s="160"/>
      <c r="L615" s="160"/>
      <c r="M615" s="160"/>
      <c r="N615" s="159"/>
      <c r="O615" s="159"/>
      <c r="P615" s="159"/>
      <c r="Q615" s="159"/>
      <c r="R615" s="160"/>
      <c r="S615" s="160"/>
      <c r="T615" s="160"/>
      <c r="U615" s="160"/>
      <c r="V615" s="160"/>
      <c r="W615" s="160"/>
      <c r="X615" s="160"/>
      <c r="Y615" s="160"/>
      <c r="Z615" s="149"/>
      <c r="AA615" s="149"/>
      <c r="AB615" s="149"/>
      <c r="AC615" s="149"/>
      <c r="AD615" s="149"/>
      <c r="AE615" s="149"/>
      <c r="AF615" s="149"/>
      <c r="AG615" s="149" t="s">
        <v>279</v>
      </c>
      <c r="AH615" s="149"/>
      <c r="AI615" s="149"/>
      <c r="AJ615" s="149"/>
      <c r="AK615" s="149"/>
      <c r="AL615" s="149"/>
      <c r="AM615" s="149"/>
      <c r="AN615" s="149"/>
      <c r="AO615" s="149"/>
      <c r="AP615" s="149"/>
      <c r="AQ615" s="149"/>
      <c r="AR615" s="149"/>
      <c r="AS615" s="149"/>
      <c r="AT615" s="149"/>
      <c r="AU615" s="149"/>
      <c r="AV615" s="149"/>
      <c r="AW615" s="149"/>
      <c r="AX615" s="149"/>
      <c r="AY615" s="149"/>
      <c r="AZ615" s="149"/>
      <c r="BA615" s="149"/>
      <c r="BB615" s="149"/>
      <c r="BC615" s="149"/>
      <c r="BD615" s="149"/>
      <c r="BE615" s="149"/>
      <c r="BF615" s="149"/>
      <c r="BG615" s="149"/>
      <c r="BH615" s="149"/>
    </row>
    <row r="616" spans="1:60" outlineLevel="1" x14ac:dyDescent="0.2">
      <c r="A616" s="175">
        <v>140</v>
      </c>
      <c r="B616" s="176" t="s">
        <v>2005</v>
      </c>
      <c r="C616" s="185" t="s">
        <v>2006</v>
      </c>
      <c r="D616" s="177" t="s">
        <v>357</v>
      </c>
      <c r="E616" s="178">
        <v>11</v>
      </c>
      <c r="F616" s="179"/>
      <c r="G616" s="180">
        <f>ROUND(E616*F616,2)</f>
        <v>0</v>
      </c>
      <c r="H616" s="179"/>
      <c r="I616" s="180">
        <f>ROUND(E616*H616,2)</f>
        <v>0</v>
      </c>
      <c r="J616" s="179"/>
      <c r="K616" s="180">
        <f>ROUND(E616*J616,2)</f>
        <v>0</v>
      </c>
      <c r="L616" s="180">
        <v>21</v>
      </c>
      <c r="M616" s="180">
        <f>G616*(1+L616/100)</f>
        <v>0</v>
      </c>
      <c r="N616" s="178">
        <v>0</v>
      </c>
      <c r="O616" s="178">
        <f>ROUND(E616*N616,2)</f>
        <v>0</v>
      </c>
      <c r="P616" s="178">
        <v>0</v>
      </c>
      <c r="Q616" s="178">
        <f>ROUND(E616*P616,2)</f>
        <v>0</v>
      </c>
      <c r="R616" s="180" t="s">
        <v>1084</v>
      </c>
      <c r="S616" s="180" t="s">
        <v>272</v>
      </c>
      <c r="T616" s="181" t="s">
        <v>272</v>
      </c>
      <c r="U616" s="160">
        <v>0.42</v>
      </c>
      <c r="V616" s="160">
        <f>ROUND(E616*U616,2)</f>
        <v>4.62</v>
      </c>
      <c r="W616" s="160"/>
      <c r="X616" s="160" t="s">
        <v>313</v>
      </c>
      <c r="Y616" s="160" t="s">
        <v>275</v>
      </c>
      <c r="Z616" s="149"/>
      <c r="AA616" s="149"/>
      <c r="AB616" s="149"/>
      <c r="AC616" s="149"/>
      <c r="AD616" s="149"/>
      <c r="AE616" s="149"/>
      <c r="AF616" s="149"/>
      <c r="AG616" s="149" t="s">
        <v>554</v>
      </c>
      <c r="AH616" s="149"/>
      <c r="AI616" s="149"/>
      <c r="AJ616" s="149"/>
      <c r="AK616" s="149"/>
      <c r="AL616" s="149"/>
      <c r="AM616" s="149"/>
      <c r="AN616" s="149"/>
      <c r="AO616" s="149"/>
      <c r="AP616" s="149"/>
      <c r="AQ616" s="149"/>
      <c r="AR616" s="149"/>
      <c r="AS616" s="149"/>
      <c r="AT616" s="149"/>
      <c r="AU616" s="149"/>
      <c r="AV616" s="149"/>
      <c r="AW616" s="149"/>
      <c r="AX616" s="149"/>
      <c r="AY616" s="149"/>
      <c r="AZ616" s="149"/>
      <c r="BA616" s="149"/>
      <c r="BB616" s="149"/>
      <c r="BC616" s="149"/>
      <c r="BD616" s="149"/>
      <c r="BE616" s="149"/>
      <c r="BF616" s="149"/>
      <c r="BG616" s="149"/>
      <c r="BH616" s="149"/>
    </row>
    <row r="617" spans="1:60" outlineLevel="2" x14ac:dyDescent="0.2">
      <c r="A617" s="156"/>
      <c r="B617" s="157"/>
      <c r="C617" s="249" t="s">
        <v>1574</v>
      </c>
      <c r="D617" s="250"/>
      <c r="E617" s="250"/>
      <c r="F617" s="250"/>
      <c r="G617" s="250"/>
      <c r="H617" s="160"/>
      <c r="I617" s="160"/>
      <c r="J617" s="160"/>
      <c r="K617" s="160"/>
      <c r="L617" s="160"/>
      <c r="M617" s="160"/>
      <c r="N617" s="159"/>
      <c r="O617" s="159"/>
      <c r="P617" s="159"/>
      <c r="Q617" s="159"/>
      <c r="R617" s="160"/>
      <c r="S617" s="160"/>
      <c r="T617" s="160"/>
      <c r="U617" s="160"/>
      <c r="V617" s="160"/>
      <c r="W617" s="160"/>
      <c r="X617" s="160"/>
      <c r="Y617" s="160"/>
      <c r="Z617" s="149"/>
      <c r="AA617" s="149"/>
      <c r="AB617" s="149"/>
      <c r="AC617" s="149"/>
      <c r="AD617" s="149"/>
      <c r="AE617" s="149"/>
      <c r="AF617" s="149"/>
      <c r="AG617" s="149" t="s">
        <v>278</v>
      </c>
      <c r="AH617" s="149"/>
      <c r="AI617" s="149"/>
      <c r="AJ617" s="149"/>
      <c r="AK617" s="149"/>
      <c r="AL617" s="149"/>
      <c r="AM617" s="149"/>
      <c r="AN617" s="149"/>
      <c r="AO617" s="149"/>
      <c r="AP617" s="149"/>
      <c r="AQ617" s="149"/>
      <c r="AR617" s="149"/>
      <c r="AS617" s="149"/>
      <c r="AT617" s="149"/>
      <c r="AU617" s="149"/>
      <c r="AV617" s="149"/>
      <c r="AW617" s="149"/>
      <c r="AX617" s="149"/>
      <c r="AY617" s="149"/>
      <c r="AZ617" s="149"/>
      <c r="BA617" s="149"/>
      <c r="BB617" s="149"/>
      <c r="BC617" s="149"/>
      <c r="BD617" s="149"/>
      <c r="BE617" s="149"/>
      <c r="BF617" s="149"/>
      <c r="BG617" s="149"/>
      <c r="BH617" s="149"/>
    </row>
    <row r="618" spans="1:60" outlineLevel="2" x14ac:dyDescent="0.2">
      <c r="A618" s="156"/>
      <c r="B618" s="157"/>
      <c r="C618" s="186" t="s">
        <v>2007</v>
      </c>
      <c r="D618" s="165"/>
      <c r="E618" s="166">
        <v>11</v>
      </c>
      <c r="F618" s="160"/>
      <c r="G618" s="160"/>
      <c r="H618" s="160"/>
      <c r="I618" s="160"/>
      <c r="J618" s="160"/>
      <c r="K618" s="160"/>
      <c r="L618" s="160"/>
      <c r="M618" s="160"/>
      <c r="N618" s="159"/>
      <c r="O618" s="159"/>
      <c r="P618" s="159"/>
      <c r="Q618" s="159"/>
      <c r="R618" s="160"/>
      <c r="S618" s="160"/>
      <c r="T618" s="160"/>
      <c r="U618" s="160"/>
      <c r="V618" s="160"/>
      <c r="W618" s="160"/>
      <c r="X618" s="160"/>
      <c r="Y618" s="160"/>
      <c r="Z618" s="149"/>
      <c r="AA618" s="149"/>
      <c r="AB618" s="149"/>
      <c r="AC618" s="149"/>
      <c r="AD618" s="149"/>
      <c r="AE618" s="149"/>
      <c r="AF618" s="149"/>
      <c r="AG618" s="149" t="s">
        <v>284</v>
      </c>
      <c r="AH618" s="149">
        <v>0</v>
      </c>
      <c r="AI618" s="149"/>
      <c r="AJ618" s="149"/>
      <c r="AK618" s="149"/>
      <c r="AL618" s="149"/>
      <c r="AM618" s="149"/>
      <c r="AN618" s="149"/>
      <c r="AO618" s="149"/>
      <c r="AP618" s="149"/>
      <c r="AQ618" s="149"/>
      <c r="AR618" s="149"/>
      <c r="AS618" s="149"/>
      <c r="AT618" s="149"/>
      <c r="AU618" s="149"/>
      <c r="AV618" s="149"/>
      <c r="AW618" s="149"/>
      <c r="AX618" s="149"/>
      <c r="AY618" s="149"/>
      <c r="AZ618" s="149"/>
      <c r="BA618" s="149"/>
      <c r="BB618" s="149"/>
      <c r="BC618" s="149"/>
      <c r="BD618" s="149"/>
      <c r="BE618" s="149"/>
      <c r="BF618" s="149"/>
      <c r="BG618" s="149"/>
      <c r="BH618" s="149"/>
    </row>
    <row r="619" spans="1:60" outlineLevel="2" x14ac:dyDescent="0.2">
      <c r="A619" s="156"/>
      <c r="B619" s="157"/>
      <c r="C619" s="251"/>
      <c r="D619" s="252"/>
      <c r="E619" s="252"/>
      <c r="F619" s="252"/>
      <c r="G619" s="252"/>
      <c r="H619" s="160"/>
      <c r="I619" s="160"/>
      <c r="J619" s="160"/>
      <c r="K619" s="160"/>
      <c r="L619" s="160"/>
      <c r="M619" s="160"/>
      <c r="N619" s="159"/>
      <c r="O619" s="159"/>
      <c r="P619" s="159"/>
      <c r="Q619" s="159"/>
      <c r="R619" s="160"/>
      <c r="S619" s="160"/>
      <c r="T619" s="160"/>
      <c r="U619" s="160"/>
      <c r="V619" s="160"/>
      <c r="W619" s="160"/>
      <c r="X619" s="160"/>
      <c r="Y619" s="160"/>
      <c r="Z619" s="149"/>
      <c r="AA619" s="149"/>
      <c r="AB619" s="149"/>
      <c r="AC619" s="149"/>
      <c r="AD619" s="149"/>
      <c r="AE619" s="149"/>
      <c r="AF619" s="149"/>
      <c r="AG619" s="149" t="s">
        <v>279</v>
      </c>
      <c r="AH619" s="149"/>
      <c r="AI619" s="149"/>
      <c r="AJ619" s="149"/>
      <c r="AK619" s="149"/>
      <c r="AL619" s="149"/>
      <c r="AM619" s="149"/>
      <c r="AN619" s="149"/>
      <c r="AO619" s="149"/>
      <c r="AP619" s="149"/>
      <c r="AQ619" s="149"/>
      <c r="AR619" s="149"/>
      <c r="AS619" s="149"/>
      <c r="AT619" s="149"/>
      <c r="AU619" s="149"/>
      <c r="AV619" s="149"/>
      <c r="AW619" s="149"/>
      <c r="AX619" s="149"/>
      <c r="AY619" s="149"/>
      <c r="AZ619" s="149"/>
      <c r="BA619" s="149"/>
      <c r="BB619" s="149"/>
      <c r="BC619" s="149"/>
      <c r="BD619" s="149"/>
      <c r="BE619" s="149"/>
      <c r="BF619" s="149"/>
      <c r="BG619" s="149"/>
      <c r="BH619" s="149"/>
    </row>
    <row r="620" spans="1:60" outlineLevel="1" x14ac:dyDescent="0.2">
      <c r="A620" s="175">
        <v>141</v>
      </c>
      <c r="B620" s="176" t="s">
        <v>2008</v>
      </c>
      <c r="C620" s="185" t="s">
        <v>2009</v>
      </c>
      <c r="D620" s="177" t="s">
        <v>357</v>
      </c>
      <c r="E620" s="178">
        <v>10</v>
      </c>
      <c r="F620" s="179"/>
      <c r="G620" s="180">
        <f>ROUND(E620*F620,2)</f>
        <v>0</v>
      </c>
      <c r="H620" s="179"/>
      <c r="I620" s="180">
        <f>ROUND(E620*H620,2)</f>
        <v>0</v>
      </c>
      <c r="J620" s="179"/>
      <c r="K620" s="180">
        <f>ROUND(E620*J620,2)</f>
        <v>0</v>
      </c>
      <c r="L620" s="180">
        <v>21</v>
      </c>
      <c r="M620" s="180">
        <f>G620*(1+L620/100)</f>
        <v>0</v>
      </c>
      <c r="N620" s="178">
        <v>1.2999999999999999E-4</v>
      </c>
      <c r="O620" s="178">
        <f>ROUND(E620*N620,2)</f>
        <v>0</v>
      </c>
      <c r="P620" s="178">
        <v>1.1000000000000001E-3</v>
      </c>
      <c r="Q620" s="178">
        <f>ROUND(E620*P620,2)</f>
        <v>0.01</v>
      </c>
      <c r="R620" s="180" t="s">
        <v>1084</v>
      </c>
      <c r="S620" s="180" t="s">
        <v>272</v>
      </c>
      <c r="T620" s="181" t="s">
        <v>272</v>
      </c>
      <c r="U620" s="160">
        <v>0.22900000000000001</v>
      </c>
      <c r="V620" s="160">
        <f>ROUND(E620*U620,2)</f>
        <v>2.29</v>
      </c>
      <c r="W620" s="160"/>
      <c r="X620" s="160" t="s">
        <v>313</v>
      </c>
      <c r="Y620" s="160" t="s">
        <v>275</v>
      </c>
      <c r="Z620" s="149"/>
      <c r="AA620" s="149"/>
      <c r="AB620" s="149"/>
      <c r="AC620" s="149"/>
      <c r="AD620" s="149"/>
      <c r="AE620" s="149"/>
      <c r="AF620" s="149"/>
      <c r="AG620" s="149" t="s">
        <v>554</v>
      </c>
      <c r="AH620" s="149"/>
      <c r="AI620" s="149"/>
      <c r="AJ620" s="149"/>
      <c r="AK620" s="149"/>
      <c r="AL620" s="149"/>
      <c r="AM620" s="149"/>
      <c r="AN620" s="149"/>
      <c r="AO620" s="149"/>
      <c r="AP620" s="149"/>
      <c r="AQ620" s="149"/>
      <c r="AR620" s="149"/>
      <c r="AS620" s="149"/>
      <c r="AT620" s="149"/>
      <c r="AU620" s="149"/>
      <c r="AV620" s="149"/>
      <c r="AW620" s="149"/>
      <c r="AX620" s="149"/>
      <c r="AY620" s="149"/>
      <c r="AZ620" s="149"/>
      <c r="BA620" s="149"/>
      <c r="BB620" s="149"/>
      <c r="BC620" s="149"/>
      <c r="BD620" s="149"/>
      <c r="BE620" s="149"/>
      <c r="BF620" s="149"/>
      <c r="BG620" s="149"/>
      <c r="BH620" s="149"/>
    </row>
    <row r="621" spans="1:60" outlineLevel="2" x14ac:dyDescent="0.2">
      <c r="A621" s="156"/>
      <c r="B621" s="157"/>
      <c r="C621" s="186" t="s">
        <v>1056</v>
      </c>
      <c r="D621" s="165"/>
      <c r="E621" s="166">
        <v>10</v>
      </c>
      <c r="F621" s="160"/>
      <c r="G621" s="160"/>
      <c r="H621" s="160"/>
      <c r="I621" s="160"/>
      <c r="J621" s="160"/>
      <c r="K621" s="160"/>
      <c r="L621" s="160"/>
      <c r="M621" s="160"/>
      <c r="N621" s="159"/>
      <c r="O621" s="159"/>
      <c r="P621" s="159"/>
      <c r="Q621" s="159"/>
      <c r="R621" s="160"/>
      <c r="S621" s="160"/>
      <c r="T621" s="160"/>
      <c r="U621" s="160"/>
      <c r="V621" s="160"/>
      <c r="W621" s="160"/>
      <c r="X621" s="160"/>
      <c r="Y621" s="160"/>
      <c r="Z621" s="149"/>
      <c r="AA621" s="149"/>
      <c r="AB621" s="149"/>
      <c r="AC621" s="149"/>
      <c r="AD621" s="149"/>
      <c r="AE621" s="149"/>
      <c r="AF621" s="149"/>
      <c r="AG621" s="149" t="s">
        <v>284</v>
      </c>
      <c r="AH621" s="149">
        <v>0</v>
      </c>
      <c r="AI621" s="149"/>
      <c r="AJ621" s="149"/>
      <c r="AK621" s="149"/>
      <c r="AL621" s="149"/>
      <c r="AM621" s="149"/>
      <c r="AN621" s="149"/>
      <c r="AO621" s="149"/>
      <c r="AP621" s="149"/>
      <c r="AQ621" s="149"/>
      <c r="AR621" s="149"/>
      <c r="AS621" s="149"/>
      <c r="AT621" s="149"/>
      <c r="AU621" s="149"/>
      <c r="AV621" s="149"/>
      <c r="AW621" s="149"/>
      <c r="AX621" s="149"/>
      <c r="AY621" s="149"/>
      <c r="AZ621" s="149"/>
      <c r="BA621" s="149"/>
      <c r="BB621" s="149"/>
      <c r="BC621" s="149"/>
      <c r="BD621" s="149"/>
      <c r="BE621" s="149"/>
      <c r="BF621" s="149"/>
      <c r="BG621" s="149"/>
      <c r="BH621" s="149"/>
    </row>
    <row r="622" spans="1:60" outlineLevel="2" x14ac:dyDescent="0.2">
      <c r="A622" s="156"/>
      <c r="B622" s="157"/>
      <c r="C622" s="251"/>
      <c r="D622" s="252"/>
      <c r="E622" s="252"/>
      <c r="F622" s="252"/>
      <c r="G622" s="252"/>
      <c r="H622" s="160"/>
      <c r="I622" s="160"/>
      <c r="J622" s="160"/>
      <c r="K622" s="160"/>
      <c r="L622" s="160"/>
      <c r="M622" s="160"/>
      <c r="N622" s="159"/>
      <c r="O622" s="159"/>
      <c r="P622" s="159"/>
      <c r="Q622" s="159"/>
      <c r="R622" s="160"/>
      <c r="S622" s="160"/>
      <c r="T622" s="160"/>
      <c r="U622" s="160"/>
      <c r="V622" s="160"/>
      <c r="W622" s="160"/>
      <c r="X622" s="160"/>
      <c r="Y622" s="160"/>
      <c r="Z622" s="149"/>
      <c r="AA622" s="149"/>
      <c r="AB622" s="149"/>
      <c r="AC622" s="149"/>
      <c r="AD622" s="149"/>
      <c r="AE622" s="149"/>
      <c r="AF622" s="149"/>
      <c r="AG622" s="149" t="s">
        <v>279</v>
      </c>
      <c r="AH622" s="149"/>
      <c r="AI622" s="149"/>
      <c r="AJ622" s="149"/>
      <c r="AK622" s="149"/>
      <c r="AL622" s="149"/>
      <c r="AM622" s="149"/>
      <c r="AN622" s="149"/>
      <c r="AO622" s="149"/>
      <c r="AP622" s="149"/>
      <c r="AQ622" s="149"/>
      <c r="AR622" s="149"/>
      <c r="AS622" s="149"/>
      <c r="AT622" s="149"/>
      <c r="AU622" s="149"/>
      <c r="AV622" s="149"/>
      <c r="AW622" s="149"/>
      <c r="AX622" s="149"/>
      <c r="AY622" s="149"/>
      <c r="AZ622" s="149"/>
      <c r="BA622" s="149"/>
      <c r="BB622" s="149"/>
      <c r="BC622" s="149"/>
      <c r="BD622" s="149"/>
      <c r="BE622" s="149"/>
      <c r="BF622" s="149"/>
      <c r="BG622" s="149"/>
      <c r="BH622" s="149"/>
    </row>
    <row r="623" spans="1:60" ht="22.5" outlineLevel="1" x14ac:dyDescent="0.2">
      <c r="A623" s="175">
        <v>142</v>
      </c>
      <c r="B623" s="176" t="s">
        <v>2010</v>
      </c>
      <c r="C623" s="185" t="s">
        <v>2011</v>
      </c>
      <c r="D623" s="177" t="s">
        <v>357</v>
      </c>
      <c r="E623" s="178">
        <v>1</v>
      </c>
      <c r="F623" s="179"/>
      <c r="G623" s="180">
        <f>ROUND(E623*F623,2)</f>
        <v>0</v>
      </c>
      <c r="H623" s="179"/>
      <c r="I623" s="180">
        <f>ROUND(E623*H623,2)</f>
        <v>0</v>
      </c>
      <c r="J623" s="179"/>
      <c r="K623" s="180">
        <f>ROUND(E623*J623,2)</f>
        <v>0</v>
      </c>
      <c r="L623" s="180">
        <v>21</v>
      </c>
      <c r="M623" s="180">
        <f>G623*(1+L623/100)</f>
        <v>0</v>
      </c>
      <c r="N623" s="178">
        <v>2.0000000000000001E-4</v>
      </c>
      <c r="O623" s="178">
        <f>ROUND(E623*N623,2)</f>
        <v>0</v>
      </c>
      <c r="P623" s="178">
        <v>0</v>
      </c>
      <c r="Q623" s="178">
        <f>ROUND(E623*P623,2)</f>
        <v>0</v>
      </c>
      <c r="R623" s="180" t="s">
        <v>1084</v>
      </c>
      <c r="S623" s="180" t="s">
        <v>272</v>
      </c>
      <c r="T623" s="181" t="s">
        <v>272</v>
      </c>
      <c r="U623" s="160">
        <v>0.18</v>
      </c>
      <c r="V623" s="160">
        <f>ROUND(E623*U623,2)</f>
        <v>0.18</v>
      </c>
      <c r="W623" s="160"/>
      <c r="X623" s="160" t="s">
        <v>313</v>
      </c>
      <c r="Y623" s="160" t="s">
        <v>275</v>
      </c>
      <c r="Z623" s="149"/>
      <c r="AA623" s="149"/>
      <c r="AB623" s="149"/>
      <c r="AC623" s="149"/>
      <c r="AD623" s="149"/>
      <c r="AE623" s="149"/>
      <c r="AF623" s="149"/>
      <c r="AG623" s="149" t="s">
        <v>554</v>
      </c>
      <c r="AH623" s="149"/>
      <c r="AI623" s="149"/>
      <c r="AJ623" s="149"/>
      <c r="AK623" s="149"/>
      <c r="AL623" s="149"/>
      <c r="AM623" s="149"/>
      <c r="AN623" s="149"/>
      <c r="AO623" s="149"/>
      <c r="AP623" s="149"/>
      <c r="AQ623" s="149"/>
      <c r="AR623" s="149"/>
      <c r="AS623" s="149"/>
      <c r="AT623" s="149"/>
      <c r="AU623" s="149"/>
      <c r="AV623" s="149"/>
      <c r="AW623" s="149"/>
      <c r="AX623" s="149"/>
      <c r="AY623" s="149"/>
      <c r="AZ623" s="149"/>
      <c r="BA623" s="149"/>
      <c r="BB623" s="149"/>
      <c r="BC623" s="149"/>
      <c r="BD623" s="149"/>
      <c r="BE623" s="149"/>
      <c r="BF623" s="149"/>
      <c r="BG623" s="149"/>
      <c r="BH623" s="149"/>
    </row>
    <row r="624" spans="1:60" outlineLevel="2" x14ac:dyDescent="0.2">
      <c r="A624" s="156"/>
      <c r="B624" s="157"/>
      <c r="C624" s="249" t="s">
        <v>1574</v>
      </c>
      <c r="D624" s="250"/>
      <c r="E624" s="250"/>
      <c r="F624" s="250"/>
      <c r="G624" s="250"/>
      <c r="H624" s="160"/>
      <c r="I624" s="160"/>
      <c r="J624" s="160"/>
      <c r="K624" s="160"/>
      <c r="L624" s="160"/>
      <c r="M624" s="160"/>
      <c r="N624" s="159"/>
      <c r="O624" s="159"/>
      <c r="P624" s="159"/>
      <c r="Q624" s="159"/>
      <c r="R624" s="160"/>
      <c r="S624" s="160"/>
      <c r="T624" s="160"/>
      <c r="U624" s="160"/>
      <c r="V624" s="160"/>
      <c r="W624" s="160"/>
      <c r="X624" s="160"/>
      <c r="Y624" s="160"/>
      <c r="Z624" s="149"/>
      <c r="AA624" s="149"/>
      <c r="AB624" s="149"/>
      <c r="AC624" s="149"/>
      <c r="AD624" s="149"/>
      <c r="AE624" s="149"/>
      <c r="AF624" s="149"/>
      <c r="AG624" s="149" t="s">
        <v>278</v>
      </c>
      <c r="AH624" s="149"/>
      <c r="AI624" s="149"/>
      <c r="AJ624" s="149"/>
      <c r="AK624" s="149"/>
      <c r="AL624" s="149"/>
      <c r="AM624" s="149"/>
      <c r="AN624" s="149"/>
      <c r="AO624" s="149"/>
      <c r="AP624" s="149"/>
      <c r="AQ624" s="149"/>
      <c r="AR624" s="149"/>
      <c r="AS624" s="149"/>
      <c r="AT624" s="149"/>
      <c r="AU624" s="149"/>
      <c r="AV624" s="149"/>
      <c r="AW624" s="149"/>
      <c r="AX624" s="149"/>
      <c r="AY624" s="149"/>
      <c r="AZ624" s="149"/>
      <c r="BA624" s="149"/>
      <c r="BB624" s="149"/>
      <c r="BC624" s="149"/>
      <c r="BD624" s="149"/>
      <c r="BE624" s="149"/>
      <c r="BF624" s="149"/>
      <c r="BG624" s="149"/>
      <c r="BH624" s="149"/>
    </row>
    <row r="625" spans="1:60" outlineLevel="2" x14ac:dyDescent="0.2">
      <c r="A625" s="156"/>
      <c r="B625" s="157"/>
      <c r="C625" s="186" t="s">
        <v>2012</v>
      </c>
      <c r="D625" s="165"/>
      <c r="E625" s="166">
        <v>1</v>
      </c>
      <c r="F625" s="160"/>
      <c r="G625" s="160"/>
      <c r="H625" s="160"/>
      <c r="I625" s="160"/>
      <c r="J625" s="160"/>
      <c r="K625" s="160"/>
      <c r="L625" s="160"/>
      <c r="M625" s="160"/>
      <c r="N625" s="159"/>
      <c r="O625" s="159"/>
      <c r="P625" s="159"/>
      <c r="Q625" s="159"/>
      <c r="R625" s="160"/>
      <c r="S625" s="160"/>
      <c r="T625" s="160"/>
      <c r="U625" s="160"/>
      <c r="V625" s="160"/>
      <c r="W625" s="160"/>
      <c r="X625" s="160"/>
      <c r="Y625" s="160"/>
      <c r="Z625" s="149"/>
      <c r="AA625" s="149"/>
      <c r="AB625" s="149"/>
      <c r="AC625" s="149"/>
      <c r="AD625" s="149"/>
      <c r="AE625" s="149"/>
      <c r="AF625" s="149"/>
      <c r="AG625" s="149" t="s">
        <v>284</v>
      </c>
      <c r="AH625" s="149">
        <v>0</v>
      </c>
      <c r="AI625" s="149"/>
      <c r="AJ625" s="149"/>
      <c r="AK625" s="149"/>
      <c r="AL625" s="149"/>
      <c r="AM625" s="149"/>
      <c r="AN625" s="149"/>
      <c r="AO625" s="149"/>
      <c r="AP625" s="149"/>
      <c r="AQ625" s="149"/>
      <c r="AR625" s="149"/>
      <c r="AS625" s="149"/>
      <c r="AT625" s="149"/>
      <c r="AU625" s="149"/>
      <c r="AV625" s="149"/>
      <c r="AW625" s="149"/>
      <c r="AX625" s="149"/>
      <c r="AY625" s="149"/>
      <c r="AZ625" s="149"/>
      <c r="BA625" s="149"/>
      <c r="BB625" s="149"/>
      <c r="BC625" s="149"/>
      <c r="BD625" s="149"/>
      <c r="BE625" s="149"/>
      <c r="BF625" s="149"/>
      <c r="BG625" s="149"/>
      <c r="BH625" s="149"/>
    </row>
    <row r="626" spans="1:60" outlineLevel="2" x14ac:dyDescent="0.2">
      <c r="A626" s="156"/>
      <c r="B626" s="157"/>
      <c r="C626" s="251"/>
      <c r="D626" s="252"/>
      <c r="E626" s="252"/>
      <c r="F626" s="252"/>
      <c r="G626" s="252"/>
      <c r="H626" s="160"/>
      <c r="I626" s="160"/>
      <c r="J626" s="160"/>
      <c r="K626" s="160"/>
      <c r="L626" s="160"/>
      <c r="M626" s="160"/>
      <c r="N626" s="159"/>
      <c r="O626" s="159"/>
      <c r="P626" s="159"/>
      <c r="Q626" s="159"/>
      <c r="R626" s="160"/>
      <c r="S626" s="160"/>
      <c r="T626" s="160"/>
      <c r="U626" s="160"/>
      <c r="V626" s="160"/>
      <c r="W626" s="160"/>
      <c r="X626" s="160"/>
      <c r="Y626" s="160"/>
      <c r="Z626" s="149"/>
      <c r="AA626" s="149"/>
      <c r="AB626" s="149"/>
      <c r="AC626" s="149"/>
      <c r="AD626" s="149"/>
      <c r="AE626" s="149"/>
      <c r="AF626" s="149"/>
      <c r="AG626" s="149" t="s">
        <v>279</v>
      </c>
      <c r="AH626" s="149"/>
      <c r="AI626" s="149"/>
      <c r="AJ626" s="149"/>
      <c r="AK626" s="149"/>
      <c r="AL626" s="149"/>
      <c r="AM626" s="149"/>
      <c r="AN626" s="149"/>
      <c r="AO626" s="149"/>
      <c r="AP626" s="149"/>
      <c r="AQ626" s="149"/>
      <c r="AR626" s="149"/>
      <c r="AS626" s="149"/>
      <c r="AT626" s="149"/>
      <c r="AU626" s="149"/>
      <c r="AV626" s="149"/>
      <c r="AW626" s="149"/>
      <c r="AX626" s="149"/>
      <c r="AY626" s="149"/>
      <c r="AZ626" s="149"/>
      <c r="BA626" s="149"/>
      <c r="BB626" s="149"/>
      <c r="BC626" s="149"/>
      <c r="BD626" s="149"/>
      <c r="BE626" s="149"/>
      <c r="BF626" s="149"/>
      <c r="BG626" s="149"/>
      <c r="BH626" s="149"/>
    </row>
    <row r="627" spans="1:60" ht="22.5" outlineLevel="1" x14ac:dyDescent="0.2">
      <c r="A627" s="175">
        <v>143</v>
      </c>
      <c r="B627" s="176" t="s">
        <v>2013</v>
      </c>
      <c r="C627" s="185" t="s">
        <v>2014</v>
      </c>
      <c r="D627" s="177" t="s">
        <v>357</v>
      </c>
      <c r="E627" s="178">
        <v>1</v>
      </c>
      <c r="F627" s="179"/>
      <c r="G627" s="180">
        <f>ROUND(E627*F627,2)</f>
        <v>0</v>
      </c>
      <c r="H627" s="179"/>
      <c r="I627" s="180">
        <f>ROUND(E627*H627,2)</f>
        <v>0</v>
      </c>
      <c r="J627" s="179"/>
      <c r="K627" s="180">
        <f>ROUND(E627*J627,2)</f>
        <v>0</v>
      </c>
      <c r="L627" s="180">
        <v>21</v>
      </c>
      <c r="M627" s="180">
        <f>G627*(1+L627/100)</f>
        <v>0</v>
      </c>
      <c r="N627" s="178">
        <v>1.4999999999999999E-4</v>
      </c>
      <c r="O627" s="178">
        <f>ROUND(E627*N627,2)</f>
        <v>0</v>
      </c>
      <c r="P627" s="178">
        <v>0</v>
      </c>
      <c r="Q627" s="178">
        <f>ROUND(E627*P627,2)</f>
        <v>0</v>
      </c>
      <c r="R627" s="180" t="s">
        <v>1084</v>
      </c>
      <c r="S627" s="180" t="s">
        <v>272</v>
      </c>
      <c r="T627" s="181" t="s">
        <v>272</v>
      </c>
      <c r="U627" s="160">
        <v>0.08</v>
      </c>
      <c r="V627" s="160">
        <f>ROUND(E627*U627,2)</f>
        <v>0.08</v>
      </c>
      <c r="W627" s="160"/>
      <c r="X627" s="160" t="s">
        <v>313</v>
      </c>
      <c r="Y627" s="160" t="s">
        <v>275</v>
      </c>
      <c r="Z627" s="149"/>
      <c r="AA627" s="149"/>
      <c r="AB627" s="149"/>
      <c r="AC627" s="149"/>
      <c r="AD627" s="149"/>
      <c r="AE627" s="149"/>
      <c r="AF627" s="149"/>
      <c r="AG627" s="149" t="s">
        <v>554</v>
      </c>
      <c r="AH627" s="149"/>
      <c r="AI627" s="149"/>
      <c r="AJ627" s="149"/>
      <c r="AK627" s="149"/>
      <c r="AL627" s="149"/>
      <c r="AM627" s="149"/>
      <c r="AN627" s="149"/>
      <c r="AO627" s="149"/>
      <c r="AP627" s="149"/>
      <c r="AQ627" s="149"/>
      <c r="AR627" s="149"/>
      <c r="AS627" s="149"/>
      <c r="AT627" s="149"/>
      <c r="AU627" s="149"/>
      <c r="AV627" s="149"/>
      <c r="AW627" s="149"/>
      <c r="AX627" s="149"/>
      <c r="AY627" s="149"/>
      <c r="AZ627" s="149"/>
      <c r="BA627" s="149"/>
      <c r="BB627" s="149"/>
      <c r="BC627" s="149"/>
      <c r="BD627" s="149"/>
      <c r="BE627" s="149"/>
      <c r="BF627" s="149"/>
      <c r="BG627" s="149"/>
      <c r="BH627" s="149"/>
    </row>
    <row r="628" spans="1:60" outlineLevel="2" x14ac:dyDescent="0.2">
      <c r="A628" s="156"/>
      <c r="B628" s="157"/>
      <c r="C628" s="249" t="s">
        <v>1574</v>
      </c>
      <c r="D628" s="250"/>
      <c r="E628" s="250"/>
      <c r="F628" s="250"/>
      <c r="G628" s="250"/>
      <c r="H628" s="160"/>
      <c r="I628" s="160"/>
      <c r="J628" s="160"/>
      <c r="K628" s="160"/>
      <c r="L628" s="160"/>
      <c r="M628" s="160"/>
      <c r="N628" s="159"/>
      <c r="O628" s="159"/>
      <c r="P628" s="159"/>
      <c r="Q628" s="159"/>
      <c r="R628" s="160"/>
      <c r="S628" s="160"/>
      <c r="T628" s="160"/>
      <c r="U628" s="160"/>
      <c r="V628" s="160"/>
      <c r="W628" s="160"/>
      <c r="X628" s="160"/>
      <c r="Y628" s="160"/>
      <c r="Z628" s="149"/>
      <c r="AA628" s="149"/>
      <c r="AB628" s="149"/>
      <c r="AC628" s="149"/>
      <c r="AD628" s="149"/>
      <c r="AE628" s="149"/>
      <c r="AF628" s="149"/>
      <c r="AG628" s="149" t="s">
        <v>278</v>
      </c>
      <c r="AH628" s="149"/>
      <c r="AI628" s="149"/>
      <c r="AJ628" s="149"/>
      <c r="AK628" s="149"/>
      <c r="AL628" s="149"/>
      <c r="AM628" s="149"/>
      <c r="AN628" s="149"/>
      <c r="AO628" s="149"/>
      <c r="AP628" s="149"/>
      <c r="AQ628" s="149"/>
      <c r="AR628" s="149"/>
      <c r="AS628" s="149"/>
      <c r="AT628" s="149"/>
      <c r="AU628" s="149"/>
      <c r="AV628" s="149"/>
      <c r="AW628" s="149"/>
      <c r="AX628" s="149"/>
      <c r="AY628" s="149"/>
      <c r="AZ628" s="149"/>
      <c r="BA628" s="149"/>
      <c r="BB628" s="149"/>
      <c r="BC628" s="149"/>
      <c r="BD628" s="149"/>
      <c r="BE628" s="149"/>
      <c r="BF628" s="149"/>
      <c r="BG628" s="149"/>
      <c r="BH628" s="149"/>
    </row>
    <row r="629" spans="1:60" outlineLevel="2" x14ac:dyDescent="0.2">
      <c r="A629" s="156"/>
      <c r="B629" s="157"/>
      <c r="C629" s="186" t="s">
        <v>1524</v>
      </c>
      <c r="D629" s="165"/>
      <c r="E629" s="166">
        <v>1</v>
      </c>
      <c r="F629" s="160"/>
      <c r="G629" s="160"/>
      <c r="H629" s="160"/>
      <c r="I629" s="160"/>
      <c r="J629" s="160"/>
      <c r="K629" s="160"/>
      <c r="L629" s="160"/>
      <c r="M629" s="160"/>
      <c r="N629" s="159"/>
      <c r="O629" s="159"/>
      <c r="P629" s="159"/>
      <c r="Q629" s="159"/>
      <c r="R629" s="160"/>
      <c r="S629" s="160"/>
      <c r="T629" s="160"/>
      <c r="U629" s="160"/>
      <c r="V629" s="160"/>
      <c r="W629" s="160"/>
      <c r="X629" s="160"/>
      <c r="Y629" s="160"/>
      <c r="Z629" s="149"/>
      <c r="AA629" s="149"/>
      <c r="AB629" s="149"/>
      <c r="AC629" s="149"/>
      <c r="AD629" s="149"/>
      <c r="AE629" s="149"/>
      <c r="AF629" s="149"/>
      <c r="AG629" s="149" t="s">
        <v>284</v>
      </c>
      <c r="AH629" s="149">
        <v>0</v>
      </c>
      <c r="AI629" s="149"/>
      <c r="AJ629" s="149"/>
      <c r="AK629" s="149"/>
      <c r="AL629" s="149"/>
      <c r="AM629" s="149"/>
      <c r="AN629" s="149"/>
      <c r="AO629" s="149"/>
      <c r="AP629" s="149"/>
      <c r="AQ629" s="149"/>
      <c r="AR629" s="149"/>
      <c r="AS629" s="149"/>
      <c r="AT629" s="149"/>
      <c r="AU629" s="149"/>
      <c r="AV629" s="149"/>
      <c r="AW629" s="149"/>
      <c r="AX629" s="149"/>
      <c r="AY629" s="149"/>
      <c r="AZ629" s="149"/>
      <c r="BA629" s="149"/>
      <c r="BB629" s="149"/>
      <c r="BC629" s="149"/>
      <c r="BD629" s="149"/>
      <c r="BE629" s="149"/>
      <c r="BF629" s="149"/>
      <c r="BG629" s="149"/>
      <c r="BH629" s="149"/>
    </row>
    <row r="630" spans="1:60" outlineLevel="2" x14ac:dyDescent="0.2">
      <c r="A630" s="156"/>
      <c r="B630" s="157"/>
      <c r="C630" s="251"/>
      <c r="D630" s="252"/>
      <c r="E630" s="252"/>
      <c r="F630" s="252"/>
      <c r="G630" s="252"/>
      <c r="H630" s="160"/>
      <c r="I630" s="160"/>
      <c r="J630" s="160"/>
      <c r="K630" s="160"/>
      <c r="L630" s="160"/>
      <c r="M630" s="160"/>
      <c r="N630" s="159"/>
      <c r="O630" s="159"/>
      <c r="P630" s="159"/>
      <c r="Q630" s="159"/>
      <c r="R630" s="160"/>
      <c r="S630" s="160"/>
      <c r="T630" s="160"/>
      <c r="U630" s="160"/>
      <c r="V630" s="160"/>
      <c r="W630" s="160"/>
      <c r="X630" s="160"/>
      <c r="Y630" s="160"/>
      <c r="Z630" s="149"/>
      <c r="AA630" s="149"/>
      <c r="AB630" s="149"/>
      <c r="AC630" s="149"/>
      <c r="AD630" s="149"/>
      <c r="AE630" s="149"/>
      <c r="AF630" s="149"/>
      <c r="AG630" s="149" t="s">
        <v>279</v>
      </c>
      <c r="AH630" s="149"/>
      <c r="AI630" s="149"/>
      <c r="AJ630" s="149"/>
      <c r="AK630" s="149"/>
      <c r="AL630" s="149"/>
      <c r="AM630" s="149"/>
      <c r="AN630" s="149"/>
      <c r="AO630" s="149"/>
      <c r="AP630" s="149"/>
      <c r="AQ630" s="149"/>
      <c r="AR630" s="149"/>
      <c r="AS630" s="149"/>
      <c r="AT630" s="149"/>
      <c r="AU630" s="149"/>
      <c r="AV630" s="149"/>
      <c r="AW630" s="149"/>
      <c r="AX630" s="149"/>
      <c r="AY630" s="149"/>
      <c r="AZ630" s="149"/>
      <c r="BA630" s="149"/>
      <c r="BB630" s="149"/>
      <c r="BC630" s="149"/>
      <c r="BD630" s="149"/>
      <c r="BE630" s="149"/>
      <c r="BF630" s="149"/>
      <c r="BG630" s="149"/>
      <c r="BH630" s="149"/>
    </row>
    <row r="631" spans="1:60" outlineLevel="1" x14ac:dyDescent="0.2">
      <c r="A631" s="175">
        <v>144</v>
      </c>
      <c r="B631" s="176" t="s">
        <v>2015</v>
      </c>
      <c r="C631" s="185" t="s">
        <v>2016</v>
      </c>
      <c r="D631" s="177" t="s">
        <v>357</v>
      </c>
      <c r="E631" s="178">
        <v>1</v>
      </c>
      <c r="F631" s="179"/>
      <c r="G631" s="180">
        <f>ROUND(E631*F631,2)</f>
        <v>0</v>
      </c>
      <c r="H631" s="179"/>
      <c r="I631" s="180">
        <f>ROUND(E631*H631,2)</f>
        <v>0</v>
      </c>
      <c r="J631" s="179"/>
      <c r="K631" s="180">
        <f>ROUND(E631*J631,2)</f>
        <v>0</v>
      </c>
      <c r="L631" s="180">
        <v>21</v>
      </c>
      <c r="M631" s="180">
        <f>G631*(1+L631/100)</f>
        <v>0</v>
      </c>
      <c r="N631" s="178">
        <v>0</v>
      </c>
      <c r="O631" s="178">
        <f>ROUND(E631*N631,2)</f>
        <v>0</v>
      </c>
      <c r="P631" s="178">
        <v>0</v>
      </c>
      <c r="Q631" s="178">
        <f>ROUND(E631*P631,2)</f>
        <v>0</v>
      </c>
      <c r="R631" s="180" t="s">
        <v>1084</v>
      </c>
      <c r="S631" s="180" t="s">
        <v>272</v>
      </c>
      <c r="T631" s="181" t="s">
        <v>272</v>
      </c>
      <c r="U631" s="160">
        <v>0.14000000000000001</v>
      </c>
      <c r="V631" s="160">
        <f>ROUND(E631*U631,2)</f>
        <v>0.14000000000000001</v>
      </c>
      <c r="W631" s="160"/>
      <c r="X631" s="160" t="s">
        <v>313</v>
      </c>
      <c r="Y631" s="160" t="s">
        <v>275</v>
      </c>
      <c r="Z631" s="149"/>
      <c r="AA631" s="149"/>
      <c r="AB631" s="149"/>
      <c r="AC631" s="149"/>
      <c r="AD631" s="149"/>
      <c r="AE631" s="149"/>
      <c r="AF631" s="149"/>
      <c r="AG631" s="149" t="s">
        <v>554</v>
      </c>
      <c r="AH631" s="149"/>
      <c r="AI631" s="149"/>
      <c r="AJ631" s="149"/>
      <c r="AK631" s="149"/>
      <c r="AL631" s="149"/>
      <c r="AM631" s="149"/>
      <c r="AN631" s="149"/>
      <c r="AO631" s="149"/>
      <c r="AP631" s="149"/>
      <c r="AQ631" s="149"/>
      <c r="AR631" s="149"/>
      <c r="AS631" s="149"/>
      <c r="AT631" s="149"/>
      <c r="AU631" s="149"/>
      <c r="AV631" s="149"/>
      <c r="AW631" s="149"/>
      <c r="AX631" s="149"/>
      <c r="AY631" s="149"/>
      <c r="AZ631" s="149"/>
      <c r="BA631" s="149"/>
      <c r="BB631" s="149"/>
      <c r="BC631" s="149"/>
      <c r="BD631" s="149"/>
      <c r="BE631" s="149"/>
      <c r="BF631" s="149"/>
      <c r="BG631" s="149"/>
      <c r="BH631" s="149"/>
    </row>
    <row r="632" spans="1:60" outlineLevel="2" x14ac:dyDescent="0.2">
      <c r="A632" s="156"/>
      <c r="B632" s="157"/>
      <c r="C632" s="249" t="s">
        <v>1574</v>
      </c>
      <c r="D632" s="250"/>
      <c r="E632" s="250"/>
      <c r="F632" s="250"/>
      <c r="G632" s="250"/>
      <c r="H632" s="160"/>
      <c r="I632" s="160"/>
      <c r="J632" s="160"/>
      <c r="K632" s="160"/>
      <c r="L632" s="160"/>
      <c r="M632" s="160"/>
      <c r="N632" s="159"/>
      <c r="O632" s="159"/>
      <c r="P632" s="159"/>
      <c r="Q632" s="159"/>
      <c r="R632" s="160"/>
      <c r="S632" s="160"/>
      <c r="T632" s="160"/>
      <c r="U632" s="160"/>
      <c r="V632" s="160"/>
      <c r="W632" s="160"/>
      <c r="X632" s="160"/>
      <c r="Y632" s="160"/>
      <c r="Z632" s="149"/>
      <c r="AA632" s="149"/>
      <c r="AB632" s="149"/>
      <c r="AC632" s="149"/>
      <c r="AD632" s="149"/>
      <c r="AE632" s="149"/>
      <c r="AF632" s="149"/>
      <c r="AG632" s="149" t="s">
        <v>278</v>
      </c>
      <c r="AH632" s="149"/>
      <c r="AI632" s="149"/>
      <c r="AJ632" s="149"/>
      <c r="AK632" s="149"/>
      <c r="AL632" s="149"/>
      <c r="AM632" s="149"/>
      <c r="AN632" s="149"/>
      <c r="AO632" s="149"/>
      <c r="AP632" s="149"/>
      <c r="AQ632" s="149"/>
      <c r="AR632" s="149"/>
      <c r="AS632" s="149"/>
      <c r="AT632" s="149"/>
      <c r="AU632" s="149"/>
      <c r="AV632" s="149"/>
      <c r="AW632" s="149"/>
      <c r="AX632" s="149"/>
      <c r="AY632" s="149"/>
      <c r="AZ632" s="149"/>
      <c r="BA632" s="149"/>
      <c r="BB632" s="149"/>
      <c r="BC632" s="149"/>
      <c r="BD632" s="149"/>
      <c r="BE632" s="149"/>
      <c r="BF632" s="149"/>
      <c r="BG632" s="149"/>
      <c r="BH632" s="149"/>
    </row>
    <row r="633" spans="1:60" outlineLevel="2" x14ac:dyDescent="0.2">
      <c r="A633" s="156"/>
      <c r="B633" s="157"/>
      <c r="C633" s="186" t="s">
        <v>2017</v>
      </c>
      <c r="D633" s="165"/>
      <c r="E633" s="166">
        <v>1</v>
      </c>
      <c r="F633" s="160"/>
      <c r="G633" s="160"/>
      <c r="H633" s="160"/>
      <c r="I633" s="160"/>
      <c r="J633" s="160"/>
      <c r="K633" s="160"/>
      <c r="L633" s="160"/>
      <c r="M633" s="160"/>
      <c r="N633" s="159"/>
      <c r="O633" s="159"/>
      <c r="P633" s="159"/>
      <c r="Q633" s="159"/>
      <c r="R633" s="160"/>
      <c r="S633" s="160"/>
      <c r="T633" s="160"/>
      <c r="U633" s="160"/>
      <c r="V633" s="160"/>
      <c r="W633" s="160"/>
      <c r="X633" s="160"/>
      <c r="Y633" s="160"/>
      <c r="Z633" s="149"/>
      <c r="AA633" s="149"/>
      <c r="AB633" s="149"/>
      <c r="AC633" s="149"/>
      <c r="AD633" s="149"/>
      <c r="AE633" s="149"/>
      <c r="AF633" s="149"/>
      <c r="AG633" s="149" t="s">
        <v>284</v>
      </c>
      <c r="AH633" s="149">
        <v>0</v>
      </c>
      <c r="AI633" s="149"/>
      <c r="AJ633" s="149"/>
      <c r="AK633" s="149"/>
      <c r="AL633" s="149"/>
      <c r="AM633" s="149"/>
      <c r="AN633" s="149"/>
      <c r="AO633" s="149"/>
      <c r="AP633" s="149"/>
      <c r="AQ633" s="149"/>
      <c r="AR633" s="149"/>
      <c r="AS633" s="149"/>
      <c r="AT633" s="149"/>
      <c r="AU633" s="149"/>
      <c r="AV633" s="149"/>
      <c r="AW633" s="149"/>
      <c r="AX633" s="149"/>
      <c r="AY633" s="149"/>
      <c r="AZ633" s="149"/>
      <c r="BA633" s="149"/>
      <c r="BB633" s="149"/>
      <c r="BC633" s="149"/>
      <c r="BD633" s="149"/>
      <c r="BE633" s="149"/>
      <c r="BF633" s="149"/>
      <c r="BG633" s="149"/>
      <c r="BH633" s="149"/>
    </row>
    <row r="634" spans="1:60" outlineLevel="2" x14ac:dyDescent="0.2">
      <c r="A634" s="156"/>
      <c r="B634" s="157"/>
      <c r="C634" s="251"/>
      <c r="D634" s="252"/>
      <c r="E634" s="252"/>
      <c r="F634" s="252"/>
      <c r="G634" s="252"/>
      <c r="H634" s="160"/>
      <c r="I634" s="160"/>
      <c r="J634" s="160"/>
      <c r="K634" s="160"/>
      <c r="L634" s="160"/>
      <c r="M634" s="160"/>
      <c r="N634" s="159"/>
      <c r="O634" s="159"/>
      <c r="P634" s="159"/>
      <c r="Q634" s="159"/>
      <c r="R634" s="160"/>
      <c r="S634" s="160"/>
      <c r="T634" s="160"/>
      <c r="U634" s="160"/>
      <c r="V634" s="160"/>
      <c r="W634" s="160"/>
      <c r="X634" s="160"/>
      <c r="Y634" s="160"/>
      <c r="Z634" s="149"/>
      <c r="AA634" s="149"/>
      <c r="AB634" s="149"/>
      <c r="AC634" s="149"/>
      <c r="AD634" s="149"/>
      <c r="AE634" s="149"/>
      <c r="AF634" s="149"/>
      <c r="AG634" s="149" t="s">
        <v>279</v>
      </c>
      <c r="AH634" s="149"/>
      <c r="AI634" s="149"/>
      <c r="AJ634" s="149"/>
      <c r="AK634" s="149"/>
      <c r="AL634" s="149"/>
      <c r="AM634" s="149"/>
      <c r="AN634" s="149"/>
      <c r="AO634" s="149"/>
      <c r="AP634" s="149"/>
      <c r="AQ634" s="149"/>
      <c r="AR634" s="149"/>
      <c r="AS634" s="149"/>
      <c r="AT634" s="149"/>
      <c r="AU634" s="149"/>
      <c r="AV634" s="149"/>
      <c r="AW634" s="149"/>
      <c r="AX634" s="149"/>
      <c r="AY634" s="149"/>
      <c r="AZ634" s="149"/>
      <c r="BA634" s="149"/>
      <c r="BB634" s="149"/>
      <c r="BC634" s="149"/>
      <c r="BD634" s="149"/>
      <c r="BE634" s="149"/>
      <c r="BF634" s="149"/>
      <c r="BG634" s="149"/>
      <c r="BH634" s="149"/>
    </row>
    <row r="635" spans="1:60" ht="22.5" outlineLevel="1" x14ac:dyDescent="0.2">
      <c r="A635" s="175">
        <v>145</v>
      </c>
      <c r="B635" s="176" t="s">
        <v>2018</v>
      </c>
      <c r="C635" s="185" t="s">
        <v>2019</v>
      </c>
      <c r="D635" s="177" t="s">
        <v>357</v>
      </c>
      <c r="E635" s="178">
        <v>30</v>
      </c>
      <c r="F635" s="179"/>
      <c r="G635" s="180">
        <f>ROUND(E635*F635,2)</f>
        <v>0</v>
      </c>
      <c r="H635" s="179"/>
      <c r="I635" s="180">
        <f>ROUND(E635*H635,2)</f>
        <v>0</v>
      </c>
      <c r="J635" s="179"/>
      <c r="K635" s="180">
        <f>ROUND(E635*J635,2)</f>
        <v>0</v>
      </c>
      <c r="L635" s="180">
        <v>21</v>
      </c>
      <c r="M635" s="180">
        <f>G635*(1+L635/100)</f>
        <v>0</v>
      </c>
      <c r="N635" s="178">
        <v>6.7000000000000002E-4</v>
      </c>
      <c r="O635" s="178">
        <f>ROUND(E635*N635,2)</f>
        <v>0.02</v>
      </c>
      <c r="P635" s="178">
        <v>0</v>
      </c>
      <c r="Q635" s="178">
        <f>ROUND(E635*P635,2)</f>
        <v>0</v>
      </c>
      <c r="R635" s="180" t="s">
        <v>1084</v>
      </c>
      <c r="S635" s="180" t="s">
        <v>272</v>
      </c>
      <c r="T635" s="181" t="s">
        <v>272</v>
      </c>
      <c r="U635" s="160">
        <v>0.38</v>
      </c>
      <c r="V635" s="160">
        <f>ROUND(E635*U635,2)</f>
        <v>11.4</v>
      </c>
      <c r="W635" s="160"/>
      <c r="X635" s="160" t="s">
        <v>313</v>
      </c>
      <c r="Y635" s="160" t="s">
        <v>275</v>
      </c>
      <c r="Z635" s="149"/>
      <c r="AA635" s="149"/>
      <c r="AB635" s="149"/>
      <c r="AC635" s="149"/>
      <c r="AD635" s="149"/>
      <c r="AE635" s="149"/>
      <c r="AF635" s="149"/>
      <c r="AG635" s="149" t="s">
        <v>554</v>
      </c>
      <c r="AH635" s="149"/>
      <c r="AI635" s="149"/>
      <c r="AJ635" s="149"/>
      <c r="AK635" s="149"/>
      <c r="AL635" s="149"/>
      <c r="AM635" s="149"/>
      <c r="AN635" s="149"/>
      <c r="AO635" s="149"/>
      <c r="AP635" s="149"/>
      <c r="AQ635" s="149"/>
      <c r="AR635" s="149"/>
      <c r="AS635" s="149"/>
      <c r="AT635" s="149"/>
      <c r="AU635" s="149"/>
      <c r="AV635" s="149"/>
      <c r="AW635" s="149"/>
      <c r="AX635" s="149"/>
      <c r="AY635" s="149"/>
      <c r="AZ635" s="149"/>
      <c r="BA635" s="149"/>
      <c r="BB635" s="149"/>
      <c r="BC635" s="149"/>
      <c r="BD635" s="149"/>
      <c r="BE635" s="149"/>
      <c r="BF635" s="149"/>
      <c r="BG635" s="149"/>
      <c r="BH635" s="149"/>
    </row>
    <row r="636" spans="1:60" outlineLevel="2" x14ac:dyDescent="0.2">
      <c r="A636" s="156"/>
      <c r="B636" s="157"/>
      <c r="C636" s="249" t="s">
        <v>1574</v>
      </c>
      <c r="D636" s="250"/>
      <c r="E636" s="250"/>
      <c r="F636" s="250"/>
      <c r="G636" s="250"/>
      <c r="H636" s="160"/>
      <c r="I636" s="160"/>
      <c r="J636" s="160"/>
      <c r="K636" s="160"/>
      <c r="L636" s="160"/>
      <c r="M636" s="160"/>
      <c r="N636" s="159"/>
      <c r="O636" s="159"/>
      <c r="P636" s="159"/>
      <c r="Q636" s="159"/>
      <c r="R636" s="160"/>
      <c r="S636" s="160"/>
      <c r="T636" s="160"/>
      <c r="U636" s="160"/>
      <c r="V636" s="160"/>
      <c r="W636" s="160"/>
      <c r="X636" s="160"/>
      <c r="Y636" s="160"/>
      <c r="Z636" s="149"/>
      <c r="AA636" s="149"/>
      <c r="AB636" s="149"/>
      <c r="AC636" s="149"/>
      <c r="AD636" s="149"/>
      <c r="AE636" s="149"/>
      <c r="AF636" s="149"/>
      <c r="AG636" s="149" t="s">
        <v>278</v>
      </c>
      <c r="AH636" s="149"/>
      <c r="AI636" s="149"/>
      <c r="AJ636" s="149"/>
      <c r="AK636" s="149"/>
      <c r="AL636" s="149"/>
      <c r="AM636" s="149"/>
      <c r="AN636" s="149"/>
      <c r="AO636" s="149"/>
      <c r="AP636" s="149"/>
      <c r="AQ636" s="149"/>
      <c r="AR636" s="149"/>
      <c r="AS636" s="149"/>
      <c r="AT636" s="149"/>
      <c r="AU636" s="149"/>
      <c r="AV636" s="149"/>
      <c r="AW636" s="149"/>
      <c r="AX636" s="149"/>
      <c r="AY636" s="149"/>
      <c r="AZ636" s="149"/>
      <c r="BA636" s="149"/>
      <c r="BB636" s="149"/>
      <c r="BC636" s="149"/>
      <c r="BD636" s="149"/>
      <c r="BE636" s="149"/>
      <c r="BF636" s="149"/>
      <c r="BG636" s="149"/>
      <c r="BH636" s="149"/>
    </row>
    <row r="637" spans="1:60" outlineLevel="2" x14ac:dyDescent="0.2">
      <c r="A637" s="156"/>
      <c r="B637" s="157"/>
      <c r="C637" s="186" t="s">
        <v>2020</v>
      </c>
      <c r="D637" s="165"/>
      <c r="E637" s="166">
        <v>30</v>
      </c>
      <c r="F637" s="160"/>
      <c r="G637" s="160"/>
      <c r="H637" s="160"/>
      <c r="I637" s="160"/>
      <c r="J637" s="160"/>
      <c r="K637" s="160"/>
      <c r="L637" s="160"/>
      <c r="M637" s="160"/>
      <c r="N637" s="159"/>
      <c r="O637" s="159"/>
      <c r="P637" s="159"/>
      <c r="Q637" s="159"/>
      <c r="R637" s="160"/>
      <c r="S637" s="160"/>
      <c r="T637" s="160"/>
      <c r="U637" s="160"/>
      <c r="V637" s="160"/>
      <c r="W637" s="160"/>
      <c r="X637" s="160"/>
      <c r="Y637" s="160"/>
      <c r="Z637" s="149"/>
      <c r="AA637" s="149"/>
      <c r="AB637" s="149"/>
      <c r="AC637" s="149"/>
      <c r="AD637" s="149"/>
      <c r="AE637" s="149"/>
      <c r="AF637" s="149"/>
      <c r="AG637" s="149" t="s">
        <v>284</v>
      </c>
      <c r="AH637" s="149">
        <v>0</v>
      </c>
      <c r="AI637" s="149"/>
      <c r="AJ637" s="149"/>
      <c r="AK637" s="149"/>
      <c r="AL637" s="149"/>
      <c r="AM637" s="149"/>
      <c r="AN637" s="149"/>
      <c r="AO637" s="149"/>
      <c r="AP637" s="149"/>
      <c r="AQ637" s="149"/>
      <c r="AR637" s="149"/>
      <c r="AS637" s="149"/>
      <c r="AT637" s="149"/>
      <c r="AU637" s="149"/>
      <c r="AV637" s="149"/>
      <c r="AW637" s="149"/>
      <c r="AX637" s="149"/>
      <c r="AY637" s="149"/>
      <c r="AZ637" s="149"/>
      <c r="BA637" s="149"/>
      <c r="BB637" s="149"/>
      <c r="BC637" s="149"/>
      <c r="BD637" s="149"/>
      <c r="BE637" s="149"/>
      <c r="BF637" s="149"/>
      <c r="BG637" s="149"/>
      <c r="BH637" s="149"/>
    </row>
    <row r="638" spans="1:60" outlineLevel="2" x14ac:dyDescent="0.2">
      <c r="A638" s="156"/>
      <c r="B638" s="157"/>
      <c r="C638" s="251"/>
      <c r="D638" s="252"/>
      <c r="E638" s="252"/>
      <c r="F638" s="252"/>
      <c r="G638" s="252"/>
      <c r="H638" s="160"/>
      <c r="I638" s="160"/>
      <c r="J638" s="160"/>
      <c r="K638" s="160"/>
      <c r="L638" s="160"/>
      <c r="M638" s="160"/>
      <c r="N638" s="159"/>
      <c r="O638" s="159"/>
      <c r="P638" s="159"/>
      <c r="Q638" s="159"/>
      <c r="R638" s="160"/>
      <c r="S638" s="160"/>
      <c r="T638" s="160"/>
      <c r="U638" s="160"/>
      <c r="V638" s="160"/>
      <c r="W638" s="160"/>
      <c r="X638" s="160"/>
      <c r="Y638" s="160"/>
      <c r="Z638" s="149"/>
      <c r="AA638" s="149"/>
      <c r="AB638" s="149"/>
      <c r="AC638" s="149"/>
      <c r="AD638" s="149"/>
      <c r="AE638" s="149"/>
      <c r="AF638" s="149"/>
      <c r="AG638" s="149" t="s">
        <v>279</v>
      </c>
      <c r="AH638" s="149"/>
      <c r="AI638" s="149"/>
      <c r="AJ638" s="149"/>
      <c r="AK638" s="149"/>
      <c r="AL638" s="149"/>
      <c r="AM638" s="149"/>
      <c r="AN638" s="149"/>
      <c r="AO638" s="149"/>
      <c r="AP638" s="149"/>
      <c r="AQ638" s="149"/>
      <c r="AR638" s="149"/>
      <c r="AS638" s="149"/>
      <c r="AT638" s="149"/>
      <c r="AU638" s="149"/>
      <c r="AV638" s="149"/>
      <c r="AW638" s="149"/>
      <c r="AX638" s="149"/>
      <c r="AY638" s="149"/>
      <c r="AZ638" s="149"/>
      <c r="BA638" s="149"/>
      <c r="BB638" s="149"/>
      <c r="BC638" s="149"/>
      <c r="BD638" s="149"/>
      <c r="BE638" s="149"/>
      <c r="BF638" s="149"/>
      <c r="BG638" s="149"/>
      <c r="BH638" s="149"/>
    </row>
    <row r="639" spans="1:60" ht="22.5" outlineLevel="1" x14ac:dyDescent="0.2">
      <c r="A639" s="175">
        <v>146</v>
      </c>
      <c r="B639" s="176" t="s">
        <v>2021</v>
      </c>
      <c r="C639" s="185" t="s">
        <v>2022</v>
      </c>
      <c r="D639" s="177" t="s">
        <v>357</v>
      </c>
      <c r="E639" s="178">
        <v>30</v>
      </c>
      <c r="F639" s="179"/>
      <c r="G639" s="180">
        <f>ROUND(E639*F639,2)</f>
        <v>0</v>
      </c>
      <c r="H639" s="179"/>
      <c r="I639" s="180">
        <f>ROUND(E639*H639,2)</f>
        <v>0</v>
      </c>
      <c r="J639" s="179"/>
      <c r="K639" s="180">
        <f>ROUND(E639*J639,2)</f>
        <v>0</v>
      </c>
      <c r="L639" s="180">
        <v>21</v>
      </c>
      <c r="M639" s="180">
        <f>G639*(1+L639/100)</f>
        <v>0</v>
      </c>
      <c r="N639" s="178">
        <v>2.7E-4</v>
      </c>
      <c r="O639" s="178">
        <f>ROUND(E639*N639,2)</f>
        <v>0.01</v>
      </c>
      <c r="P639" s="178">
        <v>0</v>
      </c>
      <c r="Q639" s="178">
        <f>ROUND(E639*P639,2)</f>
        <v>0</v>
      </c>
      <c r="R639" s="180" t="s">
        <v>1084</v>
      </c>
      <c r="S639" s="180" t="s">
        <v>272</v>
      </c>
      <c r="T639" s="181" t="s">
        <v>272</v>
      </c>
      <c r="U639" s="160">
        <v>0.38</v>
      </c>
      <c r="V639" s="160">
        <f>ROUND(E639*U639,2)</f>
        <v>11.4</v>
      </c>
      <c r="W639" s="160"/>
      <c r="X639" s="160" t="s">
        <v>313</v>
      </c>
      <c r="Y639" s="160" t="s">
        <v>275</v>
      </c>
      <c r="Z639" s="149"/>
      <c r="AA639" s="149"/>
      <c r="AB639" s="149"/>
      <c r="AC639" s="149"/>
      <c r="AD639" s="149"/>
      <c r="AE639" s="149"/>
      <c r="AF639" s="149"/>
      <c r="AG639" s="149" t="s">
        <v>554</v>
      </c>
      <c r="AH639" s="149"/>
      <c r="AI639" s="149"/>
      <c r="AJ639" s="149"/>
      <c r="AK639" s="149"/>
      <c r="AL639" s="149"/>
      <c r="AM639" s="149"/>
      <c r="AN639" s="149"/>
      <c r="AO639" s="149"/>
      <c r="AP639" s="149"/>
      <c r="AQ639" s="149"/>
      <c r="AR639" s="149"/>
      <c r="AS639" s="149"/>
      <c r="AT639" s="149"/>
      <c r="AU639" s="149"/>
      <c r="AV639" s="149"/>
      <c r="AW639" s="149"/>
      <c r="AX639" s="149"/>
      <c r="AY639" s="149"/>
      <c r="AZ639" s="149"/>
      <c r="BA639" s="149"/>
      <c r="BB639" s="149"/>
      <c r="BC639" s="149"/>
      <c r="BD639" s="149"/>
      <c r="BE639" s="149"/>
      <c r="BF639" s="149"/>
      <c r="BG639" s="149"/>
      <c r="BH639" s="149"/>
    </row>
    <row r="640" spans="1:60" outlineLevel="2" x14ac:dyDescent="0.2">
      <c r="A640" s="156"/>
      <c r="B640" s="157"/>
      <c r="C640" s="249" t="s">
        <v>1574</v>
      </c>
      <c r="D640" s="250"/>
      <c r="E640" s="250"/>
      <c r="F640" s="250"/>
      <c r="G640" s="250"/>
      <c r="H640" s="160"/>
      <c r="I640" s="160"/>
      <c r="J640" s="160"/>
      <c r="K640" s="160"/>
      <c r="L640" s="160"/>
      <c r="M640" s="160"/>
      <c r="N640" s="159"/>
      <c r="O640" s="159"/>
      <c r="P640" s="159"/>
      <c r="Q640" s="159"/>
      <c r="R640" s="160"/>
      <c r="S640" s="160"/>
      <c r="T640" s="160"/>
      <c r="U640" s="160"/>
      <c r="V640" s="160"/>
      <c r="W640" s="160"/>
      <c r="X640" s="160"/>
      <c r="Y640" s="160"/>
      <c r="Z640" s="149"/>
      <c r="AA640" s="149"/>
      <c r="AB640" s="149"/>
      <c r="AC640" s="149"/>
      <c r="AD640" s="149"/>
      <c r="AE640" s="149"/>
      <c r="AF640" s="149"/>
      <c r="AG640" s="149" t="s">
        <v>278</v>
      </c>
      <c r="AH640" s="149"/>
      <c r="AI640" s="149"/>
      <c r="AJ640" s="149"/>
      <c r="AK640" s="149"/>
      <c r="AL640" s="149"/>
      <c r="AM640" s="149"/>
      <c r="AN640" s="149"/>
      <c r="AO640" s="149"/>
      <c r="AP640" s="149"/>
      <c r="AQ640" s="149"/>
      <c r="AR640" s="149"/>
      <c r="AS640" s="149"/>
      <c r="AT640" s="149"/>
      <c r="AU640" s="149"/>
      <c r="AV640" s="149"/>
      <c r="AW640" s="149"/>
      <c r="AX640" s="149"/>
      <c r="AY640" s="149"/>
      <c r="AZ640" s="149"/>
      <c r="BA640" s="149"/>
      <c r="BB640" s="149"/>
      <c r="BC640" s="149"/>
      <c r="BD640" s="149"/>
      <c r="BE640" s="149"/>
      <c r="BF640" s="149"/>
      <c r="BG640" s="149"/>
      <c r="BH640" s="149"/>
    </row>
    <row r="641" spans="1:60" outlineLevel="2" x14ac:dyDescent="0.2">
      <c r="A641" s="156"/>
      <c r="B641" s="157"/>
      <c r="C641" s="186" t="s">
        <v>2020</v>
      </c>
      <c r="D641" s="165"/>
      <c r="E641" s="166">
        <v>30</v>
      </c>
      <c r="F641" s="160"/>
      <c r="G641" s="160"/>
      <c r="H641" s="160"/>
      <c r="I641" s="160"/>
      <c r="J641" s="160"/>
      <c r="K641" s="160"/>
      <c r="L641" s="160"/>
      <c r="M641" s="160"/>
      <c r="N641" s="159"/>
      <c r="O641" s="159"/>
      <c r="P641" s="159"/>
      <c r="Q641" s="159"/>
      <c r="R641" s="160"/>
      <c r="S641" s="160"/>
      <c r="T641" s="160"/>
      <c r="U641" s="160"/>
      <c r="V641" s="160"/>
      <c r="W641" s="160"/>
      <c r="X641" s="160"/>
      <c r="Y641" s="160"/>
      <c r="Z641" s="149"/>
      <c r="AA641" s="149"/>
      <c r="AB641" s="149"/>
      <c r="AC641" s="149"/>
      <c r="AD641" s="149"/>
      <c r="AE641" s="149"/>
      <c r="AF641" s="149"/>
      <c r="AG641" s="149" t="s">
        <v>284</v>
      </c>
      <c r="AH641" s="149">
        <v>0</v>
      </c>
      <c r="AI641" s="149"/>
      <c r="AJ641" s="149"/>
      <c r="AK641" s="149"/>
      <c r="AL641" s="149"/>
      <c r="AM641" s="149"/>
      <c r="AN641" s="149"/>
      <c r="AO641" s="149"/>
      <c r="AP641" s="149"/>
      <c r="AQ641" s="149"/>
      <c r="AR641" s="149"/>
      <c r="AS641" s="149"/>
      <c r="AT641" s="149"/>
      <c r="AU641" s="149"/>
      <c r="AV641" s="149"/>
      <c r="AW641" s="149"/>
      <c r="AX641" s="149"/>
      <c r="AY641" s="149"/>
      <c r="AZ641" s="149"/>
      <c r="BA641" s="149"/>
      <c r="BB641" s="149"/>
      <c r="BC641" s="149"/>
      <c r="BD641" s="149"/>
      <c r="BE641" s="149"/>
      <c r="BF641" s="149"/>
      <c r="BG641" s="149"/>
      <c r="BH641" s="149"/>
    </row>
    <row r="642" spans="1:60" outlineLevel="2" x14ac:dyDescent="0.2">
      <c r="A642" s="156"/>
      <c r="B642" s="157"/>
      <c r="C642" s="251"/>
      <c r="D642" s="252"/>
      <c r="E642" s="252"/>
      <c r="F642" s="252"/>
      <c r="G642" s="252"/>
      <c r="H642" s="160"/>
      <c r="I642" s="160"/>
      <c r="J642" s="160"/>
      <c r="K642" s="160"/>
      <c r="L642" s="160"/>
      <c r="M642" s="160"/>
      <c r="N642" s="159"/>
      <c r="O642" s="159"/>
      <c r="P642" s="159"/>
      <c r="Q642" s="159"/>
      <c r="R642" s="160"/>
      <c r="S642" s="160"/>
      <c r="T642" s="160"/>
      <c r="U642" s="160"/>
      <c r="V642" s="160"/>
      <c r="W642" s="160"/>
      <c r="X642" s="160"/>
      <c r="Y642" s="160"/>
      <c r="Z642" s="149"/>
      <c r="AA642" s="149"/>
      <c r="AB642" s="149"/>
      <c r="AC642" s="149"/>
      <c r="AD642" s="149"/>
      <c r="AE642" s="149"/>
      <c r="AF642" s="149"/>
      <c r="AG642" s="149" t="s">
        <v>279</v>
      </c>
      <c r="AH642" s="149"/>
      <c r="AI642" s="149"/>
      <c r="AJ642" s="149"/>
      <c r="AK642" s="149"/>
      <c r="AL642" s="149"/>
      <c r="AM642" s="149"/>
      <c r="AN642" s="149"/>
      <c r="AO642" s="149"/>
      <c r="AP642" s="149"/>
      <c r="AQ642" s="149"/>
      <c r="AR642" s="149"/>
      <c r="AS642" s="149"/>
      <c r="AT642" s="149"/>
      <c r="AU642" s="149"/>
      <c r="AV642" s="149"/>
      <c r="AW642" s="149"/>
      <c r="AX642" s="149"/>
      <c r="AY642" s="149"/>
      <c r="AZ642" s="149"/>
      <c r="BA642" s="149"/>
      <c r="BB642" s="149"/>
      <c r="BC642" s="149"/>
      <c r="BD642" s="149"/>
      <c r="BE642" s="149"/>
      <c r="BF642" s="149"/>
      <c r="BG642" s="149"/>
      <c r="BH642" s="149"/>
    </row>
    <row r="643" spans="1:60" outlineLevel="1" x14ac:dyDescent="0.2">
      <c r="A643" s="175">
        <v>147</v>
      </c>
      <c r="B643" s="176" t="s">
        <v>1452</v>
      </c>
      <c r="C643" s="185" t="s">
        <v>2023</v>
      </c>
      <c r="D643" s="177" t="s">
        <v>357</v>
      </c>
      <c r="E643" s="178">
        <v>66</v>
      </c>
      <c r="F643" s="179"/>
      <c r="G643" s="180">
        <f>ROUND(E643*F643,2)</f>
        <v>0</v>
      </c>
      <c r="H643" s="179"/>
      <c r="I643" s="180">
        <f>ROUND(E643*H643,2)</f>
        <v>0</v>
      </c>
      <c r="J643" s="179"/>
      <c r="K643" s="180">
        <f>ROUND(E643*J643,2)</f>
        <v>0</v>
      </c>
      <c r="L643" s="180">
        <v>21</v>
      </c>
      <c r="M643" s="180">
        <f>G643*(1+L643/100)</f>
        <v>0</v>
      </c>
      <c r="N643" s="178">
        <v>2.4000000000000001E-4</v>
      </c>
      <c r="O643" s="178">
        <f>ROUND(E643*N643,2)</f>
        <v>0.02</v>
      </c>
      <c r="P643" s="178">
        <v>0</v>
      </c>
      <c r="Q643" s="178">
        <f>ROUND(E643*P643,2)</f>
        <v>0</v>
      </c>
      <c r="R643" s="180" t="s">
        <v>1084</v>
      </c>
      <c r="S643" s="180" t="s">
        <v>272</v>
      </c>
      <c r="T643" s="181" t="s">
        <v>2024</v>
      </c>
      <c r="U643" s="160">
        <v>0.28000000000000003</v>
      </c>
      <c r="V643" s="160">
        <f>ROUND(E643*U643,2)</f>
        <v>18.48</v>
      </c>
      <c r="W643" s="160"/>
      <c r="X643" s="160" t="s">
        <v>313</v>
      </c>
      <c r="Y643" s="160" t="s">
        <v>275</v>
      </c>
      <c r="Z643" s="149"/>
      <c r="AA643" s="149"/>
      <c r="AB643" s="149"/>
      <c r="AC643" s="149"/>
      <c r="AD643" s="149"/>
      <c r="AE643" s="149"/>
      <c r="AF643" s="149"/>
      <c r="AG643" s="149" t="s">
        <v>554</v>
      </c>
      <c r="AH643" s="149"/>
      <c r="AI643" s="149"/>
      <c r="AJ643" s="149"/>
      <c r="AK643" s="149"/>
      <c r="AL643" s="149"/>
      <c r="AM643" s="149"/>
      <c r="AN643" s="149"/>
      <c r="AO643" s="149"/>
      <c r="AP643" s="149"/>
      <c r="AQ643" s="149"/>
      <c r="AR643" s="149"/>
      <c r="AS643" s="149"/>
      <c r="AT643" s="149"/>
      <c r="AU643" s="149"/>
      <c r="AV643" s="149"/>
      <c r="AW643" s="149"/>
      <c r="AX643" s="149"/>
      <c r="AY643" s="149"/>
      <c r="AZ643" s="149"/>
      <c r="BA643" s="149"/>
      <c r="BB643" s="149"/>
      <c r="BC643" s="149"/>
      <c r="BD643" s="149"/>
      <c r="BE643" s="149"/>
      <c r="BF643" s="149"/>
      <c r="BG643" s="149"/>
      <c r="BH643" s="149"/>
    </row>
    <row r="644" spans="1:60" outlineLevel="2" x14ac:dyDescent="0.2">
      <c r="A644" s="156"/>
      <c r="B644" s="157"/>
      <c r="C644" s="186" t="s">
        <v>2025</v>
      </c>
      <c r="D644" s="165"/>
      <c r="E644" s="166">
        <v>36</v>
      </c>
      <c r="F644" s="160"/>
      <c r="G644" s="160"/>
      <c r="H644" s="160"/>
      <c r="I644" s="160"/>
      <c r="J644" s="160"/>
      <c r="K644" s="160"/>
      <c r="L644" s="160"/>
      <c r="M644" s="160"/>
      <c r="N644" s="159"/>
      <c r="O644" s="159"/>
      <c r="P644" s="159"/>
      <c r="Q644" s="159"/>
      <c r="R644" s="160"/>
      <c r="S644" s="160"/>
      <c r="T644" s="160"/>
      <c r="U644" s="160"/>
      <c r="V644" s="160"/>
      <c r="W644" s="160"/>
      <c r="X644" s="160"/>
      <c r="Y644" s="160"/>
      <c r="Z644" s="149"/>
      <c r="AA644" s="149"/>
      <c r="AB644" s="149"/>
      <c r="AC644" s="149"/>
      <c r="AD644" s="149"/>
      <c r="AE644" s="149"/>
      <c r="AF644" s="149"/>
      <c r="AG644" s="149" t="s">
        <v>284</v>
      </c>
      <c r="AH644" s="149">
        <v>0</v>
      </c>
      <c r="AI644" s="149"/>
      <c r="AJ644" s="149"/>
      <c r="AK644" s="149"/>
      <c r="AL644" s="149"/>
      <c r="AM644" s="149"/>
      <c r="AN644" s="149"/>
      <c r="AO644" s="149"/>
      <c r="AP644" s="149"/>
      <c r="AQ644" s="149"/>
      <c r="AR644" s="149"/>
      <c r="AS644" s="149"/>
      <c r="AT644" s="149"/>
      <c r="AU644" s="149"/>
      <c r="AV644" s="149"/>
      <c r="AW644" s="149"/>
      <c r="AX644" s="149"/>
      <c r="AY644" s="149"/>
      <c r="AZ644" s="149"/>
      <c r="BA644" s="149"/>
      <c r="BB644" s="149"/>
      <c r="BC644" s="149"/>
      <c r="BD644" s="149"/>
      <c r="BE644" s="149"/>
      <c r="BF644" s="149"/>
      <c r="BG644" s="149"/>
      <c r="BH644" s="149"/>
    </row>
    <row r="645" spans="1:60" outlineLevel="3" x14ac:dyDescent="0.2">
      <c r="A645" s="156"/>
      <c r="B645" s="157"/>
      <c r="C645" s="186" t="s">
        <v>2026</v>
      </c>
      <c r="D645" s="165"/>
      <c r="E645" s="166">
        <v>30</v>
      </c>
      <c r="F645" s="160"/>
      <c r="G645" s="160"/>
      <c r="H645" s="160"/>
      <c r="I645" s="160"/>
      <c r="J645" s="160"/>
      <c r="K645" s="160"/>
      <c r="L645" s="160"/>
      <c r="M645" s="160"/>
      <c r="N645" s="159"/>
      <c r="O645" s="159"/>
      <c r="P645" s="159"/>
      <c r="Q645" s="159"/>
      <c r="R645" s="160"/>
      <c r="S645" s="160"/>
      <c r="T645" s="160"/>
      <c r="U645" s="160"/>
      <c r="V645" s="160"/>
      <c r="W645" s="160"/>
      <c r="X645" s="160"/>
      <c r="Y645" s="160"/>
      <c r="Z645" s="149"/>
      <c r="AA645" s="149"/>
      <c r="AB645" s="149"/>
      <c r="AC645" s="149"/>
      <c r="AD645" s="149"/>
      <c r="AE645" s="149"/>
      <c r="AF645" s="149"/>
      <c r="AG645" s="149" t="s">
        <v>284</v>
      </c>
      <c r="AH645" s="149">
        <v>0</v>
      </c>
      <c r="AI645" s="149"/>
      <c r="AJ645" s="149"/>
      <c r="AK645" s="149"/>
      <c r="AL645" s="149"/>
      <c r="AM645" s="149"/>
      <c r="AN645" s="149"/>
      <c r="AO645" s="149"/>
      <c r="AP645" s="149"/>
      <c r="AQ645" s="149"/>
      <c r="AR645" s="149"/>
      <c r="AS645" s="149"/>
      <c r="AT645" s="149"/>
      <c r="AU645" s="149"/>
      <c r="AV645" s="149"/>
      <c r="AW645" s="149"/>
      <c r="AX645" s="149"/>
      <c r="AY645" s="149"/>
      <c r="AZ645" s="149"/>
      <c r="BA645" s="149"/>
      <c r="BB645" s="149"/>
      <c r="BC645" s="149"/>
      <c r="BD645" s="149"/>
      <c r="BE645" s="149"/>
      <c r="BF645" s="149"/>
      <c r="BG645" s="149"/>
      <c r="BH645" s="149"/>
    </row>
    <row r="646" spans="1:60" outlineLevel="2" x14ac:dyDescent="0.2">
      <c r="A646" s="156"/>
      <c r="B646" s="157"/>
      <c r="C646" s="251"/>
      <c r="D646" s="252"/>
      <c r="E646" s="252"/>
      <c r="F646" s="252"/>
      <c r="G646" s="252"/>
      <c r="H646" s="160"/>
      <c r="I646" s="160"/>
      <c r="J646" s="160"/>
      <c r="K646" s="160"/>
      <c r="L646" s="160"/>
      <c r="M646" s="160"/>
      <c r="N646" s="159"/>
      <c r="O646" s="159"/>
      <c r="P646" s="159"/>
      <c r="Q646" s="159"/>
      <c r="R646" s="160"/>
      <c r="S646" s="160"/>
      <c r="T646" s="160"/>
      <c r="U646" s="160"/>
      <c r="V646" s="160"/>
      <c r="W646" s="160"/>
      <c r="X646" s="160"/>
      <c r="Y646" s="160"/>
      <c r="Z646" s="149"/>
      <c r="AA646" s="149"/>
      <c r="AB646" s="149"/>
      <c r="AC646" s="149"/>
      <c r="AD646" s="149"/>
      <c r="AE646" s="149"/>
      <c r="AF646" s="149"/>
      <c r="AG646" s="149" t="s">
        <v>279</v>
      </c>
      <c r="AH646" s="149"/>
      <c r="AI646" s="149"/>
      <c r="AJ646" s="149"/>
      <c r="AK646" s="149"/>
      <c r="AL646" s="149"/>
      <c r="AM646" s="149"/>
      <c r="AN646" s="149"/>
      <c r="AO646" s="149"/>
      <c r="AP646" s="149"/>
      <c r="AQ646" s="149"/>
      <c r="AR646" s="149"/>
      <c r="AS646" s="149"/>
      <c r="AT646" s="149"/>
      <c r="AU646" s="149"/>
      <c r="AV646" s="149"/>
      <c r="AW646" s="149"/>
      <c r="AX646" s="149"/>
      <c r="AY646" s="149"/>
      <c r="AZ646" s="149"/>
      <c r="BA646" s="149"/>
      <c r="BB646" s="149"/>
      <c r="BC646" s="149"/>
      <c r="BD646" s="149"/>
      <c r="BE646" s="149"/>
      <c r="BF646" s="149"/>
      <c r="BG646" s="149"/>
      <c r="BH646" s="149"/>
    </row>
    <row r="647" spans="1:60" outlineLevel="1" x14ac:dyDescent="0.2">
      <c r="A647" s="175">
        <v>148</v>
      </c>
      <c r="B647" s="176" t="s">
        <v>1454</v>
      </c>
      <c r="C647" s="185" t="s">
        <v>2027</v>
      </c>
      <c r="D647" s="177" t="s">
        <v>357</v>
      </c>
      <c r="E647" s="178">
        <v>6</v>
      </c>
      <c r="F647" s="179"/>
      <c r="G647" s="180">
        <f>ROUND(E647*F647,2)</f>
        <v>0</v>
      </c>
      <c r="H647" s="179"/>
      <c r="I647" s="180">
        <f>ROUND(E647*H647,2)</f>
        <v>0</v>
      </c>
      <c r="J647" s="179"/>
      <c r="K647" s="180">
        <f>ROUND(E647*J647,2)</f>
        <v>0</v>
      </c>
      <c r="L647" s="180">
        <v>21</v>
      </c>
      <c r="M647" s="180">
        <f>G647*(1+L647/100)</f>
        <v>0</v>
      </c>
      <c r="N647" s="178">
        <v>1.4999999999999999E-4</v>
      </c>
      <c r="O647" s="178">
        <f>ROUND(E647*N647,2)</f>
        <v>0</v>
      </c>
      <c r="P647" s="178">
        <v>0</v>
      </c>
      <c r="Q647" s="178">
        <f>ROUND(E647*P647,2)</f>
        <v>0</v>
      </c>
      <c r="R647" s="180" t="s">
        <v>1084</v>
      </c>
      <c r="S647" s="180" t="s">
        <v>272</v>
      </c>
      <c r="T647" s="181" t="s">
        <v>272</v>
      </c>
      <c r="U647" s="160">
        <v>0.21</v>
      </c>
      <c r="V647" s="160">
        <f>ROUND(E647*U647,2)</f>
        <v>1.26</v>
      </c>
      <c r="W647" s="160"/>
      <c r="X647" s="160" t="s">
        <v>313</v>
      </c>
      <c r="Y647" s="160" t="s">
        <v>275</v>
      </c>
      <c r="Z647" s="149"/>
      <c r="AA647" s="149"/>
      <c r="AB647" s="149"/>
      <c r="AC647" s="149"/>
      <c r="AD647" s="149"/>
      <c r="AE647" s="149"/>
      <c r="AF647" s="149"/>
      <c r="AG647" s="149" t="s">
        <v>554</v>
      </c>
      <c r="AH647" s="149"/>
      <c r="AI647" s="149"/>
      <c r="AJ647" s="149"/>
      <c r="AK647" s="149"/>
      <c r="AL647" s="149"/>
      <c r="AM647" s="149"/>
      <c r="AN647" s="149"/>
      <c r="AO647" s="149"/>
      <c r="AP647" s="149"/>
      <c r="AQ647" s="149"/>
      <c r="AR647" s="149"/>
      <c r="AS647" s="149"/>
      <c r="AT647" s="149"/>
      <c r="AU647" s="149"/>
      <c r="AV647" s="149"/>
      <c r="AW647" s="149"/>
      <c r="AX647" s="149"/>
      <c r="AY647" s="149"/>
      <c r="AZ647" s="149"/>
      <c r="BA647" s="149"/>
      <c r="BB647" s="149"/>
      <c r="BC647" s="149"/>
      <c r="BD647" s="149"/>
      <c r="BE647" s="149"/>
      <c r="BF647" s="149"/>
      <c r="BG647" s="149"/>
      <c r="BH647" s="149"/>
    </row>
    <row r="648" spans="1:60" outlineLevel="2" x14ac:dyDescent="0.2">
      <c r="A648" s="156"/>
      <c r="B648" s="157"/>
      <c r="C648" s="186" t="s">
        <v>1448</v>
      </c>
      <c r="D648" s="165"/>
      <c r="E648" s="166">
        <v>6</v>
      </c>
      <c r="F648" s="160"/>
      <c r="G648" s="160"/>
      <c r="H648" s="160"/>
      <c r="I648" s="160"/>
      <c r="J648" s="160"/>
      <c r="K648" s="160"/>
      <c r="L648" s="160"/>
      <c r="M648" s="160"/>
      <c r="N648" s="159"/>
      <c r="O648" s="159"/>
      <c r="P648" s="159"/>
      <c r="Q648" s="159"/>
      <c r="R648" s="160"/>
      <c r="S648" s="160"/>
      <c r="T648" s="160"/>
      <c r="U648" s="160"/>
      <c r="V648" s="160"/>
      <c r="W648" s="160"/>
      <c r="X648" s="160"/>
      <c r="Y648" s="160"/>
      <c r="Z648" s="149"/>
      <c r="AA648" s="149"/>
      <c r="AB648" s="149"/>
      <c r="AC648" s="149"/>
      <c r="AD648" s="149"/>
      <c r="AE648" s="149"/>
      <c r="AF648" s="149"/>
      <c r="AG648" s="149" t="s">
        <v>284</v>
      </c>
      <c r="AH648" s="149">
        <v>0</v>
      </c>
      <c r="AI648" s="149"/>
      <c r="AJ648" s="149"/>
      <c r="AK648" s="149"/>
      <c r="AL648" s="149"/>
      <c r="AM648" s="149"/>
      <c r="AN648" s="149"/>
      <c r="AO648" s="149"/>
      <c r="AP648" s="149"/>
      <c r="AQ648" s="149"/>
      <c r="AR648" s="149"/>
      <c r="AS648" s="149"/>
      <c r="AT648" s="149"/>
      <c r="AU648" s="149"/>
      <c r="AV648" s="149"/>
      <c r="AW648" s="149"/>
      <c r="AX648" s="149"/>
      <c r="AY648" s="149"/>
      <c r="AZ648" s="149"/>
      <c r="BA648" s="149"/>
      <c r="BB648" s="149"/>
      <c r="BC648" s="149"/>
      <c r="BD648" s="149"/>
      <c r="BE648" s="149"/>
      <c r="BF648" s="149"/>
      <c r="BG648" s="149"/>
      <c r="BH648" s="149"/>
    </row>
    <row r="649" spans="1:60" outlineLevel="2" x14ac:dyDescent="0.2">
      <c r="A649" s="156"/>
      <c r="B649" s="157"/>
      <c r="C649" s="251"/>
      <c r="D649" s="252"/>
      <c r="E649" s="252"/>
      <c r="F649" s="252"/>
      <c r="G649" s="252"/>
      <c r="H649" s="160"/>
      <c r="I649" s="160"/>
      <c r="J649" s="160"/>
      <c r="K649" s="160"/>
      <c r="L649" s="160"/>
      <c r="M649" s="160"/>
      <c r="N649" s="159"/>
      <c r="O649" s="159"/>
      <c r="P649" s="159"/>
      <c r="Q649" s="159"/>
      <c r="R649" s="160"/>
      <c r="S649" s="160"/>
      <c r="T649" s="160"/>
      <c r="U649" s="160"/>
      <c r="V649" s="160"/>
      <c r="W649" s="160"/>
      <c r="X649" s="160"/>
      <c r="Y649" s="160"/>
      <c r="Z649" s="149"/>
      <c r="AA649" s="149"/>
      <c r="AB649" s="149"/>
      <c r="AC649" s="149"/>
      <c r="AD649" s="149"/>
      <c r="AE649" s="149"/>
      <c r="AF649" s="149"/>
      <c r="AG649" s="149" t="s">
        <v>279</v>
      </c>
      <c r="AH649" s="149"/>
      <c r="AI649" s="149"/>
      <c r="AJ649" s="149"/>
      <c r="AK649" s="149"/>
      <c r="AL649" s="149"/>
      <c r="AM649" s="149"/>
      <c r="AN649" s="149"/>
      <c r="AO649" s="149"/>
      <c r="AP649" s="149"/>
      <c r="AQ649" s="149"/>
      <c r="AR649" s="149"/>
      <c r="AS649" s="149"/>
      <c r="AT649" s="149"/>
      <c r="AU649" s="149"/>
      <c r="AV649" s="149"/>
      <c r="AW649" s="149"/>
      <c r="AX649" s="149"/>
      <c r="AY649" s="149"/>
      <c r="AZ649" s="149"/>
      <c r="BA649" s="149"/>
      <c r="BB649" s="149"/>
      <c r="BC649" s="149"/>
      <c r="BD649" s="149"/>
      <c r="BE649" s="149"/>
      <c r="BF649" s="149"/>
      <c r="BG649" s="149"/>
      <c r="BH649" s="149"/>
    </row>
    <row r="650" spans="1:60" outlineLevel="1" x14ac:dyDescent="0.2">
      <c r="A650" s="175">
        <v>149</v>
      </c>
      <c r="B650" s="176" t="s">
        <v>2028</v>
      </c>
      <c r="C650" s="185" t="s">
        <v>2029</v>
      </c>
      <c r="D650" s="177" t="s">
        <v>357</v>
      </c>
      <c r="E650" s="178">
        <v>38</v>
      </c>
      <c r="F650" s="179"/>
      <c r="G650" s="180">
        <f>ROUND(E650*F650,2)</f>
        <v>0</v>
      </c>
      <c r="H650" s="179"/>
      <c r="I650" s="180">
        <f>ROUND(E650*H650,2)</f>
        <v>0</v>
      </c>
      <c r="J650" s="179"/>
      <c r="K650" s="180">
        <f>ROUND(E650*J650,2)</f>
        <v>0</v>
      </c>
      <c r="L650" s="180">
        <v>21</v>
      </c>
      <c r="M650" s="180">
        <f>G650*(1+L650/100)</f>
        <v>0</v>
      </c>
      <c r="N650" s="178">
        <v>2.1000000000000001E-4</v>
      </c>
      <c r="O650" s="178">
        <f>ROUND(E650*N650,2)</f>
        <v>0.01</v>
      </c>
      <c r="P650" s="178">
        <v>0</v>
      </c>
      <c r="Q650" s="178">
        <f>ROUND(E650*P650,2)</f>
        <v>0</v>
      </c>
      <c r="R650" s="180" t="s">
        <v>1084</v>
      </c>
      <c r="S650" s="180" t="s">
        <v>272</v>
      </c>
      <c r="T650" s="181" t="s">
        <v>272</v>
      </c>
      <c r="U650" s="160">
        <v>0.28000000000000003</v>
      </c>
      <c r="V650" s="160">
        <f>ROUND(E650*U650,2)</f>
        <v>10.64</v>
      </c>
      <c r="W650" s="160"/>
      <c r="X650" s="160" t="s">
        <v>313</v>
      </c>
      <c r="Y650" s="160" t="s">
        <v>275</v>
      </c>
      <c r="Z650" s="149"/>
      <c r="AA650" s="149"/>
      <c r="AB650" s="149"/>
      <c r="AC650" s="149"/>
      <c r="AD650" s="149"/>
      <c r="AE650" s="149"/>
      <c r="AF650" s="149"/>
      <c r="AG650" s="149" t="s">
        <v>554</v>
      </c>
      <c r="AH650" s="149"/>
      <c r="AI650" s="149"/>
      <c r="AJ650" s="149"/>
      <c r="AK650" s="149"/>
      <c r="AL650" s="149"/>
      <c r="AM650" s="149"/>
      <c r="AN650" s="149"/>
      <c r="AO650" s="149"/>
      <c r="AP650" s="149"/>
      <c r="AQ650" s="149"/>
      <c r="AR650" s="149"/>
      <c r="AS650" s="149"/>
      <c r="AT650" s="149"/>
      <c r="AU650" s="149"/>
      <c r="AV650" s="149"/>
      <c r="AW650" s="149"/>
      <c r="AX650" s="149"/>
      <c r="AY650" s="149"/>
      <c r="AZ650" s="149"/>
      <c r="BA650" s="149"/>
      <c r="BB650" s="149"/>
      <c r="BC650" s="149"/>
      <c r="BD650" s="149"/>
      <c r="BE650" s="149"/>
      <c r="BF650" s="149"/>
      <c r="BG650" s="149"/>
      <c r="BH650" s="149"/>
    </row>
    <row r="651" spans="1:60" outlineLevel="2" x14ac:dyDescent="0.2">
      <c r="A651" s="156"/>
      <c r="B651" s="157"/>
      <c r="C651" s="186" t="s">
        <v>2030</v>
      </c>
      <c r="D651" s="165"/>
      <c r="E651" s="166">
        <v>7</v>
      </c>
      <c r="F651" s="160"/>
      <c r="G651" s="160"/>
      <c r="H651" s="160"/>
      <c r="I651" s="160"/>
      <c r="J651" s="160"/>
      <c r="K651" s="160"/>
      <c r="L651" s="160"/>
      <c r="M651" s="160"/>
      <c r="N651" s="159"/>
      <c r="O651" s="159"/>
      <c r="P651" s="159"/>
      <c r="Q651" s="159"/>
      <c r="R651" s="160"/>
      <c r="S651" s="160"/>
      <c r="T651" s="160"/>
      <c r="U651" s="160"/>
      <c r="V651" s="160"/>
      <c r="W651" s="160"/>
      <c r="X651" s="160"/>
      <c r="Y651" s="160"/>
      <c r="Z651" s="149"/>
      <c r="AA651" s="149"/>
      <c r="AB651" s="149"/>
      <c r="AC651" s="149"/>
      <c r="AD651" s="149"/>
      <c r="AE651" s="149"/>
      <c r="AF651" s="149"/>
      <c r="AG651" s="149" t="s">
        <v>284</v>
      </c>
      <c r="AH651" s="149">
        <v>0</v>
      </c>
      <c r="AI651" s="149"/>
      <c r="AJ651" s="149"/>
      <c r="AK651" s="149"/>
      <c r="AL651" s="149"/>
      <c r="AM651" s="149"/>
      <c r="AN651" s="149"/>
      <c r="AO651" s="149"/>
      <c r="AP651" s="149"/>
      <c r="AQ651" s="149"/>
      <c r="AR651" s="149"/>
      <c r="AS651" s="149"/>
      <c r="AT651" s="149"/>
      <c r="AU651" s="149"/>
      <c r="AV651" s="149"/>
      <c r="AW651" s="149"/>
      <c r="AX651" s="149"/>
      <c r="AY651" s="149"/>
      <c r="AZ651" s="149"/>
      <c r="BA651" s="149"/>
      <c r="BB651" s="149"/>
      <c r="BC651" s="149"/>
      <c r="BD651" s="149"/>
      <c r="BE651" s="149"/>
      <c r="BF651" s="149"/>
      <c r="BG651" s="149"/>
      <c r="BH651" s="149"/>
    </row>
    <row r="652" spans="1:60" outlineLevel="3" x14ac:dyDescent="0.2">
      <c r="A652" s="156"/>
      <c r="B652" s="157"/>
      <c r="C652" s="186" t="s">
        <v>2031</v>
      </c>
      <c r="D652" s="165"/>
      <c r="E652" s="166">
        <v>31</v>
      </c>
      <c r="F652" s="160"/>
      <c r="G652" s="160"/>
      <c r="H652" s="160"/>
      <c r="I652" s="160"/>
      <c r="J652" s="160"/>
      <c r="K652" s="160"/>
      <c r="L652" s="160"/>
      <c r="M652" s="160"/>
      <c r="N652" s="159"/>
      <c r="O652" s="159"/>
      <c r="P652" s="159"/>
      <c r="Q652" s="159"/>
      <c r="R652" s="160"/>
      <c r="S652" s="160"/>
      <c r="T652" s="160"/>
      <c r="U652" s="160"/>
      <c r="V652" s="160"/>
      <c r="W652" s="160"/>
      <c r="X652" s="160"/>
      <c r="Y652" s="160"/>
      <c r="Z652" s="149"/>
      <c r="AA652" s="149"/>
      <c r="AB652" s="149"/>
      <c r="AC652" s="149"/>
      <c r="AD652" s="149"/>
      <c r="AE652" s="149"/>
      <c r="AF652" s="149"/>
      <c r="AG652" s="149" t="s">
        <v>284</v>
      </c>
      <c r="AH652" s="149">
        <v>0</v>
      </c>
      <c r="AI652" s="149"/>
      <c r="AJ652" s="149"/>
      <c r="AK652" s="149"/>
      <c r="AL652" s="149"/>
      <c r="AM652" s="149"/>
      <c r="AN652" s="149"/>
      <c r="AO652" s="149"/>
      <c r="AP652" s="149"/>
      <c r="AQ652" s="149"/>
      <c r="AR652" s="149"/>
      <c r="AS652" s="149"/>
      <c r="AT652" s="149"/>
      <c r="AU652" s="149"/>
      <c r="AV652" s="149"/>
      <c r="AW652" s="149"/>
      <c r="AX652" s="149"/>
      <c r="AY652" s="149"/>
      <c r="AZ652" s="149"/>
      <c r="BA652" s="149"/>
      <c r="BB652" s="149"/>
      <c r="BC652" s="149"/>
      <c r="BD652" s="149"/>
      <c r="BE652" s="149"/>
      <c r="BF652" s="149"/>
      <c r="BG652" s="149"/>
      <c r="BH652" s="149"/>
    </row>
    <row r="653" spans="1:60" outlineLevel="2" x14ac:dyDescent="0.2">
      <c r="A653" s="156"/>
      <c r="B653" s="157"/>
      <c r="C653" s="251"/>
      <c r="D653" s="252"/>
      <c r="E653" s="252"/>
      <c r="F653" s="252"/>
      <c r="G653" s="252"/>
      <c r="H653" s="160"/>
      <c r="I653" s="160"/>
      <c r="J653" s="160"/>
      <c r="K653" s="160"/>
      <c r="L653" s="160"/>
      <c r="M653" s="160"/>
      <c r="N653" s="159"/>
      <c r="O653" s="159"/>
      <c r="P653" s="159"/>
      <c r="Q653" s="159"/>
      <c r="R653" s="160"/>
      <c r="S653" s="160"/>
      <c r="T653" s="160"/>
      <c r="U653" s="160"/>
      <c r="V653" s="160"/>
      <c r="W653" s="160"/>
      <c r="X653" s="160"/>
      <c r="Y653" s="160"/>
      <c r="Z653" s="149"/>
      <c r="AA653" s="149"/>
      <c r="AB653" s="149"/>
      <c r="AC653" s="149"/>
      <c r="AD653" s="149"/>
      <c r="AE653" s="149"/>
      <c r="AF653" s="149"/>
      <c r="AG653" s="149" t="s">
        <v>279</v>
      </c>
      <c r="AH653" s="149"/>
      <c r="AI653" s="149"/>
      <c r="AJ653" s="149"/>
      <c r="AK653" s="149"/>
      <c r="AL653" s="149"/>
      <c r="AM653" s="149"/>
      <c r="AN653" s="149"/>
      <c r="AO653" s="149"/>
      <c r="AP653" s="149"/>
      <c r="AQ653" s="149"/>
      <c r="AR653" s="149"/>
      <c r="AS653" s="149"/>
      <c r="AT653" s="149"/>
      <c r="AU653" s="149"/>
      <c r="AV653" s="149"/>
      <c r="AW653" s="149"/>
      <c r="AX653" s="149"/>
      <c r="AY653" s="149"/>
      <c r="AZ653" s="149"/>
      <c r="BA653" s="149"/>
      <c r="BB653" s="149"/>
      <c r="BC653" s="149"/>
      <c r="BD653" s="149"/>
      <c r="BE653" s="149"/>
      <c r="BF653" s="149"/>
      <c r="BG653" s="149"/>
      <c r="BH653" s="149"/>
    </row>
    <row r="654" spans="1:60" outlineLevel="1" x14ac:dyDescent="0.2">
      <c r="A654" s="175">
        <v>150</v>
      </c>
      <c r="B654" s="176" t="s">
        <v>2032</v>
      </c>
      <c r="C654" s="185" t="s">
        <v>2033</v>
      </c>
      <c r="D654" s="177" t="s">
        <v>357</v>
      </c>
      <c r="E654" s="178">
        <v>6</v>
      </c>
      <c r="F654" s="179"/>
      <c r="G654" s="180">
        <f>ROUND(E654*F654,2)</f>
        <v>0</v>
      </c>
      <c r="H654" s="179"/>
      <c r="I654" s="180">
        <f>ROUND(E654*H654,2)</f>
        <v>0</v>
      </c>
      <c r="J654" s="179"/>
      <c r="K654" s="180">
        <f>ROUND(E654*J654,2)</f>
        <v>0</v>
      </c>
      <c r="L654" s="180">
        <v>21</v>
      </c>
      <c r="M654" s="180">
        <f>G654*(1+L654/100)</f>
        <v>0</v>
      </c>
      <c r="N654" s="178">
        <v>3.6999999999999999E-4</v>
      </c>
      <c r="O654" s="178">
        <f>ROUND(E654*N654,2)</f>
        <v>0</v>
      </c>
      <c r="P654" s="178">
        <v>0</v>
      </c>
      <c r="Q654" s="178">
        <f>ROUND(E654*P654,2)</f>
        <v>0</v>
      </c>
      <c r="R654" s="180" t="s">
        <v>1084</v>
      </c>
      <c r="S654" s="180" t="s">
        <v>272</v>
      </c>
      <c r="T654" s="181" t="s">
        <v>272</v>
      </c>
      <c r="U654" s="160">
        <v>0.32</v>
      </c>
      <c r="V654" s="160">
        <f>ROUND(E654*U654,2)</f>
        <v>1.92</v>
      </c>
      <c r="W654" s="160"/>
      <c r="X654" s="160" t="s">
        <v>313</v>
      </c>
      <c r="Y654" s="160" t="s">
        <v>275</v>
      </c>
      <c r="Z654" s="149"/>
      <c r="AA654" s="149"/>
      <c r="AB654" s="149"/>
      <c r="AC654" s="149"/>
      <c r="AD654" s="149"/>
      <c r="AE654" s="149"/>
      <c r="AF654" s="149"/>
      <c r="AG654" s="149" t="s">
        <v>554</v>
      </c>
      <c r="AH654" s="149"/>
      <c r="AI654" s="149"/>
      <c r="AJ654" s="149"/>
      <c r="AK654" s="149"/>
      <c r="AL654" s="149"/>
      <c r="AM654" s="149"/>
      <c r="AN654" s="149"/>
      <c r="AO654" s="149"/>
      <c r="AP654" s="149"/>
      <c r="AQ654" s="149"/>
      <c r="AR654" s="149"/>
      <c r="AS654" s="149"/>
      <c r="AT654" s="149"/>
      <c r="AU654" s="149"/>
      <c r="AV654" s="149"/>
      <c r="AW654" s="149"/>
      <c r="AX654" s="149"/>
      <c r="AY654" s="149"/>
      <c r="AZ654" s="149"/>
      <c r="BA654" s="149"/>
      <c r="BB654" s="149"/>
      <c r="BC654" s="149"/>
      <c r="BD654" s="149"/>
      <c r="BE654" s="149"/>
      <c r="BF654" s="149"/>
      <c r="BG654" s="149"/>
      <c r="BH654" s="149"/>
    </row>
    <row r="655" spans="1:60" outlineLevel="2" x14ac:dyDescent="0.2">
      <c r="A655" s="156"/>
      <c r="B655" s="157"/>
      <c r="C655" s="186" t="s">
        <v>2034</v>
      </c>
      <c r="D655" s="165"/>
      <c r="E655" s="166">
        <v>6</v>
      </c>
      <c r="F655" s="160"/>
      <c r="G655" s="160"/>
      <c r="H655" s="160"/>
      <c r="I655" s="160"/>
      <c r="J655" s="160"/>
      <c r="K655" s="160"/>
      <c r="L655" s="160"/>
      <c r="M655" s="160"/>
      <c r="N655" s="159"/>
      <c r="O655" s="159"/>
      <c r="P655" s="159"/>
      <c r="Q655" s="159"/>
      <c r="R655" s="160"/>
      <c r="S655" s="160"/>
      <c r="T655" s="160"/>
      <c r="U655" s="160"/>
      <c r="V655" s="160"/>
      <c r="W655" s="160"/>
      <c r="X655" s="160"/>
      <c r="Y655" s="160"/>
      <c r="Z655" s="149"/>
      <c r="AA655" s="149"/>
      <c r="AB655" s="149"/>
      <c r="AC655" s="149"/>
      <c r="AD655" s="149"/>
      <c r="AE655" s="149"/>
      <c r="AF655" s="149"/>
      <c r="AG655" s="149" t="s">
        <v>284</v>
      </c>
      <c r="AH655" s="149">
        <v>0</v>
      </c>
      <c r="AI655" s="149"/>
      <c r="AJ655" s="149"/>
      <c r="AK655" s="149"/>
      <c r="AL655" s="149"/>
      <c r="AM655" s="149"/>
      <c r="AN655" s="149"/>
      <c r="AO655" s="149"/>
      <c r="AP655" s="149"/>
      <c r="AQ655" s="149"/>
      <c r="AR655" s="149"/>
      <c r="AS655" s="149"/>
      <c r="AT655" s="149"/>
      <c r="AU655" s="149"/>
      <c r="AV655" s="149"/>
      <c r="AW655" s="149"/>
      <c r="AX655" s="149"/>
      <c r="AY655" s="149"/>
      <c r="AZ655" s="149"/>
      <c r="BA655" s="149"/>
      <c r="BB655" s="149"/>
      <c r="BC655" s="149"/>
      <c r="BD655" s="149"/>
      <c r="BE655" s="149"/>
      <c r="BF655" s="149"/>
      <c r="BG655" s="149"/>
      <c r="BH655" s="149"/>
    </row>
    <row r="656" spans="1:60" outlineLevel="2" x14ac:dyDescent="0.2">
      <c r="A656" s="156"/>
      <c r="B656" s="157"/>
      <c r="C656" s="251"/>
      <c r="D656" s="252"/>
      <c r="E656" s="252"/>
      <c r="F656" s="252"/>
      <c r="G656" s="252"/>
      <c r="H656" s="160"/>
      <c r="I656" s="160"/>
      <c r="J656" s="160"/>
      <c r="K656" s="160"/>
      <c r="L656" s="160"/>
      <c r="M656" s="160"/>
      <c r="N656" s="159"/>
      <c r="O656" s="159"/>
      <c r="P656" s="159"/>
      <c r="Q656" s="159"/>
      <c r="R656" s="160"/>
      <c r="S656" s="160"/>
      <c r="T656" s="160"/>
      <c r="U656" s="160"/>
      <c r="V656" s="160"/>
      <c r="W656" s="160"/>
      <c r="X656" s="160"/>
      <c r="Y656" s="160"/>
      <c r="Z656" s="149"/>
      <c r="AA656" s="149"/>
      <c r="AB656" s="149"/>
      <c r="AC656" s="149"/>
      <c r="AD656" s="149"/>
      <c r="AE656" s="149"/>
      <c r="AF656" s="149"/>
      <c r="AG656" s="149" t="s">
        <v>279</v>
      </c>
      <c r="AH656" s="149"/>
      <c r="AI656" s="149"/>
      <c r="AJ656" s="149"/>
      <c r="AK656" s="149"/>
      <c r="AL656" s="149"/>
      <c r="AM656" s="149"/>
      <c r="AN656" s="149"/>
      <c r="AO656" s="149"/>
      <c r="AP656" s="149"/>
      <c r="AQ656" s="149"/>
      <c r="AR656" s="149"/>
      <c r="AS656" s="149"/>
      <c r="AT656" s="149"/>
      <c r="AU656" s="149"/>
      <c r="AV656" s="149"/>
      <c r="AW656" s="149"/>
      <c r="AX656" s="149"/>
      <c r="AY656" s="149"/>
      <c r="AZ656" s="149"/>
      <c r="BA656" s="149"/>
      <c r="BB656" s="149"/>
      <c r="BC656" s="149"/>
      <c r="BD656" s="149"/>
      <c r="BE656" s="149"/>
      <c r="BF656" s="149"/>
      <c r="BG656" s="149"/>
      <c r="BH656" s="149"/>
    </row>
    <row r="657" spans="1:60" outlineLevel="1" x14ac:dyDescent="0.2">
      <c r="A657" s="175">
        <v>151</v>
      </c>
      <c r="B657" s="176" t="s">
        <v>2035</v>
      </c>
      <c r="C657" s="185" t="s">
        <v>2036</v>
      </c>
      <c r="D657" s="177" t="s">
        <v>357</v>
      </c>
      <c r="E657" s="178">
        <v>15</v>
      </c>
      <c r="F657" s="179"/>
      <c r="G657" s="180">
        <f>ROUND(E657*F657,2)</f>
        <v>0</v>
      </c>
      <c r="H657" s="179"/>
      <c r="I657" s="180">
        <f>ROUND(E657*H657,2)</f>
        <v>0</v>
      </c>
      <c r="J657" s="179"/>
      <c r="K657" s="180">
        <f>ROUND(E657*J657,2)</f>
        <v>0</v>
      </c>
      <c r="L657" s="180">
        <v>21</v>
      </c>
      <c r="M657" s="180">
        <f>G657*(1+L657/100)</f>
        <v>0</v>
      </c>
      <c r="N657" s="178">
        <v>0</v>
      </c>
      <c r="O657" s="178">
        <f>ROUND(E657*N657,2)</f>
        <v>0</v>
      </c>
      <c r="P657" s="178">
        <v>0</v>
      </c>
      <c r="Q657" s="178">
        <f>ROUND(E657*P657,2)</f>
        <v>0</v>
      </c>
      <c r="R657" s="180"/>
      <c r="S657" s="180" t="s">
        <v>354</v>
      </c>
      <c r="T657" s="181" t="s">
        <v>273</v>
      </c>
      <c r="U657" s="160">
        <v>0</v>
      </c>
      <c r="V657" s="160">
        <f>ROUND(E657*U657,2)</f>
        <v>0</v>
      </c>
      <c r="W657" s="160"/>
      <c r="X657" s="160" t="s">
        <v>313</v>
      </c>
      <c r="Y657" s="160" t="s">
        <v>275</v>
      </c>
      <c r="Z657" s="149"/>
      <c r="AA657" s="149"/>
      <c r="AB657" s="149"/>
      <c r="AC657" s="149"/>
      <c r="AD657" s="149"/>
      <c r="AE657" s="149"/>
      <c r="AF657" s="149"/>
      <c r="AG657" s="149" t="s">
        <v>554</v>
      </c>
      <c r="AH657" s="149"/>
      <c r="AI657" s="149"/>
      <c r="AJ657" s="149"/>
      <c r="AK657" s="149"/>
      <c r="AL657" s="149"/>
      <c r="AM657" s="149"/>
      <c r="AN657" s="149"/>
      <c r="AO657" s="149"/>
      <c r="AP657" s="149"/>
      <c r="AQ657" s="149"/>
      <c r="AR657" s="149"/>
      <c r="AS657" s="149"/>
      <c r="AT657" s="149"/>
      <c r="AU657" s="149"/>
      <c r="AV657" s="149"/>
      <c r="AW657" s="149"/>
      <c r="AX657" s="149"/>
      <c r="AY657" s="149"/>
      <c r="AZ657" s="149"/>
      <c r="BA657" s="149"/>
      <c r="BB657" s="149"/>
      <c r="BC657" s="149"/>
      <c r="BD657" s="149"/>
      <c r="BE657" s="149"/>
      <c r="BF657" s="149"/>
      <c r="BG657" s="149"/>
      <c r="BH657" s="149"/>
    </row>
    <row r="658" spans="1:60" ht="22.5" outlineLevel="2" x14ac:dyDescent="0.2">
      <c r="A658" s="156"/>
      <c r="B658" s="157"/>
      <c r="C658" s="249" t="s">
        <v>2037</v>
      </c>
      <c r="D658" s="250"/>
      <c r="E658" s="250"/>
      <c r="F658" s="250"/>
      <c r="G658" s="250"/>
      <c r="H658" s="160"/>
      <c r="I658" s="160"/>
      <c r="J658" s="160"/>
      <c r="K658" s="160"/>
      <c r="L658" s="160"/>
      <c r="M658" s="160"/>
      <c r="N658" s="159"/>
      <c r="O658" s="159"/>
      <c r="P658" s="159"/>
      <c r="Q658" s="159"/>
      <c r="R658" s="160"/>
      <c r="S658" s="160"/>
      <c r="T658" s="160"/>
      <c r="U658" s="160"/>
      <c r="V658" s="160"/>
      <c r="W658" s="160"/>
      <c r="X658" s="160"/>
      <c r="Y658" s="160"/>
      <c r="Z658" s="149"/>
      <c r="AA658" s="149"/>
      <c r="AB658" s="149"/>
      <c r="AC658" s="149"/>
      <c r="AD658" s="149"/>
      <c r="AE658" s="149"/>
      <c r="AF658" s="149"/>
      <c r="AG658" s="149" t="s">
        <v>278</v>
      </c>
      <c r="AH658" s="149"/>
      <c r="AI658" s="149"/>
      <c r="AJ658" s="149"/>
      <c r="AK658" s="149"/>
      <c r="AL658" s="149"/>
      <c r="AM658" s="149"/>
      <c r="AN658" s="149"/>
      <c r="AO658" s="149"/>
      <c r="AP658" s="149"/>
      <c r="AQ658" s="149"/>
      <c r="AR658" s="149"/>
      <c r="AS658" s="149"/>
      <c r="AT658" s="149"/>
      <c r="AU658" s="149"/>
      <c r="AV658" s="149"/>
      <c r="AW658" s="149"/>
      <c r="AX658" s="149"/>
      <c r="AY658" s="149"/>
      <c r="AZ658" s="149"/>
      <c r="BA658" s="183" t="str">
        <f>C658</f>
        <v>Doložit  protokolem o měření a nastavení průtoků v souladu s vyhl. 193/2007 Sb. §7 a výkresovou dokumentací s vyznačením nastavení pozic vyvažovacích ventilů</v>
      </c>
      <c r="BB658" s="149"/>
      <c r="BC658" s="149"/>
      <c r="BD658" s="149"/>
      <c r="BE658" s="149"/>
      <c r="BF658" s="149"/>
      <c r="BG658" s="149"/>
      <c r="BH658" s="149"/>
    </row>
    <row r="659" spans="1:60" outlineLevel="3" x14ac:dyDescent="0.2">
      <c r="A659" s="156"/>
      <c r="B659" s="157"/>
      <c r="C659" s="264" t="s">
        <v>2038</v>
      </c>
      <c r="D659" s="265"/>
      <c r="E659" s="265"/>
      <c r="F659" s="265"/>
      <c r="G659" s="265"/>
      <c r="H659" s="160"/>
      <c r="I659" s="160"/>
      <c r="J659" s="160"/>
      <c r="K659" s="160"/>
      <c r="L659" s="160"/>
      <c r="M659" s="160"/>
      <c r="N659" s="159"/>
      <c r="O659" s="159"/>
      <c r="P659" s="159"/>
      <c r="Q659" s="159"/>
      <c r="R659" s="160"/>
      <c r="S659" s="160"/>
      <c r="T659" s="160"/>
      <c r="U659" s="160"/>
      <c r="V659" s="160"/>
      <c r="W659" s="160"/>
      <c r="X659" s="160"/>
      <c r="Y659" s="160"/>
      <c r="Z659" s="149"/>
      <c r="AA659" s="149"/>
      <c r="AB659" s="149"/>
      <c r="AC659" s="149"/>
      <c r="AD659" s="149"/>
      <c r="AE659" s="149"/>
      <c r="AF659" s="149"/>
      <c r="AG659" s="149" t="s">
        <v>278</v>
      </c>
      <c r="AH659" s="149"/>
      <c r="AI659" s="149"/>
      <c r="AJ659" s="149"/>
      <c r="AK659" s="149"/>
      <c r="AL659" s="149"/>
      <c r="AM659" s="149"/>
      <c r="AN659" s="149"/>
      <c r="AO659" s="149"/>
      <c r="AP659" s="149"/>
      <c r="AQ659" s="149"/>
      <c r="AR659" s="149"/>
      <c r="AS659" s="149"/>
      <c r="AT659" s="149"/>
      <c r="AU659" s="149"/>
      <c r="AV659" s="149"/>
      <c r="AW659" s="149"/>
      <c r="AX659" s="149"/>
      <c r="AY659" s="149"/>
      <c r="AZ659" s="149"/>
      <c r="BA659" s="149"/>
      <c r="BB659" s="149"/>
      <c r="BC659" s="149"/>
      <c r="BD659" s="149"/>
      <c r="BE659" s="149"/>
      <c r="BF659" s="149"/>
      <c r="BG659" s="149"/>
      <c r="BH659" s="149"/>
    </row>
    <row r="660" spans="1:60" outlineLevel="2" x14ac:dyDescent="0.2">
      <c r="A660" s="156"/>
      <c r="B660" s="157"/>
      <c r="C660" s="186" t="s">
        <v>2039</v>
      </c>
      <c r="D660" s="165"/>
      <c r="E660" s="166">
        <v>15</v>
      </c>
      <c r="F660" s="160"/>
      <c r="G660" s="160"/>
      <c r="H660" s="160"/>
      <c r="I660" s="160"/>
      <c r="J660" s="160"/>
      <c r="K660" s="160"/>
      <c r="L660" s="160"/>
      <c r="M660" s="160"/>
      <c r="N660" s="159"/>
      <c r="O660" s="159"/>
      <c r="P660" s="159"/>
      <c r="Q660" s="159"/>
      <c r="R660" s="160"/>
      <c r="S660" s="160"/>
      <c r="T660" s="160"/>
      <c r="U660" s="160"/>
      <c r="V660" s="160"/>
      <c r="W660" s="160"/>
      <c r="X660" s="160"/>
      <c r="Y660" s="160"/>
      <c r="Z660" s="149"/>
      <c r="AA660" s="149"/>
      <c r="AB660" s="149"/>
      <c r="AC660" s="149"/>
      <c r="AD660" s="149"/>
      <c r="AE660" s="149"/>
      <c r="AF660" s="149"/>
      <c r="AG660" s="149" t="s">
        <v>284</v>
      </c>
      <c r="AH660" s="149">
        <v>0</v>
      </c>
      <c r="AI660" s="149"/>
      <c r="AJ660" s="149"/>
      <c r="AK660" s="149"/>
      <c r="AL660" s="149"/>
      <c r="AM660" s="149"/>
      <c r="AN660" s="149"/>
      <c r="AO660" s="149"/>
      <c r="AP660" s="149"/>
      <c r="AQ660" s="149"/>
      <c r="AR660" s="149"/>
      <c r="AS660" s="149"/>
      <c r="AT660" s="149"/>
      <c r="AU660" s="149"/>
      <c r="AV660" s="149"/>
      <c r="AW660" s="149"/>
      <c r="AX660" s="149"/>
      <c r="AY660" s="149"/>
      <c r="AZ660" s="149"/>
      <c r="BA660" s="149"/>
      <c r="BB660" s="149"/>
      <c r="BC660" s="149"/>
      <c r="BD660" s="149"/>
      <c r="BE660" s="149"/>
      <c r="BF660" s="149"/>
      <c r="BG660" s="149"/>
      <c r="BH660" s="149"/>
    </row>
    <row r="661" spans="1:60" outlineLevel="2" x14ac:dyDescent="0.2">
      <c r="A661" s="156"/>
      <c r="B661" s="157"/>
      <c r="C661" s="251"/>
      <c r="D661" s="252"/>
      <c r="E661" s="252"/>
      <c r="F661" s="252"/>
      <c r="G661" s="252"/>
      <c r="H661" s="160"/>
      <c r="I661" s="160"/>
      <c r="J661" s="160"/>
      <c r="K661" s="160"/>
      <c r="L661" s="160"/>
      <c r="M661" s="160"/>
      <c r="N661" s="159"/>
      <c r="O661" s="159"/>
      <c r="P661" s="159"/>
      <c r="Q661" s="159"/>
      <c r="R661" s="160"/>
      <c r="S661" s="160"/>
      <c r="T661" s="160"/>
      <c r="U661" s="160"/>
      <c r="V661" s="160"/>
      <c r="W661" s="160"/>
      <c r="X661" s="160"/>
      <c r="Y661" s="160"/>
      <c r="Z661" s="149"/>
      <c r="AA661" s="149"/>
      <c r="AB661" s="149"/>
      <c r="AC661" s="149"/>
      <c r="AD661" s="149"/>
      <c r="AE661" s="149"/>
      <c r="AF661" s="149"/>
      <c r="AG661" s="149" t="s">
        <v>279</v>
      </c>
      <c r="AH661" s="149"/>
      <c r="AI661" s="149"/>
      <c r="AJ661" s="149"/>
      <c r="AK661" s="149"/>
      <c r="AL661" s="149"/>
      <c r="AM661" s="149"/>
      <c r="AN661" s="149"/>
      <c r="AO661" s="149"/>
      <c r="AP661" s="149"/>
      <c r="AQ661" s="149"/>
      <c r="AR661" s="149"/>
      <c r="AS661" s="149"/>
      <c r="AT661" s="149"/>
      <c r="AU661" s="149"/>
      <c r="AV661" s="149"/>
      <c r="AW661" s="149"/>
      <c r="AX661" s="149"/>
      <c r="AY661" s="149"/>
      <c r="AZ661" s="149"/>
      <c r="BA661" s="149"/>
      <c r="BB661" s="149"/>
      <c r="BC661" s="149"/>
      <c r="BD661" s="149"/>
      <c r="BE661" s="149"/>
      <c r="BF661" s="149"/>
      <c r="BG661" s="149"/>
      <c r="BH661" s="149"/>
    </row>
    <row r="662" spans="1:60" outlineLevel="1" x14ac:dyDescent="0.2">
      <c r="A662" s="175">
        <v>152</v>
      </c>
      <c r="B662" s="176" t="s">
        <v>2040</v>
      </c>
      <c r="C662" s="185" t="s">
        <v>2041</v>
      </c>
      <c r="D662" s="177" t="s">
        <v>357</v>
      </c>
      <c r="E662" s="178">
        <v>6</v>
      </c>
      <c r="F662" s="179"/>
      <c r="G662" s="180">
        <f>ROUND(E662*F662,2)</f>
        <v>0</v>
      </c>
      <c r="H662" s="179"/>
      <c r="I662" s="180">
        <f>ROUND(E662*H662,2)</f>
        <v>0</v>
      </c>
      <c r="J662" s="179"/>
      <c r="K662" s="180">
        <f>ROUND(E662*J662,2)</f>
        <v>0</v>
      </c>
      <c r="L662" s="180">
        <v>21</v>
      </c>
      <c r="M662" s="180">
        <f>G662*(1+L662/100)</f>
        <v>0</v>
      </c>
      <c r="N662" s="178">
        <v>2.5500000000000002E-3</v>
      </c>
      <c r="O662" s="178">
        <f>ROUND(E662*N662,2)</f>
        <v>0.02</v>
      </c>
      <c r="P662" s="178">
        <v>0</v>
      </c>
      <c r="Q662" s="178">
        <f>ROUND(E662*P662,2)</f>
        <v>0</v>
      </c>
      <c r="R662" s="180"/>
      <c r="S662" s="180" t="s">
        <v>354</v>
      </c>
      <c r="T662" s="181" t="s">
        <v>272</v>
      </c>
      <c r="U662" s="160">
        <v>0.43</v>
      </c>
      <c r="V662" s="160">
        <f>ROUND(E662*U662,2)</f>
        <v>2.58</v>
      </c>
      <c r="W662" s="160"/>
      <c r="X662" s="160" t="s">
        <v>313</v>
      </c>
      <c r="Y662" s="160" t="s">
        <v>275</v>
      </c>
      <c r="Z662" s="149"/>
      <c r="AA662" s="149"/>
      <c r="AB662" s="149"/>
      <c r="AC662" s="149"/>
      <c r="AD662" s="149"/>
      <c r="AE662" s="149"/>
      <c r="AF662" s="149"/>
      <c r="AG662" s="149" t="s">
        <v>554</v>
      </c>
      <c r="AH662" s="149"/>
      <c r="AI662" s="149"/>
      <c r="AJ662" s="149"/>
      <c r="AK662" s="149"/>
      <c r="AL662" s="149"/>
      <c r="AM662" s="149"/>
      <c r="AN662" s="149"/>
      <c r="AO662" s="149"/>
      <c r="AP662" s="149"/>
      <c r="AQ662" s="149"/>
      <c r="AR662" s="149"/>
      <c r="AS662" s="149"/>
      <c r="AT662" s="149"/>
      <c r="AU662" s="149"/>
      <c r="AV662" s="149"/>
      <c r="AW662" s="149"/>
      <c r="AX662" s="149"/>
      <c r="AY662" s="149"/>
      <c r="AZ662" s="149"/>
      <c r="BA662" s="149"/>
      <c r="BB662" s="149"/>
      <c r="BC662" s="149"/>
      <c r="BD662" s="149"/>
      <c r="BE662" s="149"/>
      <c r="BF662" s="149"/>
      <c r="BG662" s="149"/>
      <c r="BH662" s="149"/>
    </row>
    <row r="663" spans="1:60" outlineLevel="2" x14ac:dyDescent="0.2">
      <c r="A663" s="156"/>
      <c r="B663" s="157"/>
      <c r="C663" s="249" t="s">
        <v>1574</v>
      </c>
      <c r="D663" s="250"/>
      <c r="E663" s="250"/>
      <c r="F663" s="250"/>
      <c r="G663" s="250"/>
      <c r="H663" s="160"/>
      <c r="I663" s="160"/>
      <c r="J663" s="160"/>
      <c r="K663" s="160"/>
      <c r="L663" s="160"/>
      <c r="M663" s="160"/>
      <c r="N663" s="159"/>
      <c r="O663" s="159"/>
      <c r="P663" s="159"/>
      <c r="Q663" s="159"/>
      <c r="R663" s="160"/>
      <c r="S663" s="160"/>
      <c r="T663" s="160"/>
      <c r="U663" s="160"/>
      <c r="V663" s="160"/>
      <c r="W663" s="160"/>
      <c r="X663" s="160"/>
      <c r="Y663" s="160"/>
      <c r="Z663" s="149"/>
      <c r="AA663" s="149"/>
      <c r="AB663" s="149"/>
      <c r="AC663" s="149"/>
      <c r="AD663" s="149"/>
      <c r="AE663" s="149"/>
      <c r="AF663" s="149"/>
      <c r="AG663" s="149" t="s">
        <v>278</v>
      </c>
      <c r="AH663" s="149"/>
      <c r="AI663" s="149"/>
      <c r="AJ663" s="149"/>
      <c r="AK663" s="149"/>
      <c r="AL663" s="149"/>
      <c r="AM663" s="149"/>
      <c r="AN663" s="149"/>
      <c r="AO663" s="149"/>
      <c r="AP663" s="149"/>
      <c r="AQ663" s="149"/>
      <c r="AR663" s="149"/>
      <c r="AS663" s="149"/>
      <c r="AT663" s="149"/>
      <c r="AU663" s="149"/>
      <c r="AV663" s="149"/>
      <c r="AW663" s="149"/>
      <c r="AX663" s="149"/>
      <c r="AY663" s="149"/>
      <c r="AZ663" s="149"/>
      <c r="BA663" s="149"/>
      <c r="BB663" s="149"/>
      <c r="BC663" s="149"/>
      <c r="BD663" s="149"/>
      <c r="BE663" s="149"/>
      <c r="BF663" s="149"/>
      <c r="BG663" s="149"/>
      <c r="BH663" s="149"/>
    </row>
    <row r="664" spans="1:60" outlineLevel="2" x14ac:dyDescent="0.2">
      <c r="A664" s="156"/>
      <c r="B664" s="157"/>
      <c r="C664" s="186" t="s">
        <v>2042</v>
      </c>
      <c r="D664" s="165"/>
      <c r="E664" s="166">
        <v>2</v>
      </c>
      <c r="F664" s="160"/>
      <c r="G664" s="160"/>
      <c r="H664" s="160"/>
      <c r="I664" s="160"/>
      <c r="J664" s="160"/>
      <c r="K664" s="160"/>
      <c r="L664" s="160"/>
      <c r="M664" s="160"/>
      <c r="N664" s="159"/>
      <c r="O664" s="159"/>
      <c r="P664" s="159"/>
      <c r="Q664" s="159"/>
      <c r="R664" s="160"/>
      <c r="S664" s="160"/>
      <c r="T664" s="160"/>
      <c r="U664" s="160"/>
      <c r="V664" s="160"/>
      <c r="W664" s="160"/>
      <c r="X664" s="160"/>
      <c r="Y664" s="160"/>
      <c r="Z664" s="149"/>
      <c r="AA664" s="149"/>
      <c r="AB664" s="149"/>
      <c r="AC664" s="149"/>
      <c r="AD664" s="149"/>
      <c r="AE664" s="149"/>
      <c r="AF664" s="149"/>
      <c r="AG664" s="149" t="s">
        <v>284</v>
      </c>
      <c r="AH664" s="149">
        <v>0</v>
      </c>
      <c r="AI664" s="149"/>
      <c r="AJ664" s="149"/>
      <c r="AK664" s="149"/>
      <c r="AL664" s="149"/>
      <c r="AM664" s="149"/>
      <c r="AN664" s="149"/>
      <c r="AO664" s="149"/>
      <c r="AP664" s="149"/>
      <c r="AQ664" s="149"/>
      <c r="AR664" s="149"/>
      <c r="AS664" s="149"/>
      <c r="AT664" s="149"/>
      <c r="AU664" s="149"/>
      <c r="AV664" s="149"/>
      <c r="AW664" s="149"/>
      <c r="AX664" s="149"/>
      <c r="AY664" s="149"/>
      <c r="AZ664" s="149"/>
      <c r="BA664" s="149"/>
      <c r="BB664" s="149"/>
      <c r="BC664" s="149"/>
      <c r="BD664" s="149"/>
      <c r="BE664" s="149"/>
      <c r="BF664" s="149"/>
      <c r="BG664" s="149"/>
      <c r="BH664" s="149"/>
    </row>
    <row r="665" spans="1:60" outlineLevel="3" x14ac:dyDescent="0.2">
      <c r="A665" s="156"/>
      <c r="B665" s="157"/>
      <c r="C665" s="186" t="s">
        <v>2043</v>
      </c>
      <c r="D665" s="165"/>
      <c r="E665" s="166">
        <v>2</v>
      </c>
      <c r="F665" s="160"/>
      <c r="G665" s="160"/>
      <c r="H665" s="160"/>
      <c r="I665" s="160"/>
      <c r="J665" s="160"/>
      <c r="K665" s="160"/>
      <c r="L665" s="160"/>
      <c r="M665" s="160"/>
      <c r="N665" s="159"/>
      <c r="O665" s="159"/>
      <c r="P665" s="159"/>
      <c r="Q665" s="159"/>
      <c r="R665" s="160"/>
      <c r="S665" s="160"/>
      <c r="T665" s="160"/>
      <c r="U665" s="160"/>
      <c r="V665" s="160"/>
      <c r="W665" s="160"/>
      <c r="X665" s="160"/>
      <c r="Y665" s="160"/>
      <c r="Z665" s="149"/>
      <c r="AA665" s="149"/>
      <c r="AB665" s="149"/>
      <c r="AC665" s="149"/>
      <c r="AD665" s="149"/>
      <c r="AE665" s="149"/>
      <c r="AF665" s="149"/>
      <c r="AG665" s="149" t="s">
        <v>284</v>
      </c>
      <c r="AH665" s="149">
        <v>0</v>
      </c>
      <c r="AI665" s="149"/>
      <c r="AJ665" s="149"/>
      <c r="AK665" s="149"/>
      <c r="AL665" s="149"/>
      <c r="AM665" s="149"/>
      <c r="AN665" s="149"/>
      <c r="AO665" s="149"/>
      <c r="AP665" s="149"/>
      <c r="AQ665" s="149"/>
      <c r="AR665" s="149"/>
      <c r="AS665" s="149"/>
      <c r="AT665" s="149"/>
      <c r="AU665" s="149"/>
      <c r="AV665" s="149"/>
      <c r="AW665" s="149"/>
      <c r="AX665" s="149"/>
      <c r="AY665" s="149"/>
      <c r="AZ665" s="149"/>
      <c r="BA665" s="149"/>
      <c r="BB665" s="149"/>
      <c r="BC665" s="149"/>
      <c r="BD665" s="149"/>
      <c r="BE665" s="149"/>
      <c r="BF665" s="149"/>
      <c r="BG665" s="149"/>
      <c r="BH665" s="149"/>
    </row>
    <row r="666" spans="1:60" outlineLevel="3" x14ac:dyDescent="0.2">
      <c r="A666" s="156"/>
      <c r="B666" s="157"/>
      <c r="C666" s="186" t="s">
        <v>2044</v>
      </c>
      <c r="D666" s="165"/>
      <c r="E666" s="166">
        <v>2</v>
      </c>
      <c r="F666" s="160"/>
      <c r="G666" s="160"/>
      <c r="H666" s="160"/>
      <c r="I666" s="160"/>
      <c r="J666" s="160"/>
      <c r="K666" s="160"/>
      <c r="L666" s="160"/>
      <c r="M666" s="160"/>
      <c r="N666" s="159"/>
      <c r="O666" s="159"/>
      <c r="P666" s="159"/>
      <c r="Q666" s="159"/>
      <c r="R666" s="160"/>
      <c r="S666" s="160"/>
      <c r="T666" s="160"/>
      <c r="U666" s="160"/>
      <c r="V666" s="160"/>
      <c r="W666" s="160"/>
      <c r="X666" s="160"/>
      <c r="Y666" s="160"/>
      <c r="Z666" s="149"/>
      <c r="AA666" s="149"/>
      <c r="AB666" s="149"/>
      <c r="AC666" s="149"/>
      <c r="AD666" s="149"/>
      <c r="AE666" s="149"/>
      <c r="AF666" s="149"/>
      <c r="AG666" s="149" t="s">
        <v>284</v>
      </c>
      <c r="AH666" s="149">
        <v>0</v>
      </c>
      <c r="AI666" s="149"/>
      <c r="AJ666" s="149"/>
      <c r="AK666" s="149"/>
      <c r="AL666" s="149"/>
      <c r="AM666" s="149"/>
      <c r="AN666" s="149"/>
      <c r="AO666" s="149"/>
      <c r="AP666" s="149"/>
      <c r="AQ666" s="149"/>
      <c r="AR666" s="149"/>
      <c r="AS666" s="149"/>
      <c r="AT666" s="149"/>
      <c r="AU666" s="149"/>
      <c r="AV666" s="149"/>
      <c r="AW666" s="149"/>
      <c r="AX666" s="149"/>
      <c r="AY666" s="149"/>
      <c r="AZ666" s="149"/>
      <c r="BA666" s="149"/>
      <c r="BB666" s="149"/>
      <c r="BC666" s="149"/>
      <c r="BD666" s="149"/>
      <c r="BE666" s="149"/>
      <c r="BF666" s="149"/>
      <c r="BG666" s="149"/>
      <c r="BH666" s="149"/>
    </row>
    <row r="667" spans="1:60" outlineLevel="2" x14ac:dyDescent="0.2">
      <c r="A667" s="156"/>
      <c r="B667" s="157"/>
      <c r="C667" s="251"/>
      <c r="D667" s="252"/>
      <c r="E667" s="252"/>
      <c r="F667" s="252"/>
      <c r="G667" s="252"/>
      <c r="H667" s="160"/>
      <c r="I667" s="160"/>
      <c r="J667" s="160"/>
      <c r="K667" s="160"/>
      <c r="L667" s="160"/>
      <c r="M667" s="160"/>
      <c r="N667" s="159"/>
      <c r="O667" s="159"/>
      <c r="P667" s="159"/>
      <c r="Q667" s="159"/>
      <c r="R667" s="160"/>
      <c r="S667" s="160"/>
      <c r="T667" s="160"/>
      <c r="U667" s="160"/>
      <c r="V667" s="160"/>
      <c r="W667" s="160"/>
      <c r="X667" s="160"/>
      <c r="Y667" s="160"/>
      <c r="Z667" s="149"/>
      <c r="AA667" s="149"/>
      <c r="AB667" s="149"/>
      <c r="AC667" s="149"/>
      <c r="AD667" s="149"/>
      <c r="AE667" s="149"/>
      <c r="AF667" s="149"/>
      <c r="AG667" s="149" t="s">
        <v>279</v>
      </c>
      <c r="AH667" s="149"/>
      <c r="AI667" s="149"/>
      <c r="AJ667" s="149"/>
      <c r="AK667" s="149"/>
      <c r="AL667" s="149"/>
      <c r="AM667" s="149"/>
      <c r="AN667" s="149"/>
      <c r="AO667" s="149"/>
      <c r="AP667" s="149"/>
      <c r="AQ667" s="149"/>
      <c r="AR667" s="149"/>
      <c r="AS667" s="149"/>
      <c r="AT667" s="149"/>
      <c r="AU667" s="149"/>
      <c r="AV667" s="149"/>
      <c r="AW667" s="149"/>
      <c r="AX667" s="149"/>
      <c r="AY667" s="149"/>
      <c r="AZ667" s="149"/>
      <c r="BA667" s="149"/>
      <c r="BB667" s="149"/>
      <c r="BC667" s="149"/>
      <c r="BD667" s="149"/>
      <c r="BE667" s="149"/>
      <c r="BF667" s="149"/>
      <c r="BG667" s="149"/>
      <c r="BH667" s="149"/>
    </row>
    <row r="668" spans="1:60" outlineLevel="1" x14ac:dyDescent="0.2">
      <c r="A668" s="175">
        <v>153</v>
      </c>
      <c r="B668" s="176" t="s">
        <v>2045</v>
      </c>
      <c r="C668" s="185" t="s">
        <v>2046</v>
      </c>
      <c r="D668" s="177" t="s">
        <v>357</v>
      </c>
      <c r="E668" s="178">
        <v>6</v>
      </c>
      <c r="F668" s="179"/>
      <c r="G668" s="180">
        <f>ROUND(E668*F668,2)</f>
        <v>0</v>
      </c>
      <c r="H668" s="179"/>
      <c r="I668" s="180">
        <f>ROUND(E668*H668,2)</f>
        <v>0</v>
      </c>
      <c r="J668" s="179"/>
      <c r="K668" s="180">
        <f>ROUND(E668*J668,2)</f>
        <v>0</v>
      </c>
      <c r="L668" s="180">
        <v>21</v>
      </c>
      <c r="M668" s="180">
        <f>G668*(1+L668/100)</f>
        <v>0</v>
      </c>
      <c r="N668" s="178">
        <v>5.2999999999999998E-4</v>
      </c>
      <c r="O668" s="178">
        <f>ROUND(E668*N668,2)</f>
        <v>0</v>
      </c>
      <c r="P668" s="178">
        <v>0</v>
      </c>
      <c r="Q668" s="178">
        <f>ROUND(E668*P668,2)</f>
        <v>0</v>
      </c>
      <c r="R668" s="180"/>
      <c r="S668" s="180" t="s">
        <v>354</v>
      </c>
      <c r="T668" s="181" t="s">
        <v>272</v>
      </c>
      <c r="U668" s="160">
        <v>0</v>
      </c>
      <c r="V668" s="160">
        <f>ROUND(E668*U668,2)</f>
        <v>0</v>
      </c>
      <c r="W668" s="160"/>
      <c r="X668" s="160" t="s">
        <v>379</v>
      </c>
      <c r="Y668" s="160" t="s">
        <v>275</v>
      </c>
      <c r="Z668" s="149"/>
      <c r="AA668" s="149"/>
      <c r="AB668" s="149"/>
      <c r="AC668" s="149"/>
      <c r="AD668" s="149"/>
      <c r="AE668" s="149"/>
      <c r="AF668" s="149"/>
      <c r="AG668" s="149" t="s">
        <v>597</v>
      </c>
      <c r="AH668" s="149"/>
      <c r="AI668" s="149"/>
      <c r="AJ668" s="149"/>
      <c r="AK668" s="149"/>
      <c r="AL668" s="149"/>
      <c r="AM668" s="149"/>
      <c r="AN668" s="149"/>
      <c r="AO668" s="149"/>
      <c r="AP668" s="149"/>
      <c r="AQ668" s="149"/>
      <c r="AR668" s="149"/>
      <c r="AS668" s="149"/>
      <c r="AT668" s="149"/>
      <c r="AU668" s="149"/>
      <c r="AV668" s="149"/>
      <c r="AW668" s="149"/>
      <c r="AX668" s="149"/>
      <c r="AY668" s="149"/>
      <c r="AZ668" s="149"/>
      <c r="BA668" s="149"/>
      <c r="BB668" s="149"/>
      <c r="BC668" s="149"/>
      <c r="BD668" s="149"/>
      <c r="BE668" s="149"/>
      <c r="BF668" s="149"/>
      <c r="BG668" s="149"/>
      <c r="BH668" s="149"/>
    </row>
    <row r="669" spans="1:60" outlineLevel="2" x14ac:dyDescent="0.2">
      <c r="A669" s="156"/>
      <c r="B669" s="157"/>
      <c r="C669" s="249" t="s">
        <v>1574</v>
      </c>
      <c r="D669" s="250"/>
      <c r="E669" s="250"/>
      <c r="F669" s="250"/>
      <c r="G669" s="250"/>
      <c r="H669" s="160"/>
      <c r="I669" s="160"/>
      <c r="J669" s="160"/>
      <c r="K669" s="160"/>
      <c r="L669" s="160"/>
      <c r="M669" s="160"/>
      <c r="N669" s="159"/>
      <c r="O669" s="159"/>
      <c r="P669" s="159"/>
      <c r="Q669" s="159"/>
      <c r="R669" s="160"/>
      <c r="S669" s="160"/>
      <c r="T669" s="160"/>
      <c r="U669" s="160"/>
      <c r="V669" s="160"/>
      <c r="W669" s="160"/>
      <c r="X669" s="160"/>
      <c r="Y669" s="160"/>
      <c r="Z669" s="149"/>
      <c r="AA669" s="149"/>
      <c r="AB669" s="149"/>
      <c r="AC669" s="149"/>
      <c r="AD669" s="149"/>
      <c r="AE669" s="149"/>
      <c r="AF669" s="149"/>
      <c r="AG669" s="149" t="s">
        <v>278</v>
      </c>
      <c r="AH669" s="149"/>
      <c r="AI669" s="149"/>
      <c r="AJ669" s="149"/>
      <c r="AK669" s="149"/>
      <c r="AL669" s="149"/>
      <c r="AM669" s="149"/>
      <c r="AN669" s="149"/>
      <c r="AO669" s="149"/>
      <c r="AP669" s="149"/>
      <c r="AQ669" s="149"/>
      <c r="AR669" s="149"/>
      <c r="AS669" s="149"/>
      <c r="AT669" s="149"/>
      <c r="AU669" s="149"/>
      <c r="AV669" s="149"/>
      <c r="AW669" s="149"/>
      <c r="AX669" s="149"/>
      <c r="AY669" s="149"/>
      <c r="AZ669" s="149"/>
      <c r="BA669" s="149"/>
      <c r="BB669" s="149"/>
      <c r="BC669" s="149"/>
      <c r="BD669" s="149"/>
      <c r="BE669" s="149"/>
      <c r="BF669" s="149"/>
      <c r="BG669" s="149"/>
      <c r="BH669" s="149"/>
    </row>
    <row r="670" spans="1:60" outlineLevel="2" x14ac:dyDescent="0.2">
      <c r="A670" s="156"/>
      <c r="B670" s="157"/>
      <c r="C670" s="186" t="s">
        <v>2042</v>
      </c>
      <c r="D670" s="165"/>
      <c r="E670" s="166">
        <v>2</v>
      </c>
      <c r="F670" s="160"/>
      <c r="G670" s="160"/>
      <c r="H670" s="160"/>
      <c r="I670" s="160"/>
      <c r="J670" s="160"/>
      <c r="K670" s="160"/>
      <c r="L670" s="160"/>
      <c r="M670" s="160"/>
      <c r="N670" s="159"/>
      <c r="O670" s="159"/>
      <c r="P670" s="159"/>
      <c r="Q670" s="159"/>
      <c r="R670" s="160"/>
      <c r="S670" s="160"/>
      <c r="T670" s="160"/>
      <c r="U670" s="160"/>
      <c r="V670" s="160"/>
      <c r="W670" s="160"/>
      <c r="X670" s="160"/>
      <c r="Y670" s="160"/>
      <c r="Z670" s="149"/>
      <c r="AA670" s="149"/>
      <c r="AB670" s="149"/>
      <c r="AC670" s="149"/>
      <c r="AD670" s="149"/>
      <c r="AE670" s="149"/>
      <c r="AF670" s="149"/>
      <c r="AG670" s="149" t="s">
        <v>284</v>
      </c>
      <c r="AH670" s="149">
        <v>0</v>
      </c>
      <c r="AI670" s="149"/>
      <c r="AJ670" s="149"/>
      <c r="AK670" s="149"/>
      <c r="AL670" s="149"/>
      <c r="AM670" s="149"/>
      <c r="AN670" s="149"/>
      <c r="AO670" s="149"/>
      <c r="AP670" s="149"/>
      <c r="AQ670" s="149"/>
      <c r="AR670" s="149"/>
      <c r="AS670" s="149"/>
      <c r="AT670" s="149"/>
      <c r="AU670" s="149"/>
      <c r="AV670" s="149"/>
      <c r="AW670" s="149"/>
      <c r="AX670" s="149"/>
      <c r="AY670" s="149"/>
      <c r="AZ670" s="149"/>
      <c r="BA670" s="149"/>
      <c r="BB670" s="149"/>
      <c r="BC670" s="149"/>
      <c r="BD670" s="149"/>
      <c r="BE670" s="149"/>
      <c r="BF670" s="149"/>
      <c r="BG670" s="149"/>
      <c r="BH670" s="149"/>
    </row>
    <row r="671" spans="1:60" outlineLevel="3" x14ac:dyDescent="0.2">
      <c r="A671" s="156"/>
      <c r="B671" s="157"/>
      <c r="C671" s="186" t="s">
        <v>2043</v>
      </c>
      <c r="D671" s="165"/>
      <c r="E671" s="166">
        <v>2</v>
      </c>
      <c r="F671" s="160"/>
      <c r="G671" s="160"/>
      <c r="H671" s="160"/>
      <c r="I671" s="160"/>
      <c r="J671" s="160"/>
      <c r="K671" s="160"/>
      <c r="L671" s="160"/>
      <c r="M671" s="160"/>
      <c r="N671" s="159"/>
      <c r="O671" s="159"/>
      <c r="P671" s="159"/>
      <c r="Q671" s="159"/>
      <c r="R671" s="160"/>
      <c r="S671" s="160"/>
      <c r="T671" s="160"/>
      <c r="U671" s="160"/>
      <c r="V671" s="160"/>
      <c r="W671" s="160"/>
      <c r="X671" s="160"/>
      <c r="Y671" s="160"/>
      <c r="Z671" s="149"/>
      <c r="AA671" s="149"/>
      <c r="AB671" s="149"/>
      <c r="AC671" s="149"/>
      <c r="AD671" s="149"/>
      <c r="AE671" s="149"/>
      <c r="AF671" s="149"/>
      <c r="AG671" s="149" t="s">
        <v>284</v>
      </c>
      <c r="AH671" s="149">
        <v>0</v>
      </c>
      <c r="AI671" s="149"/>
      <c r="AJ671" s="149"/>
      <c r="AK671" s="149"/>
      <c r="AL671" s="149"/>
      <c r="AM671" s="149"/>
      <c r="AN671" s="149"/>
      <c r="AO671" s="149"/>
      <c r="AP671" s="149"/>
      <c r="AQ671" s="149"/>
      <c r="AR671" s="149"/>
      <c r="AS671" s="149"/>
      <c r="AT671" s="149"/>
      <c r="AU671" s="149"/>
      <c r="AV671" s="149"/>
      <c r="AW671" s="149"/>
      <c r="AX671" s="149"/>
      <c r="AY671" s="149"/>
      <c r="AZ671" s="149"/>
      <c r="BA671" s="149"/>
      <c r="BB671" s="149"/>
      <c r="BC671" s="149"/>
      <c r="BD671" s="149"/>
      <c r="BE671" s="149"/>
      <c r="BF671" s="149"/>
      <c r="BG671" s="149"/>
      <c r="BH671" s="149"/>
    </row>
    <row r="672" spans="1:60" outlineLevel="3" x14ac:dyDescent="0.2">
      <c r="A672" s="156"/>
      <c r="B672" s="157"/>
      <c r="C672" s="186" t="s">
        <v>2044</v>
      </c>
      <c r="D672" s="165"/>
      <c r="E672" s="166">
        <v>2</v>
      </c>
      <c r="F672" s="160"/>
      <c r="G672" s="160"/>
      <c r="H672" s="160"/>
      <c r="I672" s="160"/>
      <c r="J672" s="160"/>
      <c r="K672" s="160"/>
      <c r="L672" s="160"/>
      <c r="M672" s="160"/>
      <c r="N672" s="159"/>
      <c r="O672" s="159"/>
      <c r="P672" s="159"/>
      <c r="Q672" s="159"/>
      <c r="R672" s="160"/>
      <c r="S672" s="160"/>
      <c r="T672" s="160"/>
      <c r="U672" s="160"/>
      <c r="V672" s="160"/>
      <c r="W672" s="160"/>
      <c r="X672" s="160"/>
      <c r="Y672" s="160"/>
      <c r="Z672" s="149"/>
      <c r="AA672" s="149"/>
      <c r="AB672" s="149"/>
      <c r="AC672" s="149"/>
      <c r="AD672" s="149"/>
      <c r="AE672" s="149"/>
      <c r="AF672" s="149"/>
      <c r="AG672" s="149" t="s">
        <v>284</v>
      </c>
      <c r="AH672" s="149">
        <v>0</v>
      </c>
      <c r="AI672" s="149"/>
      <c r="AJ672" s="149"/>
      <c r="AK672" s="149"/>
      <c r="AL672" s="149"/>
      <c r="AM672" s="149"/>
      <c r="AN672" s="149"/>
      <c r="AO672" s="149"/>
      <c r="AP672" s="149"/>
      <c r="AQ672" s="149"/>
      <c r="AR672" s="149"/>
      <c r="AS672" s="149"/>
      <c r="AT672" s="149"/>
      <c r="AU672" s="149"/>
      <c r="AV672" s="149"/>
      <c r="AW672" s="149"/>
      <c r="AX672" s="149"/>
      <c r="AY672" s="149"/>
      <c r="AZ672" s="149"/>
      <c r="BA672" s="149"/>
      <c r="BB672" s="149"/>
      <c r="BC672" s="149"/>
      <c r="BD672" s="149"/>
      <c r="BE672" s="149"/>
      <c r="BF672" s="149"/>
      <c r="BG672" s="149"/>
      <c r="BH672" s="149"/>
    </row>
    <row r="673" spans="1:60" outlineLevel="2" x14ac:dyDescent="0.2">
      <c r="A673" s="156"/>
      <c r="B673" s="157"/>
      <c r="C673" s="251"/>
      <c r="D673" s="252"/>
      <c r="E673" s="252"/>
      <c r="F673" s="252"/>
      <c r="G673" s="252"/>
      <c r="H673" s="160"/>
      <c r="I673" s="160"/>
      <c r="J673" s="160"/>
      <c r="K673" s="160"/>
      <c r="L673" s="160"/>
      <c r="M673" s="160"/>
      <c r="N673" s="159"/>
      <c r="O673" s="159"/>
      <c r="P673" s="159"/>
      <c r="Q673" s="159"/>
      <c r="R673" s="160"/>
      <c r="S673" s="160"/>
      <c r="T673" s="160"/>
      <c r="U673" s="160"/>
      <c r="V673" s="160"/>
      <c r="W673" s="160"/>
      <c r="X673" s="160"/>
      <c r="Y673" s="160"/>
      <c r="Z673" s="149"/>
      <c r="AA673" s="149"/>
      <c r="AB673" s="149"/>
      <c r="AC673" s="149"/>
      <c r="AD673" s="149"/>
      <c r="AE673" s="149"/>
      <c r="AF673" s="149"/>
      <c r="AG673" s="149" t="s">
        <v>279</v>
      </c>
      <c r="AH673" s="149"/>
      <c r="AI673" s="149"/>
      <c r="AJ673" s="149"/>
      <c r="AK673" s="149"/>
      <c r="AL673" s="149"/>
      <c r="AM673" s="149"/>
      <c r="AN673" s="149"/>
      <c r="AO673" s="149"/>
      <c r="AP673" s="149"/>
      <c r="AQ673" s="149"/>
      <c r="AR673" s="149"/>
      <c r="AS673" s="149"/>
      <c r="AT673" s="149"/>
      <c r="AU673" s="149"/>
      <c r="AV673" s="149"/>
      <c r="AW673" s="149"/>
      <c r="AX673" s="149"/>
      <c r="AY673" s="149"/>
      <c r="AZ673" s="149"/>
      <c r="BA673" s="149"/>
      <c r="BB673" s="149"/>
      <c r="BC673" s="149"/>
      <c r="BD673" s="149"/>
      <c r="BE673" s="149"/>
      <c r="BF673" s="149"/>
      <c r="BG673" s="149"/>
      <c r="BH673" s="149"/>
    </row>
    <row r="674" spans="1:60" outlineLevel="1" x14ac:dyDescent="0.2">
      <c r="A674" s="175">
        <v>154</v>
      </c>
      <c r="B674" s="176" t="s">
        <v>2047</v>
      </c>
      <c r="C674" s="185" t="s">
        <v>2048</v>
      </c>
      <c r="D674" s="177" t="s">
        <v>357</v>
      </c>
      <c r="E674" s="178">
        <v>2</v>
      </c>
      <c r="F674" s="179"/>
      <c r="G674" s="180">
        <f>ROUND(E674*F674,2)</f>
        <v>0</v>
      </c>
      <c r="H674" s="179"/>
      <c r="I674" s="180">
        <f>ROUND(E674*H674,2)</f>
        <v>0</v>
      </c>
      <c r="J674" s="179"/>
      <c r="K674" s="180">
        <f>ROUND(E674*J674,2)</f>
        <v>0</v>
      </c>
      <c r="L674" s="180">
        <v>21</v>
      </c>
      <c r="M674" s="180">
        <f>G674*(1+L674/100)</f>
        <v>0</v>
      </c>
      <c r="N674" s="178">
        <v>5.5000000000000003E-4</v>
      </c>
      <c r="O674" s="178">
        <f>ROUND(E674*N674,2)</f>
        <v>0</v>
      </c>
      <c r="P674" s="178">
        <v>0</v>
      </c>
      <c r="Q674" s="178">
        <f>ROUND(E674*P674,2)</f>
        <v>0</v>
      </c>
      <c r="R674" s="180"/>
      <c r="S674" s="180" t="s">
        <v>354</v>
      </c>
      <c r="T674" s="181" t="s">
        <v>272</v>
      </c>
      <c r="U674" s="160">
        <v>0</v>
      </c>
      <c r="V674" s="160">
        <f>ROUND(E674*U674,2)</f>
        <v>0</v>
      </c>
      <c r="W674" s="160"/>
      <c r="X674" s="160" t="s">
        <v>379</v>
      </c>
      <c r="Y674" s="160" t="s">
        <v>275</v>
      </c>
      <c r="Z674" s="149"/>
      <c r="AA674" s="149"/>
      <c r="AB674" s="149"/>
      <c r="AC674" s="149"/>
      <c r="AD674" s="149"/>
      <c r="AE674" s="149"/>
      <c r="AF674" s="149"/>
      <c r="AG674" s="149" t="s">
        <v>597</v>
      </c>
      <c r="AH674" s="149"/>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row>
    <row r="675" spans="1:60" outlineLevel="2" x14ac:dyDescent="0.2">
      <c r="A675" s="156"/>
      <c r="B675" s="157"/>
      <c r="C675" s="249" t="s">
        <v>1574</v>
      </c>
      <c r="D675" s="250"/>
      <c r="E675" s="250"/>
      <c r="F675" s="250"/>
      <c r="G675" s="250"/>
      <c r="H675" s="160"/>
      <c r="I675" s="160"/>
      <c r="J675" s="160"/>
      <c r="K675" s="160"/>
      <c r="L675" s="160"/>
      <c r="M675" s="160"/>
      <c r="N675" s="159"/>
      <c r="O675" s="159"/>
      <c r="P675" s="159"/>
      <c r="Q675" s="159"/>
      <c r="R675" s="160"/>
      <c r="S675" s="160"/>
      <c r="T675" s="160"/>
      <c r="U675" s="160"/>
      <c r="V675" s="160"/>
      <c r="W675" s="160"/>
      <c r="X675" s="160"/>
      <c r="Y675" s="160"/>
      <c r="Z675" s="149"/>
      <c r="AA675" s="149"/>
      <c r="AB675" s="149"/>
      <c r="AC675" s="149"/>
      <c r="AD675" s="149"/>
      <c r="AE675" s="149"/>
      <c r="AF675" s="149"/>
      <c r="AG675" s="149" t="s">
        <v>278</v>
      </c>
      <c r="AH675" s="149"/>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row>
    <row r="676" spans="1:60" outlineLevel="2" x14ac:dyDescent="0.2">
      <c r="A676" s="156"/>
      <c r="B676" s="157"/>
      <c r="C676" s="186" t="s">
        <v>2049</v>
      </c>
      <c r="D676" s="165"/>
      <c r="E676" s="166">
        <v>2</v>
      </c>
      <c r="F676" s="160"/>
      <c r="G676" s="160"/>
      <c r="H676" s="160"/>
      <c r="I676" s="160"/>
      <c r="J676" s="160"/>
      <c r="K676" s="160"/>
      <c r="L676" s="160"/>
      <c r="M676" s="160"/>
      <c r="N676" s="159"/>
      <c r="O676" s="159"/>
      <c r="P676" s="159"/>
      <c r="Q676" s="159"/>
      <c r="R676" s="160"/>
      <c r="S676" s="160"/>
      <c r="T676" s="160"/>
      <c r="U676" s="160"/>
      <c r="V676" s="160"/>
      <c r="W676" s="160"/>
      <c r="X676" s="160"/>
      <c r="Y676" s="160"/>
      <c r="Z676" s="149"/>
      <c r="AA676" s="149"/>
      <c r="AB676" s="149"/>
      <c r="AC676" s="149"/>
      <c r="AD676" s="149"/>
      <c r="AE676" s="149"/>
      <c r="AF676" s="149"/>
      <c r="AG676" s="149" t="s">
        <v>284</v>
      </c>
      <c r="AH676" s="149">
        <v>0</v>
      </c>
      <c r="AI676" s="149"/>
      <c r="AJ676" s="149"/>
      <c r="AK676" s="149"/>
      <c r="AL676" s="149"/>
      <c r="AM676" s="149"/>
      <c r="AN676" s="149"/>
      <c r="AO676" s="149"/>
      <c r="AP676" s="149"/>
      <c r="AQ676" s="149"/>
      <c r="AR676" s="149"/>
      <c r="AS676" s="149"/>
      <c r="AT676" s="149"/>
      <c r="AU676" s="149"/>
      <c r="AV676" s="149"/>
      <c r="AW676" s="149"/>
      <c r="AX676" s="149"/>
      <c r="AY676" s="149"/>
      <c r="AZ676" s="149"/>
      <c r="BA676" s="149"/>
      <c r="BB676" s="149"/>
      <c r="BC676" s="149"/>
      <c r="BD676" s="149"/>
      <c r="BE676" s="149"/>
      <c r="BF676" s="149"/>
      <c r="BG676" s="149"/>
      <c r="BH676" s="149"/>
    </row>
    <row r="677" spans="1:60" outlineLevel="2" x14ac:dyDescent="0.2">
      <c r="A677" s="156"/>
      <c r="B677" s="157"/>
      <c r="C677" s="251"/>
      <c r="D677" s="252"/>
      <c r="E677" s="252"/>
      <c r="F677" s="252"/>
      <c r="G677" s="252"/>
      <c r="H677" s="160"/>
      <c r="I677" s="160"/>
      <c r="J677" s="160"/>
      <c r="K677" s="160"/>
      <c r="L677" s="160"/>
      <c r="M677" s="160"/>
      <c r="N677" s="159"/>
      <c r="O677" s="159"/>
      <c r="P677" s="159"/>
      <c r="Q677" s="159"/>
      <c r="R677" s="160"/>
      <c r="S677" s="160"/>
      <c r="T677" s="160"/>
      <c r="U677" s="160"/>
      <c r="V677" s="160"/>
      <c r="W677" s="160"/>
      <c r="X677" s="160"/>
      <c r="Y677" s="160"/>
      <c r="Z677" s="149"/>
      <c r="AA677" s="149"/>
      <c r="AB677" s="149"/>
      <c r="AC677" s="149"/>
      <c r="AD677" s="149"/>
      <c r="AE677" s="149"/>
      <c r="AF677" s="149"/>
      <c r="AG677" s="149" t="s">
        <v>279</v>
      </c>
      <c r="AH677" s="149"/>
      <c r="AI677" s="149"/>
      <c r="AJ677" s="149"/>
      <c r="AK677" s="149"/>
      <c r="AL677" s="149"/>
      <c r="AM677" s="149"/>
      <c r="AN677" s="149"/>
      <c r="AO677" s="149"/>
      <c r="AP677" s="149"/>
      <c r="AQ677" s="149"/>
      <c r="AR677" s="149"/>
      <c r="AS677" s="149"/>
      <c r="AT677" s="149"/>
      <c r="AU677" s="149"/>
      <c r="AV677" s="149"/>
      <c r="AW677" s="149"/>
      <c r="AX677" s="149"/>
      <c r="AY677" s="149"/>
      <c r="AZ677" s="149"/>
      <c r="BA677" s="149"/>
      <c r="BB677" s="149"/>
      <c r="BC677" s="149"/>
      <c r="BD677" s="149"/>
      <c r="BE677" s="149"/>
      <c r="BF677" s="149"/>
      <c r="BG677" s="149"/>
      <c r="BH677" s="149"/>
    </row>
    <row r="678" spans="1:60" outlineLevel="1" x14ac:dyDescent="0.2">
      <c r="A678" s="175">
        <v>155</v>
      </c>
      <c r="B678" s="176" t="s">
        <v>2050</v>
      </c>
      <c r="C678" s="185" t="s">
        <v>2051</v>
      </c>
      <c r="D678" s="177" t="s">
        <v>357</v>
      </c>
      <c r="E678" s="178">
        <v>2</v>
      </c>
      <c r="F678" s="179"/>
      <c r="G678" s="180">
        <f>ROUND(E678*F678,2)</f>
        <v>0</v>
      </c>
      <c r="H678" s="179"/>
      <c r="I678" s="180">
        <f>ROUND(E678*H678,2)</f>
        <v>0</v>
      </c>
      <c r="J678" s="179"/>
      <c r="K678" s="180">
        <f>ROUND(E678*J678,2)</f>
        <v>0</v>
      </c>
      <c r="L678" s="180">
        <v>21</v>
      </c>
      <c r="M678" s="180">
        <f>G678*(1+L678/100)</f>
        <v>0</v>
      </c>
      <c r="N678" s="178">
        <v>3.6999999999999999E-4</v>
      </c>
      <c r="O678" s="178">
        <f>ROUND(E678*N678,2)</f>
        <v>0</v>
      </c>
      <c r="P678" s="178">
        <v>0</v>
      </c>
      <c r="Q678" s="178">
        <f>ROUND(E678*P678,2)</f>
        <v>0</v>
      </c>
      <c r="R678" s="180"/>
      <c r="S678" s="180" t="s">
        <v>354</v>
      </c>
      <c r="T678" s="181" t="s">
        <v>272</v>
      </c>
      <c r="U678" s="160">
        <v>0</v>
      </c>
      <c r="V678" s="160">
        <f>ROUND(E678*U678,2)</f>
        <v>0</v>
      </c>
      <c r="W678" s="160"/>
      <c r="X678" s="160" t="s">
        <v>379</v>
      </c>
      <c r="Y678" s="160" t="s">
        <v>275</v>
      </c>
      <c r="Z678" s="149"/>
      <c r="AA678" s="149"/>
      <c r="AB678" s="149"/>
      <c r="AC678" s="149"/>
      <c r="AD678" s="149"/>
      <c r="AE678" s="149"/>
      <c r="AF678" s="149"/>
      <c r="AG678" s="149" t="s">
        <v>597</v>
      </c>
      <c r="AH678" s="149"/>
      <c r="AI678" s="149"/>
      <c r="AJ678" s="149"/>
      <c r="AK678" s="149"/>
      <c r="AL678" s="149"/>
      <c r="AM678" s="149"/>
      <c r="AN678" s="149"/>
      <c r="AO678" s="149"/>
      <c r="AP678" s="149"/>
      <c r="AQ678" s="149"/>
      <c r="AR678" s="149"/>
      <c r="AS678" s="149"/>
      <c r="AT678" s="149"/>
      <c r="AU678" s="149"/>
      <c r="AV678" s="149"/>
      <c r="AW678" s="149"/>
      <c r="AX678" s="149"/>
      <c r="AY678" s="149"/>
      <c r="AZ678" s="149"/>
      <c r="BA678" s="149"/>
      <c r="BB678" s="149"/>
      <c r="BC678" s="149"/>
      <c r="BD678" s="149"/>
      <c r="BE678" s="149"/>
      <c r="BF678" s="149"/>
      <c r="BG678" s="149"/>
      <c r="BH678" s="149"/>
    </row>
    <row r="679" spans="1:60" outlineLevel="2" x14ac:dyDescent="0.2">
      <c r="A679" s="156"/>
      <c r="B679" s="157"/>
      <c r="C679" s="249" t="s">
        <v>1574</v>
      </c>
      <c r="D679" s="250"/>
      <c r="E679" s="250"/>
      <c r="F679" s="250"/>
      <c r="G679" s="250"/>
      <c r="H679" s="160"/>
      <c r="I679" s="160"/>
      <c r="J679" s="160"/>
      <c r="K679" s="160"/>
      <c r="L679" s="160"/>
      <c r="M679" s="160"/>
      <c r="N679" s="159"/>
      <c r="O679" s="159"/>
      <c r="P679" s="159"/>
      <c r="Q679" s="159"/>
      <c r="R679" s="160"/>
      <c r="S679" s="160"/>
      <c r="T679" s="160"/>
      <c r="U679" s="160"/>
      <c r="V679" s="160"/>
      <c r="W679" s="160"/>
      <c r="X679" s="160"/>
      <c r="Y679" s="160"/>
      <c r="Z679" s="149"/>
      <c r="AA679" s="149"/>
      <c r="AB679" s="149"/>
      <c r="AC679" s="149"/>
      <c r="AD679" s="149"/>
      <c r="AE679" s="149"/>
      <c r="AF679" s="149"/>
      <c r="AG679" s="149" t="s">
        <v>278</v>
      </c>
      <c r="AH679" s="149"/>
      <c r="AI679" s="149"/>
      <c r="AJ679" s="149"/>
      <c r="AK679" s="149"/>
      <c r="AL679" s="149"/>
      <c r="AM679" s="149"/>
      <c r="AN679" s="149"/>
      <c r="AO679" s="149"/>
      <c r="AP679" s="149"/>
      <c r="AQ679" s="149"/>
      <c r="AR679" s="149"/>
      <c r="AS679" s="149"/>
      <c r="AT679" s="149"/>
      <c r="AU679" s="149"/>
      <c r="AV679" s="149"/>
      <c r="AW679" s="149"/>
      <c r="AX679" s="149"/>
      <c r="AY679" s="149"/>
      <c r="AZ679" s="149"/>
      <c r="BA679" s="149"/>
      <c r="BB679" s="149"/>
      <c r="BC679" s="149"/>
      <c r="BD679" s="149"/>
      <c r="BE679" s="149"/>
      <c r="BF679" s="149"/>
      <c r="BG679" s="149"/>
      <c r="BH679" s="149"/>
    </row>
    <row r="680" spans="1:60" outlineLevel="2" x14ac:dyDescent="0.2">
      <c r="A680" s="156"/>
      <c r="B680" s="157"/>
      <c r="C680" s="186" t="s">
        <v>2052</v>
      </c>
      <c r="D680" s="165"/>
      <c r="E680" s="166">
        <v>2</v>
      </c>
      <c r="F680" s="160"/>
      <c r="G680" s="160"/>
      <c r="H680" s="160"/>
      <c r="I680" s="160"/>
      <c r="J680" s="160"/>
      <c r="K680" s="160"/>
      <c r="L680" s="160"/>
      <c r="M680" s="160"/>
      <c r="N680" s="159"/>
      <c r="O680" s="159"/>
      <c r="P680" s="159"/>
      <c r="Q680" s="159"/>
      <c r="R680" s="160"/>
      <c r="S680" s="160"/>
      <c r="T680" s="160"/>
      <c r="U680" s="160"/>
      <c r="V680" s="160"/>
      <c r="W680" s="160"/>
      <c r="X680" s="160"/>
      <c r="Y680" s="160"/>
      <c r="Z680" s="149"/>
      <c r="AA680" s="149"/>
      <c r="AB680" s="149"/>
      <c r="AC680" s="149"/>
      <c r="AD680" s="149"/>
      <c r="AE680" s="149"/>
      <c r="AF680" s="149"/>
      <c r="AG680" s="149" t="s">
        <v>284</v>
      </c>
      <c r="AH680" s="149">
        <v>0</v>
      </c>
      <c r="AI680" s="149"/>
      <c r="AJ680" s="149"/>
      <c r="AK680" s="149"/>
      <c r="AL680" s="149"/>
      <c r="AM680" s="149"/>
      <c r="AN680" s="149"/>
      <c r="AO680" s="149"/>
      <c r="AP680" s="149"/>
      <c r="AQ680" s="149"/>
      <c r="AR680" s="149"/>
      <c r="AS680" s="149"/>
      <c r="AT680" s="149"/>
      <c r="AU680" s="149"/>
      <c r="AV680" s="149"/>
      <c r="AW680" s="149"/>
      <c r="AX680" s="149"/>
      <c r="AY680" s="149"/>
      <c r="AZ680" s="149"/>
      <c r="BA680" s="149"/>
      <c r="BB680" s="149"/>
      <c r="BC680" s="149"/>
      <c r="BD680" s="149"/>
      <c r="BE680" s="149"/>
      <c r="BF680" s="149"/>
      <c r="BG680" s="149"/>
      <c r="BH680" s="149"/>
    </row>
    <row r="681" spans="1:60" outlineLevel="2" x14ac:dyDescent="0.2">
      <c r="A681" s="156"/>
      <c r="B681" s="157"/>
      <c r="C681" s="251"/>
      <c r="D681" s="252"/>
      <c r="E681" s="252"/>
      <c r="F681" s="252"/>
      <c r="G681" s="252"/>
      <c r="H681" s="160"/>
      <c r="I681" s="160"/>
      <c r="J681" s="160"/>
      <c r="K681" s="160"/>
      <c r="L681" s="160"/>
      <c r="M681" s="160"/>
      <c r="N681" s="159"/>
      <c r="O681" s="159"/>
      <c r="P681" s="159"/>
      <c r="Q681" s="159"/>
      <c r="R681" s="160"/>
      <c r="S681" s="160"/>
      <c r="T681" s="160"/>
      <c r="U681" s="160"/>
      <c r="V681" s="160"/>
      <c r="W681" s="160"/>
      <c r="X681" s="160"/>
      <c r="Y681" s="160"/>
      <c r="Z681" s="149"/>
      <c r="AA681" s="149"/>
      <c r="AB681" s="149"/>
      <c r="AC681" s="149"/>
      <c r="AD681" s="149"/>
      <c r="AE681" s="149"/>
      <c r="AF681" s="149"/>
      <c r="AG681" s="149" t="s">
        <v>279</v>
      </c>
      <c r="AH681" s="149"/>
      <c r="AI681" s="149"/>
      <c r="AJ681" s="149"/>
      <c r="AK681" s="149"/>
      <c r="AL681" s="149"/>
      <c r="AM681" s="149"/>
      <c r="AN681" s="149"/>
      <c r="AO681" s="149"/>
      <c r="AP681" s="149"/>
      <c r="AQ681" s="149"/>
      <c r="AR681" s="149"/>
      <c r="AS681" s="149"/>
      <c r="AT681" s="149"/>
      <c r="AU681" s="149"/>
      <c r="AV681" s="149"/>
      <c r="AW681" s="149"/>
      <c r="AX681" s="149"/>
      <c r="AY681" s="149"/>
      <c r="AZ681" s="149"/>
      <c r="BA681" s="149"/>
      <c r="BB681" s="149"/>
      <c r="BC681" s="149"/>
      <c r="BD681" s="149"/>
      <c r="BE681" s="149"/>
      <c r="BF681" s="149"/>
      <c r="BG681" s="149"/>
      <c r="BH681" s="149"/>
    </row>
    <row r="682" spans="1:60" outlineLevel="1" x14ac:dyDescent="0.2">
      <c r="A682" s="175">
        <v>156</v>
      </c>
      <c r="B682" s="176" t="s">
        <v>2053</v>
      </c>
      <c r="C682" s="185" t="s">
        <v>2054</v>
      </c>
      <c r="D682" s="177" t="s">
        <v>357</v>
      </c>
      <c r="E682" s="178">
        <v>4</v>
      </c>
      <c r="F682" s="179"/>
      <c r="G682" s="180">
        <f>ROUND(E682*F682,2)</f>
        <v>0</v>
      </c>
      <c r="H682" s="179"/>
      <c r="I682" s="180">
        <f>ROUND(E682*H682,2)</f>
        <v>0</v>
      </c>
      <c r="J682" s="179"/>
      <c r="K682" s="180">
        <f>ROUND(E682*J682,2)</f>
        <v>0</v>
      </c>
      <c r="L682" s="180">
        <v>21</v>
      </c>
      <c r="M682" s="180">
        <f>G682*(1+L682/100)</f>
        <v>0</v>
      </c>
      <c r="N682" s="178">
        <v>4.8000000000000001E-4</v>
      </c>
      <c r="O682" s="178">
        <f>ROUND(E682*N682,2)</f>
        <v>0</v>
      </c>
      <c r="P682" s="178">
        <v>0</v>
      </c>
      <c r="Q682" s="178">
        <f>ROUND(E682*P682,2)</f>
        <v>0</v>
      </c>
      <c r="R682" s="180"/>
      <c r="S682" s="180" t="s">
        <v>354</v>
      </c>
      <c r="T682" s="181" t="s">
        <v>272</v>
      </c>
      <c r="U682" s="160">
        <v>0</v>
      </c>
      <c r="V682" s="160">
        <f>ROUND(E682*U682,2)</f>
        <v>0</v>
      </c>
      <c r="W682" s="160"/>
      <c r="X682" s="160" t="s">
        <v>379</v>
      </c>
      <c r="Y682" s="160" t="s">
        <v>275</v>
      </c>
      <c r="Z682" s="149"/>
      <c r="AA682" s="149"/>
      <c r="AB682" s="149"/>
      <c r="AC682" s="149"/>
      <c r="AD682" s="149"/>
      <c r="AE682" s="149"/>
      <c r="AF682" s="149"/>
      <c r="AG682" s="149" t="s">
        <v>597</v>
      </c>
      <c r="AH682" s="149"/>
      <c r="AI682" s="149"/>
      <c r="AJ682" s="149"/>
      <c r="AK682" s="149"/>
      <c r="AL682" s="149"/>
      <c r="AM682" s="149"/>
      <c r="AN682" s="149"/>
      <c r="AO682" s="149"/>
      <c r="AP682" s="149"/>
      <c r="AQ682" s="149"/>
      <c r="AR682" s="149"/>
      <c r="AS682" s="149"/>
      <c r="AT682" s="149"/>
      <c r="AU682" s="149"/>
      <c r="AV682" s="149"/>
      <c r="AW682" s="149"/>
      <c r="AX682" s="149"/>
      <c r="AY682" s="149"/>
      <c r="AZ682" s="149"/>
      <c r="BA682" s="149"/>
      <c r="BB682" s="149"/>
      <c r="BC682" s="149"/>
      <c r="BD682" s="149"/>
      <c r="BE682" s="149"/>
      <c r="BF682" s="149"/>
      <c r="BG682" s="149"/>
      <c r="BH682" s="149"/>
    </row>
    <row r="683" spans="1:60" outlineLevel="2" x14ac:dyDescent="0.2">
      <c r="A683" s="156"/>
      <c r="B683" s="157"/>
      <c r="C683" s="249" t="s">
        <v>1574</v>
      </c>
      <c r="D683" s="250"/>
      <c r="E683" s="250"/>
      <c r="F683" s="250"/>
      <c r="G683" s="250"/>
      <c r="H683" s="160"/>
      <c r="I683" s="160"/>
      <c r="J683" s="160"/>
      <c r="K683" s="160"/>
      <c r="L683" s="160"/>
      <c r="M683" s="160"/>
      <c r="N683" s="159"/>
      <c r="O683" s="159"/>
      <c r="P683" s="159"/>
      <c r="Q683" s="159"/>
      <c r="R683" s="160"/>
      <c r="S683" s="160"/>
      <c r="T683" s="160"/>
      <c r="U683" s="160"/>
      <c r="V683" s="160"/>
      <c r="W683" s="160"/>
      <c r="X683" s="160"/>
      <c r="Y683" s="160"/>
      <c r="Z683" s="149"/>
      <c r="AA683" s="149"/>
      <c r="AB683" s="149"/>
      <c r="AC683" s="149"/>
      <c r="AD683" s="149"/>
      <c r="AE683" s="149"/>
      <c r="AF683" s="149"/>
      <c r="AG683" s="149" t="s">
        <v>278</v>
      </c>
      <c r="AH683" s="149"/>
      <c r="AI683" s="149"/>
      <c r="AJ683" s="149"/>
      <c r="AK683" s="149"/>
      <c r="AL683" s="149"/>
      <c r="AM683" s="149"/>
      <c r="AN683" s="149"/>
      <c r="AO683" s="149"/>
      <c r="AP683" s="149"/>
      <c r="AQ683" s="149"/>
      <c r="AR683" s="149"/>
      <c r="AS683" s="149"/>
      <c r="AT683" s="149"/>
      <c r="AU683" s="149"/>
      <c r="AV683" s="149"/>
      <c r="AW683" s="149"/>
      <c r="AX683" s="149"/>
      <c r="AY683" s="149"/>
      <c r="AZ683" s="149"/>
      <c r="BA683" s="149"/>
      <c r="BB683" s="149"/>
      <c r="BC683" s="149"/>
      <c r="BD683" s="149"/>
      <c r="BE683" s="149"/>
      <c r="BF683" s="149"/>
      <c r="BG683" s="149"/>
      <c r="BH683" s="149"/>
    </row>
    <row r="684" spans="1:60" outlineLevel="2" x14ac:dyDescent="0.2">
      <c r="A684" s="156"/>
      <c r="B684" s="157"/>
      <c r="C684" s="186" t="s">
        <v>2055</v>
      </c>
      <c r="D684" s="165"/>
      <c r="E684" s="166">
        <v>4</v>
      </c>
      <c r="F684" s="160"/>
      <c r="G684" s="160"/>
      <c r="H684" s="160"/>
      <c r="I684" s="160"/>
      <c r="J684" s="160"/>
      <c r="K684" s="160"/>
      <c r="L684" s="160"/>
      <c r="M684" s="160"/>
      <c r="N684" s="159"/>
      <c r="O684" s="159"/>
      <c r="P684" s="159"/>
      <c r="Q684" s="159"/>
      <c r="R684" s="160"/>
      <c r="S684" s="160"/>
      <c r="T684" s="160"/>
      <c r="U684" s="160"/>
      <c r="V684" s="160"/>
      <c r="W684" s="160"/>
      <c r="X684" s="160"/>
      <c r="Y684" s="160"/>
      <c r="Z684" s="149"/>
      <c r="AA684" s="149"/>
      <c r="AB684" s="149"/>
      <c r="AC684" s="149"/>
      <c r="AD684" s="149"/>
      <c r="AE684" s="149"/>
      <c r="AF684" s="149"/>
      <c r="AG684" s="149" t="s">
        <v>284</v>
      </c>
      <c r="AH684" s="149">
        <v>0</v>
      </c>
      <c r="AI684" s="149"/>
      <c r="AJ684" s="149"/>
      <c r="AK684" s="149"/>
      <c r="AL684" s="149"/>
      <c r="AM684" s="149"/>
      <c r="AN684" s="149"/>
      <c r="AO684" s="149"/>
      <c r="AP684" s="149"/>
      <c r="AQ684" s="149"/>
      <c r="AR684" s="149"/>
      <c r="AS684" s="149"/>
      <c r="AT684" s="149"/>
      <c r="AU684" s="149"/>
      <c r="AV684" s="149"/>
      <c r="AW684" s="149"/>
      <c r="AX684" s="149"/>
      <c r="AY684" s="149"/>
      <c r="AZ684" s="149"/>
      <c r="BA684" s="149"/>
      <c r="BB684" s="149"/>
      <c r="BC684" s="149"/>
      <c r="BD684" s="149"/>
      <c r="BE684" s="149"/>
      <c r="BF684" s="149"/>
      <c r="BG684" s="149"/>
      <c r="BH684" s="149"/>
    </row>
    <row r="685" spans="1:60" outlineLevel="2" x14ac:dyDescent="0.2">
      <c r="A685" s="156"/>
      <c r="B685" s="157"/>
      <c r="C685" s="251"/>
      <c r="D685" s="252"/>
      <c r="E685" s="252"/>
      <c r="F685" s="252"/>
      <c r="G685" s="252"/>
      <c r="H685" s="160"/>
      <c r="I685" s="160"/>
      <c r="J685" s="160"/>
      <c r="K685" s="160"/>
      <c r="L685" s="160"/>
      <c r="M685" s="160"/>
      <c r="N685" s="159"/>
      <c r="O685" s="159"/>
      <c r="P685" s="159"/>
      <c r="Q685" s="159"/>
      <c r="R685" s="160"/>
      <c r="S685" s="160"/>
      <c r="T685" s="160"/>
      <c r="U685" s="160"/>
      <c r="V685" s="160"/>
      <c r="W685" s="160"/>
      <c r="X685" s="160"/>
      <c r="Y685" s="160"/>
      <c r="Z685" s="149"/>
      <c r="AA685" s="149"/>
      <c r="AB685" s="149"/>
      <c r="AC685" s="149"/>
      <c r="AD685" s="149"/>
      <c r="AE685" s="149"/>
      <c r="AF685" s="149"/>
      <c r="AG685" s="149" t="s">
        <v>279</v>
      </c>
      <c r="AH685" s="149"/>
      <c r="AI685" s="149"/>
      <c r="AJ685" s="149"/>
      <c r="AK685" s="149"/>
      <c r="AL685" s="149"/>
      <c r="AM685" s="149"/>
      <c r="AN685" s="149"/>
      <c r="AO685" s="149"/>
      <c r="AP685" s="149"/>
      <c r="AQ685" s="149"/>
      <c r="AR685" s="149"/>
      <c r="AS685" s="149"/>
      <c r="AT685" s="149"/>
      <c r="AU685" s="149"/>
      <c r="AV685" s="149"/>
      <c r="AW685" s="149"/>
      <c r="AX685" s="149"/>
      <c r="AY685" s="149"/>
      <c r="AZ685" s="149"/>
      <c r="BA685" s="149"/>
      <c r="BB685" s="149"/>
      <c r="BC685" s="149"/>
      <c r="BD685" s="149"/>
      <c r="BE685" s="149"/>
      <c r="BF685" s="149"/>
      <c r="BG685" s="149"/>
      <c r="BH685" s="149"/>
    </row>
    <row r="686" spans="1:60" outlineLevel="1" x14ac:dyDescent="0.2">
      <c r="A686" s="175">
        <v>157</v>
      </c>
      <c r="B686" s="176" t="s">
        <v>2056</v>
      </c>
      <c r="C686" s="185" t="s">
        <v>2057</v>
      </c>
      <c r="D686" s="177" t="s">
        <v>357</v>
      </c>
      <c r="E686" s="178">
        <v>2</v>
      </c>
      <c r="F686" s="179"/>
      <c r="G686" s="180">
        <f>ROUND(E686*F686,2)</f>
        <v>0</v>
      </c>
      <c r="H686" s="179"/>
      <c r="I686" s="180">
        <f>ROUND(E686*H686,2)</f>
        <v>0</v>
      </c>
      <c r="J686" s="179"/>
      <c r="K686" s="180">
        <f>ROUND(E686*J686,2)</f>
        <v>0</v>
      </c>
      <c r="L686" s="180">
        <v>21</v>
      </c>
      <c r="M686" s="180">
        <f>G686*(1+L686/100)</f>
        <v>0</v>
      </c>
      <c r="N686" s="178">
        <v>9.2000000000000003E-4</v>
      </c>
      <c r="O686" s="178">
        <f>ROUND(E686*N686,2)</f>
        <v>0</v>
      </c>
      <c r="P686" s="178">
        <v>0</v>
      </c>
      <c r="Q686" s="178">
        <f>ROUND(E686*P686,2)</f>
        <v>0</v>
      </c>
      <c r="R686" s="180"/>
      <c r="S686" s="180" t="s">
        <v>354</v>
      </c>
      <c r="T686" s="181" t="s">
        <v>272</v>
      </c>
      <c r="U686" s="160">
        <v>0</v>
      </c>
      <c r="V686" s="160">
        <f>ROUND(E686*U686,2)</f>
        <v>0</v>
      </c>
      <c r="W686" s="160"/>
      <c r="X686" s="160" t="s">
        <v>379</v>
      </c>
      <c r="Y686" s="160" t="s">
        <v>275</v>
      </c>
      <c r="Z686" s="149"/>
      <c r="AA686" s="149"/>
      <c r="AB686" s="149"/>
      <c r="AC686" s="149"/>
      <c r="AD686" s="149"/>
      <c r="AE686" s="149"/>
      <c r="AF686" s="149"/>
      <c r="AG686" s="149" t="s">
        <v>597</v>
      </c>
      <c r="AH686" s="149"/>
      <c r="AI686" s="149"/>
      <c r="AJ686" s="149"/>
      <c r="AK686" s="149"/>
      <c r="AL686" s="149"/>
      <c r="AM686" s="149"/>
      <c r="AN686" s="149"/>
      <c r="AO686" s="149"/>
      <c r="AP686" s="149"/>
      <c r="AQ686" s="149"/>
      <c r="AR686" s="149"/>
      <c r="AS686" s="149"/>
      <c r="AT686" s="149"/>
      <c r="AU686" s="149"/>
      <c r="AV686" s="149"/>
      <c r="AW686" s="149"/>
      <c r="AX686" s="149"/>
      <c r="AY686" s="149"/>
      <c r="AZ686" s="149"/>
      <c r="BA686" s="149"/>
      <c r="BB686" s="149"/>
      <c r="BC686" s="149"/>
      <c r="BD686" s="149"/>
      <c r="BE686" s="149"/>
      <c r="BF686" s="149"/>
      <c r="BG686" s="149"/>
      <c r="BH686" s="149"/>
    </row>
    <row r="687" spans="1:60" outlineLevel="2" x14ac:dyDescent="0.2">
      <c r="A687" s="156"/>
      <c r="B687" s="157"/>
      <c r="C687" s="249" t="s">
        <v>1574</v>
      </c>
      <c r="D687" s="250"/>
      <c r="E687" s="250"/>
      <c r="F687" s="250"/>
      <c r="G687" s="250"/>
      <c r="H687" s="160"/>
      <c r="I687" s="160"/>
      <c r="J687" s="160"/>
      <c r="K687" s="160"/>
      <c r="L687" s="160"/>
      <c r="M687" s="160"/>
      <c r="N687" s="159"/>
      <c r="O687" s="159"/>
      <c r="P687" s="159"/>
      <c r="Q687" s="159"/>
      <c r="R687" s="160"/>
      <c r="S687" s="160"/>
      <c r="T687" s="160"/>
      <c r="U687" s="160"/>
      <c r="V687" s="160"/>
      <c r="W687" s="160"/>
      <c r="X687" s="160"/>
      <c r="Y687" s="160"/>
      <c r="Z687" s="149"/>
      <c r="AA687" s="149"/>
      <c r="AB687" s="149"/>
      <c r="AC687" s="149"/>
      <c r="AD687" s="149"/>
      <c r="AE687" s="149"/>
      <c r="AF687" s="149"/>
      <c r="AG687" s="149" t="s">
        <v>278</v>
      </c>
      <c r="AH687" s="149"/>
      <c r="AI687" s="149"/>
      <c r="AJ687" s="149"/>
      <c r="AK687" s="149"/>
      <c r="AL687" s="149"/>
      <c r="AM687" s="149"/>
      <c r="AN687" s="149"/>
      <c r="AO687" s="149"/>
      <c r="AP687" s="149"/>
      <c r="AQ687" s="149"/>
      <c r="AR687" s="149"/>
      <c r="AS687" s="149"/>
      <c r="AT687" s="149"/>
      <c r="AU687" s="149"/>
      <c r="AV687" s="149"/>
      <c r="AW687" s="149"/>
      <c r="AX687" s="149"/>
      <c r="AY687" s="149"/>
      <c r="AZ687" s="149"/>
      <c r="BA687" s="149"/>
      <c r="BB687" s="149"/>
      <c r="BC687" s="149"/>
      <c r="BD687" s="149"/>
      <c r="BE687" s="149"/>
      <c r="BF687" s="149"/>
      <c r="BG687" s="149"/>
      <c r="BH687" s="149"/>
    </row>
    <row r="688" spans="1:60" outlineLevel="2" x14ac:dyDescent="0.2">
      <c r="A688" s="156"/>
      <c r="B688" s="157"/>
      <c r="C688" s="186" t="s">
        <v>2052</v>
      </c>
      <c r="D688" s="165"/>
      <c r="E688" s="166">
        <v>2</v>
      </c>
      <c r="F688" s="160"/>
      <c r="G688" s="160"/>
      <c r="H688" s="160"/>
      <c r="I688" s="160"/>
      <c r="J688" s="160"/>
      <c r="K688" s="160"/>
      <c r="L688" s="160"/>
      <c r="M688" s="160"/>
      <c r="N688" s="159"/>
      <c r="O688" s="159"/>
      <c r="P688" s="159"/>
      <c r="Q688" s="159"/>
      <c r="R688" s="160"/>
      <c r="S688" s="160"/>
      <c r="T688" s="160"/>
      <c r="U688" s="160"/>
      <c r="V688" s="160"/>
      <c r="W688" s="160"/>
      <c r="X688" s="160"/>
      <c r="Y688" s="160"/>
      <c r="Z688" s="149"/>
      <c r="AA688" s="149"/>
      <c r="AB688" s="149"/>
      <c r="AC688" s="149"/>
      <c r="AD688" s="149"/>
      <c r="AE688" s="149"/>
      <c r="AF688" s="149"/>
      <c r="AG688" s="149" t="s">
        <v>284</v>
      </c>
      <c r="AH688" s="149">
        <v>0</v>
      </c>
      <c r="AI688" s="149"/>
      <c r="AJ688" s="149"/>
      <c r="AK688" s="149"/>
      <c r="AL688" s="149"/>
      <c r="AM688" s="149"/>
      <c r="AN688" s="149"/>
      <c r="AO688" s="149"/>
      <c r="AP688" s="149"/>
      <c r="AQ688" s="149"/>
      <c r="AR688" s="149"/>
      <c r="AS688" s="149"/>
      <c r="AT688" s="149"/>
      <c r="AU688" s="149"/>
      <c r="AV688" s="149"/>
      <c r="AW688" s="149"/>
      <c r="AX688" s="149"/>
      <c r="AY688" s="149"/>
      <c r="AZ688" s="149"/>
      <c r="BA688" s="149"/>
      <c r="BB688" s="149"/>
      <c r="BC688" s="149"/>
      <c r="BD688" s="149"/>
      <c r="BE688" s="149"/>
      <c r="BF688" s="149"/>
      <c r="BG688" s="149"/>
      <c r="BH688" s="149"/>
    </row>
    <row r="689" spans="1:60" outlineLevel="2" x14ac:dyDescent="0.2">
      <c r="A689" s="156"/>
      <c r="B689" s="157"/>
      <c r="C689" s="251"/>
      <c r="D689" s="252"/>
      <c r="E689" s="252"/>
      <c r="F689" s="252"/>
      <c r="G689" s="252"/>
      <c r="H689" s="160"/>
      <c r="I689" s="160"/>
      <c r="J689" s="160"/>
      <c r="K689" s="160"/>
      <c r="L689" s="160"/>
      <c r="M689" s="160"/>
      <c r="N689" s="159"/>
      <c r="O689" s="159"/>
      <c r="P689" s="159"/>
      <c r="Q689" s="159"/>
      <c r="R689" s="160"/>
      <c r="S689" s="160"/>
      <c r="T689" s="160"/>
      <c r="U689" s="160"/>
      <c r="V689" s="160"/>
      <c r="W689" s="160"/>
      <c r="X689" s="160"/>
      <c r="Y689" s="160"/>
      <c r="Z689" s="149"/>
      <c r="AA689" s="149"/>
      <c r="AB689" s="149"/>
      <c r="AC689" s="149"/>
      <c r="AD689" s="149"/>
      <c r="AE689" s="149"/>
      <c r="AF689" s="149"/>
      <c r="AG689" s="149" t="s">
        <v>279</v>
      </c>
      <c r="AH689" s="149"/>
      <c r="AI689" s="149"/>
      <c r="AJ689" s="149"/>
      <c r="AK689" s="149"/>
      <c r="AL689" s="149"/>
      <c r="AM689" s="149"/>
      <c r="AN689" s="149"/>
      <c r="AO689" s="149"/>
      <c r="AP689" s="149"/>
      <c r="AQ689" s="149"/>
      <c r="AR689" s="149"/>
      <c r="AS689" s="149"/>
      <c r="AT689" s="149"/>
      <c r="AU689" s="149"/>
      <c r="AV689" s="149"/>
      <c r="AW689" s="149"/>
      <c r="AX689" s="149"/>
      <c r="AY689" s="149"/>
      <c r="AZ689" s="149"/>
      <c r="BA689" s="149"/>
      <c r="BB689" s="149"/>
      <c r="BC689" s="149"/>
      <c r="BD689" s="149"/>
      <c r="BE689" s="149"/>
      <c r="BF689" s="149"/>
      <c r="BG689" s="149"/>
      <c r="BH689" s="149"/>
    </row>
    <row r="690" spans="1:60" outlineLevel="1" x14ac:dyDescent="0.2">
      <c r="A690" s="175">
        <v>158</v>
      </c>
      <c r="B690" s="176" t="s">
        <v>2058</v>
      </c>
      <c r="C690" s="185" t="s">
        <v>2059</v>
      </c>
      <c r="D690" s="177" t="s">
        <v>357</v>
      </c>
      <c r="E690" s="178">
        <v>2</v>
      </c>
      <c r="F690" s="179"/>
      <c r="G690" s="180">
        <f>ROUND(E690*F690,2)</f>
        <v>0</v>
      </c>
      <c r="H690" s="179"/>
      <c r="I690" s="180">
        <f>ROUND(E690*H690,2)</f>
        <v>0</v>
      </c>
      <c r="J690" s="179"/>
      <c r="K690" s="180">
        <f>ROUND(E690*J690,2)</f>
        <v>0</v>
      </c>
      <c r="L690" s="180">
        <v>21</v>
      </c>
      <c r="M690" s="180">
        <f>G690*(1+L690/100)</f>
        <v>0</v>
      </c>
      <c r="N690" s="178">
        <v>1.32E-3</v>
      </c>
      <c r="O690" s="178">
        <f>ROUND(E690*N690,2)</f>
        <v>0</v>
      </c>
      <c r="P690" s="178">
        <v>0</v>
      </c>
      <c r="Q690" s="178">
        <f>ROUND(E690*P690,2)</f>
        <v>0</v>
      </c>
      <c r="R690" s="180"/>
      <c r="S690" s="180" t="s">
        <v>354</v>
      </c>
      <c r="T690" s="181" t="s">
        <v>272</v>
      </c>
      <c r="U690" s="160">
        <v>0</v>
      </c>
      <c r="V690" s="160">
        <f>ROUND(E690*U690,2)</f>
        <v>0</v>
      </c>
      <c r="W690" s="160"/>
      <c r="X690" s="160" t="s">
        <v>379</v>
      </c>
      <c r="Y690" s="160" t="s">
        <v>275</v>
      </c>
      <c r="Z690" s="149"/>
      <c r="AA690" s="149"/>
      <c r="AB690" s="149"/>
      <c r="AC690" s="149"/>
      <c r="AD690" s="149"/>
      <c r="AE690" s="149"/>
      <c r="AF690" s="149"/>
      <c r="AG690" s="149" t="s">
        <v>597</v>
      </c>
      <c r="AH690" s="149"/>
      <c r="AI690" s="149"/>
      <c r="AJ690" s="149"/>
      <c r="AK690" s="149"/>
      <c r="AL690" s="149"/>
      <c r="AM690" s="149"/>
      <c r="AN690" s="149"/>
      <c r="AO690" s="149"/>
      <c r="AP690" s="149"/>
      <c r="AQ690" s="149"/>
      <c r="AR690" s="149"/>
      <c r="AS690" s="149"/>
      <c r="AT690" s="149"/>
      <c r="AU690" s="149"/>
      <c r="AV690" s="149"/>
      <c r="AW690" s="149"/>
      <c r="AX690" s="149"/>
      <c r="AY690" s="149"/>
      <c r="AZ690" s="149"/>
      <c r="BA690" s="149"/>
      <c r="BB690" s="149"/>
      <c r="BC690" s="149"/>
      <c r="BD690" s="149"/>
      <c r="BE690" s="149"/>
      <c r="BF690" s="149"/>
      <c r="BG690" s="149"/>
      <c r="BH690" s="149"/>
    </row>
    <row r="691" spans="1:60" outlineLevel="2" x14ac:dyDescent="0.2">
      <c r="A691" s="156"/>
      <c r="B691" s="157"/>
      <c r="C691" s="249" t="s">
        <v>1574</v>
      </c>
      <c r="D691" s="250"/>
      <c r="E691" s="250"/>
      <c r="F691" s="250"/>
      <c r="G691" s="250"/>
      <c r="H691" s="160"/>
      <c r="I691" s="160"/>
      <c r="J691" s="160"/>
      <c r="K691" s="160"/>
      <c r="L691" s="160"/>
      <c r="M691" s="160"/>
      <c r="N691" s="159"/>
      <c r="O691" s="159"/>
      <c r="P691" s="159"/>
      <c r="Q691" s="159"/>
      <c r="R691" s="160"/>
      <c r="S691" s="160"/>
      <c r="T691" s="160"/>
      <c r="U691" s="160"/>
      <c r="V691" s="160"/>
      <c r="W691" s="160"/>
      <c r="X691" s="160"/>
      <c r="Y691" s="160"/>
      <c r="Z691" s="149"/>
      <c r="AA691" s="149"/>
      <c r="AB691" s="149"/>
      <c r="AC691" s="149"/>
      <c r="AD691" s="149"/>
      <c r="AE691" s="149"/>
      <c r="AF691" s="149"/>
      <c r="AG691" s="149" t="s">
        <v>278</v>
      </c>
      <c r="AH691" s="149"/>
      <c r="AI691" s="149"/>
      <c r="AJ691" s="149"/>
      <c r="AK691" s="149"/>
      <c r="AL691" s="149"/>
      <c r="AM691" s="149"/>
      <c r="AN691" s="149"/>
      <c r="AO691" s="149"/>
      <c r="AP691" s="149"/>
      <c r="AQ691" s="149"/>
      <c r="AR691" s="149"/>
      <c r="AS691" s="149"/>
      <c r="AT691" s="149"/>
      <c r="AU691" s="149"/>
      <c r="AV691" s="149"/>
      <c r="AW691" s="149"/>
      <c r="AX691" s="149"/>
      <c r="AY691" s="149"/>
      <c r="AZ691" s="149"/>
      <c r="BA691" s="149"/>
      <c r="BB691" s="149"/>
      <c r="BC691" s="149"/>
      <c r="BD691" s="149"/>
      <c r="BE691" s="149"/>
      <c r="BF691" s="149"/>
      <c r="BG691" s="149"/>
      <c r="BH691" s="149"/>
    </row>
    <row r="692" spans="1:60" outlineLevel="2" x14ac:dyDescent="0.2">
      <c r="A692" s="156"/>
      <c r="B692" s="157"/>
      <c r="C692" s="186" t="s">
        <v>2060</v>
      </c>
      <c r="D692" s="165"/>
      <c r="E692" s="166">
        <v>2</v>
      </c>
      <c r="F692" s="160"/>
      <c r="G692" s="160"/>
      <c r="H692" s="160"/>
      <c r="I692" s="160"/>
      <c r="J692" s="160"/>
      <c r="K692" s="160"/>
      <c r="L692" s="160"/>
      <c r="M692" s="160"/>
      <c r="N692" s="159"/>
      <c r="O692" s="159"/>
      <c r="P692" s="159"/>
      <c r="Q692" s="159"/>
      <c r="R692" s="160"/>
      <c r="S692" s="160"/>
      <c r="T692" s="160"/>
      <c r="U692" s="160"/>
      <c r="V692" s="160"/>
      <c r="W692" s="160"/>
      <c r="X692" s="160"/>
      <c r="Y692" s="160"/>
      <c r="Z692" s="149"/>
      <c r="AA692" s="149"/>
      <c r="AB692" s="149"/>
      <c r="AC692" s="149"/>
      <c r="AD692" s="149"/>
      <c r="AE692" s="149"/>
      <c r="AF692" s="149"/>
      <c r="AG692" s="149" t="s">
        <v>284</v>
      </c>
      <c r="AH692" s="149">
        <v>0</v>
      </c>
      <c r="AI692" s="149"/>
      <c r="AJ692" s="149"/>
      <c r="AK692" s="149"/>
      <c r="AL692" s="149"/>
      <c r="AM692" s="149"/>
      <c r="AN692" s="149"/>
      <c r="AO692" s="149"/>
      <c r="AP692" s="149"/>
      <c r="AQ692" s="149"/>
      <c r="AR692" s="149"/>
      <c r="AS692" s="149"/>
      <c r="AT692" s="149"/>
      <c r="AU692" s="149"/>
      <c r="AV692" s="149"/>
      <c r="AW692" s="149"/>
      <c r="AX692" s="149"/>
      <c r="AY692" s="149"/>
      <c r="AZ692" s="149"/>
      <c r="BA692" s="149"/>
      <c r="BB692" s="149"/>
      <c r="BC692" s="149"/>
      <c r="BD692" s="149"/>
      <c r="BE692" s="149"/>
      <c r="BF692" s="149"/>
      <c r="BG692" s="149"/>
      <c r="BH692" s="149"/>
    </row>
    <row r="693" spans="1:60" outlineLevel="2" x14ac:dyDescent="0.2">
      <c r="A693" s="156"/>
      <c r="B693" s="157"/>
      <c r="C693" s="251"/>
      <c r="D693" s="252"/>
      <c r="E693" s="252"/>
      <c r="F693" s="252"/>
      <c r="G693" s="252"/>
      <c r="H693" s="160"/>
      <c r="I693" s="160"/>
      <c r="J693" s="160"/>
      <c r="K693" s="160"/>
      <c r="L693" s="160"/>
      <c r="M693" s="160"/>
      <c r="N693" s="159"/>
      <c r="O693" s="159"/>
      <c r="P693" s="159"/>
      <c r="Q693" s="159"/>
      <c r="R693" s="160"/>
      <c r="S693" s="160"/>
      <c r="T693" s="160"/>
      <c r="U693" s="160"/>
      <c r="V693" s="160"/>
      <c r="W693" s="160"/>
      <c r="X693" s="160"/>
      <c r="Y693" s="160"/>
      <c r="Z693" s="149"/>
      <c r="AA693" s="149"/>
      <c r="AB693" s="149"/>
      <c r="AC693" s="149"/>
      <c r="AD693" s="149"/>
      <c r="AE693" s="149"/>
      <c r="AF693" s="149"/>
      <c r="AG693" s="149" t="s">
        <v>279</v>
      </c>
      <c r="AH693" s="149"/>
      <c r="AI693" s="149"/>
      <c r="AJ693" s="149"/>
      <c r="AK693" s="149"/>
      <c r="AL693" s="149"/>
      <c r="AM693" s="149"/>
      <c r="AN693" s="149"/>
      <c r="AO693" s="149"/>
      <c r="AP693" s="149"/>
      <c r="AQ693" s="149"/>
      <c r="AR693" s="149"/>
      <c r="AS693" s="149"/>
      <c r="AT693" s="149"/>
      <c r="AU693" s="149"/>
      <c r="AV693" s="149"/>
      <c r="AW693" s="149"/>
      <c r="AX693" s="149"/>
      <c r="AY693" s="149"/>
      <c r="AZ693" s="149"/>
      <c r="BA693" s="149"/>
      <c r="BB693" s="149"/>
      <c r="BC693" s="149"/>
      <c r="BD693" s="149"/>
      <c r="BE693" s="149"/>
      <c r="BF693" s="149"/>
      <c r="BG693" s="149"/>
      <c r="BH693" s="149"/>
    </row>
    <row r="694" spans="1:60" outlineLevel="1" x14ac:dyDescent="0.2">
      <c r="A694" s="175">
        <v>159</v>
      </c>
      <c r="B694" s="176" t="s">
        <v>2061</v>
      </c>
      <c r="C694" s="185" t="s">
        <v>2062</v>
      </c>
      <c r="D694" s="177" t="s">
        <v>357</v>
      </c>
      <c r="E694" s="178">
        <v>38</v>
      </c>
      <c r="F694" s="179"/>
      <c r="G694" s="180">
        <f>ROUND(E694*F694,2)</f>
        <v>0</v>
      </c>
      <c r="H694" s="179"/>
      <c r="I694" s="180">
        <f>ROUND(E694*H694,2)</f>
        <v>0</v>
      </c>
      <c r="J694" s="179"/>
      <c r="K694" s="180">
        <f>ROUND(E694*J694,2)</f>
        <v>0</v>
      </c>
      <c r="L694" s="180">
        <v>21</v>
      </c>
      <c r="M694" s="180">
        <f>G694*(1+L694/100)</f>
        <v>0</v>
      </c>
      <c r="N694" s="178">
        <v>1.6000000000000001E-4</v>
      </c>
      <c r="O694" s="178">
        <f>ROUND(E694*N694,2)</f>
        <v>0.01</v>
      </c>
      <c r="P694" s="178">
        <v>0</v>
      </c>
      <c r="Q694" s="178">
        <f>ROUND(E694*P694,2)</f>
        <v>0</v>
      </c>
      <c r="R694" s="180" t="s">
        <v>378</v>
      </c>
      <c r="S694" s="180" t="s">
        <v>272</v>
      </c>
      <c r="T694" s="181" t="s">
        <v>272</v>
      </c>
      <c r="U694" s="160">
        <v>0</v>
      </c>
      <c r="V694" s="160">
        <f>ROUND(E694*U694,2)</f>
        <v>0</v>
      </c>
      <c r="W694" s="160"/>
      <c r="X694" s="160" t="s">
        <v>379</v>
      </c>
      <c r="Y694" s="160" t="s">
        <v>275</v>
      </c>
      <c r="Z694" s="149"/>
      <c r="AA694" s="149"/>
      <c r="AB694" s="149"/>
      <c r="AC694" s="149"/>
      <c r="AD694" s="149"/>
      <c r="AE694" s="149"/>
      <c r="AF694" s="149"/>
      <c r="AG694" s="149" t="s">
        <v>597</v>
      </c>
      <c r="AH694" s="149"/>
      <c r="AI694" s="149"/>
      <c r="AJ694" s="149"/>
      <c r="AK694" s="149"/>
      <c r="AL694" s="149"/>
      <c r="AM694" s="149"/>
      <c r="AN694" s="149"/>
      <c r="AO694" s="149"/>
      <c r="AP694" s="149"/>
      <c r="AQ694" s="149"/>
      <c r="AR694" s="149"/>
      <c r="AS694" s="149"/>
      <c r="AT694" s="149"/>
      <c r="AU694" s="149"/>
      <c r="AV694" s="149"/>
      <c r="AW694" s="149"/>
      <c r="AX694" s="149"/>
      <c r="AY694" s="149"/>
      <c r="AZ694" s="149"/>
      <c r="BA694" s="149"/>
      <c r="BB694" s="149"/>
      <c r="BC694" s="149"/>
      <c r="BD694" s="149"/>
      <c r="BE694" s="149"/>
      <c r="BF694" s="149"/>
      <c r="BG694" s="149"/>
      <c r="BH694" s="149"/>
    </row>
    <row r="695" spans="1:60" outlineLevel="2" x14ac:dyDescent="0.2">
      <c r="A695" s="156"/>
      <c r="B695" s="157"/>
      <c r="C695" s="186" t="s">
        <v>2063</v>
      </c>
      <c r="D695" s="165"/>
      <c r="E695" s="166">
        <v>38</v>
      </c>
      <c r="F695" s="160"/>
      <c r="G695" s="160"/>
      <c r="H695" s="160"/>
      <c r="I695" s="160"/>
      <c r="J695" s="160"/>
      <c r="K695" s="160"/>
      <c r="L695" s="160"/>
      <c r="M695" s="160"/>
      <c r="N695" s="159"/>
      <c r="O695" s="159"/>
      <c r="P695" s="159"/>
      <c r="Q695" s="159"/>
      <c r="R695" s="160"/>
      <c r="S695" s="160"/>
      <c r="T695" s="160"/>
      <c r="U695" s="160"/>
      <c r="V695" s="160"/>
      <c r="W695" s="160"/>
      <c r="X695" s="160"/>
      <c r="Y695" s="160"/>
      <c r="Z695" s="149"/>
      <c r="AA695" s="149"/>
      <c r="AB695" s="149"/>
      <c r="AC695" s="149"/>
      <c r="AD695" s="149"/>
      <c r="AE695" s="149"/>
      <c r="AF695" s="149"/>
      <c r="AG695" s="149" t="s">
        <v>284</v>
      </c>
      <c r="AH695" s="149">
        <v>0</v>
      </c>
      <c r="AI695" s="149"/>
      <c r="AJ695" s="149"/>
      <c r="AK695" s="149"/>
      <c r="AL695" s="149"/>
      <c r="AM695" s="149"/>
      <c r="AN695" s="149"/>
      <c r="AO695" s="149"/>
      <c r="AP695" s="149"/>
      <c r="AQ695" s="149"/>
      <c r="AR695" s="149"/>
      <c r="AS695" s="149"/>
      <c r="AT695" s="149"/>
      <c r="AU695" s="149"/>
      <c r="AV695" s="149"/>
      <c r="AW695" s="149"/>
      <c r="AX695" s="149"/>
      <c r="AY695" s="149"/>
      <c r="AZ695" s="149"/>
      <c r="BA695" s="149"/>
      <c r="BB695" s="149"/>
      <c r="BC695" s="149"/>
      <c r="BD695" s="149"/>
      <c r="BE695" s="149"/>
      <c r="BF695" s="149"/>
      <c r="BG695" s="149"/>
      <c r="BH695" s="149"/>
    </row>
    <row r="696" spans="1:60" outlineLevel="2" x14ac:dyDescent="0.2">
      <c r="A696" s="156"/>
      <c r="B696" s="157"/>
      <c r="C696" s="251"/>
      <c r="D696" s="252"/>
      <c r="E696" s="252"/>
      <c r="F696" s="252"/>
      <c r="G696" s="252"/>
      <c r="H696" s="160"/>
      <c r="I696" s="160"/>
      <c r="J696" s="160"/>
      <c r="K696" s="160"/>
      <c r="L696" s="160"/>
      <c r="M696" s="160"/>
      <c r="N696" s="159"/>
      <c r="O696" s="159"/>
      <c r="P696" s="159"/>
      <c r="Q696" s="159"/>
      <c r="R696" s="160"/>
      <c r="S696" s="160"/>
      <c r="T696" s="160"/>
      <c r="U696" s="160"/>
      <c r="V696" s="160"/>
      <c r="W696" s="160"/>
      <c r="X696" s="160"/>
      <c r="Y696" s="160"/>
      <c r="Z696" s="149"/>
      <c r="AA696" s="149"/>
      <c r="AB696" s="149"/>
      <c r="AC696" s="149"/>
      <c r="AD696" s="149"/>
      <c r="AE696" s="149"/>
      <c r="AF696" s="149"/>
      <c r="AG696" s="149" t="s">
        <v>279</v>
      </c>
      <c r="AH696" s="149"/>
      <c r="AI696" s="149"/>
      <c r="AJ696" s="149"/>
      <c r="AK696" s="149"/>
      <c r="AL696" s="149"/>
      <c r="AM696" s="149"/>
      <c r="AN696" s="149"/>
      <c r="AO696" s="149"/>
      <c r="AP696" s="149"/>
      <c r="AQ696" s="149"/>
      <c r="AR696" s="149"/>
      <c r="AS696" s="149"/>
      <c r="AT696" s="149"/>
      <c r="AU696" s="149"/>
      <c r="AV696" s="149"/>
      <c r="AW696" s="149"/>
      <c r="AX696" s="149"/>
      <c r="AY696" s="149"/>
      <c r="AZ696" s="149"/>
      <c r="BA696" s="149"/>
      <c r="BB696" s="149"/>
      <c r="BC696" s="149"/>
      <c r="BD696" s="149"/>
      <c r="BE696" s="149"/>
      <c r="BF696" s="149"/>
      <c r="BG696" s="149"/>
      <c r="BH696" s="149"/>
    </row>
    <row r="697" spans="1:60" outlineLevel="1" x14ac:dyDescent="0.2">
      <c r="A697" s="175">
        <v>160</v>
      </c>
      <c r="B697" s="176" t="s">
        <v>2064</v>
      </c>
      <c r="C697" s="185" t="s">
        <v>2065</v>
      </c>
      <c r="D697" s="177" t="s">
        <v>357</v>
      </c>
      <c r="E697" s="178">
        <v>36</v>
      </c>
      <c r="F697" s="179"/>
      <c r="G697" s="180">
        <f>ROUND(E697*F697,2)</f>
        <v>0</v>
      </c>
      <c r="H697" s="179"/>
      <c r="I697" s="180">
        <f>ROUND(E697*H697,2)</f>
        <v>0</v>
      </c>
      <c r="J697" s="179"/>
      <c r="K697" s="180">
        <f>ROUND(E697*J697,2)</f>
        <v>0</v>
      </c>
      <c r="L697" s="180">
        <v>21</v>
      </c>
      <c r="M697" s="180">
        <f>G697*(1+L697/100)</f>
        <v>0</v>
      </c>
      <c r="N697" s="178">
        <v>1.9000000000000001E-4</v>
      </c>
      <c r="O697" s="178">
        <f>ROUND(E697*N697,2)</f>
        <v>0.01</v>
      </c>
      <c r="P697" s="178">
        <v>0</v>
      </c>
      <c r="Q697" s="178">
        <f>ROUND(E697*P697,2)</f>
        <v>0</v>
      </c>
      <c r="R697" s="180" t="s">
        <v>378</v>
      </c>
      <c r="S697" s="180" t="s">
        <v>272</v>
      </c>
      <c r="T697" s="181" t="s">
        <v>272</v>
      </c>
      <c r="U697" s="160">
        <v>0</v>
      </c>
      <c r="V697" s="160">
        <f>ROUND(E697*U697,2)</f>
        <v>0</v>
      </c>
      <c r="W697" s="160"/>
      <c r="X697" s="160" t="s">
        <v>379</v>
      </c>
      <c r="Y697" s="160" t="s">
        <v>275</v>
      </c>
      <c r="Z697" s="149"/>
      <c r="AA697" s="149"/>
      <c r="AB697" s="149"/>
      <c r="AC697" s="149"/>
      <c r="AD697" s="149"/>
      <c r="AE697" s="149"/>
      <c r="AF697" s="149"/>
      <c r="AG697" s="149" t="s">
        <v>597</v>
      </c>
      <c r="AH697" s="149"/>
      <c r="AI697" s="149"/>
      <c r="AJ697" s="149"/>
      <c r="AK697" s="149"/>
      <c r="AL697" s="149"/>
      <c r="AM697" s="149"/>
      <c r="AN697" s="149"/>
      <c r="AO697" s="149"/>
      <c r="AP697" s="149"/>
      <c r="AQ697" s="149"/>
      <c r="AR697" s="149"/>
      <c r="AS697" s="149"/>
      <c r="AT697" s="149"/>
      <c r="AU697" s="149"/>
      <c r="AV697" s="149"/>
      <c r="AW697" s="149"/>
      <c r="AX697" s="149"/>
      <c r="AY697" s="149"/>
      <c r="AZ697" s="149"/>
      <c r="BA697" s="149"/>
      <c r="BB697" s="149"/>
      <c r="BC697" s="149"/>
      <c r="BD697" s="149"/>
      <c r="BE697" s="149"/>
      <c r="BF697" s="149"/>
      <c r="BG697" s="149"/>
      <c r="BH697" s="149"/>
    </row>
    <row r="698" spans="1:60" outlineLevel="2" x14ac:dyDescent="0.2">
      <c r="A698" s="156"/>
      <c r="B698" s="157"/>
      <c r="C698" s="186" t="s">
        <v>2066</v>
      </c>
      <c r="D698" s="165"/>
      <c r="E698" s="166">
        <v>36</v>
      </c>
      <c r="F698" s="160"/>
      <c r="G698" s="160"/>
      <c r="H698" s="160"/>
      <c r="I698" s="160"/>
      <c r="J698" s="160"/>
      <c r="K698" s="160"/>
      <c r="L698" s="160"/>
      <c r="M698" s="160"/>
      <c r="N698" s="159"/>
      <c r="O698" s="159"/>
      <c r="P698" s="159"/>
      <c r="Q698" s="159"/>
      <c r="R698" s="160"/>
      <c r="S698" s="160"/>
      <c r="T698" s="160"/>
      <c r="U698" s="160"/>
      <c r="V698" s="160"/>
      <c r="W698" s="160"/>
      <c r="X698" s="160"/>
      <c r="Y698" s="160"/>
      <c r="Z698" s="149"/>
      <c r="AA698" s="149"/>
      <c r="AB698" s="149"/>
      <c r="AC698" s="149"/>
      <c r="AD698" s="149"/>
      <c r="AE698" s="149"/>
      <c r="AF698" s="149"/>
      <c r="AG698" s="149" t="s">
        <v>284</v>
      </c>
      <c r="AH698" s="149">
        <v>0</v>
      </c>
      <c r="AI698" s="149"/>
      <c r="AJ698" s="149"/>
      <c r="AK698" s="149"/>
      <c r="AL698" s="149"/>
      <c r="AM698" s="149"/>
      <c r="AN698" s="149"/>
      <c r="AO698" s="149"/>
      <c r="AP698" s="149"/>
      <c r="AQ698" s="149"/>
      <c r="AR698" s="149"/>
      <c r="AS698" s="149"/>
      <c r="AT698" s="149"/>
      <c r="AU698" s="149"/>
      <c r="AV698" s="149"/>
      <c r="AW698" s="149"/>
      <c r="AX698" s="149"/>
      <c r="AY698" s="149"/>
      <c r="AZ698" s="149"/>
      <c r="BA698" s="149"/>
      <c r="BB698" s="149"/>
      <c r="BC698" s="149"/>
      <c r="BD698" s="149"/>
      <c r="BE698" s="149"/>
      <c r="BF698" s="149"/>
      <c r="BG698" s="149"/>
      <c r="BH698" s="149"/>
    </row>
    <row r="699" spans="1:60" outlineLevel="2" x14ac:dyDescent="0.2">
      <c r="A699" s="156"/>
      <c r="B699" s="157"/>
      <c r="C699" s="251"/>
      <c r="D699" s="252"/>
      <c r="E699" s="252"/>
      <c r="F699" s="252"/>
      <c r="G699" s="252"/>
      <c r="H699" s="160"/>
      <c r="I699" s="160"/>
      <c r="J699" s="160"/>
      <c r="K699" s="160"/>
      <c r="L699" s="160"/>
      <c r="M699" s="160"/>
      <c r="N699" s="159"/>
      <c r="O699" s="159"/>
      <c r="P699" s="159"/>
      <c r="Q699" s="159"/>
      <c r="R699" s="160"/>
      <c r="S699" s="160"/>
      <c r="T699" s="160"/>
      <c r="U699" s="160"/>
      <c r="V699" s="160"/>
      <c r="W699" s="160"/>
      <c r="X699" s="160"/>
      <c r="Y699" s="160"/>
      <c r="Z699" s="149"/>
      <c r="AA699" s="149"/>
      <c r="AB699" s="149"/>
      <c r="AC699" s="149"/>
      <c r="AD699" s="149"/>
      <c r="AE699" s="149"/>
      <c r="AF699" s="149"/>
      <c r="AG699" s="149" t="s">
        <v>279</v>
      </c>
      <c r="AH699" s="149"/>
      <c r="AI699" s="149"/>
      <c r="AJ699" s="149"/>
      <c r="AK699" s="149"/>
      <c r="AL699" s="149"/>
      <c r="AM699" s="149"/>
      <c r="AN699" s="149"/>
      <c r="AO699" s="149"/>
      <c r="AP699" s="149"/>
      <c r="AQ699" s="149"/>
      <c r="AR699" s="149"/>
      <c r="AS699" s="149"/>
      <c r="AT699" s="149"/>
      <c r="AU699" s="149"/>
      <c r="AV699" s="149"/>
      <c r="AW699" s="149"/>
      <c r="AX699" s="149"/>
      <c r="AY699" s="149"/>
      <c r="AZ699" s="149"/>
      <c r="BA699" s="149"/>
      <c r="BB699" s="149"/>
      <c r="BC699" s="149"/>
      <c r="BD699" s="149"/>
      <c r="BE699" s="149"/>
      <c r="BF699" s="149"/>
      <c r="BG699" s="149"/>
      <c r="BH699" s="149"/>
    </row>
    <row r="700" spans="1:60" outlineLevel="1" x14ac:dyDescent="0.2">
      <c r="A700" s="175">
        <v>161</v>
      </c>
      <c r="B700" s="176" t="s">
        <v>2067</v>
      </c>
      <c r="C700" s="185" t="s">
        <v>2068</v>
      </c>
      <c r="D700" s="177" t="s">
        <v>357</v>
      </c>
      <c r="E700" s="178">
        <v>2</v>
      </c>
      <c r="F700" s="179"/>
      <c r="G700" s="180">
        <f>ROUND(E700*F700,2)</f>
        <v>0</v>
      </c>
      <c r="H700" s="179"/>
      <c r="I700" s="180">
        <f>ROUND(E700*H700,2)</f>
        <v>0</v>
      </c>
      <c r="J700" s="179"/>
      <c r="K700" s="180">
        <f>ROUND(E700*J700,2)</f>
        <v>0</v>
      </c>
      <c r="L700" s="180">
        <v>21</v>
      </c>
      <c r="M700" s="180">
        <f>G700*(1+L700/100)</f>
        <v>0</v>
      </c>
      <c r="N700" s="178">
        <v>4.6000000000000001E-4</v>
      </c>
      <c r="O700" s="178">
        <f>ROUND(E700*N700,2)</f>
        <v>0</v>
      </c>
      <c r="P700" s="178">
        <v>0</v>
      </c>
      <c r="Q700" s="178">
        <f>ROUND(E700*P700,2)</f>
        <v>0</v>
      </c>
      <c r="R700" s="180"/>
      <c r="S700" s="180" t="s">
        <v>354</v>
      </c>
      <c r="T700" s="181" t="s">
        <v>272</v>
      </c>
      <c r="U700" s="160">
        <v>0</v>
      </c>
      <c r="V700" s="160">
        <f>ROUND(E700*U700,2)</f>
        <v>0</v>
      </c>
      <c r="W700" s="160"/>
      <c r="X700" s="160" t="s">
        <v>379</v>
      </c>
      <c r="Y700" s="160" t="s">
        <v>275</v>
      </c>
      <c r="Z700" s="149"/>
      <c r="AA700" s="149"/>
      <c r="AB700" s="149"/>
      <c r="AC700" s="149"/>
      <c r="AD700" s="149"/>
      <c r="AE700" s="149"/>
      <c r="AF700" s="149"/>
      <c r="AG700" s="149" t="s">
        <v>597</v>
      </c>
      <c r="AH700" s="149"/>
      <c r="AI700" s="149"/>
      <c r="AJ700" s="149"/>
      <c r="AK700" s="149"/>
      <c r="AL700" s="149"/>
      <c r="AM700" s="149"/>
      <c r="AN700" s="149"/>
      <c r="AO700" s="149"/>
      <c r="AP700" s="149"/>
      <c r="AQ700" s="149"/>
      <c r="AR700" s="149"/>
      <c r="AS700" s="149"/>
      <c r="AT700" s="149"/>
      <c r="AU700" s="149"/>
      <c r="AV700" s="149"/>
      <c r="AW700" s="149"/>
      <c r="AX700" s="149"/>
      <c r="AY700" s="149"/>
      <c r="AZ700" s="149"/>
      <c r="BA700" s="149"/>
      <c r="BB700" s="149"/>
      <c r="BC700" s="149"/>
      <c r="BD700" s="149"/>
      <c r="BE700" s="149"/>
      <c r="BF700" s="149"/>
      <c r="BG700" s="149"/>
      <c r="BH700" s="149"/>
    </row>
    <row r="701" spans="1:60" outlineLevel="2" x14ac:dyDescent="0.2">
      <c r="A701" s="156"/>
      <c r="B701" s="157"/>
      <c r="C701" s="249" t="s">
        <v>1574</v>
      </c>
      <c r="D701" s="250"/>
      <c r="E701" s="250"/>
      <c r="F701" s="250"/>
      <c r="G701" s="250"/>
      <c r="H701" s="160"/>
      <c r="I701" s="160"/>
      <c r="J701" s="160"/>
      <c r="K701" s="160"/>
      <c r="L701" s="160"/>
      <c r="M701" s="160"/>
      <c r="N701" s="159"/>
      <c r="O701" s="159"/>
      <c r="P701" s="159"/>
      <c r="Q701" s="159"/>
      <c r="R701" s="160"/>
      <c r="S701" s="160"/>
      <c r="T701" s="160"/>
      <c r="U701" s="160"/>
      <c r="V701" s="160"/>
      <c r="W701" s="160"/>
      <c r="X701" s="160"/>
      <c r="Y701" s="160"/>
      <c r="Z701" s="149"/>
      <c r="AA701" s="149"/>
      <c r="AB701" s="149"/>
      <c r="AC701" s="149"/>
      <c r="AD701" s="149"/>
      <c r="AE701" s="149"/>
      <c r="AF701" s="149"/>
      <c r="AG701" s="149" t="s">
        <v>278</v>
      </c>
      <c r="AH701" s="149"/>
      <c r="AI701" s="149"/>
      <c r="AJ701" s="149"/>
      <c r="AK701" s="149"/>
      <c r="AL701" s="149"/>
      <c r="AM701" s="149"/>
      <c r="AN701" s="149"/>
      <c r="AO701" s="149"/>
      <c r="AP701" s="149"/>
      <c r="AQ701" s="149"/>
      <c r="AR701" s="149"/>
      <c r="AS701" s="149"/>
      <c r="AT701" s="149"/>
      <c r="AU701" s="149"/>
      <c r="AV701" s="149"/>
      <c r="AW701" s="149"/>
      <c r="AX701" s="149"/>
      <c r="AY701" s="149"/>
      <c r="AZ701" s="149"/>
      <c r="BA701" s="149"/>
      <c r="BB701" s="149"/>
      <c r="BC701" s="149"/>
      <c r="BD701" s="149"/>
      <c r="BE701" s="149"/>
      <c r="BF701" s="149"/>
      <c r="BG701" s="149"/>
      <c r="BH701" s="149"/>
    </row>
    <row r="702" spans="1:60" outlineLevel="2" x14ac:dyDescent="0.2">
      <c r="A702" s="156"/>
      <c r="B702" s="157"/>
      <c r="C702" s="186" t="s">
        <v>2052</v>
      </c>
      <c r="D702" s="165"/>
      <c r="E702" s="166">
        <v>2</v>
      </c>
      <c r="F702" s="160"/>
      <c r="G702" s="160"/>
      <c r="H702" s="160"/>
      <c r="I702" s="160"/>
      <c r="J702" s="160"/>
      <c r="K702" s="160"/>
      <c r="L702" s="160"/>
      <c r="M702" s="160"/>
      <c r="N702" s="159"/>
      <c r="O702" s="159"/>
      <c r="P702" s="159"/>
      <c r="Q702" s="159"/>
      <c r="R702" s="160"/>
      <c r="S702" s="160"/>
      <c r="T702" s="160"/>
      <c r="U702" s="160"/>
      <c r="V702" s="160"/>
      <c r="W702" s="160"/>
      <c r="X702" s="160"/>
      <c r="Y702" s="160"/>
      <c r="Z702" s="149"/>
      <c r="AA702" s="149"/>
      <c r="AB702" s="149"/>
      <c r="AC702" s="149"/>
      <c r="AD702" s="149"/>
      <c r="AE702" s="149"/>
      <c r="AF702" s="149"/>
      <c r="AG702" s="149" t="s">
        <v>284</v>
      </c>
      <c r="AH702" s="149">
        <v>0</v>
      </c>
      <c r="AI702" s="149"/>
      <c r="AJ702" s="149"/>
      <c r="AK702" s="149"/>
      <c r="AL702" s="149"/>
      <c r="AM702" s="149"/>
      <c r="AN702" s="149"/>
      <c r="AO702" s="149"/>
      <c r="AP702" s="149"/>
      <c r="AQ702" s="149"/>
      <c r="AR702" s="149"/>
      <c r="AS702" s="149"/>
      <c r="AT702" s="149"/>
      <c r="AU702" s="149"/>
      <c r="AV702" s="149"/>
      <c r="AW702" s="149"/>
      <c r="AX702" s="149"/>
      <c r="AY702" s="149"/>
      <c r="AZ702" s="149"/>
      <c r="BA702" s="149"/>
      <c r="BB702" s="149"/>
      <c r="BC702" s="149"/>
      <c r="BD702" s="149"/>
      <c r="BE702" s="149"/>
      <c r="BF702" s="149"/>
      <c r="BG702" s="149"/>
      <c r="BH702" s="149"/>
    </row>
    <row r="703" spans="1:60" outlineLevel="2" x14ac:dyDescent="0.2">
      <c r="A703" s="156"/>
      <c r="B703" s="157"/>
      <c r="C703" s="251"/>
      <c r="D703" s="252"/>
      <c r="E703" s="252"/>
      <c r="F703" s="252"/>
      <c r="G703" s="252"/>
      <c r="H703" s="160"/>
      <c r="I703" s="160"/>
      <c r="J703" s="160"/>
      <c r="K703" s="160"/>
      <c r="L703" s="160"/>
      <c r="M703" s="160"/>
      <c r="N703" s="159"/>
      <c r="O703" s="159"/>
      <c r="P703" s="159"/>
      <c r="Q703" s="159"/>
      <c r="R703" s="160"/>
      <c r="S703" s="160"/>
      <c r="T703" s="160"/>
      <c r="U703" s="160"/>
      <c r="V703" s="160"/>
      <c r="W703" s="160"/>
      <c r="X703" s="160"/>
      <c r="Y703" s="160"/>
      <c r="Z703" s="149"/>
      <c r="AA703" s="149"/>
      <c r="AB703" s="149"/>
      <c r="AC703" s="149"/>
      <c r="AD703" s="149"/>
      <c r="AE703" s="149"/>
      <c r="AF703" s="149"/>
      <c r="AG703" s="149" t="s">
        <v>279</v>
      </c>
      <c r="AH703" s="149"/>
      <c r="AI703" s="149"/>
      <c r="AJ703" s="149"/>
      <c r="AK703" s="149"/>
      <c r="AL703" s="149"/>
      <c r="AM703" s="149"/>
      <c r="AN703" s="149"/>
      <c r="AO703" s="149"/>
      <c r="AP703" s="149"/>
      <c r="AQ703" s="149"/>
      <c r="AR703" s="149"/>
      <c r="AS703" s="149"/>
      <c r="AT703" s="149"/>
      <c r="AU703" s="149"/>
      <c r="AV703" s="149"/>
      <c r="AW703" s="149"/>
      <c r="AX703" s="149"/>
      <c r="AY703" s="149"/>
      <c r="AZ703" s="149"/>
      <c r="BA703" s="149"/>
      <c r="BB703" s="149"/>
      <c r="BC703" s="149"/>
      <c r="BD703" s="149"/>
      <c r="BE703" s="149"/>
      <c r="BF703" s="149"/>
      <c r="BG703" s="149"/>
      <c r="BH703" s="149"/>
    </row>
    <row r="704" spans="1:60" outlineLevel="1" x14ac:dyDescent="0.2">
      <c r="A704" s="175">
        <v>162</v>
      </c>
      <c r="B704" s="176" t="s">
        <v>2069</v>
      </c>
      <c r="C704" s="185" t="s">
        <v>2070</v>
      </c>
      <c r="D704" s="177" t="s">
        <v>357</v>
      </c>
      <c r="E704" s="178">
        <v>4</v>
      </c>
      <c r="F704" s="179"/>
      <c r="G704" s="180">
        <f>ROUND(E704*F704,2)</f>
        <v>0</v>
      </c>
      <c r="H704" s="179"/>
      <c r="I704" s="180">
        <f>ROUND(E704*H704,2)</f>
        <v>0</v>
      </c>
      <c r="J704" s="179"/>
      <c r="K704" s="180">
        <f>ROUND(E704*J704,2)</f>
        <v>0</v>
      </c>
      <c r="L704" s="180">
        <v>21</v>
      </c>
      <c r="M704" s="180">
        <f>G704*(1+L704/100)</f>
        <v>0</v>
      </c>
      <c r="N704" s="178">
        <v>5.5999999999999995E-4</v>
      </c>
      <c r="O704" s="178">
        <f>ROUND(E704*N704,2)</f>
        <v>0</v>
      </c>
      <c r="P704" s="178">
        <v>0</v>
      </c>
      <c r="Q704" s="178">
        <f>ROUND(E704*P704,2)</f>
        <v>0</v>
      </c>
      <c r="R704" s="180"/>
      <c r="S704" s="180" t="s">
        <v>354</v>
      </c>
      <c r="T704" s="181" t="s">
        <v>272</v>
      </c>
      <c r="U704" s="160">
        <v>0</v>
      </c>
      <c r="V704" s="160">
        <f>ROUND(E704*U704,2)</f>
        <v>0</v>
      </c>
      <c r="W704" s="160"/>
      <c r="X704" s="160" t="s">
        <v>379</v>
      </c>
      <c r="Y704" s="160" t="s">
        <v>275</v>
      </c>
      <c r="Z704" s="149"/>
      <c r="AA704" s="149"/>
      <c r="AB704" s="149"/>
      <c r="AC704" s="149"/>
      <c r="AD704" s="149"/>
      <c r="AE704" s="149"/>
      <c r="AF704" s="149"/>
      <c r="AG704" s="149" t="s">
        <v>597</v>
      </c>
      <c r="AH704" s="149"/>
      <c r="AI704" s="149"/>
      <c r="AJ704" s="149"/>
      <c r="AK704" s="149"/>
      <c r="AL704" s="149"/>
      <c r="AM704" s="149"/>
      <c r="AN704" s="149"/>
      <c r="AO704" s="149"/>
      <c r="AP704" s="149"/>
      <c r="AQ704" s="149"/>
      <c r="AR704" s="149"/>
      <c r="AS704" s="149"/>
      <c r="AT704" s="149"/>
      <c r="AU704" s="149"/>
      <c r="AV704" s="149"/>
      <c r="AW704" s="149"/>
      <c r="AX704" s="149"/>
      <c r="AY704" s="149"/>
      <c r="AZ704" s="149"/>
      <c r="BA704" s="149"/>
      <c r="BB704" s="149"/>
      <c r="BC704" s="149"/>
      <c r="BD704" s="149"/>
      <c r="BE704" s="149"/>
      <c r="BF704" s="149"/>
      <c r="BG704" s="149"/>
      <c r="BH704" s="149"/>
    </row>
    <row r="705" spans="1:60" outlineLevel="2" x14ac:dyDescent="0.2">
      <c r="A705" s="156"/>
      <c r="B705" s="157"/>
      <c r="C705" s="249" t="s">
        <v>1574</v>
      </c>
      <c r="D705" s="250"/>
      <c r="E705" s="250"/>
      <c r="F705" s="250"/>
      <c r="G705" s="250"/>
      <c r="H705" s="160"/>
      <c r="I705" s="160"/>
      <c r="J705" s="160"/>
      <c r="K705" s="160"/>
      <c r="L705" s="160"/>
      <c r="M705" s="160"/>
      <c r="N705" s="159"/>
      <c r="O705" s="159"/>
      <c r="P705" s="159"/>
      <c r="Q705" s="159"/>
      <c r="R705" s="160"/>
      <c r="S705" s="160"/>
      <c r="T705" s="160"/>
      <c r="U705" s="160"/>
      <c r="V705" s="160"/>
      <c r="W705" s="160"/>
      <c r="X705" s="160"/>
      <c r="Y705" s="160"/>
      <c r="Z705" s="149"/>
      <c r="AA705" s="149"/>
      <c r="AB705" s="149"/>
      <c r="AC705" s="149"/>
      <c r="AD705" s="149"/>
      <c r="AE705" s="149"/>
      <c r="AF705" s="149"/>
      <c r="AG705" s="149" t="s">
        <v>278</v>
      </c>
      <c r="AH705" s="149"/>
      <c r="AI705" s="149"/>
      <c r="AJ705" s="149"/>
      <c r="AK705" s="149"/>
      <c r="AL705" s="149"/>
      <c r="AM705" s="149"/>
      <c r="AN705" s="149"/>
      <c r="AO705" s="149"/>
      <c r="AP705" s="149"/>
      <c r="AQ705" s="149"/>
      <c r="AR705" s="149"/>
      <c r="AS705" s="149"/>
      <c r="AT705" s="149"/>
      <c r="AU705" s="149"/>
      <c r="AV705" s="149"/>
      <c r="AW705" s="149"/>
      <c r="AX705" s="149"/>
      <c r="AY705" s="149"/>
      <c r="AZ705" s="149"/>
      <c r="BA705" s="149"/>
      <c r="BB705" s="149"/>
      <c r="BC705" s="149"/>
      <c r="BD705" s="149"/>
      <c r="BE705" s="149"/>
      <c r="BF705" s="149"/>
      <c r="BG705" s="149"/>
      <c r="BH705" s="149"/>
    </row>
    <row r="706" spans="1:60" outlineLevel="2" x14ac:dyDescent="0.2">
      <c r="A706" s="156"/>
      <c r="B706" s="157"/>
      <c r="C706" s="186" t="s">
        <v>2055</v>
      </c>
      <c r="D706" s="165"/>
      <c r="E706" s="166">
        <v>4</v>
      </c>
      <c r="F706" s="160"/>
      <c r="G706" s="160"/>
      <c r="H706" s="160"/>
      <c r="I706" s="160"/>
      <c r="J706" s="160"/>
      <c r="K706" s="160"/>
      <c r="L706" s="160"/>
      <c r="M706" s="160"/>
      <c r="N706" s="159"/>
      <c r="O706" s="159"/>
      <c r="P706" s="159"/>
      <c r="Q706" s="159"/>
      <c r="R706" s="160"/>
      <c r="S706" s="160"/>
      <c r="T706" s="160"/>
      <c r="U706" s="160"/>
      <c r="V706" s="160"/>
      <c r="W706" s="160"/>
      <c r="X706" s="160"/>
      <c r="Y706" s="160"/>
      <c r="Z706" s="149"/>
      <c r="AA706" s="149"/>
      <c r="AB706" s="149"/>
      <c r="AC706" s="149"/>
      <c r="AD706" s="149"/>
      <c r="AE706" s="149"/>
      <c r="AF706" s="149"/>
      <c r="AG706" s="149" t="s">
        <v>284</v>
      </c>
      <c r="AH706" s="149">
        <v>0</v>
      </c>
      <c r="AI706" s="149"/>
      <c r="AJ706" s="149"/>
      <c r="AK706" s="149"/>
      <c r="AL706" s="149"/>
      <c r="AM706" s="149"/>
      <c r="AN706" s="149"/>
      <c r="AO706" s="149"/>
      <c r="AP706" s="149"/>
      <c r="AQ706" s="149"/>
      <c r="AR706" s="149"/>
      <c r="AS706" s="149"/>
      <c r="AT706" s="149"/>
      <c r="AU706" s="149"/>
      <c r="AV706" s="149"/>
      <c r="AW706" s="149"/>
      <c r="AX706" s="149"/>
      <c r="AY706" s="149"/>
      <c r="AZ706" s="149"/>
      <c r="BA706" s="149"/>
      <c r="BB706" s="149"/>
      <c r="BC706" s="149"/>
      <c r="BD706" s="149"/>
      <c r="BE706" s="149"/>
      <c r="BF706" s="149"/>
      <c r="BG706" s="149"/>
      <c r="BH706" s="149"/>
    </row>
    <row r="707" spans="1:60" outlineLevel="2" x14ac:dyDescent="0.2">
      <c r="A707" s="156"/>
      <c r="B707" s="157"/>
      <c r="C707" s="251"/>
      <c r="D707" s="252"/>
      <c r="E707" s="252"/>
      <c r="F707" s="252"/>
      <c r="G707" s="252"/>
      <c r="H707" s="160"/>
      <c r="I707" s="160"/>
      <c r="J707" s="160"/>
      <c r="K707" s="160"/>
      <c r="L707" s="160"/>
      <c r="M707" s="160"/>
      <c r="N707" s="159"/>
      <c r="O707" s="159"/>
      <c r="P707" s="159"/>
      <c r="Q707" s="159"/>
      <c r="R707" s="160"/>
      <c r="S707" s="160"/>
      <c r="T707" s="160"/>
      <c r="U707" s="160"/>
      <c r="V707" s="160"/>
      <c r="W707" s="160"/>
      <c r="X707" s="160"/>
      <c r="Y707" s="160"/>
      <c r="Z707" s="149"/>
      <c r="AA707" s="149"/>
      <c r="AB707" s="149"/>
      <c r="AC707" s="149"/>
      <c r="AD707" s="149"/>
      <c r="AE707" s="149"/>
      <c r="AF707" s="149"/>
      <c r="AG707" s="149" t="s">
        <v>279</v>
      </c>
      <c r="AH707" s="149"/>
      <c r="AI707" s="149"/>
      <c r="AJ707" s="149"/>
      <c r="AK707" s="149"/>
      <c r="AL707" s="149"/>
      <c r="AM707" s="149"/>
      <c r="AN707" s="149"/>
      <c r="AO707" s="149"/>
      <c r="AP707" s="149"/>
      <c r="AQ707" s="149"/>
      <c r="AR707" s="149"/>
      <c r="AS707" s="149"/>
      <c r="AT707" s="149"/>
      <c r="AU707" s="149"/>
      <c r="AV707" s="149"/>
      <c r="AW707" s="149"/>
      <c r="AX707" s="149"/>
      <c r="AY707" s="149"/>
      <c r="AZ707" s="149"/>
      <c r="BA707" s="149"/>
      <c r="BB707" s="149"/>
      <c r="BC707" s="149"/>
      <c r="BD707" s="149"/>
      <c r="BE707" s="149"/>
      <c r="BF707" s="149"/>
      <c r="BG707" s="149"/>
      <c r="BH707" s="149"/>
    </row>
    <row r="708" spans="1:60" outlineLevel="1" x14ac:dyDescent="0.2">
      <c r="A708" s="175">
        <v>163</v>
      </c>
      <c r="B708" s="176" t="s">
        <v>2071</v>
      </c>
      <c r="C708" s="185" t="s">
        <v>2072</v>
      </c>
      <c r="D708" s="177" t="s">
        <v>357</v>
      </c>
      <c r="E708" s="178">
        <v>2</v>
      </c>
      <c r="F708" s="179"/>
      <c r="G708" s="180">
        <f>ROUND(E708*F708,2)</f>
        <v>0</v>
      </c>
      <c r="H708" s="179"/>
      <c r="I708" s="180">
        <f>ROUND(E708*H708,2)</f>
        <v>0</v>
      </c>
      <c r="J708" s="179"/>
      <c r="K708" s="180">
        <f>ROUND(E708*J708,2)</f>
        <v>0</v>
      </c>
      <c r="L708" s="180">
        <v>21</v>
      </c>
      <c r="M708" s="180">
        <f>G708*(1+L708/100)</f>
        <v>0</v>
      </c>
      <c r="N708" s="178">
        <v>8.4000000000000003E-4</v>
      </c>
      <c r="O708" s="178">
        <f>ROUND(E708*N708,2)</f>
        <v>0</v>
      </c>
      <c r="P708" s="178">
        <v>0</v>
      </c>
      <c r="Q708" s="178">
        <f>ROUND(E708*P708,2)</f>
        <v>0</v>
      </c>
      <c r="R708" s="180"/>
      <c r="S708" s="180" t="s">
        <v>354</v>
      </c>
      <c r="T708" s="181" t="s">
        <v>272</v>
      </c>
      <c r="U708" s="160">
        <v>0</v>
      </c>
      <c r="V708" s="160">
        <f>ROUND(E708*U708,2)</f>
        <v>0</v>
      </c>
      <c r="W708" s="160"/>
      <c r="X708" s="160" t="s">
        <v>379</v>
      </c>
      <c r="Y708" s="160" t="s">
        <v>275</v>
      </c>
      <c r="Z708" s="149"/>
      <c r="AA708" s="149"/>
      <c r="AB708" s="149"/>
      <c r="AC708" s="149"/>
      <c r="AD708" s="149"/>
      <c r="AE708" s="149"/>
      <c r="AF708" s="149"/>
      <c r="AG708" s="149" t="s">
        <v>597</v>
      </c>
      <c r="AH708" s="149"/>
      <c r="AI708" s="149"/>
      <c r="AJ708" s="149"/>
      <c r="AK708" s="149"/>
      <c r="AL708" s="149"/>
      <c r="AM708" s="149"/>
      <c r="AN708" s="149"/>
      <c r="AO708" s="149"/>
      <c r="AP708" s="149"/>
      <c r="AQ708" s="149"/>
      <c r="AR708" s="149"/>
      <c r="AS708" s="149"/>
      <c r="AT708" s="149"/>
      <c r="AU708" s="149"/>
      <c r="AV708" s="149"/>
      <c r="AW708" s="149"/>
      <c r="AX708" s="149"/>
      <c r="AY708" s="149"/>
      <c r="AZ708" s="149"/>
      <c r="BA708" s="149"/>
      <c r="BB708" s="149"/>
      <c r="BC708" s="149"/>
      <c r="BD708" s="149"/>
      <c r="BE708" s="149"/>
      <c r="BF708" s="149"/>
      <c r="BG708" s="149"/>
      <c r="BH708" s="149"/>
    </row>
    <row r="709" spans="1:60" outlineLevel="2" x14ac:dyDescent="0.2">
      <c r="A709" s="156"/>
      <c r="B709" s="157"/>
      <c r="C709" s="249" t="s">
        <v>1574</v>
      </c>
      <c r="D709" s="250"/>
      <c r="E709" s="250"/>
      <c r="F709" s="250"/>
      <c r="G709" s="250"/>
      <c r="H709" s="160"/>
      <c r="I709" s="160"/>
      <c r="J709" s="160"/>
      <c r="K709" s="160"/>
      <c r="L709" s="160"/>
      <c r="M709" s="160"/>
      <c r="N709" s="159"/>
      <c r="O709" s="159"/>
      <c r="P709" s="159"/>
      <c r="Q709" s="159"/>
      <c r="R709" s="160"/>
      <c r="S709" s="160"/>
      <c r="T709" s="160"/>
      <c r="U709" s="160"/>
      <c r="V709" s="160"/>
      <c r="W709" s="160"/>
      <c r="X709" s="160"/>
      <c r="Y709" s="160"/>
      <c r="Z709" s="149"/>
      <c r="AA709" s="149"/>
      <c r="AB709" s="149"/>
      <c r="AC709" s="149"/>
      <c r="AD709" s="149"/>
      <c r="AE709" s="149"/>
      <c r="AF709" s="149"/>
      <c r="AG709" s="149" t="s">
        <v>278</v>
      </c>
      <c r="AH709" s="149"/>
      <c r="AI709" s="149"/>
      <c r="AJ709" s="149"/>
      <c r="AK709" s="149"/>
      <c r="AL709" s="149"/>
      <c r="AM709" s="149"/>
      <c r="AN709" s="149"/>
      <c r="AO709" s="149"/>
      <c r="AP709" s="149"/>
      <c r="AQ709" s="149"/>
      <c r="AR709" s="149"/>
      <c r="AS709" s="149"/>
      <c r="AT709" s="149"/>
      <c r="AU709" s="149"/>
      <c r="AV709" s="149"/>
      <c r="AW709" s="149"/>
      <c r="AX709" s="149"/>
      <c r="AY709" s="149"/>
      <c r="AZ709" s="149"/>
      <c r="BA709" s="149"/>
      <c r="BB709" s="149"/>
      <c r="BC709" s="149"/>
      <c r="BD709" s="149"/>
      <c r="BE709" s="149"/>
      <c r="BF709" s="149"/>
      <c r="BG709" s="149"/>
      <c r="BH709" s="149"/>
    </row>
    <row r="710" spans="1:60" outlineLevel="2" x14ac:dyDescent="0.2">
      <c r="A710" s="156"/>
      <c r="B710" s="157"/>
      <c r="C710" s="186" t="s">
        <v>2052</v>
      </c>
      <c r="D710" s="165"/>
      <c r="E710" s="166">
        <v>2</v>
      </c>
      <c r="F710" s="160"/>
      <c r="G710" s="160"/>
      <c r="H710" s="160"/>
      <c r="I710" s="160"/>
      <c r="J710" s="160"/>
      <c r="K710" s="160"/>
      <c r="L710" s="160"/>
      <c r="M710" s="160"/>
      <c r="N710" s="159"/>
      <c r="O710" s="159"/>
      <c r="P710" s="159"/>
      <c r="Q710" s="159"/>
      <c r="R710" s="160"/>
      <c r="S710" s="160"/>
      <c r="T710" s="160"/>
      <c r="U710" s="160"/>
      <c r="V710" s="160"/>
      <c r="W710" s="160"/>
      <c r="X710" s="160"/>
      <c r="Y710" s="160"/>
      <c r="Z710" s="149"/>
      <c r="AA710" s="149"/>
      <c r="AB710" s="149"/>
      <c r="AC710" s="149"/>
      <c r="AD710" s="149"/>
      <c r="AE710" s="149"/>
      <c r="AF710" s="149"/>
      <c r="AG710" s="149" t="s">
        <v>284</v>
      </c>
      <c r="AH710" s="149">
        <v>0</v>
      </c>
      <c r="AI710" s="149"/>
      <c r="AJ710" s="149"/>
      <c r="AK710" s="149"/>
      <c r="AL710" s="149"/>
      <c r="AM710" s="149"/>
      <c r="AN710" s="149"/>
      <c r="AO710" s="149"/>
      <c r="AP710" s="149"/>
      <c r="AQ710" s="149"/>
      <c r="AR710" s="149"/>
      <c r="AS710" s="149"/>
      <c r="AT710" s="149"/>
      <c r="AU710" s="149"/>
      <c r="AV710" s="149"/>
      <c r="AW710" s="149"/>
      <c r="AX710" s="149"/>
      <c r="AY710" s="149"/>
      <c r="AZ710" s="149"/>
      <c r="BA710" s="149"/>
      <c r="BB710" s="149"/>
      <c r="BC710" s="149"/>
      <c r="BD710" s="149"/>
      <c r="BE710" s="149"/>
      <c r="BF710" s="149"/>
      <c r="BG710" s="149"/>
      <c r="BH710" s="149"/>
    </row>
    <row r="711" spans="1:60" outlineLevel="2" x14ac:dyDescent="0.2">
      <c r="A711" s="156"/>
      <c r="B711" s="157"/>
      <c r="C711" s="251"/>
      <c r="D711" s="252"/>
      <c r="E711" s="252"/>
      <c r="F711" s="252"/>
      <c r="G711" s="252"/>
      <c r="H711" s="160"/>
      <c r="I711" s="160"/>
      <c r="J711" s="160"/>
      <c r="K711" s="160"/>
      <c r="L711" s="160"/>
      <c r="M711" s="160"/>
      <c r="N711" s="159"/>
      <c r="O711" s="159"/>
      <c r="P711" s="159"/>
      <c r="Q711" s="159"/>
      <c r="R711" s="160"/>
      <c r="S711" s="160"/>
      <c r="T711" s="160"/>
      <c r="U711" s="160"/>
      <c r="V711" s="160"/>
      <c r="W711" s="160"/>
      <c r="X711" s="160"/>
      <c r="Y711" s="160"/>
      <c r="Z711" s="149"/>
      <c r="AA711" s="149"/>
      <c r="AB711" s="149"/>
      <c r="AC711" s="149"/>
      <c r="AD711" s="149"/>
      <c r="AE711" s="149"/>
      <c r="AF711" s="149"/>
      <c r="AG711" s="149" t="s">
        <v>279</v>
      </c>
      <c r="AH711" s="149"/>
      <c r="AI711" s="149"/>
      <c r="AJ711" s="149"/>
      <c r="AK711" s="149"/>
      <c r="AL711" s="149"/>
      <c r="AM711" s="149"/>
      <c r="AN711" s="149"/>
      <c r="AO711" s="149"/>
      <c r="AP711" s="149"/>
      <c r="AQ711" s="149"/>
      <c r="AR711" s="149"/>
      <c r="AS711" s="149"/>
      <c r="AT711" s="149"/>
      <c r="AU711" s="149"/>
      <c r="AV711" s="149"/>
      <c r="AW711" s="149"/>
      <c r="AX711" s="149"/>
      <c r="AY711" s="149"/>
      <c r="AZ711" s="149"/>
      <c r="BA711" s="149"/>
      <c r="BB711" s="149"/>
      <c r="BC711" s="149"/>
      <c r="BD711" s="149"/>
      <c r="BE711" s="149"/>
      <c r="BF711" s="149"/>
      <c r="BG711" s="149"/>
      <c r="BH711" s="149"/>
    </row>
    <row r="712" spans="1:60" outlineLevel="1" x14ac:dyDescent="0.2">
      <c r="A712" s="175">
        <v>164</v>
      </c>
      <c r="B712" s="176" t="s">
        <v>2073</v>
      </c>
      <c r="C712" s="185" t="s">
        <v>2074</v>
      </c>
      <c r="D712" s="177" t="s">
        <v>357</v>
      </c>
      <c r="E712" s="178">
        <v>2</v>
      </c>
      <c r="F712" s="179"/>
      <c r="G712" s="180">
        <f>ROUND(E712*F712,2)</f>
        <v>0</v>
      </c>
      <c r="H712" s="179"/>
      <c r="I712" s="180">
        <f>ROUND(E712*H712,2)</f>
        <v>0</v>
      </c>
      <c r="J712" s="179"/>
      <c r="K712" s="180">
        <f>ROUND(E712*J712,2)</f>
        <v>0</v>
      </c>
      <c r="L712" s="180">
        <v>21</v>
      </c>
      <c r="M712" s="180">
        <f>G712*(1+L712/100)</f>
        <v>0</v>
      </c>
      <c r="N712" s="178">
        <v>1.42E-3</v>
      </c>
      <c r="O712" s="178">
        <f>ROUND(E712*N712,2)</f>
        <v>0</v>
      </c>
      <c r="P712" s="178">
        <v>0</v>
      </c>
      <c r="Q712" s="178">
        <f>ROUND(E712*P712,2)</f>
        <v>0</v>
      </c>
      <c r="R712" s="180"/>
      <c r="S712" s="180" t="s">
        <v>354</v>
      </c>
      <c r="T712" s="181" t="s">
        <v>272</v>
      </c>
      <c r="U712" s="160">
        <v>0</v>
      </c>
      <c r="V712" s="160">
        <f>ROUND(E712*U712,2)</f>
        <v>0</v>
      </c>
      <c r="W712" s="160"/>
      <c r="X712" s="160" t="s">
        <v>379</v>
      </c>
      <c r="Y712" s="160" t="s">
        <v>275</v>
      </c>
      <c r="Z712" s="149"/>
      <c r="AA712" s="149"/>
      <c r="AB712" s="149"/>
      <c r="AC712" s="149"/>
      <c r="AD712" s="149"/>
      <c r="AE712" s="149"/>
      <c r="AF712" s="149"/>
      <c r="AG712" s="149" t="s">
        <v>597</v>
      </c>
      <c r="AH712" s="149"/>
      <c r="AI712" s="149"/>
      <c r="AJ712" s="149"/>
      <c r="AK712" s="149"/>
      <c r="AL712" s="149"/>
      <c r="AM712" s="149"/>
      <c r="AN712" s="149"/>
      <c r="AO712" s="149"/>
      <c r="AP712" s="149"/>
      <c r="AQ712" s="149"/>
      <c r="AR712" s="149"/>
      <c r="AS712" s="149"/>
      <c r="AT712" s="149"/>
      <c r="AU712" s="149"/>
      <c r="AV712" s="149"/>
      <c r="AW712" s="149"/>
      <c r="AX712" s="149"/>
      <c r="AY712" s="149"/>
      <c r="AZ712" s="149"/>
      <c r="BA712" s="149"/>
      <c r="BB712" s="149"/>
      <c r="BC712" s="149"/>
      <c r="BD712" s="149"/>
      <c r="BE712" s="149"/>
      <c r="BF712" s="149"/>
      <c r="BG712" s="149"/>
      <c r="BH712" s="149"/>
    </row>
    <row r="713" spans="1:60" outlineLevel="2" x14ac:dyDescent="0.2">
      <c r="A713" s="156"/>
      <c r="B713" s="157"/>
      <c r="C713" s="249" t="s">
        <v>1574</v>
      </c>
      <c r="D713" s="250"/>
      <c r="E713" s="250"/>
      <c r="F713" s="250"/>
      <c r="G713" s="250"/>
      <c r="H713" s="160"/>
      <c r="I713" s="160"/>
      <c r="J713" s="160"/>
      <c r="K713" s="160"/>
      <c r="L713" s="160"/>
      <c r="M713" s="160"/>
      <c r="N713" s="159"/>
      <c r="O713" s="159"/>
      <c r="P713" s="159"/>
      <c r="Q713" s="159"/>
      <c r="R713" s="160"/>
      <c r="S713" s="160"/>
      <c r="T713" s="160"/>
      <c r="U713" s="160"/>
      <c r="V713" s="160"/>
      <c r="W713" s="160"/>
      <c r="X713" s="160"/>
      <c r="Y713" s="160"/>
      <c r="Z713" s="149"/>
      <c r="AA713" s="149"/>
      <c r="AB713" s="149"/>
      <c r="AC713" s="149"/>
      <c r="AD713" s="149"/>
      <c r="AE713" s="149"/>
      <c r="AF713" s="149"/>
      <c r="AG713" s="149" t="s">
        <v>278</v>
      </c>
      <c r="AH713" s="149"/>
      <c r="AI713" s="149"/>
      <c r="AJ713" s="149"/>
      <c r="AK713" s="149"/>
      <c r="AL713" s="149"/>
      <c r="AM713" s="149"/>
      <c r="AN713" s="149"/>
      <c r="AO713" s="149"/>
      <c r="AP713" s="149"/>
      <c r="AQ713" s="149"/>
      <c r="AR713" s="149"/>
      <c r="AS713" s="149"/>
      <c r="AT713" s="149"/>
      <c r="AU713" s="149"/>
      <c r="AV713" s="149"/>
      <c r="AW713" s="149"/>
      <c r="AX713" s="149"/>
      <c r="AY713" s="149"/>
      <c r="AZ713" s="149"/>
      <c r="BA713" s="149"/>
      <c r="BB713" s="149"/>
      <c r="BC713" s="149"/>
      <c r="BD713" s="149"/>
      <c r="BE713" s="149"/>
      <c r="BF713" s="149"/>
      <c r="BG713" s="149"/>
      <c r="BH713" s="149"/>
    </row>
    <row r="714" spans="1:60" outlineLevel="2" x14ac:dyDescent="0.2">
      <c r="A714" s="156"/>
      <c r="B714" s="157"/>
      <c r="C714" s="186" t="s">
        <v>2052</v>
      </c>
      <c r="D714" s="165"/>
      <c r="E714" s="166">
        <v>2</v>
      </c>
      <c r="F714" s="160"/>
      <c r="G714" s="160"/>
      <c r="H714" s="160"/>
      <c r="I714" s="160"/>
      <c r="J714" s="160"/>
      <c r="K714" s="160"/>
      <c r="L714" s="160"/>
      <c r="M714" s="160"/>
      <c r="N714" s="159"/>
      <c r="O714" s="159"/>
      <c r="P714" s="159"/>
      <c r="Q714" s="159"/>
      <c r="R714" s="160"/>
      <c r="S714" s="160"/>
      <c r="T714" s="160"/>
      <c r="U714" s="160"/>
      <c r="V714" s="160"/>
      <c r="W714" s="160"/>
      <c r="X714" s="160"/>
      <c r="Y714" s="160"/>
      <c r="Z714" s="149"/>
      <c r="AA714" s="149"/>
      <c r="AB714" s="149"/>
      <c r="AC714" s="149"/>
      <c r="AD714" s="149"/>
      <c r="AE714" s="149"/>
      <c r="AF714" s="149"/>
      <c r="AG714" s="149" t="s">
        <v>284</v>
      </c>
      <c r="AH714" s="149">
        <v>0</v>
      </c>
      <c r="AI714" s="149"/>
      <c r="AJ714" s="149"/>
      <c r="AK714" s="149"/>
      <c r="AL714" s="149"/>
      <c r="AM714" s="149"/>
      <c r="AN714" s="149"/>
      <c r="AO714" s="149"/>
      <c r="AP714" s="149"/>
      <c r="AQ714" s="149"/>
      <c r="AR714" s="149"/>
      <c r="AS714" s="149"/>
      <c r="AT714" s="149"/>
      <c r="AU714" s="149"/>
      <c r="AV714" s="149"/>
      <c r="AW714" s="149"/>
      <c r="AX714" s="149"/>
      <c r="AY714" s="149"/>
      <c r="AZ714" s="149"/>
      <c r="BA714" s="149"/>
      <c r="BB714" s="149"/>
      <c r="BC714" s="149"/>
      <c r="BD714" s="149"/>
      <c r="BE714" s="149"/>
      <c r="BF714" s="149"/>
      <c r="BG714" s="149"/>
      <c r="BH714" s="149"/>
    </row>
    <row r="715" spans="1:60" outlineLevel="2" x14ac:dyDescent="0.2">
      <c r="A715" s="156"/>
      <c r="B715" s="157"/>
      <c r="C715" s="251"/>
      <c r="D715" s="252"/>
      <c r="E715" s="252"/>
      <c r="F715" s="252"/>
      <c r="G715" s="252"/>
      <c r="H715" s="160"/>
      <c r="I715" s="160"/>
      <c r="J715" s="160"/>
      <c r="K715" s="160"/>
      <c r="L715" s="160"/>
      <c r="M715" s="160"/>
      <c r="N715" s="159"/>
      <c r="O715" s="159"/>
      <c r="P715" s="159"/>
      <c r="Q715" s="159"/>
      <c r="R715" s="160"/>
      <c r="S715" s="160"/>
      <c r="T715" s="160"/>
      <c r="U715" s="160"/>
      <c r="V715" s="160"/>
      <c r="W715" s="160"/>
      <c r="X715" s="160"/>
      <c r="Y715" s="160"/>
      <c r="Z715" s="149"/>
      <c r="AA715" s="149"/>
      <c r="AB715" s="149"/>
      <c r="AC715" s="149"/>
      <c r="AD715" s="149"/>
      <c r="AE715" s="149"/>
      <c r="AF715" s="149"/>
      <c r="AG715" s="149" t="s">
        <v>279</v>
      </c>
      <c r="AH715" s="149"/>
      <c r="AI715" s="149"/>
      <c r="AJ715" s="149"/>
      <c r="AK715" s="149"/>
      <c r="AL715" s="149"/>
      <c r="AM715" s="149"/>
      <c r="AN715" s="149"/>
      <c r="AO715" s="149"/>
      <c r="AP715" s="149"/>
      <c r="AQ715" s="149"/>
      <c r="AR715" s="149"/>
      <c r="AS715" s="149"/>
      <c r="AT715" s="149"/>
      <c r="AU715" s="149"/>
      <c r="AV715" s="149"/>
      <c r="AW715" s="149"/>
      <c r="AX715" s="149"/>
      <c r="AY715" s="149"/>
      <c r="AZ715" s="149"/>
      <c r="BA715" s="149"/>
      <c r="BB715" s="149"/>
      <c r="BC715" s="149"/>
      <c r="BD715" s="149"/>
      <c r="BE715" s="149"/>
      <c r="BF715" s="149"/>
      <c r="BG715" s="149"/>
      <c r="BH715" s="149"/>
    </row>
    <row r="716" spans="1:60" outlineLevel="1" x14ac:dyDescent="0.2">
      <c r="A716" s="175">
        <v>165</v>
      </c>
      <c r="B716" s="176" t="s">
        <v>2075</v>
      </c>
      <c r="C716" s="185" t="s">
        <v>2076</v>
      </c>
      <c r="D716" s="177" t="s">
        <v>357</v>
      </c>
      <c r="E716" s="178">
        <v>1</v>
      </c>
      <c r="F716" s="179"/>
      <c r="G716" s="180">
        <f>ROUND(E716*F716,2)</f>
        <v>0</v>
      </c>
      <c r="H716" s="179"/>
      <c r="I716" s="180">
        <f>ROUND(E716*H716,2)</f>
        <v>0</v>
      </c>
      <c r="J716" s="179"/>
      <c r="K716" s="180">
        <f>ROUND(E716*J716,2)</f>
        <v>0</v>
      </c>
      <c r="L716" s="180">
        <v>21</v>
      </c>
      <c r="M716" s="180">
        <f>G716*(1+L716/100)</f>
        <v>0</v>
      </c>
      <c r="N716" s="178">
        <v>1E-4</v>
      </c>
      <c r="O716" s="178">
        <f>ROUND(E716*N716,2)</f>
        <v>0</v>
      </c>
      <c r="P716" s="178">
        <v>0</v>
      </c>
      <c r="Q716" s="178">
        <f>ROUND(E716*P716,2)</f>
        <v>0</v>
      </c>
      <c r="R716" s="180" t="s">
        <v>378</v>
      </c>
      <c r="S716" s="180" t="s">
        <v>272</v>
      </c>
      <c r="T716" s="181" t="s">
        <v>272</v>
      </c>
      <c r="U716" s="160">
        <v>0</v>
      </c>
      <c r="V716" s="160">
        <f>ROUND(E716*U716,2)</f>
        <v>0</v>
      </c>
      <c r="W716" s="160"/>
      <c r="X716" s="160" t="s">
        <v>379</v>
      </c>
      <c r="Y716" s="160" t="s">
        <v>275</v>
      </c>
      <c r="Z716" s="149"/>
      <c r="AA716" s="149"/>
      <c r="AB716" s="149"/>
      <c r="AC716" s="149"/>
      <c r="AD716" s="149"/>
      <c r="AE716" s="149"/>
      <c r="AF716" s="149"/>
      <c r="AG716" s="149" t="s">
        <v>597</v>
      </c>
      <c r="AH716" s="149"/>
      <c r="AI716" s="149"/>
      <c r="AJ716" s="149"/>
      <c r="AK716" s="149"/>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row>
    <row r="717" spans="1:60" outlineLevel="2" x14ac:dyDescent="0.2">
      <c r="A717" s="156"/>
      <c r="B717" s="157"/>
      <c r="C717" s="249" t="s">
        <v>1574</v>
      </c>
      <c r="D717" s="250"/>
      <c r="E717" s="250"/>
      <c r="F717" s="250"/>
      <c r="G717" s="250"/>
      <c r="H717" s="160"/>
      <c r="I717" s="160"/>
      <c r="J717" s="160"/>
      <c r="K717" s="160"/>
      <c r="L717" s="160"/>
      <c r="M717" s="160"/>
      <c r="N717" s="159"/>
      <c r="O717" s="159"/>
      <c r="P717" s="159"/>
      <c r="Q717" s="159"/>
      <c r="R717" s="160"/>
      <c r="S717" s="160"/>
      <c r="T717" s="160"/>
      <c r="U717" s="160"/>
      <c r="V717" s="160"/>
      <c r="W717" s="160"/>
      <c r="X717" s="160"/>
      <c r="Y717" s="160"/>
      <c r="Z717" s="149"/>
      <c r="AA717" s="149"/>
      <c r="AB717" s="149"/>
      <c r="AC717" s="149"/>
      <c r="AD717" s="149"/>
      <c r="AE717" s="149"/>
      <c r="AF717" s="149"/>
      <c r="AG717" s="149" t="s">
        <v>278</v>
      </c>
      <c r="AH717" s="149"/>
      <c r="AI717" s="149"/>
      <c r="AJ717" s="149"/>
      <c r="AK717" s="149"/>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row>
    <row r="718" spans="1:60" outlineLevel="2" x14ac:dyDescent="0.2">
      <c r="A718" s="156"/>
      <c r="B718" s="157"/>
      <c r="C718" s="186" t="s">
        <v>2077</v>
      </c>
      <c r="D718" s="165"/>
      <c r="E718" s="166">
        <v>1</v>
      </c>
      <c r="F718" s="160"/>
      <c r="G718" s="160"/>
      <c r="H718" s="160"/>
      <c r="I718" s="160"/>
      <c r="J718" s="160"/>
      <c r="K718" s="160"/>
      <c r="L718" s="160"/>
      <c r="M718" s="160"/>
      <c r="N718" s="159"/>
      <c r="O718" s="159"/>
      <c r="P718" s="159"/>
      <c r="Q718" s="159"/>
      <c r="R718" s="160"/>
      <c r="S718" s="160"/>
      <c r="T718" s="160"/>
      <c r="U718" s="160"/>
      <c r="V718" s="160"/>
      <c r="W718" s="160"/>
      <c r="X718" s="160"/>
      <c r="Y718" s="160"/>
      <c r="Z718" s="149"/>
      <c r="AA718" s="149"/>
      <c r="AB718" s="149"/>
      <c r="AC718" s="149"/>
      <c r="AD718" s="149"/>
      <c r="AE718" s="149"/>
      <c r="AF718" s="149"/>
      <c r="AG718" s="149" t="s">
        <v>284</v>
      </c>
      <c r="AH718" s="149">
        <v>0</v>
      </c>
      <c r="AI718" s="149"/>
      <c r="AJ718" s="149"/>
      <c r="AK718" s="149"/>
      <c r="AL718" s="149"/>
      <c r="AM718" s="149"/>
      <c r="AN718" s="149"/>
      <c r="AO718" s="149"/>
      <c r="AP718" s="149"/>
      <c r="AQ718" s="149"/>
      <c r="AR718" s="149"/>
      <c r="AS718" s="149"/>
      <c r="AT718" s="149"/>
      <c r="AU718" s="149"/>
      <c r="AV718" s="149"/>
      <c r="AW718" s="149"/>
      <c r="AX718" s="149"/>
      <c r="AY718" s="149"/>
      <c r="AZ718" s="149"/>
      <c r="BA718" s="149"/>
      <c r="BB718" s="149"/>
      <c r="BC718" s="149"/>
      <c r="BD718" s="149"/>
      <c r="BE718" s="149"/>
      <c r="BF718" s="149"/>
      <c r="BG718" s="149"/>
      <c r="BH718" s="149"/>
    </row>
    <row r="719" spans="1:60" outlineLevel="2" x14ac:dyDescent="0.2">
      <c r="A719" s="156"/>
      <c r="B719" s="157"/>
      <c r="C719" s="251"/>
      <c r="D719" s="252"/>
      <c r="E719" s="252"/>
      <c r="F719" s="252"/>
      <c r="G719" s="252"/>
      <c r="H719" s="160"/>
      <c r="I719" s="160"/>
      <c r="J719" s="160"/>
      <c r="K719" s="160"/>
      <c r="L719" s="160"/>
      <c r="M719" s="160"/>
      <c r="N719" s="159"/>
      <c r="O719" s="159"/>
      <c r="P719" s="159"/>
      <c r="Q719" s="159"/>
      <c r="R719" s="160"/>
      <c r="S719" s="160"/>
      <c r="T719" s="160"/>
      <c r="U719" s="160"/>
      <c r="V719" s="160"/>
      <c r="W719" s="160"/>
      <c r="X719" s="160"/>
      <c r="Y719" s="160"/>
      <c r="Z719" s="149"/>
      <c r="AA719" s="149"/>
      <c r="AB719" s="149"/>
      <c r="AC719" s="149"/>
      <c r="AD719" s="149"/>
      <c r="AE719" s="149"/>
      <c r="AF719" s="149"/>
      <c r="AG719" s="149" t="s">
        <v>279</v>
      </c>
      <c r="AH719" s="149"/>
      <c r="AI719" s="149"/>
      <c r="AJ719" s="149"/>
      <c r="AK719" s="149"/>
      <c r="AL719" s="149"/>
      <c r="AM719" s="149"/>
      <c r="AN719" s="149"/>
      <c r="AO719" s="149"/>
      <c r="AP719" s="149"/>
      <c r="AQ719" s="149"/>
      <c r="AR719" s="149"/>
      <c r="AS719" s="149"/>
      <c r="AT719" s="149"/>
      <c r="AU719" s="149"/>
      <c r="AV719" s="149"/>
      <c r="AW719" s="149"/>
      <c r="AX719" s="149"/>
      <c r="AY719" s="149"/>
      <c r="AZ719" s="149"/>
      <c r="BA719" s="149"/>
      <c r="BB719" s="149"/>
      <c r="BC719" s="149"/>
      <c r="BD719" s="149"/>
      <c r="BE719" s="149"/>
      <c r="BF719" s="149"/>
      <c r="BG719" s="149"/>
      <c r="BH719" s="149"/>
    </row>
    <row r="720" spans="1:60" outlineLevel="1" x14ac:dyDescent="0.2">
      <c r="A720" s="175">
        <v>166</v>
      </c>
      <c r="B720" s="176" t="s">
        <v>2078</v>
      </c>
      <c r="C720" s="185" t="s">
        <v>2079</v>
      </c>
      <c r="D720" s="177" t="s">
        <v>357</v>
      </c>
      <c r="E720" s="178">
        <v>4</v>
      </c>
      <c r="F720" s="179"/>
      <c r="G720" s="180">
        <f>ROUND(E720*F720,2)</f>
        <v>0</v>
      </c>
      <c r="H720" s="179"/>
      <c r="I720" s="180">
        <f>ROUND(E720*H720,2)</f>
        <v>0</v>
      </c>
      <c r="J720" s="179"/>
      <c r="K720" s="180">
        <f>ROUND(E720*J720,2)</f>
        <v>0</v>
      </c>
      <c r="L720" s="180">
        <v>21</v>
      </c>
      <c r="M720" s="180">
        <f>G720*(1+L720/100)</f>
        <v>0</v>
      </c>
      <c r="N720" s="178">
        <v>1.7000000000000001E-4</v>
      </c>
      <c r="O720" s="178">
        <f>ROUND(E720*N720,2)</f>
        <v>0</v>
      </c>
      <c r="P720" s="178">
        <v>0</v>
      </c>
      <c r="Q720" s="178">
        <f>ROUND(E720*P720,2)</f>
        <v>0</v>
      </c>
      <c r="R720" s="180" t="s">
        <v>378</v>
      </c>
      <c r="S720" s="180" t="s">
        <v>272</v>
      </c>
      <c r="T720" s="181" t="s">
        <v>272</v>
      </c>
      <c r="U720" s="160">
        <v>0</v>
      </c>
      <c r="V720" s="160">
        <f>ROUND(E720*U720,2)</f>
        <v>0</v>
      </c>
      <c r="W720" s="160"/>
      <c r="X720" s="160" t="s">
        <v>379</v>
      </c>
      <c r="Y720" s="160" t="s">
        <v>275</v>
      </c>
      <c r="Z720" s="149"/>
      <c r="AA720" s="149"/>
      <c r="AB720" s="149"/>
      <c r="AC720" s="149"/>
      <c r="AD720" s="149"/>
      <c r="AE720" s="149"/>
      <c r="AF720" s="149"/>
      <c r="AG720" s="149" t="s">
        <v>597</v>
      </c>
      <c r="AH720" s="149"/>
      <c r="AI720" s="149"/>
      <c r="AJ720" s="149"/>
      <c r="AK720" s="149"/>
      <c r="AL720" s="149"/>
      <c r="AM720" s="149"/>
      <c r="AN720" s="149"/>
      <c r="AO720" s="149"/>
      <c r="AP720" s="149"/>
      <c r="AQ720" s="149"/>
      <c r="AR720" s="149"/>
      <c r="AS720" s="149"/>
      <c r="AT720" s="149"/>
      <c r="AU720" s="149"/>
      <c r="AV720" s="149"/>
      <c r="AW720" s="149"/>
      <c r="AX720" s="149"/>
      <c r="AY720" s="149"/>
      <c r="AZ720" s="149"/>
      <c r="BA720" s="149"/>
      <c r="BB720" s="149"/>
      <c r="BC720" s="149"/>
      <c r="BD720" s="149"/>
      <c r="BE720" s="149"/>
      <c r="BF720" s="149"/>
      <c r="BG720" s="149"/>
      <c r="BH720" s="149"/>
    </row>
    <row r="721" spans="1:60" outlineLevel="2" x14ac:dyDescent="0.2">
      <c r="A721" s="156"/>
      <c r="B721" s="157"/>
      <c r="C721" s="249" t="s">
        <v>2080</v>
      </c>
      <c r="D721" s="250"/>
      <c r="E721" s="250"/>
      <c r="F721" s="250"/>
      <c r="G721" s="250"/>
      <c r="H721" s="160"/>
      <c r="I721" s="160"/>
      <c r="J721" s="160"/>
      <c r="K721" s="160"/>
      <c r="L721" s="160"/>
      <c r="M721" s="160"/>
      <c r="N721" s="159"/>
      <c r="O721" s="159"/>
      <c r="P721" s="159"/>
      <c r="Q721" s="159"/>
      <c r="R721" s="160"/>
      <c r="S721" s="160"/>
      <c r="T721" s="160"/>
      <c r="U721" s="160"/>
      <c r="V721" s="160"/>
      <c r="W721" s="160"/>
      <c r="X721" s="160"/>
      <c r="Y721" s="160"/>
      <c r="Z721" s="149"/>
      <c r="AA721" s="149"/>
      <c r="AB721" s="149"/>
      <c r="AC721" s="149"/>
      <c r="AD721" s="149"/>
      <c r="AE721" s="149"/>
      <c r="AF721" s="149"/>
      <c r="AG721" s="149" t="s">
        <v>278</v>
      </c>
      <c r="AH721" s="149"/>
      <c r="AI721" s="149"/>
      <c r="AJ721" s="149"/>
      <c r="AK721" s="149"/>
      <c r="AL721" s="149"/>
      <c r="AM721" s="149"/>
      <c r="AN721" s="149"/>
      <c r="AO721" s="149"/>
      <c r="AP721" s="149"/>
      <c r="AQ721" s="149"/>
      <c r="AR721" s="149"/>
      <c r="AS721" s="149"/>
      <c r="AT721" s="149"/>
      <c r="AU721" s="149"/>
      <c r="AV721" s="149"/>
      <c r="AW721" s="149"/>
      <c r="AX721" s="149"/>
      <c r="AY721" s="149"/>
      <c r="AZ721" s="149"/>
      <c r="BA721" s="149"/>
      <c r="BB721" s="149"/>
      <c r="BC721" s="149"/>
      <c r="BD721" s="149"/>
      <c r="BE721" s="149"/>
      <c r="BF721" s="149"/>
      <c r="BG721" s="149"/>
      <c r="BH721" s="149"/>
    </row>
    <row r="722" spans="1:60" outlineLevel="2" x14ac:dyDescent="0.2">
      <c r="A722" s="156"/>
      <c r="B722" s="157"/>
      <c r="C722" s="186" t="s">
        <v>2081</v>
      </c>
      <c r="D722" s="165"/>
      <c r="E722" s="166">
        <v>4</v>
      </c>
      <c r="F722" s="160"/>
      <c r="G722" s="160"/>
      <c r="H722" s="160"/>
      <c r="I722" s="160"/>
      <c r="J722" s="160"/>
      <c r="K722" s="160"/>
      <c r="L722" s="160"/>
      <c r="M722" s="160"/>
      <c r="N722" s="159"/>
      <c r="O722" s="159"/>
      <c r="P722" s="159"/>
      <c r="Q722" s="159"/>
      <c r="R722" s="160"/>
      <c r="S722" s="160"/>
      <c r="T722" s="160"/>
      <c r="U722" s="160"/>
      <c r="V722" s="160"/>
      <c r="W722" s="160"/>
      <c r="X722" s="160"/>
      <c r="Y722" s="160"/>
      <c r="Z722" s="149"/>
      <c r="AA722" s="149"/>
      <c r="AB722" s="149"/>
      <c r="AC722" s="149"/>
      <c r="AD722" s="149"/>
      <c r="AE722" s="149"/>
      <c r="AF722" s="149"/>
      <c r="AG722" s="149" t="s">
        <v>284</v>
      </c>
      <c r="AH722" s="149">
        <v>0</v>
      </c>
      <c r="AI722" s="149"/>
      <c r="AJ722" s="149"/>
      <c r="AK722" s="149"/>
      <c r="AL722" s="149"/>
      <c r="AM722" s="149"/>
      <c r="AN722" s="149"/>
      <c r="AO722" s="149"/>
      <c r="AP722" s="149"/>
      <c r="AQ722" s="149"/>
      <c r="AR722" s="149"/>
      <c r="AS722" s="149"/>
      <c r="AT722" s="149"/>
      <c r="AU722" s="149"/>
      <c r="AV722" s="149"/>
      <c r="AW722" s="149"/>
      <c r="AX722" s="149"/>
      <c r="AY722" s="149"/>
      <c r="AZ722" s="149"/>
      <c r="BA722" s="149"/>
      <c r="BB722" s="149"/>
      <c r="BC722" s="149"/>
      <c r="BD722" s="149"/>
      <c r="BE722" s="149"/>
      <c r="BF722" s="149"/>
      <c r="BG722" s="149"/>
      <c r="BH722" s="149"/>
    </row>
    <row r="723" spans="1:60" outlineLevel="2" x14ac:dyDescent="0.2">
      <c r="A723" s="156"/>
      <c r="B723" s="157"/>
      <c r="C723" s="251"/>
      <c r="D723" s="252"/>
      <c r="E723" s="252"/>
      <c r="F723" s="252"/>
      <c r="G723" s="252"/>
      <c r="H723" s="160"/>
      <c r="I723" s="160"/>
      <c r="J723" s="160"/>
      <c r="K723" s="160"/>
      <c r="L723" s="160"/>
      <c r="M723" s="160"/>
      <c r="N723" s="159"/>
      <c r="O723" s="159"/>
      <c r="P723" s="159"/>
      <c r="Q723" s="159"/>
      <c r="R723" s="160"/>
      <c r="S723" s="160"/>
      <c r="T723" s="160"/>
      <c r="U723" s="160"/>
      <c r="V723" s="160"/>
      <c r="W723" s="160"/>
      <c r="X723" s="160"/>
      <c r="Y723" s="160"/>
      <c r="Z723" s="149"/>
      <c r="AA723" s="149"/>
      <c r="AB723" s="149"/>
      <c r="AC723" s="149"/>
      <c r="AD723" s="149"/>
      <c r="AE723" s="149"/>
      <c r="AF723" s="149"/>
      <c r="AG723" s="149" t="s">
        <v>279</v>
      </c>
      <c r="AH723" s="149"/>
      <c r="AI723" s="149"/>
      <c r="AJ723" s="149"/>
      <c r="AK723" s="149"/>
      <c r="AL723" s="149"/>
      <c r="AM723" s="149"/>
      <c r="AN723" s="149"/>
      <c r="AO723" s="149"/>
      <c r="AP723" s="149"/>
      <c r="AQ723" s="149"/>
      <c r="AR723" s="149"/>
      <c r="AS723" s="149"/>
      <c r="AT723" s="149"/>
      <c r="AU723" s="149"/>
      <c r="AV723" s="149"/>
      <c r="AW723" s="149"/>
      <c r="AX723" s="149"/>
      <c r="AY723" s="149"/>
      <c r="AZ723" s="149"/>
      <c r="BA723" s="149"/>
      <c r="BB723" s="149"/>
      <c r="BC723" s="149"/>
      <c r="BD723" s="149"/>
      <c r="BE723" s="149"/>
      <c r="BF723" s="149"/>
      <c r="BG723" s="149"/>
      <c r="BH723" s="149"/>
    </row>
    <row r="724" spans="1:60" outlineLevel="1" x14ac:dyDescent="0.2">
      <c r="A724" s="175">
        <v>167</v>
      </c>
      <c r="B724" s="176" t="s">
        <v>2082</v>
      </c>
      <c r="C724" s="185" t="s">
        <v>2083</v>
      </c>
      <c r="D724" s="177" t="s">
        <v>357</v>
      </c>
      <c r="E724" s="178">
        <v>6</v>
      </c>
      <c r="F724" s="179"/>
      <c r="G724" s="180">
        <f>ROUND(E724*F724,2)</f>
        <v>0</v>
      </c>
      <c r="H724" s="179"/>
      <c r="I724" s="180">
        <f>ROUND(E724*H724,2)</f>
        <v>0</v>
      </c>
      <c r="J724" s="179"/>
      <c r="K724" s="180">
        <f>ROUND(E724*J724,2)</f>
        <v>0</v>
      </c>
      <c r="L724" s="180">
        <v>21</v>
      </c>
      <c r="M724" s="180">
        <f>G724*(1+L724/100)</f>
        <v>0</v>
      </c>
      <c r="N724" s="178">
        <v>5.5000000000000003E-4</v>
      </c>
      <c r="O724" s="178">
        <f>ROUND(E724*N724,2)</f>
        <v>0</v>
      </c>
      <c r="P724" s="178">
        <v>0</v>
      </c>
      <c r="Q724" s="178">
        <f>ROUND(E724*P724,2)</f>
        <v>0</v>
      </c>
      <c r="R724" s="180"/>
      <c r="S724" s="180" t="s">
        <v>354</v>
      </c>
      <c r="T724" s="181" t="s">
        <v>272</v>
      </c>
      <c r="U724" s="160">
        <v>0</v>
      </c>
      <c r="V724" s="160">
        <f>ROUND(E724*U724,2)</f>
        <v>0</v>
      </c>
      <c r="W724" s="160"/>
      <c r="X724" s="160" t="s">
        <v>379</v>
      </c>
      <c r="Y724" s="160" t="s">
        <v>275</v>
      </c>
      <c r="Z724" s="149"/>
      <c r="AA724" s="149"/>
      <c r="AB724" s="149"/>
      <c r="AC724" s="149"/>
      <c r="AD724" s="149"/>
      <c r="AE724" s="149"/>
      <c r="AF724" s="149"/>
      <c r="AG724" s="149" t="s">
        <v>597</v>
      </c>
      <c r="AH724" s="149"/>
      <c r="AI724" s="149"/>
      <c r="AJ724" s="149"/>
      <c r="AK724" s="149"/>
      <c r="AL724" s="149"/>
      <c r="AM724" s="149"/>
      <c r="AN724" s="149"/>
      <c r="AO724" s="149"/>
      <c r="AP724" s="149"/>
      <c r="AQ724" s="149"/>
      <c r="AR724" s="149"/>
      <c r="AS724" s="149"/>
      <c r="AT724" s="149"/>
      <c r="AU724" s="149"/>
      <c r="AV724" s="149"/>
      <c r="AW724" s="149"/>
      <c r="AX724" s="149"/>
      <c r="AY724" s="149"/>
      <c r="AZ724" s="149"/>
      <c r="BA724" s="149"/>
      <c r="BB724" s="149"/>
      <c r="BC724" s="149"/>
      <c r="BD724" s="149"/>
      <c r="BE724" s="149"/>
      <c r="BF724" s="149"/>
      <c r="BG724" s="149"/>
      <c r="BH724" s="149"/>
    </row>
    <row r="725" spans="1:60" outlineLevel="2" x14ac:dyDescent="0.2">
      <c r="A725" s="156"/>
      <c r="B725" s="157"/>
      <c r="C725" s="249" t="s">
        <v>2080</v>
      </c>
      <c r="D725" s="250"/>
      <c r="E725" s="250"/>
      <c r="F725" s="250"/>
      <c r="G725" s="250"/>
      <c r="H725" s="160"/>
      <c r="I725" s="160"/>
      <c r="J725" s="160"/>
      <c r="K725" s="160"/>
      <c r="L725" s="160"/>
      <c r="M725" s="160"/>
      <c r="N725" s="159"/>
      <c r="O725" s="159"/>
      <c r="P725" s="159"/>
      <c r="Q725" s="159"/>
      <c r="R725" s="160"/>
      <c r="S725" s="160"/>
      <c r="T725" s="160"/>
      <c r="U725" s="160"/>
      <c r="V725" s="160"/>
      <c r="W725" s="160"/>
      <c r="X725" s="160"/>
      <c r="Y725" s="160"/>
      <c r="Z725" s="149"/>
      <c r="AA725" s="149"/>
      <c r="AB725" s="149"/>
      <c r="AC725" s="149"/>
      <c r="AD725" s="149"/>
      <c r="AE725" s="149"/>
      <c r="AF725" s="149"/>
      <c r="AG725" s="149" t="s">
        <v>278</v>
      </c>
      <c r="AH725" s="149"/>
      <c r="AI725" s="149"/>
      <c r="AJ725" s="149"/>
      <c r="AK725" s="149"/>
      <c r="AL725" s="149"/>
      <c r="AM725" s="149"/>
      <c r="AN725" s="149"/>
      <c r="AO725" s="149"/>
      <c r="AP725" s="149"/>
      <c r="AQ725" s="149"/>
      <c r="AR725" s="149"/>
      <c r="AS725" s="149"/>
      <c r="AT725" s="149"/>
      <c r="AU725" s="149"/>
      <c r="AV725" s="149"/>
      <c r="AW725" s="149"/>
      <c r="AX725" s="149"/>
      <c r="AY725" s="149"/>
      <c r="AZ725" s="149"/>
      <c r="BA725" s="149"/>
      <c r="BB725" s="149"/>
      <c r="BC725" s="149"/>
      <c r="BD725" s="149"/>
      <c r="BE725" s="149"/>
      <c r="BF725" s="149"/>
      <c r="BG725" s="149"/>
      <c r="BH725" s="149"/>
    </row>
    <row r="726" spans="1:60" outlineLevel="2" x14ac:dyDescent="0.2">
      <c r="A726" s="156"/>
      <c r="B726" s="157"/>
      <c r="C726" s="186" t="s">
        <v>2084</v>
      </c>
      <c r="D726" s="165"/>
      <c r="E726" s="166">
        <v>6</v>
      </c>
      <c r="F726" s="160"/>
      <c r="G726" s="160"/>
      <c r="H726" s="160"/>
      <c r="I726" s="160"/>
      <c r="J726" s="160"/>
      <c r="K726" s="160"/>
      <c r="L726" s="160"/>
      <c r="M726" s="160"/>
      <c r="N726" s="159"/>
      <c r="O726" s="159"/>
      <c r="P726" s="159"/>
      <c r="Q726" s="159"/>
      <c r="R726" s="160"/>
      <c r="S726" s="160"/>
      <c r="T726" s="160"/>
      <c r="U726" s="160"/>
      <c r="V726" s="160"/>
      <c r="W726" s="160"/>
      <c r="X726" s="160"/>
      <c r="Y726" s="160"/>
      <c r="Z726" s="149"/>
      <c r="AA726" s="149"/>
      <c r="AB726" s="149"/>
      <c r="AC726" s="149"/>
      <c r="AD726" s="149"/>
      <c r="AE726" s="149"/>
      <c r="AF726" s="149"/>
      <c r="AG726" s="149" t="s">
        <v>284</v>
      </c>
      <c r="AH726" s="149">
        <v>0</v>
      </c>
      <c r="AI726" s="149"/>
      <c r="AJ726" s="149"/>
      <c r="AK726" s="149"/>
      <c r="AL726" s="149"/>
      <c r="AM726" s="149"/>
      <c r="AN726" s="149"/>
      <c r="AO726" s="149"/>
      <c r="AP726" s="149"/>
      <c r="AQ726" s="149"/>
      <c r="AR726" s="149"/>
      <c r="AS726" s="149"/>
      <c r="AT726" s="149"/>
      <c r="AU726" s="149"/>
      <c r="AV726" s="149"/>
      <c r="AW726" s="149"/>
      <c r="AX726" s="149"/>
      <c r="AY726" s="149"/>
      <c r="AZ726" s="149"/>
      <c r="BA726" s="149"/>
      <c r="BB726" s="149"/>
      <c r="BC726" s="149"/>
      <c r="BD726" s="149"/>
      <c r="BE726" s="149"/>
      <c r="BF726" s="149"/>
      <c r="BG726" s="149"/>
      <c r="BH726" s="149"/>
    </row>
    <row r="727" spans="1:60" outlineLevel="2" x14ac:dyDescent="0.2">
      <c r="A727" s="156"/>
      <c r="B727" s="157"/>
      <c r="C727" s="251"/>
      <c r="D727" s="252"/>
      <c r="E727" s="252"/>
      <c r="F727" s="252"/>
      <c r="G727" s="252"/>
      <c r="H727" s="160"/>
      <c r="I727" s="160"/>
      <c r="J727" s="160"/>
      <c r="K727" s="160"/>
      <c r="L727" s="160"/>
      <c r="M727" s="160"/>
      <c r="N727" s="159"/>
      <c r="O727" s="159"/>
      <c r="P727" s="159"/>
      <c r="Q727" s="159"/>
      <c r="R727" s="160"/>
      <c r="S727" s="160"/>
      <c r="T727" s="160"/>
      <c r="U727" s="160"/>
      <c r="V727" s="160"/>
      <c r="W727" s="160"/>
      <c r="X727" s="160"/>
      <c r="Y727" s="160"/>
      <c r="Z727" s="149"/>
      <c r="AA727" s="149"/>
      <c r="AB727" s="149"/>
      <c r="AC727" s="149"/>
      <c r="AD727" s="149"/>
      <c r="AE727" s="149"/>
      <c r="AF727" s="149"/>
      <c r="AG727" s="149" t="s">
        <v>279</v>
      </c>
      <c r="AH727" s="149"/>
      <c r="AI727" s="149"/>
      <c r="AJ727" s="149"/>
      <c r="AK727" s="149"/>
      <c r="AL727" s="149"/>
      <c r="AM727" s="149"/>
      <c r="AN727" s="149"/>
      <c r="AO727" s="149"/>
      <c r="AP727" s="149"/>
      <c r="AQ727" s="149"/>
      <c r="AR727" s="149"/>
      <c r="AS727" s="149"/>
      <c r="AT727" s="149"/>
      <c r="AU727" s="149"/>
      <c r="AV727" s="149"/>
      <c r="AW727" s="149"/>
      <c r="AX727" s="149"/>
      <c r="AY727" s="149"/>
      <c r="AZ727" s="149"/>
      <c r="BA727" s="149"/>
      <c r="BB727" s="149"/>
      <c r="BC727" s="149"/>
      <c r="BD727" s="149"/>
      <c r="BE727" s="149"/>
      <c r="BF727" s="149"/>
      <c r="BG727" s="149"/>
      <c r="BH727" s="149"/>
    </row>
    <row r="728" spans="1:60" outlineLevel="1" x14ac:dyDescent="0.2">
      <c r="A728" s="175">
        <v>168</v>
      </c>
      <c r="B728" s="176" t="s">
        <v>2085</v>
      </c>
      <c r="C728" s="185" t="s">
        <v>2086</v>
      </c>
      <c r="D728" s="177" t="s">
        <v>357</v>
      </c>
      <c r="E728" s="178">
        <v>12</v>
      </c>
      <c r="F728" s="179"/>
      <c r="G728" s="180">
        <f>ROUND(E728*F728,2)</f>
        <v>0</v>
      </c>
      <c r="H728" s="179"/>
      <c r="I728" s="180">
        <f>ROUND(E728*H728,2)</f>
        <v>0</v>
      </c>
      <c r="J728" s="179"/>
      <c r="K728" s="180">
        <f>ROUND(E728*J728,2)</f>
        <v>0</v>
      </c>
      <c r="L728" s="180">
        <v>21</v>
      </c>
      <c r="M728" s="180">
        <f>G728*(1+L728/100)</f>
        <v>0</v>
      </c>
      <c r="N728" s="178">
        <v>8.1999999999999998E-4</v>
      </c>
      <c r="O728" s="178">
        <f>ROUND(E728*N728,2)</f>
        <v>0.01</v>
      </c>
      <c r="P728" s="178">
        <v>0</v>
      </c>
      <c r="Q728" s="178">
        <f>ROUND(E728*P728,2)</f>
        <v>0</v>
      </c>
      <c r="R728" s="180"/>
      <c r="S728" s="180" t="s">
        <v>354</v>
      </c>
      <c r="T728" s="181" t="s">
        <v>272</v>
      </c>
      <c r="U728" s="160">
        <v>0</v>
      </c>
      <c r="V728" s="160">
        <f>ROUND(E728*U728,2)</f>
        <v>0</v>
      </c>
      <c r="W728" s="160"/>
      <c r="X728" s="160" t="s">
        <v>379</v>
      </c>
      <c r="Y728" s="160" t="s">
        <v>275</v>
      </c>
      <c r="Z728" s="149"/>
      <c r="AA728" s="149"/>
      <c r="AB728" s="149"/>
      <c r="AC728" s="149"/>
      <c r="AD728" s="149"/>
      <c r="AE728" s="149"/>
      <c r="AF728" s="149"/>
      <c r="AG728" s="149" t="s">
        <v>597</v>
      </c>
      <c r="AH728" s="149"/>
      <c r="AI728" s="149"/>
      <c r="AJ728" s="149"/>
      <c r="AK728" s="149"/>
      <c r="AL728" s="149"/>
      <c r="AM728" s="149"/>
      <c r="AN728" s="149"/>
      <c r="AO728" s="149"/>
      <c r="AP728" s="149"/>
      <c r="AQ728" s="149"/>
      <c r="AR728" s="149"/>
      <c r="AS728" s="149"/>
      <c r="AT728" s="149"/>
      <c r="AU728" s="149"/>
      <c r="AV728" s="149"/>
      <c r="AW728" s="149"/>
      <c r="AX728" s="149"/>
      <c r="AY728" s="149"/>
      <c r="AZ728" s="149"/>
      <c r="BA728" s="149"/>
      <c r="BB728" s="149"/>
      <c r="BC728" s="149"/>
      <c r="BD728" s="149"/>
      <c r="BE728" s="149"/>
      <c r="BF728" s="149"/>
      <c r="BG728" s="149"/>
      <c r="BH728" s="149"/>
    </row>
    <row r="729" spans="1:60" outlineLevel="2" x14ac:dyDescent="0.2">
      <c r="A729" s="156"/>
      <c r="B729" s="157"/>
      <c r="C729" s="249" t="s">
        <v>2080</v>
      </c>
      <c r="D729" s="250"/>
      <c r="E729" s="250"/>
      <c r="F729" s="250"/>
      <c r="G729" s="250"/>
      <c r="H729" s="160"/>
      <c r="I729" s="160"/>
      <c r="J729" s="160"/>
      <c r="K729" s="160"/>
      <c r="L729" s="160"/>
      <c r="M729" s="160"/>
      <c r="N729" s="159"/>
      <c r="O729" s="159"/>
      <c r="P729" s="159"/>
      <c r="Q729" s="159"/>
      <c r="R729" s="160"/>
      <c r="S729" s="160"/>
      <c r="T729" s="160"/>
      <c r="U729" s="160"/>
      <c r="V729" s="160"/>
      <c r="W729" s="160"/>
      <c r="X729" s="160"/>
      <c r="Y729" s="160"/>
      <c r="Z729" s="149"/>
      <c r="AA729" s="149"/>
      <c r="AB729" s="149"/>
      <c r="AC729" s="149"/>
      <c r="AD729" s="149"/>
      <c r="AE729" s="149"/>
      <c r="AF729" s="149"/>
      <c r="AG729" s="149" t="s">
        <v>278</v>
      </c>
      <c r="AH729" s="149"/>
      <c r="AI729" s="149"/>
      <c r="AJ729" s="149"/>
      <c r="AK729" s="149"/>
      <c r="AL729" s="149"/>
      <c r="AM729" s="149"/>
      <c r="AN729" s="149"/>
      <c r="AO729" s="149"/>
      <c r="AP729" s="149"/>
      <c r="AQ729" s="149"/>
      <c r="AR729" s="149"/>
      <c r="AS729" s="149"/>
      <c r="AT729" s="149"/>
      <c r="AU729" s="149"/>
      <c r="AV729" s="149"/>
      <c r="AW729" s="149"/>
      <c r="AX729" s="149"/>
      <c r="AY729" s="149"/>
      <c r="AZ729" s="149"/>
      <c r="BA729" s="149"/>
      <c r="BB729" s="149"/>
      <c r="BC729" s="149"/>
      <c r="BD729" s="149"/>
      <c r="BE729" s="149"/>
      <c r="BF729" s="149"/>
      <c r="BG729" s="149"/>
      <c r="BH729" s="149"/>
    </row>
    <row r="730" spans="1:60" outlineLevel="2" x14ac:dyDescent="0.2">
      <c r="A730" s="156"/>
      <c r="B730" s="157"/>
      <c r="C730" s="186" t="s">
        <v>2087</v>
      </c>
      <c r="D730" s="165"/>
      <c r="E730" s="166">
        <v>12</v>
      </c>
      <c r="F730" s="160"/>
      <c r="G730" s="160"/>
      <c r="H730" s="160"/>
      <c r="I730" s="160"/>
      <c r="J730" s="160"/>
      <c r="K730" s="160"/>
      <c r="L730" s="160"/>
      <c r="M730" s="160"/>
      <c r="N730" s="159"/>
      <c r="O730" s="159"/>
      <c r="P730" s="159"/>
      <c r="Q730" s="159"/>
      <c r="R730" s="160"/>
      <c r="S730" s="160"/>
      <c r="T730" s="160"/>
      <c r="U730" s="160"/>
      <c r="V730" s="160"/>
      <c r="W730" s="160"/>
      <c r="X730" s="160"/>
      <c r="Y730" s="160"/>
      <c r="Z730" s="149"/>
      <c r="AA730" s="149"/>
      <c r="AB730" s="149"/>
      <c r="AC730" s="149"/>
      <c r="AD730" s="149"/>
      <c r="AE730" s="149"/>
      <c r="AF730" s="149"/>
      <c r="AG730" s="149" t="s">
        <v>284</v>
      </c>
      <c r="AH730" s="149">
        <v>0</v>
      </c>
      <c r="AI730" s="149"/>
      <c r="AJ730" s="149"/>
      <c r="AK730" s="149"/>
      <c r="AL730" s="149"/>
      <c r="AM730" s="149"/>
      <c r="AN730" s="149"/>
      <c r="AO730" s="149"/>
      <c r="AP730" s="149"/>
      <c r="AQ730" s="149"/>
      <c r="AR730" s="149"/>
      <c r="AS730" s="149"/>
      <c r="AT730" s="149"/>
      <c r="AU730" s="149"/>
      <c r="AV730" s="149"/>
      <c r="AW730" s="149"/>
      <c r="AX730" s="149"/>
      <c r="AY730" s="149"/>
      <c r="AZ730" s="149"/>
      <c r="BA730" s="149"/>
      <c r="BB730" s="149"/>
      <c r="BC730" s="149"/>
      <c r="BD730" s="149"/>
      <c r="BE730" s="149"/>
      <c r="BF730" s="149"/>
      <c r="BG730" s="149"/>
      <c r="BH730" s="149"/>
    </row>
    <row r="731" spans="1:60" outlineLevel="2" x14ac:dyDescent="0.2">
      <c r="A731" s="156"/>
      <c r="B731" s="157"/>
      <c r="C731" s="251"/>
      <c r="D731" s="252"/>
      <c r="E731" s="252"/>
      <c r="F731" s="252"/>
      <c r="G731" s="252"/>
      <c r="H731" s="160"/>
      <c r="I731" s="160"/>
      <c r="J731" s="160"/>
      <c r="K731" s="160"/>
      <c r="L731" s="160"/>
      <c r="M731" s="160"/>
      <c r="N731" s="159"/>
      <c r="O731" s="159"/>
      <c r="P731" s="159"/>
      <c r="Q731" s="159"/>
      <c r="R731" s="160"/>
      <c r="S731" s="160"/>
      <c r="T731" s="160"/>
      <c r="U731" s="160"/>
      <c r="V731" s="160"/>
      <c r="W731" s="160"/>
      <c r="X731" s="160"/>
      <c r="Y731" s="160"/>
      <c r="Z731" s="149"/>
      <c r="AA731" s="149"/>
      <c r="AB731" s="149"/>
      <c r="AC731" s="149"/>
      <c r="AD731" s="149"/>
      <c r="AE731" s="149"/>
      <c r="AF731" s="149"/>
      <c r="AG731" s="149" t="s">
        <v>279</v>
      </c>
      <c r="AH731" s="149"/>
      <c r="AI731" s="149"/>
      <c r="AJ731" s="149"/>
      <c r="AK731" s="149"/>
      <c r="AL731" s="149"/>
      <c r="AM731" s="149"/>
      <c r="AN731" s="149"/>
      <c r="AO731" s="149"/>
      <c r="AP731" s="149"/>
      <c r="AQ731" s="149"/>
      <c r="AR731" s="149"/>
      <c r="AS731" s="149"/>
      <c r="AT731" s="149"/>
      <c r="AU731" s="149"/>
      <c r="AV731" s="149"/>
      <c r="AW731" s="149"/>
      <c r="AX731" s="149"/>
      <c r="AY731" s="149"/>
      <c r="AZ731" s="149"/>
      <c r="BA731" s="149"/>
      <c r="BB731" s="149"/>
      <c r="BC731" s="149"/>
      <c r="BD731" s="149"/>
      <c r="BE731" s="149"/>
      <c r="BF731" s="149"/>
      <c r="BG731" s="149"/>
      <c r="BH731" s="149"/>
    </row>
    <row r="732" spans="1:60" outlineLevel="1" x14ac:dyDescent="0.2">
      <c r="A732" s="175">
        <v>169</v>
      </c>
      <c r="B732" s="176" t="s">
        <v>2088</v>
      </c>
      <c r="C732" s="185" t="s">
        <v>2089</v>
      </c>
      <c r="D732" s="177" t="s">
        <v>357</v>
      </c>
      <c r="E732" s="178">
        <v>6</v>
      </c>
      <c r="F732" s="179"/>
      <c r="G732" s="180">
        <f>ROUND(E732*F732,2)</f>
        <v>0</v>
      </c>
      <c r="H732" s="179"/>
      <c r="I732" s="180">
        <f>ROUND(E732*H732,2)</f>
        <v>0</v>
      </c>
      <c r="J732" s="179"/>
      <c r="K732" s="180">
        <f>ROUND(E732*J732,2)</f>
        <v>0</v>
      </c>
      <c r="L732" s="180">
        <v>21</v>
      </c>
      <c r="M732" s="180">
        <f>G732*(1+L732/100)</f>
        <v>0</v>
      </c>
      <c r="N732" s="178">
        <v>1.2800000000000001E-3</v>
      </c>
      <c r="O732" s="178">
        <f>ROUND(E732*N732,2)</f>
        <v>0.01</v>
      </c>
      <c r="P732" s="178">
        <v>0</v>
      </c>
      <c r="Q732" s="178">
        <f>ROUND(E732*P732,2)</f>
        <v>0</v>
      </c>
      <c r="R732" s="180"/>
      <c r="S732" s="180" t="s">
        <v>354</v>
      </c>
      <c r="T732" s="181" t="s">
        <v>272</v>
      </c>
      <c r="U732" s="160">
        <v>0</v>
      </c>
      <c r="V732" s="160">
        <f>ROUND(E732*U732,2)</f>
        <v>0</v>
      </c>
      <c r="W732" s="160"/>
      <c r="X732" s="160" t="s">
        <v>379</v>
      </c>
      <c r="Y732" s="160" t="s">
        <v>275</v>
      </c>
      <c r="Z732" s="149"/>
      <c r="AA732" s="149"/>
      <c r="AB732" s="149"/>
      <c r="AC732" s="149"/>
      <c r="AD732" s="149"/>
      <c r="AE732" s="149"/>
      <c r="AF732" s="149"/>
      <c r="AG732" s="149" t="s">
        <v>597</v>
      </c>
      <c r="AH732" s="149"/>
      <c r="AI732" s="149"/>
      <c r="AJ732" s="149"/>
      <c r="AK732" s="149"/>
      <c r="AL732" s="149"/>
      <c r="AM732" s="149"/>
      <c r="AN732" s="149"/>
      <c r="AO732" s="149"/>
      <c r="AP732" s="149"/>
      <c r="AQ732" s="149"/>
      <c r="AR732" s="149"/>
      <c r="AS732" s="149"/>
      <c r="AT732" s="149"/>
      <c r="AU732" s="149"/>
      <c r="AV732" s="149"/>
      <c r="AW732" s="149"/>
      <c r="AX732" s="149"/>
      <c r="AY732" s="149"/>
      <c r="AZ732" s="149"/>
      <c r="BA732" s="149"/>
      <c r="BB732" s="149"/>
      <c r="BC732" s="149"/>
      <c r="BD732" s="149"/>
      <c r="BE732" s="149"/>
      <c r="BF732" s="149"/>
      <c r="BG732" s="149"/>
      <c r="BH732" s="149"/>
    </row>
    <row r="733" spans="1:60" outlineLevel="2" x14ac:dyDescent="0.2">
      <c r="A733" s="156"/>
      <c r="B733" s="157"/>
      <c r="C733" s="249" t="s">
        <v>2080</v>
      </c>
      <c r="D733" s="250"/>
      <c r="E733" s="250"/>
      <c r="F733" s="250"/>
      <c r="G733" s="250"/>
      <c r="H733" s="160"/>
      <c r="I733" s="160"/>
      <c r="J733" s="160"/>
      <c r="K733" s="160"/>
      <c r="L733" s="160"/>
      <c r="M733" s="160"/>
      <c r="N733" s="159"/>
      <c r="O733" s="159"/>
      <c r="P733" s="159"/>
      <c r="Q733" s="159"/>
      <c r="R733" s="160"/>
      <c r="S733" s="160"/>
      <c r="T733" s="160"/>
      <c r="U733" s="160"/>
      <c r="V733" s="160"/>
      <c r="W733" s="160"/>
      <c r="X733" s="160"/>
      <c r="Y733" s="160"/>
      <c r="Z733" s="149"/>
      <c r="AA733" s="149"/>
      <c r="AB733" s="149"/>
      <c r="AC733" s="149"/>
      <c r="AD733" s="149"/>
      <c r="AE733" s="149"/>
      <c r="AF733" s="149"/>
      <c r="AG733" s="149" t="s">
        <v>278</v>
      </c>
      <c r="AH733" s="149"/>
      <c r="AI733" s="149"/>
      <c r="AJ733" s="149"/>
      <c r="AK733" s="149"/>
      <c r="AL733" s="149"/>
      <c r="AM733" s="149"/>
      <c r="AN733" s="149"/>
      <c r="AO733" s="149"/>
      <c r="AP733" s="149"/>
      <c r="AQ733" s="149"/>
      <c r="AR733" s="149"/>
      <c r="AS733" s="149"/>
      <c r="AT733" s="149"/>
      <c r="AU733" s="149"/>
      <c r="AV733" s="149"/>
      <c r="AW733" s="149"/>
      <c r="AX733" s="149"/>
      <c r="AY733" s="149"/>
      <c r="AZ733" s="149"/>
      <c r="BA733" s="149"/>
      <c r="BB733" s="149"/>
      <c r="BC733" s="149"/>
      <c r="BD733" s="149"/>
      <c r="BE733" s="149"/>
      <c r="BF733" s="149"/>
      <c r="BG733" s="149"/>
      <c r="BH733" s="149"/>
    </row>
    <row r="734" spans="1:60" outlineLevel="2" x14ac:dyDescent="0.2">
      <c r="A734" s="156"/>
      <c r="B734" s="157"/>
      <c r="C734" s="186" t="s">
        <v>2084</v>
      </c>
      <c r="D734" s="165"/>
      <c r="E734" s="166">
        <v>6</v>
      </c>
      <c r="F734" s="160"/>
      <c r="G734" s="160"/>
      <c r="H734" s="160"/>
      <c r="I734" s="160"/>
      <c r="J734" s="160"/>
      <c r="K734" s="160"/>
      <c r="L734" s="160"/>
      <c r="M734" s="160"/>
      <c r="N734" s="159"/>
      <c r="O734" s="159"/>
      <c r="P734" s="159"/>
      <c r="Q734" s="159"/>
      <c r="R734" s="160"/>
      <c r="S734" s="160"/>
      <c r="T734" s="160"/>
      <c r="U734" s="160"/>
      <c r="V734" s="160"/>
      <c r="W734" s="160"/>
      <c r="X734" s="160"/>
      <c r="Y734" s="160"/>
      <c r="Z734" s="149"/>
      <c r="AA734" s="149"/>
      <c r="AB734" s="149"/>
      <c r="AC734" s="149"/>
      <c r="AD734" s="149"/>
      <c r="AE734" s="149"/>
      <c r="AF734" s="149"/>
      <c r="AG734" s="149" t="s">
        <v>284</v>
      </c>
      <c r="AH734" s="149">
        <v>0</v>
      </c>
      <c r="AI734" s="149"/>
      <c r="AJ734" s="149"/>
      <c r="AK734" s="149"/>
      <c r="AL734" s="149"/>
      <c r="AM734" s="149"/>
      <c r="AN734" s="149"/>
      <c r="AO734" s="149"/>
      <c r="AP734" s="149"/>
      <c r="AQ734" s="149"/>
      <c r="AR734" s="149"/>
      <c r="AS734" s="149"/>
      <c r="AT734" s="149"/>
      <c r="AU734" s="149"/>
      <c r="AV734" s="149"/>
      <c r="AW734" s="149"/>
      <c r="AX734" s="149"/>
      <c r="AY734" s="149"/>
      <c r="AZ734" s="149"/>
      <c r="BA734" s="149"/>
      <c r="BB734" s="149"/>
      <c r="BC734" s="149"/>
      <c r="BD734" s="149"/>
      <c r="BE734" s="149"/>
      <c r="BF734" s="149"/>
      <c r="BG734" s="149"/>
      <c r="BH734" s="149"/>
    </row>
    <row r="735" spans="1:60" outlineLevel="2" x14ac:dyDescent="0.2">
      <c r="A735" s="156"/>
      <c r="B735" s="157"/>
      <c r="C735" s="251"/>
      <c r="D735" s="252"/>
      <c r="E735" s="252"/>
      <c r="F735" s="252"/>
      <c r="G735" s="252"/>
      <c r="H735" s="160"/>
      <c r="I735" s="160"/>
      <c r="J735" s="160"/>
      <c r="K735" s="160"/>
      <c r="L735" s="160"/>
      <c r="M735" s="160"/>
      <c r="N735" s="159"/>
      <c r="O735" s="159"/>
      <c r="P735" s="159"/>
      <c r="Q735" s="159"/>
      <c r="R735" s="160"/>
      <c r="S735" s="160"/>
      <c r="T735" s="160"/>
      <c r="U735" s="160"/>
      <c r="V735" s="160"/>
      <c r="W735" s="160"/>
      <c r="X735" s="160"/>
      <c r="Y735" s="160"/>
      <c r="Z735" s="149"/>
      <c r="AA735" s="149"/>
      <c r="AB735" s="149"/>
      <c r="AC735" s="149"/>
      <c r="AD735" s="149"/>
      <c r="AE735" s="149"/>
      <c r="AF735" s="149"/>
      <c r="AG735" s="149" t="s">
        <v>279</v>
      </c>
      <c r="AH735" s="149"/>
      <c r="AI735" s="149"/>
      <c r="AJ735" s="149"/>
      <c r="AK735" s="149"/>
      <c r="AL735" s="149"/>
      <c r="AM735" s="149"/>
      <c r="AN735" s="149"/>
      <c r="AO735" s="149"/>
      <c r="AP735" s="149"/>
      <c r="AQ735" s="149"/>
      <c r="AR735" s="149"/>
      <c r="AS735" s="149"/>
      <c r="AT735" s="149"/>
      <c r="AU735" s="149"/>
      <c r="AV735" s="149"/>
      <c r="AW735" s="149"/>
      <c r="AX735" s="149"/>
      <c r="AY735" s="149"/>
      <c r="AZ735" s="149"/>
      <c r="BA735" s="149"/>
      <c r="BB735" s="149"/>
      <c r="BC735" s="149"/>
      <c r="BD735" s="149"/>
      <c r="BE735" s="149"/>
      <c r="BF735" s="149"/>
      <c r="BG735" s="149"/>
      <c r="BH735" s="149"/>
    </row>
    <row r="736" spans="1:60" outlineLevel="1" x14ac:dyDescent="0.2">
      <c r="A736" s="175">
        <v>170</v>
      </c>
      <c r="B736" s="176" t="s">
        <v>2090</v>
      </c>
      <c r="C736" s="185" t="s">
        <v>2091</v>
      </c>
      <c r="D736" s="177" t="s">
        <v>357</v>
      </c>
      <c r="E736" s="178">
        <v>4</v>
      </c>
      <c r="F736" s="179"/>
      <c r="G736" s="180">
        <f>ROUND(E736*F736,2)</f>
        <v>0</v>
      </c>
      <c r="H736" s="179"/>
      <c r="I736" s="180">
        <f>ROUND(E736*H736,2)</f>
        <v>0</v>
      </c>
      <c r="J736" s="179"/>
      <c r="K736" s="180">
        <f>ROUND(E736*J736,2)</f>
        <v>0</v>
      </c>
      <c r="L736" s="180">
        <v>21</v>
      </c>
      <c r="M736" s="180">
        <f>G736*(1+L736/100)</f>
        <v>0</v>
      </c>
      <c r="N736" s="178">
        <v>1.41E-3</v>
      </c>
      <c r="O736" s="178">
        <f>ROUND(E736*N736,2)</f>
        <v>0.01</v>
      </c>
      <c r="P736" s="178">
        <v>0</v>
      </c>
      <c r="Q736" s="178">
        <f>ROUND(E736*P736,2)</f>
        <v>0</v>
      </c>
      <c r="R736" s="180" t="s">
        <v>378</v>
      </c>
      <c r="S736" s="180" t="s">
        <v>272</v>
      </c>
      <c r="T736" s="181" t="s">
        <v>272</v>
      </c>
      <c r="U736" s="160">
        <v>0</v>
      </c>
      <c r="V736" s="160">
        <f>ROUND(E736*U736,2)</f>
        <v>0</v>
      </c>
      <c r="W736" s="160"/>
      <c r="X736" s="160" t="s">
        <v>379</v>
      </c>
      <c r="Y736" s="160" t="s">
        <v>275</v>
      </c>
      <c r="Z736" s="149"/>
      <c r="AA736" s="149"/>
      <c r="AB736" s="149"/>
      <c r="AC736" s="149"/>
      <c r="AD736" s="149"/>
      <c r="AE736" s="149"/>
      <c r="AF736" s="149"/>
      <c r="AG736" s="149" t="s">
        <v>597</v>
      </c>
      <c r="AH736" s="149"/>
      <c r="AI736" s="149"/>
      <c r="AJ736" s="149"/>
      <c r="AK736" s="149"/>
      <c r="AL736" s="149"/>
      <c r="AM736" s="149"/>
      <c r="AN736" s="149"/>
      <c r="AO736" s="149"/>
      <c r="AP736" s="149"/>
      <c r="AQ736" s="149"/>
      <c r="AR736" s="149"/>
      <c r="AS736" s="149"/>
      <c r="AT736" s="149"/>
      <c r="AU736" s="149"/>
      <c r="AV736" s="149"/>
      <c r="AW736" s="149"/>
      <c r="AX736" s="149"/>
      <c r="AY736" s="149"/>
      <c r="AZ736" s="149"/>
      <c r="BA736" s="149"/>
      <c r="BB736" s="149"/>
      <c r="BC736" s="149"/>
      <c r="BD736" s="149"/>
      <c r="BE736" s="149"/>
      <c r="BF736" s="149"/>
      <c r="BG736" s="149"/>
      <c r="BH736" s="149"/>
    </row>
    <row r="737" spans="1:60" outlineLevel="2" x14ac:dyDescent="0.2">
      <c r="A737" s="156"/>
      <c r="B737" s="157"/>
      <c r="C737" s="249" t="s">
        <v>2080</v>
      </c>
      <c r="D737" s="250"/>
      <c r="E737" s="250"/>
      <c r="F737" s="250"/>
      <c r="G737" s="250"/>
      <c r="H737" s="160"/>
      <c r="I737" s="160"/>
      <c r="J737" s="160"/>
      <c r="K737" s="160"/>
      <c r="L737" s="160"/>
      <c r="M737" s="160"/>
      <c r="N737" s="159"/>
      <c r="O737" s="159"/>
      <c r="P737" s="159"/>
      <c r="Q737" s="159"/>
      <c r="R737" s="160"/>
      <c r="S737" s="160"/>
      <c r="T737" s="160"/>
      <c r="U737" s="160"/>
      <c r="V737" s="160"/>
      <c r="W737" s="160"/>
      <c r="X737" s="160"/>
      <c r="Y737" s="160"/>
      <c r="Z737" s="149"/>
      <c r="AA737" s="149"/>
      <c r="AB737" s="149"/>
      <c r="AC737" s="149"/>
      <c r="AD737" s="149"/>
      <c r="AE737" s="149"/>
      <c r="AF737" s="149"/>
      <c r="AG737" s="149" t="s">
        <v>278</v>
      </c>
      <c r="AH737" s="149"/>
      <c r="AI737" s="149"/>
      <c r="AJ737" s="149"/>
      <c r="AK737" s="149"/>
      <c r="AL737" s="149"/>
      <c r="AM737" s="149"/>
      <c r="AN737" s="149"/>
      <c r="AO737" s="149"/>
      <c r="AP737" s="149"/>
      <c r="AQ737" s="149"/>
      <c r="AR737" s="149"/>
      <c r="AS737" s="149"/>
      <c r="AT737" s="149"/>
      <c r="AU737" s="149"/>
      <c r="AV737" s="149"/>
      <c r="AW737" s="149"/>
      <c r="AX737" s="149"/>
      <c r="AY737" s="149"/>
      <c r="AZ737" s="149"/>
      <c r="BA737" s="149"/>
      <c r="BB737" s="149"/>
      <c r="BC737" s="149"/>
      <c r="BD737" s="149"/>
      <c r="BE737" s="149"/>
      <c r="BF737" s="149"/>
      <c r="BG737" s="149"/>
      <c r="BH737" s="149"/>
    </row>
    <row r="738" spans="1:60" outlineLevel="2" x14ac:dyDescent="0.2">
      <c r="A738" s="156"/>
      <c r="B738" s="157"/>
      <c r="C738" s="186" t="s">
        <v>2092</v>
      </c>
      <c r="D738" s="165"/>
      <c r="E738" s="166">
        <v>4</v>
      </c>
      <c r="F738" s="160"/>
      <c r="G738" s="160"/>
      <c r="H738" s="160"/>
      <c r="I738" s="160"/>
      <c r="J738" s="160"/>
      <c r="K738" s="160"/>
      <c r="L738" s="160"/>
      <c r="M738" s="160"/>
      <c r="N738" s="159"/>
      <c r="O738" s="159"/>
      <c r="P738" s="159"/>
      <c r="Q738" s="159"/>
      <c r="R738" s="160"/>
      <c r="S738" s="160"/>
      <c r="T738" s="160"/>
      <c r="U738" s="160"/>
      <c r="V738" s="160"/>
      <c r="W738" s="160"/>
      <c r="X738" s="160"/>
      <c r="Y738" s="160"/>
      <c r="Z738" s="149"/>
      <c r="AA738" s="149"/>
      <c r="AB738" s="149"/>
      <c r="AC738" s="149"/>
      <c r="AD738" s="149"/>
      <c r="AE738" s="149"/>
      <c r="AF738" s="149"/>
      <c r="AG738" s="149" t="s">
        <v>284</v>
      </c>
      <c r="AH738" s="149">
        <v>0</v>
      </c>
      <c r="AI738" s="149"/>
      <c r="AJ738" s="149"/>
      <c r="AK738" s="149"/>
      <c r="AL738" s="149"/>
      <c r="AM738" s="149"/>
      <c r="AN738" s="149"/>
      <c r="AO738" s="149"/>
      <c r="AP738" s="149"/>
      <c r="AQ738" s="149"/>
      <c r="AR738" s="149"/>
      <c r="AS738" s="149"/>
      <c r="AT738" s="149"/>
      <c r="AU738" s="149"/>
      <c r="AV738" s="149"/>
      <c r="AW738" s="149"/>
      <c r="AX738" s="149"/>
      <c r="AY738" s="149"/>
      <c r="AZ738" s="149"/>
      <c r="BA738" s="149"/>
      <c r="BB738" s="149"/>
      <c r="BC738" s="149"/>
      <c r="BD738" s="149"/>
      <c r="BE738" s="149"/>
      <c r="BF738" s="149"/>
      <c r="BG738" s="149"/>
      <c r="BH738" s="149"/>
    </row>
    <row r="739" spans="1:60" outlineLevel="2" x14ac:dyDescent="0.2">
      <c r="A739" s="156"/>
      <c r="B739" s="157"/>
      <c r="C739" s="251"/>
      <c r="D739" s="252"/>
      <c r="E739" s="252"/>
      <c r="F739" s="252"/>
      <c r="G739" s="252"/>
      <c r="H739" s="160"/>
      <c r="I739" s="160"/>
      <c r="J739" s="160"/>
      <c r="K739" s="160"/>
      <c r="L739" s="160"/>
      <c r="M739" s="160"/>
      <c r="N739" s="159"/>
      <c r="O739" s="159"/>
      <c r="P739" s="159"/>
      <c r="Q739" s="159"/>
      <c r="R739" s="160"/>
      <c r="S739" s="160"/>
      <c r="T739" s="160"/>
      <c r="U739" s="160"/>
      <c r="V739" s="160"/>
      <c r="W739" s="160"/>
      <c r="X739" s="160"/>
      <c r="Y739" s="160"/>
      <c r="Z739" s="149"/>
      <c r="AA739" s="149"/>
      <c r="AB739" s="149"/>
      <c r="AC739" s="149"/>
      <c r="AD739" s="149"/>
      <c r="AE739" s="149"/>
      <c r="AF739" s="149"/>
      <c r="AG739" s="149" t="s">
        <v>279</v>
      </c>
      <c r="AH739" s="149"/>
      <c r="AI739" s="149"/>
      <c r="AJ739" s="149"/>
      <c r="AK739" s="149"/>
      <c r="AL739" s="149"/>
      <c r="AM739" s="149"/>
      <c r="AN739" s="149"/>
      <c r="AO739" s="149"/>
      <c r="AP739" s="149"/>
      <c r="AQ739" s="149"/>
      <c r="AR739" s="149"/>
      <c r="AS739" s="149"/>
      <c r="AT739" s="149"/>
      <c r="AU739" s="149"/>
      <c r="AV739" s="149"/>
      <c r="AW739" s="149"/>
      <c r="AX739" s="149"/>
      <c r="AY739" s="149"/>
      <c r="AZ739" s="149"/>
      <c r="BA739" s="149"/>
      <c r="BB739" s="149"/>
      <c r="BC739" s="149"/>
      <c r="BD739" s="149"/>
      <c r="BE739" s="149"/>
      <c r="BF739" s="149"/>
      <c r="BG739" s="149"/>
      <c r="BH739" s="149"/>
    </row>
    <row r="740" spans="1:60" ht="22.5" outlineLevel="1" x14ac:dyDescent="0.2">
      <c r="A740" s="175">
        <v>171</v>
      </c>
      <c r="B740" s="176" t="s">
        <v>2093</v>
      </c>
      <c r="C740" s="185" t="s">
        <v>2094</v>
      </c>
      <c r="D740" s="177" t="s">
        <v>2095</v>
      </c>
      <c r="E740" s="178">
        <v>1</v>
      </c>
      <c r="F740" s="179"/>
      <c r="G740" s="180">
        <f>ROUND(E740*F740,2)</f>
        <v>0</v>
      </c>
      <c r="H740" s="179"/>
      <c r="I740" s="180">
        <f>ROUND(E740*H740,2)</f>
        <v>0</v>
      </c>
      <c r="J740" s="179"/>
      <c r="K740" s="180">
        <f>ROUND(E740*J740,2)</f>
        <v>0</v>
      </c>
      <c r="L740" s="180">
        <v>21</v>
      </c>
      <c r="M740" s="180">
        <f>G740*(1+L740/100)</f>
        <v>0</v>
      </c>
      <c r="N740" s="178">
        <v>0</v>
      </c>
      <c r="O740" s="178">
        <f>ROUND(E740*N740,2)</f>
        <v>0</v>
      </c>
      <c r="P740" s="178">
        <v>0</v>
      </c>
      <c r="Q740" s="178">
        <f>ROUND(E740*P740,2)</f>
        <v>0</v>
      </c>
      <c r="R740" s="180"/>
      <c r="S740" s="180" t="s">
        <v>354</v>
      </c>
      <c r="T740" s="181" t="s">
        <v>273</v>
      </c>
      <c r="U740" s="160">
        <v>1.22</v>
      </c>
      <c r="V740" s="160">
        <f>ROUND(E740*U740,2)</f>
        <v>1.22</v>
      </c>
      <c r="W740" s="160"/>
      <c r="X740" s="160" t="s">
        <v>379</v>
      </c>
      <c r="Y740" s="160" t="s">
        <v>275</v>
      </c>
      <c r="Z740" s="149"/>
      <c r="AA740" s="149"/>
      <c r="AB740" s="149"/>
      <c r="AC740" s="149"/>
      <c r="AD740" s="149"/>
      <c r="AE740" s="149"/>
      <c r="AF740" s="149"/>
      <c r="AG740" s="149" t="s">
        <v>597</v>
      </c>
      <c r="AH740" s="149"/>
      <c r="AI740" s="149"/>
      <c r="AJ740" s="149"/>
      <c r="AK740" s="149"/>
      <c r="AL740" s="149"/>
      <c r="AM740" s="149"/>
      <c r="AN740" s="149"/>
      <c r="AO740" s="149"/>
      <c r="AP740" s="149"/>
      <c r="AQ740" s="149"/>
      <c r="AR740" s="149"/>
      <c r="AS740" s="149"/>
      <c r="AT740" s="149"/>
      <c r="AU740" s="149"/>
      <c r="AV740" s="149"/>
      <c r="AW740" s="149"/>
      <c r="AX740" s="149"/>
      <c r="AY740" s="149"/>
      <c r="AZ740" s="149"/>
      <c r="BA740" s="149"/>
      <c r="BB740" s="149"/>
      <c r="BC740" s="149"/>
      <c r="BD740" s="149"/>
      <c r="BE740" s="149"/>
      <c r="BF740" s="149"/>
      <c r="BG740" s="149"/>
      <c r="BH740" s="149"/>
    </row>
    <row r="741" spans="1:60" outlineLevel="2" x14ac:dyDescent="0.2">
      <c r="A741" s="156"/>
      <c r="B741" s="157"/>
      <c r="C741" s="249" t="s">
        <v>1574</v>
      </c>
      <c r="D741" s="250"/>
      <c r="E741" s="250"/>
      <c r="F741" s="250"/>
      <c r="G741" s="250"/>
      <c r="H741" s="160"/>
      <c r="I741" s="160"/>
      <c r="J741" s="160"/>
      <c r="K741" s="160"/>
      <c r="L741" s="160"/>
      <c r="M741" s="160"/>
      <c r="N741" s="159"/>
      <c r="O741" s="159"/>
      <c r="P741" s="159"/>
      <c r="Q741" s="159"/>
      <c r="R741" s="160"/>
      <c r="S741" s="160"/>
      <c r="T741" s="160"/>
      <c r="U741" s="160"/>
      <c r="V741" s="160"/>
      <c r="W741" s="160"/>
      <c r="X741" s="160"/>
      <c r="Y741" s="160"/>
      <c r="Z741" s="149"/>
      <c r="AA741" s="149"/>
      <c r="AB741" s="149"/>
      <c r="AC741" s="149"/>
      <c r="AD741" s="149"/>
      <c r="AE741" s="149"/>
      <c r="AF741" s="149"/>
      <c r="AG741" s="149" t="s">
        <v>278</v>
      </c>
      <c r="AH741" s="149"/>
      <c r="AI741" s="149"/>
      <c r="AJ741" s="149"/>
      <c r="AK741" s="149"/>
      <c r="AL741" s="149"/>
      <c r="AM741" s="149"/>
      <c r="AN741" s="149"/>
      <c r="AO741" s="149"/>
      <c r="AP741" s="149"/>
      <c r="AQ741" s="149"/>
      <c r="AR741" s="149"/>
      <c r="AS741" s="149"/>
      <c r="AT741" s="149"/>
      <c r="AU741" s="149"/>
      <c r="AV741" s="149"/>
      <c r="AW741" s="149"/>
      <c r="AX741" s="149"/>
      <c r="AY741" s="149"/>
      <c r="AZ741" s="149"/>
      <c r="BA741" s="149"/>
      <c r="BB741" s="149"/>
      <c r="BC741" s="149"/>
      <c r="BD741" s="149"/>
      <c r="BE741" s="149"/>
      <c r="BF741" s="149"/>
      <c r="BG741" s="149"/>
      <c r="BH741" s="149"/>
    </row>
    <row r="742" spans="1:60" outlineLevel="2" x14ac:dyDescent="0.2">
      <c r="A742" s="156"/>
      <c r="B742" s="157"/>
      <c r="C742" s="186" t="s">
        <v>2096</v>
      </c>
      <c r="D742" s="165"/>
      <c r="E742" s="166">
        <v>1</v>
      </c>
      <c r="F742" s="160"/>
      <c r="G742" s="160"/>
      <c r="H742" s="160"/>
      <c r="I742" s="160"/>
      <c r="J742" s="160"/>
      <c r="K742" s="160"/>
      <c r="L742" s="160"/>
      <c r="M742" s="160"/>
      <c r="N742" s="159"/>
      <c r="O742" s="159"/>
      <c r="P742" s="159"/>
      <c r="Q742" s="159"/>
      <c r="R742" s="160"/>
      <c r="S742" s="160"/>
      <c r="T742" s="160"/>
      <c r="U742" s="160"/>
      <c r="V742" s="160"/>
      <c r="W742" s="160"/>
      <c r="X742" s="160"/>
      <c r="Y742" s="160"/>
      <c r="Z742" s="149"/>
      <c r="AA742" s="149"/>
      <c r="AB742" s="149"/>
      <c r="AC742" s="149"/>
      <c r="AD742" s="149"/>
      <c r="AE742" s="149"/>
      <c r="AF742" s="149"/>
      <c r="AG742" s="149" t="s">
        <v>284</v>
      </c>
      <c r="AH742" s="149">
        <v>0</v>
      </c>
      <c r="AI742" s="149"/>
      <c r="AJ742" s="149"/>
      <c r="AK742" s="149"/>
      <c r="AL742" s="149"/>
      <c r="AM742" s="149"/>
      <c r="AN742" s="149"/>
      <c r="AO742" s="149"/>
      <c r="AP742" s="149"/>
      <c r="AQ742" s="149"/>
      <c r="AR742" s="149"/>
      <c r="AS742" s="149"/>
      <c r="AT742" s="149"/>
      <c r="AU742" s="149"/>
      <c r="AV742" s="149"/>
      <c r="AW742" s="149"/>
      <c r="AX742" s="149"/>
      <c r="AY742" s="149"/>
      <c r="AZ742" s="149"/>
      <c r="BA742" s="149"/>
      <c r="BB742" s="149"/>
      <c r="BC742" s="149"/>
      <c r="BD742" s="149"/>
      <c r="BE742" s="149"/>
      <c r="BF742" s="149"/>
      <c r="BG742" s="149"/>
      <c r="BH742" s="149"/>
    </row>
    <row r="743" spans="1:60" outlineLevel="2" x14ac:dyDescent="0.2">
      <c r="A743" s="156"/>
      <c r="B743" s="157"/>
      <c r="C743" s="251"/>
      <c r="D743" s="252"/>
      <c r="E743" s="252"/>
      <c r="F743" s="252"/>
      <c r="G743" s="252"/>
      <c r="H743" s="160"/>
      <c r="I743" s="160"/>
      <c r="J743" s="160"/>
      <c r="K743" s="160"/>
      <c r="L743" s="160"/>
      <c r="M743" s="160"/>
      <c r="N743" s="159"/>
      <c r="O743" s="159"/>
      <c r="P743" s="159"/>
      <c r="Q743" s="159"/>
      <c r="R743" s="160"/>
      <c r="S743" s="160"/>
      <c r="T743" s="160"/>
      <c r="U743" s="160"/>
      <c r="V743" s="160"/>
      <c r="W743" s="160"/>
      <c r="X743" s="160"/>
      <c r="Y743" s="160"/>
      <c r="Z743" s="149"/>
      <c r="AA743" s="149"/>
      <c r="AB743" s="149"/>
      <c r="AC743" s="149"/>
      <c r="AD743" s="149"/>
      <c r="AE743" s="149"/>
      <c r="AF743" s="149"/>
      <c r="AG743" s="149" t="s">
        <v>279</v>
      </c>
      <c r="AH743" s="149"/>
      <c r="AI743" s="149"/>
      <c r="AJ743" s="149"/>
      <c r="AK743" s="149"/>
      <c r="AL743" s="149"/>
      <c r="AM743" s="149"/>
      <c r="AN743" s="149"/>
      <c r="AO743" s="149"/>
      <c r="AP743" s="149"/>
      <c r="AQ743" s="149"/>
      <c r="AR743" s="149"/>
      <c r="AS743" s="149"/>
      <c r="AT743" s="149"/>
      <c r="AU743" s="149"/>
      <c r="AV743" s="149"/>
      <c r="AW743" s="149"/>
      <c r="AX743" s="149"/>
      <c r="AY743" s="149"/>
      <c r="AZ743" s="149"/>
      <c r="BA743" s="149"/>
      <c r="BB743" s="149"/>
      <c r="BC743" s="149"/>
      <c r="BD743" s="149"/>
      <c r="BE743" s="149"/>
      <c r="BF743" s="149"/>
      <c r="BG743" s="149"/>
      <c r="BH743" s="149"/>
    </row>
    <row r="744" spans="1:60" ht="22.5" outlineLevel="1" x14ac:dyDescent="0.2">
      <c r="A744" s="175">
        <v>172</v>
      </c>
      <c r="B744" s="176" t="s">
        <v>2097</v>
      </c>
      <c r="C744" s="185" t="s">
        <v>2098</v>
      </c>
      <c r="D744" s="177" t="s">
        <v>2095</v>
      </c>
      <c r="E744" s="178">
        <v>10</v>
      </c>
      <c r="F744" s="179"/>
      <c r="G744" s="180">
        <f>ROUND(E744*F744,2)</f>
        <v>0</v>
      </c>
      <c r="H744" s="179"/>
      <c r="I744" s="180">
        <f>ROUND(E744*H744,2)</f>
        <v>0</v>
      </c>
      <c r="J744" s="179"/>
      <c r="K744" s="180">
        <f>ROUND(E744*J744,2)</f>
        <v>0</v>
      </c>
      <c r="L744" s="180">
        <v>21</v>
      </c>
      <c r="M744" s="180">
        <f>G744*(1+L744/100)</f>
        <v>0</v>
      </c>
      <c r="N744" s="178">
        <v>0</v>
      </c>
      <c r="O744" s="178">
        <f>ROUND(E744*N744,2)</f>
        <v>0</v>
      </c>
      <c r="P744" s="178">
        <v>0</v>
      </c>
      <c r="Q744" s="178">
        <f>ROUND(E744*P744,2)</f>
        <v>0</v>
      </c>
      <c r="R744" s="180"/>
      <c r="S744" s="180" t="s">
        <v>354</v>
      </c>
      <c r="T744" s="181" t="s">
        <v>273</v>
      </c>
      <c r="U744" s="160">
        <v>1.22</v>
      </c>
      <c r="V744" s="160">
        <f>ROUND(E744*U744,2)</f>
        <v>12.2</v>
      </c>
      <c r="W744" s="160"/>
      <c r="X744" s="160" t="s">
        <v>379</v>
      </c>
      <c r="Y744" s="160" t="s">
        <v>275</v>
      </c>
      <c r="Z744" s="149"/>
      <c r="AA744" s="149"/>
      <c r="AB744" s="149"/>
      <c r="AC744" s="149"/>
      <c r="AD744" s="149"/>
      <c r="AE744" s="149"/>
      <c r="AF744" s="149"/>
      <c r="AG744" s="149" t="s">
        <v>597</v>
      </c>
      <c r="AH744" s="149"/>
      <c r="AI744" s="149"/>
      <c r="AJ744" s="149"/>
      <c r="AK744" s="149"/>
      <c r="AL744" s="149"/>
      <c r="AM744" s="149"/>
      <c r="AN744" s="149"/>
      <c r="AO744" s="149"/>
      <c r="AP744" s="149"/>
      <c r="AQ744" s="149"/>
      <c r="AR744" s="149"/>
      <c r="AS744" s="149"/>
      <c r="AT744" s="149"/>
      <c r="AU744" s="149"/>
      <c r="AV744" s="149"/>
      <c r="AW744" s="149"/>
      <c r="AX744" s="149"/>
      <c r="AY744" s="149"/>
      <c r="AZ744" s="149"/>
      <c r="BA744" s="149"/>
      <c r="BB744" s="149"/>
      <c r="BC744" s="149"/>
      <c r="BD744" s="149"/>
      <c r="BE744" s="149"/>
      <c r="BF744" s="149"/>
      <c r="BG744" s="149"/>
      <c r="BH744" s="149"/>
    </row>
    <row r="745" spans="1:60" outlineLevel="2" x14ac:dyDescent="0.2">
      <c r="A745" s="156"/>
      <c r="B745" s="157"/>
      <c r="C745" s="249" t="s">
        <v>1574</v>
      </c>
      <c r="D745" s="250"/>
      <c r="E745" s="250"/>
      <c r="F745" s="250"/>
      <c r="G745" s="250"/>
      <c r="H745" s="160"/>
      <c r="I745" s="160"/>
      <c r="J745" s="160"/>
      <c r="K745" s="160"/>
      <c r="L745" s="160"/>
      <c r="M745" s="160"/>
      <c r="N745" s="159"/>
      <c r="O745" s="159"/>
      <c r="P745" s="159"/>
      <c r="Q745" s="159"/>
      <c r="R745" s="160"/>
      <c r="S745" s="160"/>
      <c r="T745" s="160"/>
      <c r="U745" s="160"/>
      <c r="V745" s="160"/>
      <c r="W745" s="160"/>
      <c r="X745" s="160"/>
      <c r="Y745" s="160"/>
      <c r="Z745" s="149"/>
      <c r="AA745" s="149"/>
      <c r="AB745" s="149"/>
      <c r="AC745" s="149"/>
      <c r="AD745" s="149"/>
      <c r="AE745" s="149"/>
      <c r="AF745" s="149"/>
      <c r="AG745" s="149" t="s">
        <v>278</v>
      </c>
      <c r="AH745" s="149"/>
      <c r="AI745" s="149"/>
      <c r="AJ745" s="149"/>
      <c r="AK745" s="149"/>
      <c r="AL745" s="149"/>
      <c r="AM745" s="149"/>
      <c r="AN745" s="149"/>
      <c r="AO745" s="149"/>
      <c r="AP745" s="149"/>
      <c r="AQ745" s="149"/>
      <c r="AR745" s="149"/>
      <c r="AS745" s="149"/>
      <c r="AT745" s="149"/>
      <c r="AU745" s="149"/>
      <c r="AV745" s="149"/>
      <c r="AW745" s="149"/>
      <c r="AX745" s="149"/>
      <c r="AY745" s="149"/>
      <c r="AZ745" s="149"/>
      <c r="BA745" s="149"/>
      <c r="BB745" s="149"/>
      <c r="BC745" s="149"/>
      <c r="BD745" s="149"/>
      <c r="BE745" s="149"/>
      <c r="BF745" s="149"/>
      <c r="BG745" s="149"/>
      <c r="BH745" s="149"/>
    </row>
    <row r="746" spans="1:60" outlineLevel="2" x14ac:dyDescent="0.2">
      <c r="A746" s="156"/>
      <c r="B746" s="157"/>
      <c r="C746" s="186" t="s">
        <v>2099</v>
      </c>
      <c r="D746" s="165"/>
      <c r="E746" s="166">
        <v>10</v>
      </c>
      <c r="F746" s="160"/>
      <c r="G746" s="160"/>
      <c r="H746" s="160"/>
      <c r="I746" s="160"/>
      <c r="J746" s="160"/>
      <c r="K746" s="160"/>
      <c r="L746" s="160"/>
      <c r="M746" s="160"/>
      <c r="N746" s="159"/>
      <c r="O746" s="159"/>
      <c r="P746" s="159"/>
      <c r="Q746" s="159"/>
      <c r="R746" s="160"/>
      <c r="S746" s="160"/>
      <c r="T746" s="160"/>
      <c r="U746" s="160"/>
      <c r="V746" s="160"/>
      <c r="W746" s="160"/>
      <c r="X746" s="160"/>
      <c r="Y746" s="160"/>
      <c r="Z746" s="149"/>
      <c r="AA746" s="149"/>
      <c r="AB746" s="149"/>
      <c r="AC746" s="149"/>
      <c r="AD746" s="149"/>
      <c r="AE746" s="149"/>
      <c r="AF746" s="149"/>
      <c r="AG746" s="149" t="s">
        <v>284</v>
      </c>
      <c r="AH746" s="149">
        <v>0</v>
      </c>
      <c r="AI746" s="149"/>
      <c r="AJ746" s="149"/>
      <c r="AK746" s="149"/>
      <c r="AL746" s="149"/>
      <c r="AM746" s="149"/>
      <c r="AN746" s="149"/>
      <c r="AO746" s="149"/>
      <c r="AP746" s="149"/>
      <c r="AQ746" s="149"/>
      <c r="AR746" s="149"/>
      <c r="AS746" s="149"/>
      <c r="AT746" s="149"/>
      <c r="AU746" s="149"/>
      <c r="AV746" s="149"/>
      <c r="AW746" s="149"/>
      <c r="AX746" s="149"/>
      <c r="AY746" s="149"/>
      <c r="AZ746" s="149"/>
      <c r="BA746" s="149"/>
      <c r="BB746" s="149"/>
      <c r="BC746" s="149"/>
      <c r="BD746" s="149"/>
      <c r="BE746" s="149"/>
      <c r="BF746" s="149"/>
      <c r="BG746" s="149"/>
      <c r="BH746" s="149"/>
    </row>
    <row r="747" spans="1:60" outlineLevel="2" x14ac:dyDescent="0.2">
      <c r="A747" s="156"/>
      <c r="B747" s="157"/>
      <c r="C747" s="251"/>
      <c r="D747" s="252"/>
      <c r="E747" s="252"/>
      <c r="F747" s="252"/>
      <c r="G747" s="252"/>
      <c r="H747" s="160"/>
      <c r="I747" s="160"/>
      <c r="J747" s="160"/>
      <c r="K747" s="160"/>
      <c r="L747" s="160"/>
      <c r="M747" s="160"/>
      <c r="N747" s="159"/>
      <c r="O747" s="159"/>
      <c r="P747" s="159"/>
      <c r="Q747" s="159"/>
      <c r="R747" s="160"/>
      <c r="S747" s="160"/>
      <c r="T747" s="160"/>
      <c r="U747" s="160"/>
      <c r="V747" s="160"/>
      <c r="W747" s="160"/>
      <c r="X747" s="160"/>
      <c r="Y747" s="160"/>
      <c r="Z747" s="149"/>
      <c r="AA747" s="149"/>
      <c r="AB747" s="149"/>
      <c r="AC747" s="149"/>
      <c r="AD747" s="149"/>
      <c r="AE747" s="149"/>
      <c r="AF747" s="149"/>
      <c r="AG747" s="149" t="s">
        <v>279</v>
      </c>
      <c r="AH747" s="149"/>
      <c r="AI747" s="149"/>
      <c r="AJ747" s="149"/>
      <c r="AK747" s="149"/>
      <c r="AL747" s="149"/>
      <c r="AM747" s="149"/>
      <c r="AN747" s="149"/>
      <c r="AO747" s="149"/>
      <c r="AP747" s="149"/>
      <c r="AQ747" s="149"/>
      <c r="AR747" s="149"/>
      <c r="AS747" s="149"/>
      <c r="AT747" s="149"/>
      <c r="AU747" s="149"/>
      <c r="AV747" s="149"/>
      <c r="AW747" s="149"/>
      <c r="AX747" s="149"/>
      <c r="AY747" s="149"/>
      <c r="AZ747" s="149"/>
      <c r="BA747" s="149"/>
      <c r="BB747" s="149"/>
      <c r="BC747" s="149"/>
      <c r="BD747" s="149"/>
      <c r="BE747" s="149"/>
      <c r="BF747" s="149"/>
      <c r="BG747" s="149"/>
      <c r="BH747" s="149"/>
    </row>
    <row r="748" spans="1:60" ht="22.5" outlineLevel="1" x14ac:dyDescent="0.2">
      <c r="A748" s="175">
        <v>173</v>
      </c>
      <c r="B748" s="176" t="s">
        <v>2100</v>
      </c>
      <c r="C748" s="185" t="s">
        <v>2101</v>
      </c>
      <c r="D748" s="177" t="s">
        <v>2095</v>
      </c>
      <c r="E748" s="178">
        <v>4</v>
      </c>
      <c r="F748" s="179"/>
      <c r="G748" s="180">
        <f>ROUND(E748*F748,2)</f>
        <v>0</v>
      </c>
      <c r="H748" s="179"/>
      <c r="I748" s="180">
        <f>ROUND(E748*H748,2)</f>
        <v>0</v>
      </c>
      <c r="J748" s="179"/>
      <c r="K748" s="180">
        <f>ROUND(E748*J748,2)</f>
        <v>0</v>
      </c>
      <c r="L748" s="180">
        <v>21</v>
      </c>
      <c r="M748" s="180">
        <f>G748*(1+L748/100)</f>
        <v>0</v>
      </c>
      <c r="N748" s="178">
        <v>0</v>
      </c>
      <c r="O748" s="178">
        <f>ROUND(E748*N748,2)</f>
        <v>0</v>
      </c>
      <c r="P748" s="178">
        <v>0</v>
      </c>
      <c r="Q748" s="178">
        <f>ROUND(E748*P748,2)</f>
        <v>0</v>
      </c>
      <c r="R748" s="180"/>
      <c r="S748" s="180" t="s">
        <v>354</v>
      </c>
      <c r="T748" s="181" t="s">
        <v>273</v>
      </c>
      <c r="U748" s="160">
        <v>1.22</v>
      </c>
      <c r="V748" s="160">
        <f>ROUND(E748*U748,2)</f>
        <v>4.88</v>
      </c>
      <c r="W748" s="160"/>
      <c r="X748" s="160" t="s">
        <v>379</v>
      </c>
      <c r="Y748" s="160" t="s">
        <v>275</v>
      </c>
      <c r="Z748" s="149"/>
      <c r="AA748" s="149"/>
      <c r="AB748" s="149"/>
      <c r="AC748" s="149"/>
      <c r="AD748" s="149"/>
      <c r="AE748" s="149"/>
      <c r="AF748" s="149"/>
      <c r="AG748" s="149" t="s">
        <v>597</v>
      </c>
      <c r="AH748" s="149"/>
      <c r="AI748" s="149"/>
      <c r="AJ748" s="149"/>
      <c r="AK748" s="149"/>
      <c r="AL748" s="149"/>
      <c r="AM748" s="149"/>
      <c r="AN748" s="149"/>
      <c r="AO748" s="149"/>
      <c r="AP748" s="149"/>
      <c r="AQ748" s="149"/>
      <c r="AR748" s="149"/>
      <c r="AS748" s="149"/>
      <c r="AT748" s="149"/>
      <c r="AU748" s="149"/>
      <c r="AV748" s="149"/>
      <c r="AW748" s="149"/>
      <c r="AX748" s="149"/>
      <c r="AY748" s="149"/>
      <c r="AZ748" s="149"/>
      <c r="BA748" s="149"/>
      <c r="BB748" s="149"/>
      <c r="BC748" s="149"/>
      <c r="BD748" s="149"/>
      <c r="BE748" s="149"/>
      <c r="BF748" s="149"/>
      <c r="BG748" s="149"/>
      <c r="BH748" s="149"/>
    </row>
    <row r="749" spans="1:60" outlineLevel="2" x14ac:dyDescent="0.2">
      <c r="A749" s="156"/>
      <c r="B749" s="157"/>
      <c r="C749" s="249" t="s">
        <v>1574</v>
      </c>
      <c r="D749" s="250"/>
      <c r="E749" s="250"/>
      <c r="F749" s="250"/>
      <c r="G749" s="250"/>
      <c r="H749" s="160"/>
      <c r="I749" s="160"/>
      <c r="J749" s="160"/>
      <c r="K749" s="160"/>
      <c r="L749" s="160"/>
      <c r="M749" s="160"/>
      <c r="N749" s="159"/>
      <c r="O749" s="159"/>
      <c r="P749" s="159"/>
      <c r="Q749" s="159"/>
      <c r="R749" s="160"/>
      <c r="S749" s="160"/>
      <c r="T749" s="160"/>
      <c r="U749" s="160"/>
      <c r="V749" s="160"/>
      <c r="W749" s="160"/>
      <c r="X749" s="160"/>
      <c r="Y749" s="160"/>
      <c r="Z749" s="149"/>
      <c r="AA749" s="149"/>
      <c r="AB749" s="149"/>
      <c r="AC749" s="149"/>
      <c r="AD749" s="149"/>
      <c r="AE749" s="149"/>
      <c r="AF749" s="149"/>
      <c r="AG749" s="149" t="s">
        <v>278</v>
      </c>
      <c r="AH749" s="149"/>
      <c r="AI749" s="149"/>
      <c r="AJ749" s="149"/>
      <c r="AK749" s="149"/>
      <c r="AL749" s="149"/>
      <c r="AM749" s="149"/>
      <c r="AN749" s="149"/>
      <c r="AO749" s="149"/>
      <c r="AP749" s="149"/>
      <c r="AQ749" s="149"/>
      <c r="AR749" s="149"/>
      <c r="AS749" s="149"/>
      <c r="AT749" s="149"/>
      <c r="AU749" s="149"/>
      <c r="AV749" s="149"/>
      <c r="AW749" s="149"/>
      <c r="AX749" s="149"/>
      <c r="AY749" s="149"/>
      <c r="AZ749" s="149"/>
      <c r="BA749" s="149"/>
      <c r="BB749" s="149"/>
      <c r="BC749" s="149"/>
      <c r="BD749" s="149"/>
      <c r="BE749" s="149"/>
      <c r="BF749" s="149"/>
      <c r="BG749" s="149"/>
      <c r="BH749" s="149"/>
    </row>
    <row r="750" spans="1:60" outlineLevel="2" x14ac:dyDescent="0.2">
      <c r="A750" s="156"/>
      <c r="B750" s="157"/>
      <c r="C750" s="186" t="s">
        <v>2102</v>
      </c>
      <c r="D750" s="165"/>
      <c r="E750" s="166">
        <v>4</v>
      </c>
      <c r="F750" s="160"/>
      <c r="G750" s="160"/>
      <c r="H750" s="160"/>
      <c r="I750" s="160"/>
      <c r="J750" s="160"/>
      <c r="K750" s="160"/>
      <c r="L750" s="160"/>
      <c r="M750" s="160"/>
      <c r="N750" s="159"/>
      <c r="O750" s="159"/>
      <c r="P750" s="159"/>
      <c r="Q750" s="159"/>
      <c r="R750" s="160"/>
      <c r="S750" s="160"/>
      <c r="T750" s="160"/>
      <c r="U750" s="160"/>
      <c r="V750" s="160"/>
      <c r="W750" s="160"/>
      <c r="X750" s="160"/>
      <c r="Y750" s="160"/>
      <c r="Z750" s="149"/>
      <c r="AA750" s="149"/>
      <c r="AB750" s="149"/>
      <c r="AC750" s="149"/>
      <c r="AD750" s="149"/>
      <c r="AE750" s="149"/>
      <c r="AF750" s="149"/>
      <c r="AG750" s="149" t="s">
        <v>284</v>
      </c>
      <c r="AH750" s="149">
        <v>0</v>
      </c>
      <c r="AI750" s="149"/>
      <c r="AJ750" s="149"/>
      <c r="AK750" s="149"/>
      <c r="AL750" s="149"/>
      <c r="AM750" s="149"/>
      <c r="AN750" s="149"/>
      <c r="AO750" s="149"/>
      <c r="AP750" s="149"/>
      <c r="AQ750" s="149"/>
      <c r="AR750" s="149"/>
      <c r="AS750" s="149"/>
      <c r="AT750" s="149"/>
      <c r="AU750" s="149"/>
      <c r="AV750" s="149"/>
      <c r="AW750" s="149"/>
      <c r="AX750" s="149"/>
      <c r="AY750" s="149"/>
      <c r="AZ750" s="149"/>
      <c r="BA750" s="149"/>
      <c r="BB750" s="149"/>
      <c r="BC750" s="149"/>
      <c r="BD750" s="149"/>
      <c r="BE750" s="149"/>
      <c r="BF750" s="149"/>
      <c r="BG750" s="149"/>
      <c r="BH750" s="149"/>
    </row>
    <row r="751" spans="1:60" outlineLevel="2" x14ac:dyDescent="0.2">
      <c r="A751" s="156"/>
      <c r="B751" s="157"/>
      <c r="C751" s="251"/>
      <c r="D751" s="252"/>
      <c r="E751" s="252"/>
      <c r="F751" s="252"/>
      <c r="G751" s="252"/>
      <c r="H751" s="160"/>
      <c r="I751" s="160"/>
      <c r="J751" s="160"/>
      <c r="K751" s="160"/>
      <c r="L751" s="160"/>
      <c r="M751" s="160"/>
      <c r="N751" s="159"/>
      <c r="O751" s="159"/>
      <c r="P751" s="159"/>
      <c r="Q751" s="159"/>
      <c r="R751" s="160"/>
      <c r="S751" s="160"/>
      <c r="T751" s="160"/>
      <c r="U751" s="160"/>
      <c r="V751" s="160"/>
      <c r="W751" s="160"/>
      <c r="X751" s="160"/>
      <c r="Y751" s="160"/>
      <c r="Z751" s="149"/>
      <c r="AA751" s="149"/>
      <c r="AB751" s="149"/>
      <c r="AC751" s="149"/>
      <c r="AD751" s="149"/>
      <c r="AE751" s="149"/>
      <c r="AF751" s="149"/>
      <c r="AG751" s="149" t="s">
        <v>279</v>
      </c>
      <c r="AH751" s="149"/>
      <c r="AI751" s="149"/>
      <c r="AJ751" s="149"/>
      <c r="AK751" s="149"/>
      <c r="AL751" s="149"/>
      <c r="AM751" s="149"/>
      <c r="AN751" s="149"/>
      <c r="AO751" s="149"/>
      <c r="AP751" s="149"/>
      <c r="AQ751" s="149"/>
      <c r="AR751" s="149"/>
      <c r="AS751" s="149"/>
      <c r="AT751" s="149"/>
      <c r="AU751" s="149"/>
      <c r="AV751" s="149"/>
      <c r="AW751" s="149"/>
      <c r="AX751" s="149"/>
      <c r="AY751" s="149"/>
      <c r="AZ751" s="149"/>
      <c r="BA751" s="149"/>
      <c r="BB751" s="149"/>
      <c r="BC751" s="149"/>
      <c r="BD751" s="149"/>
      <c r="BE751" s="149"/>
      <c r="BF751" s="149"/>
      <c r="BG751" s="149"/>
      <c r="BH751" s="149"/>
    </row>
    <row r="752" spans="1:60" ht="22.5" outlineLevel="1" x14ac:dyDescent="0.2">
      <c r="A752" s="175">
        <v>174</v>
      </c>
      <c r="B752" s="176" t="s">
        <v>2103</v>
      </c>
      <c r="C752" s="185" t="s">
        <v>2104</v>
      </c>
      <c r="D752" s="177" t="s">
        <v>2095</v>
      </c>
      <c r="E752" s="178">
        <v>2</v>
      </c>
      <c r="F752" s="179"/>
      <c r="G752" s="180">
        <f>ROUND(E752*F752,2)</f>
        <v>0</v>
      </c>
      <c r="H752" s="179"/>
      <c r="I752" s="180">
        <f>ROUND(E752*H752,2)</f>
        <v>0</v>
      </c>
      <c r="J752" s="179"/>
      <c r="K752" s="180">
        <f>ROUND(E752*J752,2)</f>
        <v>0</v>
      </c>
      <c r="L752" s="180">
        <v>21</v>
      </c>
      <c r="M752" s="180">
        <f>G752*(1+L752/100)</f>
        <v>0</v>
      </c>
      <c r="N752" s="178">
        <v>0</v>
      </c>
      <c r="O752" s="178">
        <f>ROUND(E752*N752,2)</f>
        <v>0</v>
      </c>
      <c r="P752" s="178">
        <v>0</v>
      </c>
      <c r="Q752" s="178">
        <f>ROUND(E752*P752,2)</f>
        <v>0</v>
      </c>
      <c r="R752" s="180"/>
      <c r="S752" s="180" t="s">
        <v>354</v>
      </c>
      <c r="T752" s="181" t="s">
        <v>273</v>
      </c>
      <c r="U752" s="160">
        <v>1.22</v>
      </c>
      <c r="V752" s="160">
        <f>ROUND(E752*U752,2)</f>
        <v>2.44</v>
      </c>
      <c r="W752" s="160"/>
      <c r="X752" s="160" t="s">
        <v>379</v>
      </c>
      <c r="Y752" s="160" t="s">
        <v>275</v>
      </c>
      <c r="Z752" s="149"/>
      <c r="AA752" s="149"/>
      <c r="AB752" s="149"/>
      <c r="AC752" s="149"/>
      <c r="AD752" s="149"/>
      <c r="AE752" s="149"/>
      <c r="AF752" s="149"/>
      <c r="AG752" s="149" t="s">
        <v>597</v>
      </c>
      <c r="AH752" s="149"/>
      <c r="AI752" s="149"/>
      <c r="AJ752" s="149"/>
      <c r="AK752" s="149"/>
      <c r="AL752" s="149"/>
      <c r="AM752" s="149"/>
      <c r="AN752" s="149"/>
      <c r="AO752" s="149"/>
      <c r="AP752" s="149"/>
      <c r="AQ752" s="149"/>
      <c r="AR752" s="149"/>
      <c r="AS752" s="149"/>
      <c r="AT752" s="149"/>
      <c r="AU752" s="149"/>
      <c r="AV752" s="149"/>
      <c r="AW752" s="149"/>
      <c r="AX752" s="149"/>
      <c r="AY752" s="149"/>
      <c r="AZ752" s="149"/>
      <c r="BA752" s="149"/>
      <c r="BB752" s="149"/>
      <c r="BC752" s="149"/>
      <c r="BD752" s="149"/>
      <c r="BE752" s="149"/>
      <c r="BF752" s="149"/>
      <c r="BG752" s="149"/>
      <c r="BH752" s="149"/>
    </row>
    <row r="753" spans="1:60" outlineLevel="2" x14ac:dyDescent="0.2">
      <c r="A753" s="156"/>
      <c r="B753" s="157"/>
      <c r="C753" s="249" t="s">
        <v>1574</v>
      </c>
      <c r="D753" s="250"/>
      <c r="E753" s="250"/>
      <c r="F753" s="250"/>
      <c r="G753" s="250"/>
      <c r="H753" s="160"/>
      <c r="I753" s="160"/>
      <c r="J753" s="160"/>
      <c r="K753" s="160"/>
      <c r="L753" s="160"/>
      <c r="M753" s="160"/>
      <c r="N753" s="159"/>
      <c r="O753" s="159"/>
      <c r="P753" s="159"/>
      <c r="Q753" s="159"/>
      <c r="R753" s="160"/>
      <c r="S753" s="160"/>
      <c r="T753" s="160"/>
      <c r="U753" s="160"/>
      <c r="V753" s="160"/>
      <c r="W753" s="160"/>
      <c r="X753" s="160"/>
      <c r="Y753" s="160"/>
      <c r="Z753" s="149"/>
      <c r="AA753" s="149"/>
      <c r="AB753" s="149"/>
      <c r="AC753" s="149"/>
      <c r="AD753" s="149"/>
      <c r="AE753" s="149"/>
      <c r="AF753" s="149"/>
      <c r="AG753" s="149" t="s">
        <v>278</v>
      </c>
      <c r="AH753" s="149"/>
      <c r="AI753" s="149"/>
      <c r="AJ753" s="149"/>
      <c r="AK753" s="149"/>
      <c r="AL753" s="149"/>
      <c r="AM753" s="149"/>
      <c r="AN753" s="149"/>
      <c r="AO753" s="149"/>
      <c r="AP753" s="149"/>
      <c r="AQ753" s="149"/>
      <c r="AR753" s="149"/>
      <c r="AS753" s="149"/>
      <c r="AT753" s="149"/>
      <c r="AU753" s="149"/>
      <c r="AV753" s="149"/>
      <c r="AW753" s="149"/>
      <c r="AX753" s="149"/>
      <c r="AY753" s="149"/>
      <c r="AZ753" s="149"/>
      <c r="BA753" s="149"/>
      <c r="BB753" s="149"/>
      <c r="BC753" s="149"/>
      <c r="BD753" s="149"/>
      <c r="BE753" s="149"/>
      <c r="BF753" s="149"/>
      <c r="BG753" s="149"/>
      <c r="BH753" s="149"/>
    </row>
    <row r="754" spans="1:60" outlineLevel="2" x14ac:dyDescent="0.2">
      <c r="A754" s="156"/>
      <c r="B754" s="157"/>
      <c r="C754" s="186" t="s">
        <v>2105</v>
      </c>
      <c r="D754" s="165"/>
      <c r="E754" s="166">
        <v>2</v>
      </c>
      <c r="F754" s="160"/>
      <c r="G754" s="160"/>
      <c r="H754" s="160"/>
      <c r="I754" s="160"/>
      <c r="J754" s="160"/>
      <c r="K754" s="160"/>
      <c r="L754" s="160"/>
      <c r="M754" s="160"/>
      <c r="N754" s="159"/>
      <c r="O754" s="159"/>
      <c r="P754" s="159"/>
      <c r="Q754" s="159"/>
      <c r="R754" s="160"/>
      <c r="S754" s="160"/>
      <c r="T754" s="160"/>
      <c r="U754" s="160"/>
      <c r="V754" s="160"/>
      <c r="W754" s="160"/>
      <c r="X754" s="160"/>
      <c r="Y754" s="160"/>
      <c r="Z754" s="149"/>
      <c r="AA754" s="149"/>
      <c r="AB754" s="149"/>
      <c r="AC754" s="149"/>
      <c r="AD754" s="149"/>
      <c r="AE754" s="149"/>
      <c r="AF754" s="149"/>
      <c r="AG754" s="149" t="s">
        <v>284</v>
      </c>
      <c r="AH754" s="149">
        <v>0</v>
      </c>
      <c r="AI754" s="149"/>
      <c r="AJ754" s="149"/>
      <c r="AK754" s="149"/>
      <c r="AL754" s="149"/>
      <c r="AM754" s="149"/>
      <c r="AN754" s="149"/>
      <c r="AO754" s="149"/>
      <c r="AP754" s="149"/>
      <c r="AQ754" s="149"/>
      <c r="AR754" s="149"/>
      <c r="AS754" s="149"/>
      <c r="AT754" s="149"/>
      <c r="AU754" s="149"/>
      <c r="AV754" s="149"/>
      <c r="AW754" s="149"/>
      <c r="AX754" s="149"/>
      <c r="AY754" s="149"/>
      <c r="AZ754" s="149"/>
      <c r="BA754" s="149"/>
      <c r="BB754" s="149"/>
      <c r="BC754" s="149"/>
      <c r="BD754" s="149"/>
      <c r="BE754" s="149"/>
      <c r="BF754" s="149"/>
      <c r="BG754" s="149"/>
      <c r="BH754" s="149"/>
    </row>
    <row r="755" spans="1:60" outlineLevel="2" x14ac:dyDescent="0.2">
      <c r="A755" s="156"/>
      <c r="B755" s="157"/>
      <c r="C755" s="251"/>
      <c r="D755" s="252"/>
      <c r="E755" s="252"/>
      <c r="F755" s="252"/>
      <c r="G755" s="252"/>
      <c r="H755" s="160"/>
      <c r="I755" s="160"/>
      <c r="J755" s="160"/>
      <c r="K755" s="160"/>
      <c r="L755" s="160"/>
      <c r="M755" s="160"/>
      <c r="N755" s="159"/>
      <c r="O755" s="159"/>
      <c r="P755" s="159"/>
      <c r="Q755" s="159"/>
      <c r="R755" s="160"/>
      <c r="S755" s="160"/>
      <c r="T755" s="160"/>
      <c r="U755" s="160"/>
      <c r="V755" s="160"/>
      <c r="W755" s="160"/>
      <c r="X755" s="160"/>
      <c r="Y755" s="160"/>
      <c r="Z755" s="149"/>
      <c r="AA755" s="149"/>
      <c r="AB755" s="149"/>
      <c r="AC755" s="149"/>
      <c r="AD755" s="149"/>
      <c r="AE755" s="149"/>
      <c r="AF755" s="149"/>
      <c r="AG755" s="149" t="s">
        <v>279</v>
      </c>
      <c r="AH755" s="149"/>
      <c r="AI755" s="149"/>
      <c r="AJ755" s="149"/>
      <c r="AK755" s="149"/>
      <c r="AL755" s="149"/>
      <c r="AM755" s="149"/>
      <c r="AN755" s="149"/>
      <c r="AO755" s="149"/>
      <c r="AP755" s="149"/>
      <c r="AQ755" s="149"/>
      <c r="AR755" s="149"/>
      <c r="AS755" s="149"/>
      <c r="AT755" s="149"/>
      <c r="AU755" s="149"/>
      <c r="AV755" s="149"/>
      <c r="AW755" s="149"/>
      <c r="AX755" s="149"/>
      <c r="AY755" s="149"/>
      <c r="AZ755" s="149"/>
      <c r="BA755" s="149"/>
      <c r="BB755" s="149"/>
      <c r="BC755" s="149"/>
      <c r="BD755" s="149"/>
      <c r="BE755" s="149"/>
      <c r="BF755" s="149"/>
      <c r="BG755" s="149"/>
      <c r="BH755" s="149"/>
    </row>
    <row r="756" spans="1:60" ht="22.5" outlineLevel="1" x14ac:dyDescent="0.2">
      <c r="A756" s="175">
        <v>175</v>
      </c>
      <c r="B756" s="176" t="s">
        <v>2106</v>
      </c>
      <c r="C756" s="185" t="s">
        <v>2107</v>
      </c>
      <c r="D756" s="177" t="s">
        <v>2095</v>
      </c>
      <c r="E756" s="178">
        <v>1</v>
      </c>
      <c r="F756" s="179"/>
      <c r="G756" s="180">
        <f>ROUND(E756*F756,2)</f>
        <v>0</v>
      </c>
      <c r="H756" s="179"/>
      <c r="I756" s="180">
        <f>ROUND(E756*H756,2)</f>
        <v>0</v>
      </c>
      <c r="J756" s="179"/>
      <c r="K756" s="180">
        <f>ROUND(E756*J756,2)</f>
        <v>0</v>
      </c>
      <c r="L756" s="180">
        <v>21</v>
      </c>
      <c r="M756" s="180">
        <f>G756*(1+L756/100)</f>
        <v>0</v>
      </c>
      <c r="N756" s="178">
        <v>3.1280000000000002E-2</v>
      </c>
      <c r="O756" s="178">
        <f>ROUND(E756*N756,2)</f>
        <v>0.03</v>
      </c>
      <c r="P756" s="178">
        <v>0</v>
      </c>
      <c r="Q756" s="178">
        <f>ROUND(E756*P756,2)</f>
        <v>0</v>
      </c>
      <c r="R756" s="180"/>
      <c r="S756" s="180" t="s">
        <v>354</v>
      </c>
      <c r="T756" s="181" t="s">
        <v>273</v>
      </c>
      <c r="U756" s="160">
        <v>1.49</v>
      </c>
      <c r="V756" s="160">
        <f>ROUND(E756*U756,2)</f>
        <v>1.49</v>
      </c>
      <c r="W756" s="160"/>
      <c r="X756" s="160" t="s">
        <v>379</v>
      </c>
      <c r="Y756" s="160" t="s">
        <v>275</v>
      </c>
      <c r="Z756" s="149"/>
      <c r="AA756" s="149"/>
      <c r="AB756" s="149"/>
      <c r="AC756" s="149"/>
      <c r="AD756" s="149"/>
      <c r="AE756" s="149"/>
      <c r="AF756" s="149"/>
      <c r="AG756" s="149" t="s">
        <v>597</v>
      </c>
      <c r="AH756" s="149"/>
      <c r="AI756" s="149"/>
      <c r="AJ756" s="149"/>
      <c r="AK756" s="149"/>
      <c r="AL756" s="149"/>
      <c r="AM756" s="149"/>
      <c r="AN756" s="149"/>
      <c r="AO756" s="149"/>
      <c r="AP756" s="149"/>
      <c r="AQ756" s="149"/>
      <c r="AR756" s="149"/>
      <c r="AS756" s="149"/>
      <c r="AT756" s="149"/>
      <c r="AU756" s="149"/>
      <c r="AV756" s="149"/>
      <c r="AW756" s="149"/>
      <c r="AX756" s="149"/>
      <c r="AY756" s="149"/>
      <c r="AZ756" s="149"/>
      <c r="BA756" s="149"/>
      <c r="BB756" s="149"/>
      <c r="BC756" s="149"/>
      <c r="BD756" s="149"/>
      <c r="BE756" s="149"/>
      <c r="BF756" s="149"/>
      <c r="BG756" s="149"/>
      <c r="BH756" s="149"/>
    </row>
    <row r="757" spans="1:60" outlineLevel="2" x14ac:dyDescent="0.2">
      <c r="A757" s="156"/>
      <c r="B757" s="157"/>
      <c r="C757" s="249" t="s">
        <v>1574</v>
      </c>
      <c r="D757" s="250"/>
      <c r="E757" s="250"/>
      <c r="F757" s="250"/>
      <c r="G757" s="250"/>
      <c r="H757" s="160"/>
      <c r="I757" s="160"/>
      <c r="J757" s="160"/>
      <c r="K757" s="160"/>
      <c r="L757" s="160"/>
      <c r="M757" s="160"/>
      <c r="N757" s="159"/>
      <c r="O757" s="159"/>
      <c r="P757" s="159"/>
      <c r="Q757" s="159"/>
      <c r="R757" s="160"/>
      <c r="S757" s="160"/>
      <c r="T757" s="160"/>
      <c r="U757" s="160"/>
      <c r="V757" s="160"/>
      <c r="W757" s="160"/>
      <c r="X757" s="160"/>
      <c r="Y757" s="160"/>
      <c r="Z757" s="149"/>
      <c r="AA757" s="149"/>
      <c r="AB757" s="149"/>
      <c r="AC757" s="149"/>
      <c r="AD757" s="149"/>
      <c r="AE757" s="149"/>
      <c r="AF757" s="149"/>
      <c r="AG757" s="149" t="s">
        <v>278</v>
      </c>
      <c r="AH757" s="149"/>
      <c r="AI757" s="149"/>
      <c r="AJ757" s="149"/>
      <c r="AK757" s="149"/>
      <c r="AL757" s="149"/>
      <c r="AM757" s="149"/>
      <c r="AN757" s="149"/>
      <c r="AO757" s="149"/>
      <c r="AP757" s="149"/>
      <c r="AQ757" s="149"/>
      <c r="AR757" s="149"/>
      <c r="AS757" s="149"/>
      <c r="AT757" s="149"/>
      <c r="AU757" s="149"/>
      <c r="AV757" s="149"/>
      <c r="AW757" s="149"/>
      <c r="AX757" s="149"/>
      <c r="AY757" s="149"/>
      <c r="AZ757" s="149"/>
      <c r="BA757" s="149"/>
      <c r="BB757" s="149"/>
      <c r="BC757" s="149"/>
      <c r="BD757" s="149"/>
      <c r="BE757" s="149"/>
      <c r="BF757" s="149"/>
      <c r="BG757" s="149"/>
      <c r="BH757" s="149"/>
    </row>
    <row r="758" spans="1:60" outlineLevel="2" x14ac:dyDescent="0.2">
      <c r="A758" s="156"/>
      <c r="B758" s="157"/>
      <c r="C758" s="186" t="s">
        <v>2096</v>
      </c>
      <c r="D758" s="165"/>
      <c r="E758" s="166">
        <v>1</v>
      </c>
      <c r="F758" s="160"/>
      <c r="G758" s="160"/>
      <c r="H758" s="160"/>
      <c r="I758" s="160"/>
      <c r="J758" s="160"/>
      <c r="K758" s="160"/>
      <c r="L758" s="160"/>
      <c r="M758" s="160"/>
      <c r="N758" s="159"/>
      <c r="O758" s="159"/>
      <c r="P758" s="159"/>
      <c r="Q758" s="159"/>
      <c r="R758" s="160"/>
      <c r="S758" s="160"/>
      <c r="T758" s="160"/>
      <c r="U758" s="160"/>
      <c r="V758" s="160"/>
      <c r="W758" s="160"/>
      <c r="X758" s="160"/>
      <c r="Y758" s="160"/>
      <c r="Z758" s="149"/>
      <c r="AA758" s="149"/>
      <c r="AB758" s="149"/>
      <c r="AC758" s="149"/>
      <c r="AD758" s="149"/>
      <c r="AE758" s="149"/>
      <c r="AF758" s="149"/>
      <c r="AG758" s="149" t="s">
        <v>284</v>
      </c>
      <c r="AH758" s="149">
        <v>0</v>
      </c>
      <c r="AI758" s="149"/>
      <c r="AJ758" s="149"/>
      <c r="AK758" s="149"/>
      <c r="AL758" s="149"/>
      <c r="AM758" s="149"/>
      <c r="AN758" s="149"/>
      <c r="AO758" s="149"/>
      <c r="AP758" s="149"/>
      <c r="AQ758" s="149"/>
      <c r="AR758" s="149"/>
      <c r="AS758" s="149"/>
      <c r="AT758" s="149"/>
      <c r="AU758" s="149"/>
      <c r="AV758" s="149"/>
      <c r="AW758" s="149"/>
      <c r="AX758" s="149"/>
      <c r="AY758" s="149"/>
      <c r="AZ758" s="149"/>
      <c r="BA758" s="149"/>
      <c r="BB758" s="149"/>
      <c r="BC758" s="149"/>
      <c r="BD758" s="149"/>
      <c r="BE758" s="149"/>
      <c r="BF758" s="149"/>
      <c r="BG758" s="149"/>
      <c r="BH758" s="149"/>
    </row>
    <row r="759" spans="1:60" outlineLevel="2" x14ac:dyDescent="0.2">
      <c r="A759" s="156"/>
      <c r="B759" s="157"/>
      <c r="C759" s="251"/>
      <c r="D759" s="252"/>
      <c r="E759" s="252"/>
      <c r="F759" s="252"/>
      <c r="G759" s="252"/>
      <c r="H759" s="160"/>
      <c r="I759" s="160"/>
      <c r="J759" s="160"/>
      <c r="K759" s="160"/>
      <c r="L759" s="160"/>
      <c r="M759" s="160"/>
      <c r="N759" s="159"/>
      <c r="O759" s="159"/>
      <c r="P759" s="159"/>
      <c r="Q759" s="159"/>
      <c r="R759" s="160"/>
      <c r="S759" s="160"/>
      <c r="T759" s="160"/>
      <c r="U759" s="160"/>
      <c r="V759" s="160"/>
      <c r="W759" s="160"/>
      <c r="X759" s="160"/>
      <c r="Y759" s="160"/>
      <c r="Z759" s="149"/>
      <c r="AA759" s="149"/>
      <c r="AB759" s="149"/>
      <c r="AC759" s="149"/>
      <c r="AD759" s="149"/>
      <c r="AE759" s="149"/>
      <c r="AF759" s="149"/>
      <c r="AG759" s="149" t="s">
        <v>279</v>
      </c>
      <c r="AH759" s="149"/>
      <c r="AI759" s="149"/>
      <c r="AJ759" s="149"/>
      <c r="AK759" s="149"/>
      <c r="AL759" s="149"/>
      <c r="AM759" s="149"/>
      <c r="AN759" s="149"/>
      <c r="AO759" s="149"/>
      <c r="AP759" s="149"/>
      <c r="AQ759" s="149"/>
      <c r="AR759" s="149"/>
      <c r="AS759" s="149"/>
      <c r="AT759" s="149"/>
      <c r="AU759" s="149"/>
      <c r="AV759" s="149"/>
      <c r="AW759" s="149"/>
      <c r="AX759" s="149"/>
      <c r="AY759" s="149"/>
      <c r="AZ759" s="149"/>
      <c r="BA759" s="149"/>
      <c r="BB759" s="149"/>
      <c r="BC759" s="149"/>
      <c r="BD759" s="149"/>
      <c r="BE759" s="149"/>
      <c r="BF759" s="149"/>
      <c r="BG759" s="149"/>
      <c r="BH759" s="149"/>
    </row>
    <row r="760" spans="1:60" ht="22.5" outlineLevel="1" x14ac:dyDescent="0.2">
      <c r="A760" s="175">
        <v>176</v>
      </c>
      <c r="B760" s="176" t="s">
        <v>2108</v>
      </c>
      <c r="C760" s="185" t="s">
        <v>2109</v>
      </c>
      <c r="D760" s="177" t="s">
        <v>2095</v>
      </c>
      <c r="E760" s="178">
        <v>2</v>
      </c>
      <c r="F760" s="179"/>
      <c r="G760" s="180">
        <f>ROUND(E760*F760,2)</f>
        <v>0</v>
      </c>
      <c r="H760" s="179"/>
      <c r="I760" s="180">
        <f>ROUND(E760*H760,2)</f>
        <v>0</v>
      </c>
      <c r="J760" s="179"/>
      <c r="K760" s="180">
        <f>ROUND(E760*J760,2)</f>
        <v>0</v>
      </c>
      <c r="L760" s="180">
        <v>21</v>
      </c>
      <c r="M760" s="180">
        <f>G760*(1+L760/100)</f>
        <v>0</v>
      </c>
      <c r="N760" s="178">
        <v>3.1280000000000002E-2</v>
      </c>
      <c r="O760" s="178">
        <f>ROUND(E760*N760,2)</f>
        <v>0.06</v>
      </c>
      <c r="P760" s="178">
        <v>0</v>
      </c>
      <c r="Q760" s="178">
        <f>ROUND(E760*P760,2)</f>
        <v>0</v>
      </c>
      <c r="R760" s="180"/>
      <c r="S760" s="180" t="s">
        <v>354</v>
      </c>
      <c r="T760" s="181" t="s">
        <v>273</v>
      </c>
      <c r="U760" s="160">
        <v>1.49</v>
      </c>
      <c r="V760" s="160">
        <f>ROUND(E760*U760,2)</f>
        <v>2.98</v>
      </c>
      <c r="W760" s="160"/>
      <c r="X760" s="160" t="s">
        <v>379</v>
      </c>
      <c r="Y760" s="160" t="s">
        <v>275</v>
      </c>
      <c r="Z760" s="149"/>
      <c r="AA760" s="149"/>
      <c r="AB760" s="149"/>
      <c r="AC760" s="149"/>
      <c r="AD760" s="149"/>
      <c r="AE760" s="149"/>
      <c r="AF760" s="149"/>
      <c r="AG760" s="149" t="s">
        <v>597</v>
      </c>
      <c r="AH760" s="149"/>
      <c r="AI760" s="149"/>
      <c r="AJ760" s="149"/>
      <c r="AK760" s="149"/>
      <c r="AL760" s="149"/>
      <c r="AM760" s="149"/>
      <c r="AN760" s="149"/>
      <c r="AO760" s="149"/>
      <c r="AP760" s="149"/>
      <c r="AQ760" s="149"/>
      <c r="AR760" s="149"/>
      <c r="AS760" s="149"/>
      <c r="AT760" s="149"/>
      <c r="AU760" s="149"/>
      <c r="AV760" s="149"/>
      <c r="AW760" s="149"/>
      <c r="AX760" s="149"/>
      <c r="AY760" s="149"/>
      <c r="AZ760" s="149"/>
      <c r="BA760" s="149"/>
      <c r="BB760" s="149"/>
      <c r="BC760" s="149"/>
      <c r="BD760" s="149"/>
      <c r="BE760" s="149"/>
      <c r="BF760" s="149"/>
      <c r="BG760" s="149"/>
      <c r="BH760" s="149"/>
    </row>
    <row r="761" spans="1:60" outlineLevel="2" x14ac:dyDescent="0.2">
      <c r="A761" s="156"/>
      <c r="B761" s="157"/>
      <c r="C761" s="249" t="s">
        <v>1574</v>
      </c>
      <c r="D761" s="250"/>
      <c r="E761" s="250"/>
      <c r="F761" s="250"/>
      <c r="G761" s="250"/>
      <c r="H761" s="160"/>
      <c r="I761" s="160"/>
      <c r="J761" s="160"/>
      <c r="K761" s="160"/>
      <c r="L761" s="160"/>
      <c r="M761" s="160"/>
      <c r="N761" s="159"/>
      <c r="O761" s="159"/>
      <c r="P761" s="159"/>
      <c r="Q761" s="159"/>
      <c r="R761" s="160"/>
      <c r="S761" s="160"/>
      <c r="T761" s="160"/>
      <c r="U761" s="160"/>
      <c r="V761" s="160"/>
      <c r="W761" s="160"/>
      <c r="X761" s="160"/>
      <c r="Y761" s="160"/>
      <c r="Z761" s="149"/>
      <c r="AA761" s="149"/>
      <c r="AB761" s="149"/>
      <c r="AC761" s="149"/>
      <c r="AD761" s="149"/>
      <c r="AE761" s="149"/>
      <c r="AF761" s="149"/>
      <c r="AG761" s="149" t="s">
        <v>278</v>
      </c>
      <c r="AH761" s="149"/>
      <c r="AI761" s="149"/>
      <c r="AJ761" s="149"/>
      <c r="AK761" s="149"/>
      <c r="AL761" s="149"/>
      <c r="AM761" s="149"/>
      <c r="AN761" s="149"/>
      <c r="AO761" s="149"/>
      <c r="AP761" s="149"/>
      <c r="AQ761" s="149"/>
      <c r="AR761" s="149"/>
      <c r="AS761" s="149"/>
      <c r="AT761" s="149"/>
      <c r="AU761" s="149"/>
      <c r="AV761" s="149"/>
      <c r="AW761" s="149"/>
      <c r="AX761" s="149"/>
      <c r="AY761" s="149"/>
      <c r="AZ761" s="149"/>
      <c r="BA761" s="149"/>
      <c r="BB761" s="149"/>
      <c r="BC761" s="149"/>
      <c r="BD761" s="149"/>
      <c r="BE761" s="149"/>
      <c r="BF761" s="149"/>
      <c r="BG761" s="149"/>
      <c r="BH761" s="149"/>
    </row>
    <row r="762" spans="1:60" outlineLevel="2" x14ac:dyDescent="0.2">
      <c r="A762" s="156"/>
      <c r="B762" s="157"/>
      <c r="C762" s="186" t="s">
        <v>2110</v>
      </c>
      <c r="D762" s="165"/>
      <c r="E762" s="166">
        <v>2</v>
      </c>
      <c r="F762" s="160"/>
      <c r="G762" s="160"/>
      <c r="H762" s="160"/>
      <c r="I762" s="160"/>
      <c r="J762" s="160"/>
      <c r="K762" s="160"/>
      <c r="L762" s="160"/>
      <c r="M762" s="160"/>
      <c r="N762" s="159"/>
      <c r="O762" s="159"/>
      <c r="P762" s="159"/>
      <c r="Q762" s="159"/>
      <c r="R762" s="160"/>
      <c r="S762" s="160"/>
      <c r="T762" s="160"/>
      <c r="U762" s="160"/>
      <c r="V762" s="160"/>
      <c r="W762" s="160"/>
      <c r="X762" s="160"/>
      <c r="Y762" s="160"/>
      <c r="Z762" s="149"/>
      <c r="AA762" s="149"/>
      <c r="AB762" s="149"/>
      <c r="AC762" s="149"/>
      <c r="AD762" s="149"/>
      <c r="AE762" s="149"/>
      <c r="AF762" s="149"/>
      <c r="AG762" s="149" t="s">
        <v>284</v>
      </c>
      <c r="AH762" s="149">
        <v>0</v>
      </c>
      <c r="AI762" s="149"/>
      <c r="AJ762" s="149"/>
      <c r="AK762" s="149"/>
      <c r="AL762" s="149"/>
      <c r="AM762" s="149"/>
      <c r="AN762" s="149"/>
      <c r="AO762" s="149"/>
      <c r="AP762" s="149"/>
      <c r="AQ762" s="149"/>
      <c r="AR762" s="149"/>
      <c r="AS762" s="149"/>
      <c r="AT762" s="149"/>
      <c r="AU762" s="149"/>
      <c r="AV762" s="149"/>
      <c r="AW762" s="149"/>
      <c r="AX762" s="149"/>
      <c r="AY762" s="149"/>
      <c r="AZ762" s="149"/>
      <c r="BA762" s="149"/>
      <c r="BB762" s="149"/>
      <c r="BC762" s="149"/>
      <c r="BD762" s="149"/>
      <c r="BE762" s="149"/>
      <c r="BF762" s="149"/>
      <c r="BG762" s="149"/>
      <c r="BH762" s="149"/>
    </row>
    <row r="763" spans="1:60" outlineLevel="2" x14ac:dyDescent="0.2">
      <c r="A763" s="156"/>
      <c r="B763" s="157"/>
      <c r="C763" s="251"/>
      <c r="D763" s="252"/>
      <c r="E763" s="252"/>
      <c r="F763" s="252"/>
      <c r="G763" s="252"/>
      <c r="H763" s="160"/>
      <c r="I763" s="160"/>
      <c r="J763" s="160"/>
      <c r="K763" s="160"/>
      <c r="L763" s="160"/>
      <c r="M763" s="160"/>
      <c r="N763" s="159"/>
      <c r="O763" s="159"/>
      <c r="P763" s="159"/>
      <c r="Q763" s="159"/>
      <c r="R763" s="160"/>
      <c r="S763" s="160"/>
      <c r="T763" s="160"/>
      <c r="U763" s="160"/>
      <c r="V763" s="160"/>
      <c r="W763" s="160"/>
      <c r="X763" s="160"/>
      <c r="Y763" s="160"/>
      <c r="Z763" s="149"/>
      <c r="AA763" s="149"/>
      <c r="AB763" s="149"/>
      <c r="AC763" s="149"/>
      <c r="AD763" s="149"/>
      <c r="AE763" s="149"/>
      <c r="AF763" s="149"/>
      <c r="AG763" s="149" t="s">
        <v>279</v>
      </c>
      <c r="AH763" s="149"/>
      <c r="AI763" s="149"/>
      <c r="AJ763" s="149"/>
      <c r="AK763" s="149"/>
      <c r="AL763" s="149"/>
      <c r="AM763" s="149"/>
      <c r="AN763" s="149"/>
      <c r="AO763" s="149"/>
      <c r="AP763" s="149"/>
      <c r="AQ763" s="149"/>
      <c r="AR763" s="149"/>
      <c r="AS763" s="149"/>
      <c r="AT763" s="149"/>
      <c r="AU763" s="149"/>
      <c r="AV763" s="149"/>
      <c r="AW763" s="149"/>
      <c r="AX763" s="149"/>
      <c r="AY763" s="149"/>
      <c r="AZ763" s="149"/>
      <c r="BA763" s="149"/>
      <c r="BB763" s="149"/>
      <c r="BC763" s="149"/>
      <c r="BD763" s="149"/>
      <c r="BE763" s="149"/>
      <c r="BF763" s="149"/>
      <c r="BG763" s="149"/>
      <c r="BH763" s="149"/>
    </row>
    <row r="764" spans="1:60" ht="22.5" outlineLevel="1" x14ac:dyDescent="0.2">
      <c r="A764" s="175">
        <v>177</v>
      </c>
      <c r="B764" s="176" t="s">
        <v>2111</v>
      </c>
      <c r="C764" s="185" t="s">
        <v>2112</v>
      </c>
      <c r="D764" s="177" t="s">
        <v>357</v>
      </c>
      <c r="E764" s="178">
        <v>1</v>
      </c>
      <c r="F764" s="179"/>
      <c r="G764" s="180">
        <f>ROUND(E764*F764,2)</f>
        <v>0</v>
      </c>
      <c r="H764" s="179"/>
      <c r="I764" s="180">
        <f>ROUND(E764*H764,2)</f>
        <v>0</v>
      </c>
      <c r="J764" s="179"/>
      <c r="K764" s="180">
        <f>ROUND(E764*J764,2)</f>
        <v>0</v>
      </c>
      <c r="L764" s="180">
        <v>21</v>
      </c>
      <c r="M764" s="180">
        <f>G764*(1+L764/100)</f>
        <v>0</v>
      </c>
      <c r="N764" s="178">
        <v>0</v>
      </c>
      <c r="O764" s="178">
        <f>ROUND(E764*N764,2)</f>
        <v>0</v>
      </c>
      <c r="P764" s="178">
        <v>0</v>
      </c>
      <c r="Q764" s="178">
        <f>ROUND(E764*P764,2)</f>
        <v>0</v>
      </c>
      <c r="R764" s="180"/>
      <c r="S764" s="180" t="s">
        <v>354</v>
      </c>
      <c r="T764" s="181" t="s">
        <v>273</v>
      </c>
      <c r="U764" s="160">
        <v>0</v>
      </c>
      <c r="V764" s="160">
        <f>ROUND(E764*U764,2)</f>
        <v>0</v>
      </c>
      <c r="W764" s="160"/>
      <c r="X764" s="160" t="s">
        <v>379</v>
      </c>
      <c r="Y764" s="160" t="s">
        <v>275</v>
      </c>
      <c r="Z764" s="149"/>
      <c r="AA764" s="149"/>
      <c r="AB764" s="149"/>
      <c r="AC764" s="149"/>
      <c r="AD764" s="149"/>
      <c r="AE764" s="149"/>
      <c r="AF764" s="149"/>
      <c r="AG764" s="149" t="s">
        <v>597</v>
      </c>
      <c r="AH764" s="149"/>
      <c r="AI764" s="149"/>
      <c r="AJ764" s="149"/>
      <c r="AK764" s="149"/>
      <c r="AL764" s="149"/>
      <c r="AM764" s="149"/>
      <c r="AN764" s="149"/>
      <c r="AO764" s="149"/>
      <c r="AP764" s="149"/>
      <c r="AQ764" s="149"/>
      <c r="AR764" s="149"/>
      <c r="AS764" s="149"/>
      <c r="AT764" s="149"/>
      <c r="AU764" s="149"/>
      <c r="AV764" s="149"/>
      <c r="AW764" s="149"/>
      <c r="AX764" s="149"/>
      <c r="AY764" s="149"/>
      <c r="AZ764" s="149"/>
      <c r="BA764" s="149"/>
      <c r="BB764" s="149"/>
      <c r="BC764" s="149"/>
      <c r="BD764" s="149"/>
      <c r="BE764" s="149"/>
      <c r="BF764" s="149"/>
      <c r="BG764" s="149"/>
      <c r="BH764" s="149"/>
    </row>
    <row r="765" spans="1:60" outlineLevel="2" x14ac:dyDescent="0.2">
      <c r="A765" s="156"/>
      <c r="B765" s="157"/>
      <c r="C765" s="249" t="s">
        <v>1574</v>
      </c>
      <c r="D765" s="250"/>
      <c r="E765" s="250"/>
      <c r="F765" s="250"/>
      <c r="G765" s="250"/>
      <c r="H765" s="160"/>
      <c r="I765" s="160"/>
      <c r="J765" s="160"/>
      <c r="K765" s="160"/>
      <c r="L765" s="160"/>
      <c r="M765" s="160"/>
      <c r="N765" s="159"/>
      <c r="O765" s="159"/>
      <c r="P765" s="159"/>
      <c r="Q765" s="159"/>
      <c r="R765" s="160"/>
      <c r="S765" s="160"/>
      <c r="T765" s="160"/>
      <c r="U765" s="160"/>
      <c r="V765" s="160"/>
      <c r="W765" s="160"/>
      <c r="X765" s="160"/>
      <c r="Y765" s="160"/>
      <c r="Z765" s="149"/>
      <c r="AA765" s="149"/>
      <c r="AB765" s="149"/>
      <c r="AC765" s="149"/>
      <c r="AD765" s="149"/>
      <c r="AE765" s="149"/>
      <c r="AF765" s="149"/>
      <c r="AG765" s="149" t="s">
        <v>278</v>
      </c>
      <c r="AH765" s="149"/>
      <c r="AI765" s="149"/>
      <c r="AJ765" s="149"/>
      <c r="AK765" s="149"/>
      <c r="AL765" s="149"/>
      <c r="AM765" s="149"/>
      <c r="AN765" s="149"/>
      <c r="AO765" s="149"/>
      <c r="AP765" s="149"/>
      <c r="AQ765" s="149"/>
      <c r="AR765" s="149"/>
      <c r="AS765" s="149"/>
      <c r="AT765" s="149"/>
      <c r="AU765" s="149"/>
      <c r="AV765" s="149"/>
      <c r="AW765" s="149"/>
      <c r="AX765" s="149"/>
      <c r="AY765" s="149"/>
      <c r="AZ765" s="149"/>
      <c r="BA765" s="149"/>
      <c r="BB765" s="149"/>
      <c r="BC765" s="149"/>
      <c r="BD765" s="149"/>
      <c r="BE765" s="149"/>
      <c r="BF765" s="149"/>
      <c r="BG765" s="149"/>
      <c r="BH765" s="149"/>
    </row>
    <row r="766" spans="1:60" outlineLevel="2" x14ac:dyDescent="0.2">
      <c r="A766" s="156"/>
      <c r="B766" s="157"/>
      <c r="C766" s="186" t="s">
        <v>2096</v>
      </c>
      <c r="D766" s="165"/>
      <c r="E766" s="166">
        <v>1</v>
      </c>
      <c r="F766" s="160"/>
      <c r="G766" s="160"/>
      <c r="H766" s="160"/>
      <c r="I766" s="160"/>
      <c r="J766" s="160"/>
      <c r="K766" s="160"/>
      <c r="L766" s="160"/>
      <c r="M766" s="160"/>
      <c r="N766" s="159"/>
      <c r="O766" s="159"/>
      <c r="P766" s="159"/>
      <c r="Q766" s="159"/>
      <c r="R766" s="160"/>
      <c r="S766" s="160"/>
      <c r="T766" s="160"/>
      <c r="U766" s="160"/>
      <c r="V766" s="160"/>
      <c r="W766" s="160"/>
      <c r="X766" s="160"/>
      <c r="Y766" s="160"/>
      <c r="Z766" s="149"/>
      <c r="AA766" s="149"/>
      <c r="AB766" s="149"/>
      <c r="AC766" s="149"/>
      <c r="AD766" s="149"/>
      <c r="AE766" s="149"/>
      <c r="AF766" s="149"/>
      <c r="AG766" s="149" t="s">
        <v>284</v>
      </c>
      <c r="AH766" s="149">
        <v>0</v>
      </c>
      <c r="AI766" s="149"/>
      <c r="AJ766" s="149"/>
      <c r="AK766" s="149"/>
      <c r="AL766" s="149"/>
      <c r="AM766" s="149"/>
      <c r="AN766" s="149"/>
      <c r="AO766" s="149"/>
      <c r="AP766" s="149"/>
      <c r="AQ766" s="149"/>
      <c r="AR766" s="149"/>
      <c r="AS766" s="149"/>
      <c r="AT766" s="149"/>
      <c r="AU766" s="149"/>
      <c r="AV766" s="149"/>
      <c r="AW766" s="149"/>
      <c r="AX766" s="149"/>
      <c r="AY766" s="149"/>
      <c r="AZ766" s="149"/>
      <c r="BA766" s="149"/>
      <c r="BB766" s="149"/>
      <c r="BC766" s="149"/>
      <c r="BD766" s="149"/>
      <c r="BE766" s="149"/>
      <c r="BF766" s="149"/>
      <c r="BG766" s="149"/>
      <c r="BH766" s="149"/>
    </row>
    <row r="767" spans="1:60" outlineLevel="2" x14ac:dyDescent="0.2">
      <c r="A767" s="156"/>
      <c r="B767" s="157"/>
      <c r="C767" s="251"/>
      <c r="D767" s="252"/>
      <c r="E767" s="252"/>
      <c r="F767" s="252"/>
      <c r="G767" s="252"/>
      <c r="H767" s="160"/>
      <c r="I767" s="160"/>
      <c r="J767" s="160"/>
      <c r="K767" s="160"/>
      <c r="L767" s="160"/>
      <c r="M767" s="160"/>
      <c r="N767" s="159"/>
      <c r="O767" s="159"/>
      <c r="P767" s="159"/>
      <c r="Q767" s="159"/>
      <c r="R767" s="160"/>
      <c r="S767" s="160"/>
      <c r="T767" s="160"/>
      <c r="U767" s="160"/>
      <c r="V767" s="160"/>
      <c r="W767" s="160"/>
      <c r="X767" s="160"/>
      <c r="Y767" s="160"/>
      <c r="Z767" s="149"/>
      <c r="AA767" s="149"/>
      <c r="AB767" s="149"/>
      <c r="AC767" s="149"/>
      <c r="AD767" s="149"/>
      <c r="AE767" s="149"/>
      <c r="AF767" s="149"/>
      <c r="AG767" s="149" t="s">
        <v>279</v>
      </c>
      <c r="AH767" s="149"/>
      <c r="AI767" s="149"/>
      <c r="AJ767" s="149"/>
      <c r="AK767" s="149"/>
      <c r="AL767" s="149"/>
      <c r="AM767" s="149"/>
      <c r="AN767" s="149"/>
      <c r="AO767" s="149"/>
      <c r="AP767" s="149"/>
      <c r="AQ767" s="149"/>
      <c r="AR767" s="149"/>
      <c r="AS767" s="149"/>
      <c r="AT767" s="149"/>
      <c r="AU767" s="149"/>
      <c r="AV767" s="149"/>
      <c r="AW767" s="149"/>
      <c r="AX767" s="149"/>
      <c r="AY767" s="149"/>
      <c r="AZ767" s="149"/>
      <c r="BA767" s="149"/>
      <c r="BB767" s="149"/>
      <c r="BC767" s="149"/>
      <c r="BD767" s="149"/>
      <c r="BE767" s="149"/>
      <c r="BF767" s="149"/>
      <c r="BG767" s="149"/>
      <c r="BH767" s="149"/>
    </row>
    <row r="768" spans="1:60" ht="22.5" outlineLevel="1" x14ac:dyDescent="0.2">
      <c r="A768" s="175">
        <v>178</v>
      </c>
      <c r="B768" s="176" t="s">
        <v>2113</v>
      </c>
      <c r="C768" s="185" t="s">
        <v>2114</v>
      </c>
      <c r="D768" s="177" t="s">
        <v>357</v>
      </c>
      <c r="E768" s="178">
        <v>2</v>
      </c>
      <c r="F768" s="179"/>
      <c r="G768" s="180">
        <f>ROUND(E768*F768,2)</f>
        <v>0</v>
      </c>
      <c r="H768" s="179"/>
      <c r="I768" s="180">
        <f>ROUND(E768*H768,2)</f>
        <v>0</v>
      </c>
      <c r="J768" s="179"/>
      <c r="K768" s="180">
        <f>ROUND(E768*J768,2)</f>
        <v>0</v>
      </c>
      <c r="L768" s="180">
        <v>21</v>
      </c>
      <c r="M768" s="180">
        <f>G768*(1+L768/100)</f>
        <v>0</v>
      </c>
      <c r="N768" s="178">
        <v>0</v>
      </c>
      <c r="O768" s="178">
        <f>ROUND(E768*N768,2)</f>
        <v>0</v>
      </c>
      <c r="P768" s="178">
        <v>0</v>
      </c>
      <c r="Q768" s="178">
        <f>ROUND(E768*P768,2)</f>
        <v>0</v>
      </c>
      <c r="R768" s="180"/>
      <c r="S768" s="180" t="s">
        <v>354</v>
      </c>
      <c r="T768" s="181" t="s">
        <v>273</v>
      </c>
      <c r="U768" s="160">
        <v>0</v>
      </c>
      <c r="V768" s="160">
        <f>ROUND(E768*U768,2)</f>
        <v>0</v>
      </c>
      <c r="W768" s="160"/>
      <c r="X768" s="160" t="s">
        <v>379</v>
      </c>
      <c r="Y768" s="160" t="s">
        <v>275</v>
      </c>
      <c r="Z768" s="149"/>
      <c r="AA768" s="149"/>
      <c r="AB768" s="149"/>
      <c r="AC768" s="149"/>
      <c r="AD768" s="149"/>
      <c r="AE768" s="149"/>
      <c r="AF768" s="149"/>
      <c r="AG768" s="149" t="s">
        <v>597</v>
      </c>
      <c r="AH768" s="149"/>
      <c r="AI768" s="149"/>
      <c r="AJ768" s="149"/>
      <c r="AK768" s="149"/>
      <c r="AL768" s="149"/>
      <c r="AM768" s="149"/>
      <c r="AN768" s="149"/>
      <c r="AO768" s="149"/>
      <c r="AP768" s="149"/>
      <c r="AQ768" s="149"/>
      <c r="AR768" s="149"/>
      <c r="AS768" s="149"/>
      <c r="AT768" s="149"/>
      <c r="AU768" s="149"/>
      <c r="AV768" s="149"/>
      <c r="AW768" s="149"/>
      <c r="AX768" s="149"/>
      <c r="AY768" s="149"/>
      <c r="AZ768" s="149"/>
      <c r="BA768" s="149"/>
      <c r="BB768" s="149"/>
      <c r="BC768" s="149"/>
      <c r="BD768" s="149"/>
      <c r="BE768" s="149"/>
      <c r="BF768" s="149"/>
      <c r="BG768" s="149"/>
      <c r="BH768" s="149"/>
    </row>
    <row r="769" spans="1:60" outlineLevel="2" x14ac:dyDescent="0.2">
      <c r="A769" s="156"/>
      <c r="B769" s="157"/>
      <c r="C769" s="249" t="s">
        <v>1574</v>
      </c>
      <c r="D769" s="250"/>
      <c r="E769" s="250"/>
      <c r="F769" s="250"/>
      <c r="G769" s="250"/>
      <c r="H769" s="160"/>
      <c r="I769" s="160"/>
      <c r="J769" s="160"/>
      <c r="K769" s="160"/>
      <c r="L769" s="160"/>
      <c r="M769" s="160"/>
      <c r="N769" s="159"/>
      <c r="O769" s="159"/>
      <c r="P769" s="159"/>
      <c r="Q769" s="159"/>
      <c r="R769" s="160"/>
      <c r="S769" s="160"/>
      <c r="T769" s="160"/>
      <c r="U769" s="160"/>
      <c r="V769" s="160"/>
      <c r="W769" s="160"/>
      <c r="X769" s="160"/>
      <c r="Y769" s="160"/>
      <c r="Z769" s="149"/>
      <c r="AA769" s="149"/>
      <c r="AB769" s="149"/>
      <c r="AC769" s="149"/>
      <c r="AD769" s="149"/>
      <c r="AE769" s="149"/>
      <c r="AF769" s="149"/>
      <c r="AG769" s="149" t="s">
        <v>278</v>
      </c>
      <c r="AH769" s="149"/>
      <c r="AI769" s="149"/>
      <c r="AJ769" s="149"/>
      <c r="AK769" s="149"/>
      <c r="AL769" s="149"/>
      <c r="AM769" s="149"/>
      <c r="AN769" s="149"/>
      <c r="AO769" s="149"/>
      <c r="AP769" s="149"/>
      <c r="AQ769" s="149"/>
      <c r="AR769" s="149"/>
      <c r="AS769" s="149"/>
      <c r="AT769" s="149"/>
      <c r="AU769" s="149"/>
      <c r="AV769" s="149"/>
      <c r="AW769" s="149"/>
      <c r="AX769" s="149"/>
      <c r="AY769" s="149"/>
      <c r="AZ769" s="149"/>
      <c r="BA769" s="149"/>
      <c r="BB769" s="149"/>
      <c r="BC769" s="149"/>
      <c r="BD769" s="149"/>
      <c r="BE769" s="149"/>
      <c r="BF769" s="149"/>
      <c r="BG769" s="149"/>
      <c r="BH769" s="149"/>
    </row>
    <row r="770" spans="1:60" outlineLevel="2" x14ac:dyDescent="0.2">
      <c r="A770" s="156"/>
      <c r="B770" s="157"/>
      <c r="C770" s="186" t="s">
        <v>2110</v>
      </c>
      <c r="D770" s="165"/>
      <c r="E770" s="166">
        <v>2</v>
      </c>
      <c r="F770" s="160"/>
      <c r="G770" s="160"/>
      <c r="H770" s="160"/>
      <c r="I770" s="160"/>
      <c r="J770" s="160"/>
      <c r="K770" s="160"/>
      <c r="L770" s="160"/>
      <c r="M770" s="160"/>
      <c r="N770" s="159"/>
      <c r="O770" s="159"/>
      <c r="P770" s="159"/>
      <c r="Q770" s="159"/>
      <c r="R770" s="160"/>
      <c r="S770" s="160"/>
      <c r="T770" s="160"/>
      <c r="U770" s="160"/>
      <c r="V770" s="160"/>
      <c r="W770" s="160"/>
      <c r="X770" s="160"/>
      <c r="Y770" s="160"/>
      <c r="Z770" s="149"/>
      <c r="AA770" s="149"/>
      <c r="AB770" s="149"/>
      <c r="AC770" s="149"/>
      <c r="AD770" s="149"/>
      <c r="AE770" s="149"/>
      <c r="AF770" s="149"/>
      <c r="AG770" s="149" t="s">
        <v>284</v>
      </c>
      <c r="AH770" s="149">
        <v>0</v>
      </c>
      <c r="AI770" s="149"/>
      <c r="AJ770" s="149"/>
      <c r="AK770" s="149"/>
      <c r="AL770" s="149"/>
      <c r="AM770" s="149"/>
      <c r="AN770" s="149"/>
      <c r="AO770" s="149"/>
      <c r="AP770" s="149"/>
      <c r="AQ770" s="149"/>
      <c r="AR770" s="149"/>
      <c r="AS770" s="149"/>
      <c r="AT770" s="149"/>
      <c r="AU770" s="149"/>
      <c r="AV770" s="149"/>
      <c r="AW770" s="149"/>
      <c r="AX770" s="149"/>
      <c r="AY770" s="149"/>
      <c r="AZ770" s="149"/>
      <c r="BA770" s="149"/>
      <c r="BB770" s="149"/>
      <c r="BC770" s="149"/>
      <c r="BD770" s="149"/>
      <c r="BE770" s="149"/>
      <c r="BF770" s="149"/>
      <c r="BG770" s="149"/>
      <c r="BH770" s="149"/>
    </row>
    <row r="771" spans="1:60" outlineLevel="2" x14ac:dyDescent="0.2">
      <c r="A771" s="156"/>
      <c r="B771" s="157"/>
      <c r="C771" s="251"/>
      <c r="D771" s="252"/>
      <c r="E771" s="252"/>
      <c r="F771" s="252"/>
      <c r="G771" s="252"/>
      <c r="H771" s="160"/>
      <c r="I771" s="160"/>
      <c r="J771" s="160"/>
      <c r="K771" s="160"/>
      <c r="L771" s="160"/>
      <c r="M771" s="160"/>
      <c r="N771" s="159"/>
      <c r="O771" s="159"/>
      <c r="P771" s="159"/>
      <c r="Q771" s="159"/>
      <c r="R771" s="160"/>
      <c r="S771" s="160"/>
      <c r="T771" s="160"/>
      <c r="U771" s="160"/>
      <c r="V771" s="160"/>
      <c r="W771" s="160"/>
      <c r="X771" s="160"/>
      <c r="Y771" s="160"/>
      <c r="Z771" s="149"/>
      <c r="AA771" s="149"/>
      <c r="AB771" s="149"/>
      <c r="AC771" s="149"/>
      <c r="AD771" s="149"/>
      <c r="AE771" s="149"/>
      <c r="AF771" s="149"/>
      <c r="AG771" s="149" t="s">
        <v>279</v>
      </c>
      <c r="AH771" s="149"/>
      <c r="AI771" s="149"/>
      <c r="AJ771" s="149"/>
      <c r="AK771" s="149"/>
      <c r="AL771" s="149"/>
      <c r="AM771" s="149"/>
      <c r="AN771" s="149"/>
      <c r="AO771" s="149"/>
      <c r="AP771" s="149"/>
      <c r="AQ771" s="149"/>
      <c r="AR771" s="149"/>
      <c r="AS771" s="149"/>
      <c r="AT771" s="149"/>
      <c r="AU771" s="149"/>
      <c r="AV771" s="149"/>
      <c r="AW771" s="149"/>
      <c r="AX771" s="149"/>
      <c r="AY771" s="149"/>
      <c r="AZ771" s="149"/>
      <c r="BA771" s="149"/>
      <c r="BB771" s="149"/>
      <c r="BC771" s="149"/>
      <c r="BD771" s="149"/>
      <c r="BE771" s="149"/>
      <c r="BF771" s="149"/>
      <c r="BG771" s="149"/>
      <c r="BH771" s="149"/>
    </row>
    <row r="772" spans="1:60" outlineLevel="1" x14ac:dyDescent="0.2">
      <c r="A772" s="175">
        <v>179</v>
      </c>
      <c r="B772" s="176" t="s">
        <v>2115</v>
      </c>
      <c r="C772" s="185" t="s">
        <v>2116</v>
      </c>
      <c r="D772" s="177" t="s">
        <v>357</v>
      </c>
      <c r="E772" s="178">
        <v>2</v>
      </c>
      <c r="F772" s="179"/>
      <c r="G772" s="180">
        <f>ROUND(E772*F772,2)</f>
        <v>0</v>
      </c>
      <c r="H772" s="179"/>
      <c r="I772" s="180">
        <f>ROUND(E772*H772,2)</f>
        <v>0</v>
      </c>
      <c r="J772" s="179"/>
      <c r="K772" s="180">
        <f>ROUND(E772*J772,2)</f>
        <v>0</v>
      </c>
      <c r="L772" s="180">
        <v>21</v>
      </c>
      <c r="M772" s="180">
        <f>G772*(1+L772/100)</f>
        <v>0</v>
      </c>
      <c r="N772" s="178">
        <v>0</v>
      </c>
      <c r="O772" s="178">
        <f>ROUND(E772*N772,2)</f>
        <v>0</v>
      </c>
      <c r="P772" s="178">
        <v>0</v>
      </c>
      <c r="Q772" s="178">
        <f>ROUND(E772*P772,2)</f>
        <v>0</v>
      </c>
      <c r="R772" s="180"/>
      <c r="S772" s="180" t="s">
        <v>354</v>
      </c>
      <c r="T772" s="181" t="s">
        <v>273</v>
      </c>
      <c r="U772" s="160">
        <v>1.22</v>
      </c>
      <c r="V772" s="160">
        <f>ROUND(E772*U772,2)</f>
        <v>2.44</v>
      </c>
      <c r="W772" s="160"/>
      <c r="X772" s="160" t="s">
        <v>379</v>
      </c>
      <c r="Y772" s="160" t="s">
        <v>275</v>
      </c>
      <c r="Z772" s="149"/>
      <c r="AA772" s="149"/>
      <c r="AB772" s="149"/>
      <c r="AC772" s="149"/>
      <c r="AD772" s="149"/>
      <c r="AE772" s="149"/>
      <c r="AF772" s="149"/>
      <c r="AG772" s="149" t="s">
        <v>597</v>
      </c>
      <c r="AH772" s="149"/>
      <c r="AI772" s="149"/>
      <c r="AJ772" s="149"/>
      <c r="AK772" s="149"/>
      <c r="AL772" s="149"/>
      <c r="AM772" s="149"/>
      <c r="AN772" s="149"/>
      <c r="AO772" s="149"/>
      <c r="AP772" s="149"/>
      <c r="AQ772" s="149"/>
      <c r="AR772" s="149"/>
      <c r="AS772" s="149"/>
      <c r="AT772" s="149"/>
      <c r="AU772" s="149"/>
      <c r="AV772" s="149"/>
      <c r="AW772" s="149"/>
      <c r="AX772" s="149"/>
      <c r="AY772" s="149"/>
      <c r="AZ772" s="149"/>
      <c r="BA772" s="149"/>
      <c r="BB772" s="149"/>
      <c r="BC772" s="149"/>
      <c r="BD772" s="149"/>
      <c r="BE772" s="149"/>
      <c r="BF772" s="149"/>
      <c r="BG772" s="149"/>
      <c r="BH772" s="149"/>
    </row>
    <row r="773" spans="1:60" outlineLevel="2" x14ac:dyDescent="0.2">
      <c r="A773" s="156"/>
      <c r="B773" s="157"/>
      <c r="C773" s="249" t="s">
        <v>1574</v>
      </c>
      <c r="D773" s="250"/>
      <c r="E773" s="250"/>
      <c r="F773" s="250"/>
      <c r="G773" s="250"/>
      <c r="H773" s="160"/>
      <c r="I773" s="160"/>
      <c r="J773" s="160"/>
      <c r="K773" s="160"/>
      <c r="L773" s="160"/>
      <c r="M773" s="160"/>
      <c r="N773" s="159"/>
      <c r="O773" s="159"/>
      <c r="P773" s="159"/>
      <c r="Q773" s="159"/>
      <c r="R773" s="160"/>
      <c r="S773" s="160"/>
      <c r="T773" s="160"/>
      <c r="U773" s="160"/>
      <c r="V773" s="160"/>
      <c r="W773" s="160"/>
      <c r="X773" s="160"/>
      <c r="Y773" s="160"/>
      <c r="Z773" s="149"/>
      <c r="AA773" s="149"/>
      <c r="AB773" s="149"/>
      <c r="AC773" s="149"/>
      <c r="AD773" s="149"/>
      <c r="AE773" s="149"/>
      <c r="AF773" s="149"/>
      <c r="AG773" s="149" t="s">
        <v>278</v>
      </c>
      <c r="AH773" s="149"/>
      <c r="AI773" s="149"/>
      <c r="AJ773" s="149"/>
      <c r="AK773" s="149"/>
      <c r="AL773" s="149"/>
      <c r="AM773" s="149"/>
      <c r="AN773" s="149"/>
      <c r="AO773" s="149"/>
      <c r="AP773" s="149"/>
      <c r="AQ773" s="149"/>
      <c r="AR773" s="149"/>
      <c r="AS773" s="149"/>
      <c r="AT773" s="149"/>
      <c r="AU773" s="149"/>
      <c r="AV773" s="149"/>
      <c r="AW773" s="149"/>
      <c r="AX773" s="149"/>
      <c r="AY773" s="149"/>
      <c r="AZ773" s="149"/>
      <c r="BA773" s="149"/>
      <c r="BB773" s="149"/>
      <c r="BC773" s="149"/>
      <c r="BD773" s="149"/>
      <c r="BE773" s="149"/>
      <c r="BF773" s="149"/>
      <c r="BG773" s="149"/>
      <c r="BH773" s="149"/>
    </row>
    <row r="774" spans="1:60" outlineLevel="3" x14ac:dyDescent="0.2">
      <c r="A774" s="156"/>
      <c r="B774" s="157"/>
      <c r="C774" s="264" t="s">
        <v>2117</v>
      </c>
      <c r="D774" s="265"/>
      <c r="E774" s="265"/>
      <c r="F774" s="265"/>
      <c r="G774" s="265"/>
      <c r="H774" s="160"/>
      <c r="I774" s="160"/>
      <c r="J774" s="160"/>
      <c r="K774" s="160"/>
      <c r="L774" s="160"/>
      <c r="M774" s="160"/>
      <c r="N774" s="159"/>
      <c r="O774" s="159"/>
      <c r="P774" s="159"/>
      <c r="Q774" s="159"/>
      <c r="R774" s="160"/>
      <c r="S774" s="160"/>
      <c r="T774" s="160"/>
      <c r="U774" s="160"/>
      <c r="V774" s="160"/>
      <c r="W774" s="160"/>
      <c r="X774" s="160"/>
      <c r="Y774" s="160"/>
      <c r="Z774" s="149"/>
      <c r="AA774" s="149"/>
      <c r="AB774" s="149"/>
      <c r="AC774" s="149"/>
      <c r="AD774" s="149"/>
      <c r="AE774" s="149"/>
      <c r="AF774" s="149"/>
      <c r="AG774" s="149" t="s">
        <v>278</v>
      </c>
      <c r="AH774" s="149"/>
      <c r="AI774" s="149"/>
      <c r="AJ774" s="149"/>
      <c r="AK774" s="149"/>
      <c r="AL774" s="149"/>
      <c r="AM774" s="149"/>
      <c r="AN774" s="149"/>
      <c r="AO774" s="149"/>
      <c r="AP774" s="149"/>
      <c r="AQ774" s="149"/>
      <c r="AR774" s="149"/>
      <c r="AS774" s="149"/>
      <c r="AT774" s="149"/>
      <c r="AU774" s="149"/>
      <c r="AV774" s="149"/>
      <c r="AW774" s="149"/>
      <c r="AX774" s="149"/>
      <c r="AY774" s="149"/>
      <c r="AZ774" s="149"/>
      <c r="BA774" s="149"/>
      <c r="BB774" s="149"/>
      <c r="BC774" s="149"/>
      <c r="BD774" s="149"/>
      <c r="BE774" s="149"/>
      <c r="BF774" s="149"/>
      <c r="BG774" s="149"/>
      <c r="BH774" s="149"/>
    </row>
    <row r="775" spans="1:60" outlineLevel="2" x14ac:dyDescent="0.2">
      <c r="A775" s="156"/>
      <c r="B775" s="157"/>
      <c r="C775" s="186" t="s">
        <v>2118</v>
      </c>
      <c r="D775" s="165"/>
      <c r="E775" s="166">
        <v>2</v>
      </c>
      <c r="F775" s="160"/>
      <c r="G775" s="160"/>
      <c r="H775" s="160"/>
      <c r="I775" s="160"/>
      <c r="J775" s="160"/>
      <c r="K775" s="160"/>
      <c r="L775" s="160"/>
      <c r="M775" s="160"/>
      <c r="N775" s="159"/>
      <c r="O775" s="159"/>
      <c r="P775" s="159"/>
      <c r="Q775" s="159"/>
      <c r="R775" s="160"/>
      <c r="S775" s="160"/>
      <c r="T775" s="160"/>
      <c r="U775" s="160"/>
      <c r="V775" s="160"/>
      <c r="W775" s="160"/>
      <c r="X775" s="160"/>
      <c r="Y775" s="160"/>
      <c r="Z775" s="149"/>
      <c r="AA775" s="149"/>
      <c r="AB775" s="149"/>
      <c r="AC775" s="149"/>
      <c r="AD775" s="149"/>
      <c r="AE775" s="149"/>
      <c r="AF775" s="149"/>
      <c r="AG775" s="149" t="s">
        <v>284</v>
      </c>
      <c r="AH775" s="149">
        <v>0</v>
      </c>
      <c r="AI775" s="149"/>
      <c r="AJ775" s="149"/>
      <c r="AK775" s="149"/>
      <c r="AL775" s="149"/>
      <c r="AM775" s="149"/>
      <c r="AN775" s="149"/>
      <c r="AO775" s="149"/>
      <c r="AP775" s="149"/>
      <c r="AQ775" s="149"/>
      <c r="AR775" s="149"/>
      <c r="AS775" s="149"/>
      <c r="AT775" s="149"/>
      <c r="AU775" s="149"/>
      <c r="AV775" s="149"/>
      <c r="AW775" s="149"/>
      <c r="AX775" s="149"/>
      <c r="AY775" s="149"/>
      <c r="AZ775" s="149"/>
      <c r="BA775" s="149"/>
      <c r="BB775" s="149"/>
      <c r="BC775" s="149"/>
      <c r="BD775" s="149"/>
      <c r="BE775" s="149"/>
      <c r="BF775" s="149"/>
      <c r="BG775" s="149"/>
      <c r="BH775" s="149"/>
    </row>
    <row r="776" spans="1:60" outlineLevel="2" x14ac:dyDescent="0.2">
      <c r="A776" s="156"/>
      <c r="B776" s="157"/>
      <c r="C776" s="251"/>
      <c r="D776" s="252"/>
      <c r="E776" s="252"/>
      <c r="F776" s="252"/>
      <c r="G776" s="252"/>
      <c r="H776" s="160"/>
      <c r="I776" s="160"/>
      <c r="J776" s="160"/>
      <c r="K776" s="160"/>
      <c r="L776" s="160"/>
      <c r="M776" s="160"/>
      <c r="N776" s="159"/>
      <c r="O776" s="159"/>
      <c r="P776" s="159"/>
      <c r="Q776" s="159"/>
      <c r="R776" s="160"/>
      <c r="S776" s="160"/>
      <c r="T776" s="160"/>
      <c r="U776" s="160"/>
      <c r="V776" s="160"/>
      <c r="W776" s="160"/>
      <c r="X776" s="160"/>
      <c r="Y776" s="160"/>
      <c r="Z776" s="149"/>
      <c r="AA776" s="149"/>
      <c r="AB776" s="149"/>
      <c r="AC776" s="149"/>
      <c r="AD776" s="149"/>
      <c r="AE776" s="149"/>
      <c r="AF776" s="149"/>
      <c r="AG776" s="149" t="s">
        <v>279</v>
      </c>
      <c r="AH776" s="149"/>
      <c r="AI776" s="149"/>
      <c r="AJ776" s="149"/>
      <c r="AK776" s="149"/>
      <c r="AL776" s="149"/>
      <c r="AM776" s="149"/>
      <c r="AN776" s="149"/>
      <c r="AO776" s="149"/>
      <c r="AP776" s="149"/>
      <c r="AQ776" s="149"/>
      <c r="AR776" s="149"/>
      <c r="AS776" s="149"/>
      <c r="AT776" s="149"/>
      <c r="AU776" s="149"/>
      <c r="AV776" s="149"/>
      <c r="AW776" s="149"/>
      <c r="AX776" s="149"/>
      <c r="AY776" s="149"/>
      <c r="AZ776" s="149"/>
      <c r="BA776" s="149"/>
      <c r="BB776" s="149"/>
      <c r="BC776" s="149"/>
      <c r="BD776" s="149"/>
      <c r="BE776" s="149"/>
      <c r="BF776" s="149"/>
      <c r="BG776" s="149"/>
      <c r="BH776" s="149"/>
    </row>
    <row r="777" spans="1:60" outlineLevel="1" x14ac:dyDescent="0.2">
      <c r="A777" s="175">
        <v>180</v>
      </c>
      <c r="B777" s="176" t="s">
        <v>2119</v>
      </c>
      <c r="C777" s="185" t="s">
        <v>2120</v>
      </c>
      <c r="D777" s="177" t="s">
        <v>357</v>
      </c>
      <c r="E777" s="178">
        <v>3</v>
      </c>
      <c r="F777" s="179"/>
      <c r="G777" s="180">
        <f>ROUND(E777*F777,2)</f>
        <v>0</v>
      </c>
      <c r="H777" s="179"/>
      <c r="I777" s="180">
        <f>ROUND(E777*H777,2)</f>
        <v>0</v>
      </c>
      <c r="J777" s="179"/>
      <c r="K777" s="180">
        <f>ROUND(E777*J777,2)</f>
        <v>0</v>
      </c>
      <c r="L777" s="180">
        <v>21</v>
      </c>
      <c r="M777" s="180">
        <f>G777*(1+L777/100)</f>
        <v>0</v>
      </c>
      <c r="N777" s="178">
        <v>0</v>
      </c>
      <c r="O777" s="178">
        <f>ROUND(E777*N777,2)</f>
        <v>0</v>
      </c>
      <c r="P777" s="178">
        <v>0</v>
      </c>
      <c r="Q777" s="178">
        <f>ROUND(E777*P777,2)</f>
        <v>0</v>
      </c>
      <c r="R777" s="180"/>
      <c r="S777" s="180" t="s">
        <v>354</v>
      </c>
      <c r="T777" s="181" t="s">
        <v>273</v>
      </c>
      <c r="U777" s="160">
        <v>1.22</v>
      </c>
      <c r="V777" s="160">
        <f>ROUND(E777*U777,2)</f>
        <v>3.66</v>
      </c>
      <c r="W777" s="160"/>
      <c r="X777" s="160" t="s">
        <v>379</v>
      </c>
      <c r="Y777" s="160" t="s">
        <v>275</v>
      </c>
      <c r="Z777" s="149"/>
      <c r="AA777" s="149"/>
      <c r="AB777" s="149"/>
      <c r="AC777" s="149"/>
      <c r="AD777" s="149"/>
      <c r="AE777" s="149"/>
      <c r="AF777" s="149"/>
      <c r="AG777" s="149" t="s">
        <v>597</v>
      </c>
      <c r="AH777" s="149"/>
      <c r="AI777" s="149"/>
      <c r="AJ777" s="149"/>
      <c r="AK777" s="149"/>
      <c r="AL777" s="149"/>
      <c r="AM777" s="149"/>
      <c r="AN777" s="149"/>
      <c r="AO777" s="149"/>
      <c r="AP777" s="149"/>
      <c r="AQ777" s="149"/>
      <c r="AR777" s="149"/>
      <c r="AS777" s="149"/>
      <c r="AT777" s="149"/>
      <c r="AU777" s="149"/>
      <c r="AV777" s="149"/>
      <c r="AW777" s="149"/>
      <c r="AX777" s="149"/>
      <c r="AY777" s="149"/>
      <c r="AZ777" s="149"/>
      <c r="BA777" s="149"/>
      <c r="BB777" s="149"/>
      <c r="BC777" s="149"/>
      <c r="BD777" s="149"/>
      <c r="BE777" s="149"/>
      <c r="BF777" s="149"/>
      <c r="BG777" s="149"/>
      <c r="BH777" s="149"/>
    </row>
    <row r="778" spans="1:60" outlineLevel="2" x14ac:dyDescent="0.2">
      <c r="A778" s="156"/>
      <c r="B778" s="157"/>
      <c r="C778" s="249" t="s">
        <v>1574</v>
      </c>
      <c r="D778" s="250"/>
      <c r="E778" s="250"/>
      <c r="F778" s="250"/>
      <c r="G778" s="250"/>
      <c r="H778" s="160"/>
      <c r="I778" s="160"/>
      <c r="J778" s="160"/>
      <c r="K778" s="160"/>
      <c r="L778" s="160"/>
      <c r="M778" s="160"/>
      <c r="N778" s="159"/>
      <c r="O778" s="159"/>
      <c r="P778" s="159"/>
      <c r="Q778" s="159"/>
      <c r="R778" s="160"/>
      <c r="S778" s="160"/>
      <c r="T778" s="160"/>
      <c r="U778" s="160"/>
      <c r="V778" s="160"/>
      <c r="W778" s="160"/>
      <c r="X778" s="160"/>
      <c r="Y778" s="160"/>
      <c r="Z778" s="149"/>
      <c r="AA778" s="149"/>
      <c r="AB778" s="149"/>
      <c r="AC778" s="149"/>
      <c r="AD778" s="149"/>
      <c r="AE778" s="149"/>
      <c r="AF778" s="149"/>
      <c r="AG778" s="149" t="s">
        <v>278</v>
      </c>
      <c r="AH778" s="149"/>
      <c r="AI778" s="149"/>
      <c r="AJ778" s="149"/>
      <c r="AK778" s="149"/>
      <c r="AL778" s="149"/>
      <c r="AM778" s="149"/>
      <c r="AN778" s="149"/>
      <c r="AO778" s="149"/>
      <c r="AP778" s="149"/>
      <c r="AQ778" s="149"/>
      <c r="AR778" s="149"/>
      <c r="AS778" s="149"/>
      <c r="AT778" s="149"/>
      <c r="AU778" s="149"/>
      <c r="AV778" s="149"/>
      <c r="AW778" s="149"/>
      <c r="AX778" s="149"/>
      <c r="AY778" s="149"/>
      <c r="AZ778" s="149"/>
      <c r="BA778" s="149"/>
      <c r="BB778" s="149"/>
      <c r="BC778" s="149"/>
      <c r="BD778" s="149"/>
      <c r="BE778" s="149"/>
      <c r="BF778" s="149"/>
      <c r="BG778" s="149"/>
      <c r="BH778" s="149"/>
    </row>
    <row r="779" spans="1:60" outlineLevel="3" x14ac:dyDescent="0.2">
      <c r="A779" s="156"/>
      <c r="B779" s="157"/>
      <c r="C779" s="264" t="s">
        <v>2117</v>
      </c>
      <c r="D779" s="265"/>
      <c r="E779" s="265"/>
      <c r="F779" s="265"/>
      <c r="G779" s="265"/>
      <c r="H779" s="160"/>
      <c r="I779" s="160"/>
      <c r="J779" s="160"/>
      <c r="K779" s="160"/>
      <c r="L779" s="160"/>
      <c r="M779" s="160"/>
      <c r="N779" s="159"/>
      <c r="O779" s="159"/>
      <c r="P779" s="159"/>
      <c r="Q779" s="159"/>
      <c r="R779" s="160"/>
      <c r="S779" s="160"/>
      <c r="T779" s="160"/>
      <c r="U779" s="160"/>
      <c r="V779" s="160"/>
      <c r="W779" s="160"/>
      <c r="X779" s="160"/>
      <c r="Y779" s="160"/>
      <c r="Z779" s="149"/>
      <c r="AA779" s="149"/>
      <c r="AB779" s="149"/>
      <c r="AC779" s="149"/>
      <c r="AD779" s="149"/>
      <c r="AE779" s="149"/>
      <c r="AF779" s="149"/>
      <c r="AG779" s="149" t="s">
        <v>278</v>
      </c>
      <c r="AH779" s="149"/>
      <c r="AI779" s="149"/>
      <c r="AJ779" s="149"/>
      <c r="AK779" s="149"/>
      <c r="AL779" s="149"/>
      <c r="AM779" s="149"/>
      <c r="AN779" s="149"/>
      <c r="AO779" s="149"/>
      <c r="AP779" s="149"/>
      <c r="AQ779" s="149"/>
      <c r="AR779" s="149"/>
      <c r="AS779" s="149"/>
      <c r="AT779" s="149"/>
      <c r="AU779" s="149"/>
      <c r="AV779" s="149"/>
      <c r="AW779" s="149"/>
      <c r="AX779" s="149"/>
      <c r="AY779" s="149"/>
      <c r="AZ779" s="149"/>
      <c r="BA779" s="149"/>
      <c r="BB779" s="149"/>
      <c r="BC779" s="149"/>
      <c r="BD779" s="149"/>
      <c r="BE779" s="149"/>
      <c r="BF779" s="149"/>
      <c r="BG779" s="149"/>
      <c r="BH779" s="149"/>
    </row>
    <row r="780" spans="1:60" outlineLevel="2" x14ac:dyDescent="0.2">
      <c r="A780" s="156"/>
      <c r="B780" s="157"/>
      <c r="C780" s="186" t="s">
        <v>2121</v>
      </c>
      <c r="D780" s="165"/>
      <c r="E780" s="166">
        <v>3</v>
      </c>
      <c r="F780" s="160"/>
      <c r="G780" s="160"/>
      <c r="H780" s="160"/>
      <c r="I780" s="160"/>
      <c r="J780" s="160"/>
      <c r="K780" s="160"/>
      <c r="L780" s="160"/>
      <c r="M780" s="160"/>
      <c r="N780" s="159"/>
      <c r="O780" s="159"/>
      <c r="P780" s="159"/>
      <c r="Q780" s="159"/>
      <c r="R780" s="160"/>
      <c r="S780" s="160"/>
      <c r="T780" s="160"/>
      <c r="U780" s="160"/>
      <c r="V780" s="160"/>
      <c r="W780" s="160"/>
      <c r="X780" s="160"/>
      <c r="Y780" s="160"/>
      <c r="Z780" s="149"/>
      <c r="AA780" s="149"/>
      <c r="AB780" s="149"/>
      <c r="AC780" s="149"/>
      <c r="AD780" s="149"/>
      <c r="AE780" s="149"/>
      <c r="AF780" s="149"/>
      <c r="AG780" s="149" t="s">
        <v>284</v>
      </c>
      <c r="AH780" s="149">
        <v>0</v>
      </c>
      <c r="AI780" s="149"/>
      <c r="AJ780" s="149"/>
      <c r="AK780" s="149"/>
      <c r="AL780" s="149"/>
      <c r="AM780" s="149"/>
      <c r="AN780" s="149"/>
      <c r="AO780" s="149"/>
      <c r="AP780" s="149"/>
      <c r="AQ780" s="149"/>
      <c r="AR780" s="149"/>
      <c r="AS780" s="149"/>
      <c r="AT780" s="149"/>
      <c r="AU780" s="149"/>
      <c r="AV780" s="149"/>
      <c r="AW780" s="149"/>
      <c r="AX780" s="149"/>
      <c r="AY780" s="149"/>
      <c r="AZ780" s="149"/>
      <c r="BA780" s="149"/>
      <c r="BB780" s="149"/>
      <c r="BC780" s="149"/>
      <c r="BD780" s="149"/>
      <c r="BE780" s="149"/>
      <c r="BF780" s="149"/>
      <c r="BG780" s="149"/>
      <c r="BH780" s="149"/>
    </row>
    <row r="781" spans="1:60" outlineLevel="2" x14ac:dyDescent="0.2">
      <c r="A781" s="156"/>
      <c r="B781" s="157"/>
      <c r="C781" s="251"/>
      <c r="D781" s="252"/>
      <c r="E781" s="252"/>
      <c r="F781" s="252"/>
      <c r="G781" s="252"/>
      <c r="H781" s="160"/>
      <c r="I781" s="160"/>
      <c r="J781" s="160"/>
      <c r="K781" s="160"/>
      <c r="L781" s="160"/>
      <c r="M781" s="160"/>
      <c r="N781" s="159"/>
      <c r="O781" s="159"/>
      <c r="P781" s="159"/>
      <c r="Q781" s="159"/>
      <c r="R781" s="160"/>
      <c r="S781" s="160"/>
      <c r="T781" s="160"/>
      <c r="U781" s="160"/>
      <c r="V781" s="160"/>
      <c r="W781" s="160"/>
      <c r="X781" s="160"/>
      <c r="Y781" s="160"/>
      <c r="Z781" s="149"/>
      <c r="AA781" s="149"/>
      <c r="AB781" s="149"/>
      <c r="AC781" s="149"/>
      <c r="AD781" s="149"/>
      <c r="AE781" s="149"/>
      <c r="AF781" s="149"/>
      <c r="AG781" s="149" t="s">
        <v>279</v>
      </c>
      <c r="AH781" s="149"/>
      <c r="AI781" s="149"/>
      <c r="AJ781" s="149"/>
      <c r="AK781" s="149"/>
      <c r="AL781" s="149"/>
      <c r="AM781" s="149"/>
      <c r="AN781" s="149"/>
      <c r="AO781" s="149"/>
      <c r="AP781" s="149"/>
      <c r="AQ781" s="149"/>
      <c r="AR781" s="149"/>
      <c r="AS781" s="149"/>
      <c r="AT781" s="149"/>
      <c r="AU781" s="149"/>
      <c r="AV781" s="149"/>
      <c r="AW781" s="149"/>
      <c r="AX781" s="149"/>
      <c r="AY781" s="149"/>
      <c r="AZ781" s="149"/>
      <c r="BA781" s="149"/>
      <c r="BB781" s="149"/>
      <c r="BC781" s="149"/>
      <c r="BD781" s="149"/>
      <c r="BE781" s="149"/>
      <c r="BF781" s="149"/>
      <c r="BG781" s="149"/>
      <c r="BH781" s="149"/>
    </row>
    <row r="782" spans="1:60" outlineLevel="1" x14ac:dyDescent="0.2">
      <c r="A782" s="175">
        <v>181</v>
      </c>
      <c r="B782" s="176" t="s">
        <v>2122</v>
      </c>
      <c r="C782" s="185" t="s">
        <v>2123</v>
      </c>
      <c r="D782" s="177" t="s">
        <v>357</v>
      </c>
      <c r="E782" s="178">
        <v>1</v>
      </c>
      <c r="F782" s="179"/>
      <c r="G782" s="180">
        <f>ROUND(E782*F782,2)</f>
        <v>0</v>
      </c>
      <c r="H782" s="179"/>
      <c r="I782" s="180">
        <f>ROUND(E782*H782,2)</f>
        <v>0</v>
      </c>
      <c r="J782" s="179"/>
      <c r="K782" s="180">
        <f>ROUND(E782*J782,2)</f>
        <v>0</v>
      </c>
      <c r="L782" s="180">
        <v>21</v>
      </c>
      <c r="M782" s="180">
        <f>G782*(1+L782/100)</f>
        <v>0</v>
      </c>
      <c r="N782" s="178">
        <v>0</v>
      </c>
      <c r="O782" s="178">
        <f>ROUND(E782*N782,2)</f>
        <v>0</v>
      </c>
      <c r="P782" s="178">
        <v>0</v>
      </c>
      <c r="Q782" s="178">
        <f>ROUND(E782*P782,2)</f>
        <v>0</v>
      </c>
      <c r="R782" s="180"/>
      <c r="S782" s="180" t="s">
        <v>354</v>
      </c>
      <c r="T782" s="181" t="s">
        <v>273</v>
      </c>
      <c r="U782" s="160">
        <v>1.22</v>
      </c>
      <c r="V782" s="160">
        <f>ROUND(E782*U782,2)</f>
        <v>1.22</v>
      </c>
      <c r="W782" s="160"/>
      <c r="X782" s="160" t="s">
        <v>379</v>
      </c>
      <c r="Y782" s="160" t="s">
        <v>275</v>
      </c>
      <c r="Z782" s="149"/>
      <c r="AA782" s="149"/>
      <c r="AB782" s="149"/>
      <c r="AC782" s="149"/>
      <c r="AD782" s="149"/>
      <c r="AE782" s="149"/>
      <c r="AF782" s="149"/>
      <c r="AG782" s="149" t="s">
        <v>597</v>
      </c>
      <c r="AH782" s="149"/>
      <c r="AI782" s="149"/>
      <c r="AJ782" s="149"/>
      <c r="AK782" s="149"/>
      <c r="AL782" s="149"/>
      <c r="AM782" s="149"/>
      <c r="AN782" s="149"/>
      <c r="AO782" s="149"/>
      <c r="AP782" s="149"/>
      <c r="AQ782" s="149"/>
      <c r="AR782" s="149"/>
      <c r="AS782" s="149"/>
      <c r="AT782" s="149"/>
      <c r="AU782" s="149"/>
      <c r="AV782" s="149"/>
      <c r="AW782" s="149"/>
      <c r="AX782" s="149"/>
      <c r="AY782" s="149"/>
      <c r="AZ782" s="149"/>
      <c r="BA782" s="149"/>
      <c r="BB782" s="149"/>
      <c r="BC782" s="149"/>
      <c r="BD782" s="149"/>
      <c r="BE782" s="149"/>
      <c r="BF782" s="149"/>
      <c r="BG782" s="149"/>
      <c r="BH782" s="149"/>
    </row>
    <row r="783" spans="1:60" outlineLevel="2" x14ac:dyDescent="0.2">
      <c r="A783" s="156"/>
      <c r="B783" s="157"/>
      <c r="C783" s="249" t="s">
        <v>1574</v>
      </c>
      <c r="D783" s="250"/>
      <c r="E783" s="250"/>
      <c r="F783" s="250"/>
      <c r="G783" s="250"/>
      <c r="H783" s="160"/>
      <c r="I783" s="160"/>
      <c r="J783" s="160"/>
      <c r="K783" s="160"/>
      <c r="L783" s="160"/>
      <c r="M783" s="160"/>
      <c r="N783" s="159"/>
      <c r="O783" s="159"/>
      <c r="P783" s="159"/>
      <c r="Q783" s="159"/>
      <c r="R783" s="160"/>
      <c r="S783" s="160"/>
      <c r="T783" s="160"/>
      <c r="U783" s="160"/>
      <c r="V783" s="160"/>
      <c r="W783" s="160"/>
      <c r="X783" s="160"/>
      <c r="Y783" s="160"/>
      <c r="Z783" s="149"/>
      <c r="AA783" s="149"/>
      <c r="AB783" s="149"/>
      <c r="AC783" s="149"/>
      <c r="AD783" s="149"/>
      <c r="AE783" s="149"/>
      <c r="AF783" s="149"/>
      <c r="AG783" s="149" t="s">
        <v>278</v>
      </c>
      <c r="AH783" s="149"/>
      <c r="AI783" s="149"/>
      <c r="AJ783" s="149"/>
      <c r="AK783" s="149"/>
      <c r="AL783" s="149"/>
      <c r="AM783" s="149"/>
      <c r="AN783" s="149"/>
      <c r="AO783" s="149"/>
      <c r="AP783" s="149"/>
      <c r="AQ783" s="149"/>
      <c r="AR783" s="149"/>
      <c r="AS783" s="149"/>
      <c r="AT783" s="149"/>
      <c r="AU783" s="149"/>
      <c r="AV783" s="149"/>
      <c r="AW783" s="149"/>
      <c r="AX783" s="149"/>
      <c r="AY783" s="149"/>
      <c r="AZ783" s="149"/>
      <c r="BA783" s="149"/>
      <c r="BB783" s="149"/>
      <c r="BC783" s="149"/>
      <c r="BD783" s="149"/>
      <c r="BE783" s="149"/>
      <c r="BF783" s="149"/>
      <c r="BG783" s="149"/>
      <c r="BH783" s="149"/>
    </row>
    <row r="784" spans="1:60" outlineLevel="3" x14ac:dyDescent="0.2">
      <c r="A784" s="156"/>
      <c r="B784" s="157"/>
      <c r="C784" s="264" t="s">
        <v>2117</v>
      </c>
      <c r="D784" s="265"/>
      <c r="E784" s="265"/>
      <c r="F784" s="265"/>
      <c r="G784" s="265"/>
      <c r="H784" s="160"/>
      <c r="I784" s="160"/>
      <c r="J784" s="160"/>
      <c r="K784" s="160"/>
      <c r="L784" s="160"/>
      <c r="M784" s="160"/>
      <c r="N784" s="159"/>
      <c r="O784" s="159"/>
      <c r="P784" s="159"/>
      <c r="Q784" s="159"/>
      <c r="R784" s="160"/>
      <c r="S784" s="160"/>
      <c r="T784" s="160"/>
      <c r="U784" s="160"/>
      <c r="V784" s="160"/>
      <c r="W784" s="160"/>
      <c r="X784" s="160"/>
      <c r="Y784" s="160"/>
      <c r="Z784" s="149"/>
      <c r="AA784" s="149"/>
      <c r="AB784" s="149"/>
      <c r="AC784" s="149"/>
      <c r="AD784" s="149"/>
      <c r="AE784" s="149"/>
      <c r="AF784" s="149"/>
      <c r="AG784" s="149" t="s">
        <v>278</v>
      </c>
      <c r="AH784" s="149"/>
      <c r="AI784" s="149"/>
      <c r="AJ784" s="149"/>
      <c r="AK784" s="149"/>
      <c r="AL784" s="149"/>
      <c r="AM784" s="149"/>
      <c r="AN784" s="149"/>
      <c r="AO784" s="149"/>
      <c r="AP784" s="149"/>
      <c r="AQ784" s="149"/>
      <c r="AR784" s="149"/>
      <c r="AS784" s="149"/>
      <c r="AT784" s="149"/>
      <c r="AU784" s="149"/>
      <c r="AV784" s="149"/>
      <c r="AW784" s="149"/>
      <c r="AX784" s="149"/>
      <c r="AY784" s="149"/>
      <c r="AZ784" s="149"/>
      <c r="BA784" s="149"/>
      <c r="BB784" s="149"/>
      <c r="BC784" s="149"/>
      <c r="BD784" s="149"/>
      <c r="BE784" s="149"/>
      <c r="BF784" s="149"/>
      <c r="BG784" s="149"/>
      <c r="BH784" s="149"/>
    </row>
    <row r="785" spans="1:60" outlineLevel="2" x14ac:dyDescent="0.2">
      <c r="A785" s="156"/>
      <c r="B785" s="157"/>
      <c r="C785" s="186" t="s">
        <v>2124</v>
      </c>
      <c r="D785" s="165"/>
      <c r="E785" s="166">
        <v>1</v>
      </c>
      <c r="F785" s="160"/>
      <c r="G785" s="160"/>
      <c r="H785" s="160"/>
      <c r="I785" s="160"/>
      <c r="J785" s="160"/>
      <c r="K785" s="160"/>
      <c r="L785" s="160"/>
      <c r="M785" s="160"/>
      <c r="N785" s="159"/>
      <c r="O785" s="159"/>
      <c r="P785" s="159"/>
      <c r="Q785" s="159"/>
      <c r="R785" s="160"/>
      <c r="S785" s="160"/>
      <c r="T785" s="160"/>
      <c r="U785" s="160"/>
      <c r="V785" s="160"/>
      <c r="W785" s="160"/>
      <c r="X785" s="160"/>
      <c r="Y785" s="160"/>
      <c r="Z785" s="149"/>
      <c r="AA785" s="149"/>
      <c r="AB785" s="149"/>
      <c r="AC785" s="149"/>
      <c r="AD785" s="149"/>
      <c r="AE785" s="149"/>
      <c r="AF785" s="149"/>
      <c r="AG785" s="149" t="s">
        <v>284</v>
      </c>
      <c r="AH785" s="149">
        <v>0</v>
      </c>
      <c r="AI785" s="149"/>
      <c r="AJ785" s="149"/>
      <c r="AK785" s="149"/>
      <c r="AL785" s="149"/>
      <c r="AM785" s="149"/>
      <c r="AN785" s="149"/>
      <c r="AO785" s="149"/>
      <c r="AP785" s="149"/>
      <c r="AQ785" s="149"/>
      <c r="AR785" s="149"/>
      <c r="AS785" s="149"/>
      <c r="AT785" s="149"/>
      <c r="AU785" s="149"/>
      <c r="AV785" s="149"/>
      <c r="AW785" s="149"/>
      <c r="AX785" s="149"/>
      <c r="AY785" s="149"/>
      <c r="AZ785" s="149"/>
      <c r="BA785" s="149"/>
      <c r="BB785" s="149"/>
      <c r="BC785" s="149"/>
      <c r="BD785" s="149"/>
      <c r="BE785" s="149"/>
      <c r="BF785" s="149"/>
      <c r="BG785" s="149"/>
      <c r="BH785" s="149"/>
    </row>
    <row r="786" spans="1:60" outlineLevel="2" x14ac:dyDescent="0.2">
      <c r="A786" s="156"/>
      <c r="B786" s="157"/>
      <c r="C786" s="251"/>
      <c r="D786" s="252"/>
      <c r="E786" s="252"/>
      <c r="F786" s="252"/>
      <c r="G786" s="252"/>
      <c r="H786" s="160"/>
      <c r="I786" s="160"/>
      <c r="J786" s="160"/>
      <c r="K786" s="160"/>
      <c r="L786" s="160"/>
      <c r="M786" s="160"/>
      <c r="N786" s="159"/>
      <c r="O786" s="159"/>
      <c r="P786" s="159"/>
      <c r="Q786" s="159"/>
      <c r="R786" s="160"/>
      <c r="S786" s="160"/>
      <c r="T786" s="160"/>
      <c r="U786" s="160"/>
      <c r="V786" s="160"/>
      <c r="W786" s="160"/>
      <c r="X786" s="160"/>
      <c r="Y786" s="160"/>
      <c r="Z786" s="149"/>
      <c r="AA786" s="149"/>
      <c r="AB786" s="149"/>
      <c r="AC786" s="149"/>
      <c r="AD786" s="149"/>
      <c r="AE786" s="149"/>
      <c r="AF786" s="149"/>
      <c r="AG786" s="149" t="s">
        <v>279</v>
      </c>
      <c r="AH786" s="149"/>
      <c r="AI786" s="149"/>
      <c r="AJ786" s="149"/>
      <c r="AK786" s="149"/>
      <c r="AL786" s="149"/>
      <c r="AM786" s="149"/>
      <c r="AN786" s="149"/>
      <c r="AO786" s="149"/>
      <c r="AP786" s="149"/>
      <c r="AQ786" s="149"/>
      <c r="AR786" s="149"/>
      <c r="AS786" s="149"/>
      <c r="AT786" s="149"/>
      <c r="AU786" s="149"/>
      <c r="AV786" s="149"/>
      <c r="AW786" s="149"/>
      <c r="AX786" s="149"/>
      <c r="AY786" s="149"/>
      <c r="AZ786" s="149"/>
      <c r="BA786" s="149"/>
      <c r="BB786" s="149"/>
      <c r="BC786" s="149"/>
      <c r="BD786" s="149"/>
      <c r="BE786" s="149"/>
      <c r="BF786" s="149"/>
      <c r="BG786" s="149"/>
      <c r="BH786" s="149"/>
    </row>
    <row r="787" spans="1:60" ht="22.5" outlineLevel="1" x14ac:dyDescent="0.2">
      <c r="A787" s="175">
        <v>182</v>
      </c>
      <c r="B787" s="176" t="s">
        <v>2125</v>
      </c>
      <c r="C787" s="185" t="s">
        <v>2126</v>
      </c>
      <c r="D787" s="177" t="s">
        <v>357</v>
      </c>
      <c r="E787" s="178">
        <v>2</v>
      </c>
      <c r="F787" s="179"/>
      <c r="G787" s="180">
        <f>ROUND(E787*F787,2)</f>
        <v>0</v>
      </c>
      <c r="H787" s="179"/>
      <c r="I787" s="180">
        <f>ROUND(E787*H787,2)</f>
        <v>0</v>
      </c>
      <c r="J787" s="179"/>
      <c r="K787" s="180">
        <f>ROUND(E787*J787,2)</f>
        <v>0</v>
      </c>
      <c r="L787" s="180">
        <v>21</v>
      </c>
      <c r="M787" s="180">
        <f>G787*(1+L787/100)</f>
        <v>0</v>
      </c>
      <c r="N787" s="178">
        <v>0</v>
      </c>
      <c r="O787" s="178">
        <f>ROUND(E787*N787,2)</f>
        <v>0</v>
      </c>
      <c r="P787" s="178">
        <v>0</v>
      </c>
      <c r="Q787" s="178">
        <f>ROUND(E787*P787,2)</f>
        <v>0</v>
      </c>
      <c r="R787" s="180"/>
      <c r="S787" s="180" t="s">
        <v>354</v>
      </c>
      <c r="T787" s="181" t="s">
        <v>273</v>
      </c>
      <c r="U787" s="160">
        <v>0</v>
      </c>
      <c r="V787" s="160">
        <f>ROUND(E787*U787,2)</f>
        <v>0</v>
      </c>
      <c r="W787" s="160"/>
      <c r="X787" s="160" t="s">
        <v>379</v>
      </c>
      <c r="Y787" s="160" t="s">
        <v>275</v>
      </c>
      <c r="Z787" s="149"/>
      <c r="AA787" s="149"/>
      <c r="AB787" s="149"/>
      <c r="AC787" s="149"/>
      <c r="AD787" s="149"/>
      <c r="AE787" s="149"/>
      <c r="AF787" s="149"/>
      <c r="AG787" s="149" t="s">
        <v>597</v>
      </c>
      <c r="AH787" s="149"/>
      <c r="AI787" s="149"/>
      <c r="AJ787" s="149"/>
      <c r="AK787" s="149"/>
      <c r="AL787" s="149"/>
      <c r="AM787" s="149"/>
      <c r="AN787" s="149"/>
      <c r="AO787" s="149"/>
      <c r="AP787" s="149"/>
      <c r="AQ787" s="149"/>
      <c r="AR787" s="149"/>
      <c r="AS787" s="149"/>
      <c r="AT787" s="149"/>
      <c r="AU787" s="149"/>
      <c r="AV787" s="149"/>
      <c r="AW787" s="149"/>
      <c r="AX787" s="149"/>
      <c r="AY787" s="149"/>
      <c r="AZ787" s="149"/>
      <c r="BA787" s="149"/>
      <c r="BB787" s="149"/>
      <c r="BC787" s="149"/>
      <c r="BD787" s="149"/>
      <c r="BE787" s="149"/>
      <c r="BF787" s="149"/>
      <c r="BG787" s="149"/>
      <c r="BH787" s="149"/>
    </row>
    <row r="788" spans="1:60" outlineLevel="2" x14ac:dyDescent="0.2">
      <c r="A788" s="156"/>
      <c r="B788" s="157"/>
      <c r="C788" s="249" t="s">
        <v>1574</v>
      </c>
      <c r="D788" s="250"/>
      <c r="E788" s="250"/>
      <c r="F788" s="250"/>
      <c r="G788" s="250"/>
      <c r="H788" s="160"/>
      <c r="I788" s="160"/>
      <c r="J788" s="160"/>
      <c r="K788" s="160"/>
      <c r="L788" s="160"/>
      <c r="M788" s="160"/>
      <c r="N788" s="159"/>
      <c r="O788" s="159"/>
      <c r="P788" s="159"/>
      <c r="Q788" s="159"/>
      <c r="R788" s="160"/>
      <c r="S788" s="160"/>
      <c r="T788" s="160"/>
      <c r="U788" s="160"/>
      <c r="V788" s="160"/>
      <c r="W788" s="160"/>
      <c r="X788" s="160"/>
      <c r="Y788" s="160"/>
      <c r="Z788" s="149"/>
      <c r="AA788" s="149"/>
      <c r="AB788" s="149"/>
      <c r="AC788" s="149"/>
      <c r="AD788" s="149"/>
      <c r="AE788" s="149"/>
      <c r="AF788" s="149"/>
      <c r="AG788" s="149" t="s">
        <v>278</v>
      </c>
      <c r="AH788" s="149"/>
      <c r="AI788" s="149"/>
      <c r="AJ788" s="149"/>
      <c r="AK788" s="149"/>
      <c r="AL788" s="149"/>
      <c r="AM788" s="149"/>
      <c r="AN788" s="149"/>
      <c r="AO788" s="149"/>
      <c r="AP788" s="149"/>
      <c r="AQ788" s="149"/>
      <c r="AR788" s="149"/>
      <c r="AS788" s="149"/>
      <c r="AT788" s="149"/>
      <c r="AU788" s="149"/>
      <c r="AV788" s="149"/>
      <c r="AW788" s="149"/>
      <c r="AX788" s="149"/>
      <c r="AY788" s="149"/>
      <c r="AZ788" s="149"/>
      <c r="BA788" s="149"/>
      <c r="BB788" s="149"/>
      <c r="BC788" s="149"/>
      <c r="BD788" s="149"/>
      <c r="BE788" s="149"/>
      <c r="BF788" s="149"/>
      <c r="BG788" s="149"/>
      <c r="BH788" s="149"/>
    </row>
    <row r="789" spans="1:60" outlineLevel="3" x14ac:dyDescent="0.2">
      <c r="A789" s="156"/>
      <c r="B789" s="157"/>
      <c r="C789" s="264" t="s">
        <v>2117</v>
      </c>
      <c r="D789" s="265"/>
      <c r="E789" s="265"/>
      <c r="F789" s="265"/>
      <c r="G789" s="265"/>
      <c r="H789" s="160"/>
      <c r="I789" s="160"/>
      <c r="J789" s="160"/>
      <c r="K789" s="160"/>
      <c r="L789" s="160"/>
      <c r="M789" s="160"/>
      <c r="N789" s="159"/>
      <c r="O789" s="159"/>
      <c r="P789" s="159"/>
      <c r="Q789" s="159"/>
      <c r="R789" s="160"/>
      <c r="S789" s="160"/>
      <c r="T789" s="160"/>
      <c r="U789" s="160"/>
      <c r="V789" s="160"/>
      <c r="W789" s="160"/>
      <c r="X789" s="160"/>
      <c r="Y789" s="160"/>
      <c r="Z789" s="149"/>
      <c r="AA789" s="149"/>
      <c r="AB789" s="149"/>
      <c r="AC789" s="149"/>
      <c r="AD789" s="149"/>
      <c r="AE789" s="149"/>
      <c r="AF789" s="149"/>
      <c r="AG789" s="149" t="s">
        <v>278</v>
      </c>
      <c r="AH789" s="149"/>
      <c r="AI789" s="149"/>
      <c r="AJ789" s="149"/>
      <c r="AK789" s="149"/>
      <c r="AL789" s="149"/>
      <c r="AM789" s="149"/>
      <c r="AN789" s="149"/>
      <c r="AO789" s="149"/>
      <c r="AP789" s="149"/>
      <c r="AQ789" s="149"/>
      <c r="AR789" s="149"/>
      <c r="AS789" s="149"/>
      <c r="AT789" s="149"/>
      <c r="AU789" s="149"/>
      <c r="AV789" s="149"/>
      <c r="AW789" s="149"/>
      <c r="AX789" s="149"/>
      <c r="AY789" s="149"/>
      <c r="AZ789" s="149"/>
      <c r="BA789" s="149"/>
      <c r="BB789" s="149"/>
      <c r="BC789" s="149"/>
      <c r="BD789" s="149"/>
      <c r="BE789" s="149"/>
      <c r="BF789" s="149"/>
      <c r="BG789" s="149"/>
      <c r="BH789" s="149"/>
    </row>
    <row r="790" spans="1:60" outlineLevel="2" x14ac:dyDescent="0.2">
      <c r="A790" s="156"/>
      <c r="B790" s="157"/>
      <c r="C790" s="186" t="s">
        <v>2118</v>
      </c>
      <c r="D790" s="165"/>
      <c r="E790" s="166">
        <v>2</v>
      </c>
      <c r="F790" s="160"/>
      <c r="G790" s="160"/>
      <c r="H790" s="160"/>
      <c r="I790" s="160"/>
      <c r="J790" s="160"/>
      <c r="K790" s="160"/>
      <c r="L790" s="160"/>
      <c r="M790" s="160"/>
      <c r="N790" s="159"/>
      <c r="O790" s="159"/>
      <c r="P790" s="159"/>
      <c r="Q790" s="159"/>
      <c r="R790" s="160"/>
      <c r="S790" s="160"/>
      <c r="T790" s="160"/>
      <c r="U790" s="160"/>
      <c r="V790" s="160"/>
      <c r="W790" s="160"/>
      <c r="X790" s="160"/>
      <c r="Y790" s="160"/>
      <c r="Z790" s="149"/>
      <c r="AA790" s="149"/>
      <c r="AB790" s="149"/>
      <c r="AC790" s="149"/>
      <c r="AD790" s="149"/>
      <c r="AE790" s="149"/>
      <c r="AF790" s="149"/>
      <c r="AG790" s="149" t="s">
        <v>284</v>
      </c>
      <c r="AH790" s="149">
        <v>0</v>
      </c>
      <c r="AI790" s="149"/>
      <c r="AJ790" s="149"/>
      <c r="AK790" s="149"/>
      <c r="AL790" s="149"/>
      <c r="AM790" s="149"/>
      <c r="AN790" s="149"/>
      <c r="AO790" s="149"/>
      <c r="AP790" s="149"/>
      <c r="AQ790" s="149"/>
      <c r="AR790" s="149"/>
      <c r="AS790" s="149"/>
      <c r="AT790" s="149"/>
      <c r="AU790" s="149"/>
      <c r="AV790" s="149"/>
      <c r="AW790" s="149"/>
      <c r="AX790" s="149"/>
      <c r="AY790" s="149"/>
      <c r="AZ790" s="149"/>
      <c r="BA790" s="149"/>
      <c r="BB790" s="149"/>
      <c r="BC790" s="149"/>
      <c r="BD790" s="149"/>
      <c r="BE790" s="149"/>
      <c r="BF790" s="149"/>
      <c r="BG790" s="149"/>
      <c r="BH790" s="149"/>
    </row>
    <row r="791" spans="1:60" outlineLevel="2" x14ac:dyDescent="0.2">
      <c r="A791" s="156"/>
      <c r="B791" s="157"/>
      <c r="C791" s="251"/>
      <c r="D791" s="252"/>
      <c r="E791" s="252"/>
      <c r="F791" s="252"/>
      <c r="G791" s="252"/>
      <c r="H791" s="160"/>
      <c r="I791" s="160"/>
      <c r="J791" s="160"/>
      <c r="K791" s="160"/>
      <c r="L791" s="160"/>
      <c r="M791" s="160"/>
      <c r="N791" s="159"/>
      <c r="O791" s="159"/>
      <c r="P791" s="159"/>
      <c r="Q791" s="159"/>
      <c r="R791" s="160"/>
      <c r="S791" s="160"/>
      <c r="T791" s="160"/>
      <c r="U791" s="160"/>
      <c r="V791" s="160"/>
      <c r="W791" s="160"/>
      <c r="X791" s="160"/>
      <c r="Y791" s="160"/>
      <c r="Z791" s="149"/>
      <c r="AA791" s="149"/>
      <c r="AB791" s="149"/>
      <c r="AC791" s="149"/>
      <c r="AD791" s="149"/>
      <c r="AE791" s="149"/>
      <c r="AF791" s="149"/>
      <c r="AG791" s="149" t="s">
        <v>279</v>
      </c>
      <c r="AH791" s="149"/>
      <c r="AI791" s="149"/>
      <c r="AJ791" s="149"/>
      <c r="AK791" s="149"/>
      <c r="AL791" s="149"/>
      <c r="AM791" s="149"/>
      <c r="AN791" s="149"/>
      <c r="AO791" s="149"/>
      <c r="AP791" s="149"/>
      <c r="AQ791" s="149"/>
      <c r="AR791" s="149"/>
      <c r="AS791" s="149"/>
      <c r="AT791" s="149"/>
      <c r="AU791" s="149"/>
      <c r="AV791" s="149"/>
      <c r="AW791" s="149"/>
      <c r="AX791" s="149"/>
      <c r="AY791" s="149"/>
      <c r="AZ791" s="149"/>
      <c r="BA791" s="149"/>
      <c r="BB791" s="149"/>
      <c r="BC791" s="149"/>
      <c r="BD791" s="149"/>
      <c r="BE791" s="149"/>
      <c r="BF791" s="149"/>
      <c r="BG791" s="149"/>
      <c r="BH791" s="149"/>
    </row>
    <row r="792" spans="1:60" ht="22.5" outlineLevel="1" x14ac:dyDescent="0.2">
      <c r="A792" s="175">
        <v>183</v>
      </c>
      <c r="B792" s="176" t="s">
        <v>2127</v>
      </c>
      <c r="C792" s="185" t="s">
        <v>2128</v>
      </c>
      <c r="D792" s="177" t="s">
        <v>357</v>
      </c>
      <c r="E792" s="178">
        <v>1</v>
      </c>
      <c r="F792" s="179"/>
      <c r="G792" s="180">
        <f>ROUND(E792*F792,2)</f>
        <v>0</v>
      </c>
      <c r="H792" s="179"/>
      <c r="I792" s="180">
        <f>ROUND(E792*H792,2)</f>
        <v>0</v>
      </c>
      <c r="J792" s="179"/>
      <c r="K792" s="180">
        <f>ROUND(E792*J792,2)</f>
        <v>0</v>
      </c>
      <c r="L792" s="180">
        <v>21</v>
      </c>
      <c r="M792" s="180">
        <f>G792*(1+L792/100)</f>
        <v>0</v>
      </c>
      <c r="N792" s="178">
        <v>0</v>
      </c>
      <c r="O792" s="178">
        <f>ROUND(E792*N792,2)</f>
        <v>0</v>
      </c>
      <c r="P792" s="178">
        <v>0</v>
      </c>
      <c r="Q792" s="178">
        <f>ROUND(E792*P792,2)</f>
        <v>0</v>
      </c>
      <c r="R792" s="180"/>
      <c r="S792" s="180" t="s">
        <v>354</v>
      </c>
      <c r="T792" s="181" t="s">
        <v>273</v>
      </c>
      <c r="U792" s="160">
        <v>0</v>
      </c>
      <c r="V792" s="160">
        <f>ROUND(E792*U792,2)</f>
        <v>0</v>
      </c>
      <c r="W792" s="160"/>
      <c r="X792" s="160" t="s">
        <v>379</v>
      </c>
      <c r="Y792" s="160" t="s">
        <v>275</v>
      </c>
      <c r="Z792" s="149"/>
      <c r="AA792" s="149"/>
      <c r="AB792" s="149"/>
      <c r="AC792" s="149"/>
      <c r="AD792" s="149"/>
      <c r="AE792" s="149"/>
      <c r="AF792" s="149"/>
      <c r="AG792" s="149" t="s">
        <v>597</v>
      </c>
      <c r="AH792" s="149"/>
      <c r="AI792" s="149"/>
      <c r="AJ792" s="149"/>
      <c r="AK792" s="149"/>
      <c r="AL792" s="149"/>
      <c r="AM792" s="149"/>
      <c r="AN792" s="149"/>
      <c r="AO792" s="149"/>
      <c r="AP792" s="149"/>
      <c r="AQ792" s="149"/>
      <c r="AR792" s="149"/>
      <c r="AS792" s="149"/>
      <c r="AT792" s="149"/>
      <c r="AU792" s="149"/>
      <c r="AV792" s="149"/>
      <c r="AW792" s="149"/>
      <c r="AX792" s="149"/>
      <c r="AY792" s="149"/>
      <c r="AZ792" s="149"/>
      <c r="BA792" s="149"/>
      <c r="BB792" s="149"/>
      <c r="BC792" s="149"/>
      <c r="BD792" s="149"/>
      <c r="BE792" s="149"/>
      <c r="BF792" s="149"/>
      <c r="BG792" s="149"/>
      <c r="BH792" s="149"/>
    </row>
    <row r="793" spans="1:60" outlineLevel="2" x14ac:dyDescent="0.2">
      <c r="A793" s="156"/>
      <c r="B793" s="157"/>
      <c r="C793" s="249" t="s">
        <v>1574</v>
      </c>
      <c r="D793" s="250"/>
      <c r="E793" s="250"/>
      <c r="F793" s="250"/>
      <c r="G793" s="250"/>
      <c r="H793" s="160"/>
      <c r="I793" s="160"/>
      <c r="J793" s="160"/>
      <c r="K793" s="160"/>
      <c r="L793" s="160"/>
      <c r="M793" s="160"/>
      <c r="N793" s="159"/>
      <c r="O793" s="159"/>
      <c r="P793" s="159"/>
      <c r="Q793" s="159"/>
      <c r="R793" s="160"/>
      <c r="S793" s="160"/>
      <c r="T793" s="160"/>
      <c r="U793" s="160"/>
      <c r="V793" s="160"/>
      <c r="W793" s="160"/>
      <c r="X793" s="160"/>
      <c r="Y793" s="160"/>
      <c r="Z793" s="149"/>
      <c r="AA793" s="149"/>
      <c r="AB793" s="149"/>
      <c r="AC793" s="149"/>
      <c r="AD793" s="149"/>
      <c r="AE793" s="149"/>
      <c r="AF793" s="149"/>
      <c r="AG793" s="149" t="s">
        <v>278</v>
      </c>
      <c r="AH793" s="149"/>
      <c r="AI793" s="149"/>
      <c r="AJ793" s="149"/>
      <c r="AK793" s="149"/>
      <c r="AL793" s="149"/>
      <c r="AM793" s="149"/>
      <c r="AN793" s="149"/>
      <c r="AO793" s="149"/>
      <c r="AP793" s="149"/>
      <c r="AQ793" s="149"/>
      <c r="AR793" s="149"/>
      <c r="AS793" s="149"/>
      <c r="AT793" s="149"/>
      <c r="AU793" s="149"/>
      <c r="AV793" s="149"/>
      <c r="AW793" s="149"/>
      <c r="AX793" s="149"/>
      <c r="AY793" s="149"/>
      <c r="AZ793" s="149"/>
      <c r="BA793" s="149"/>
      <c r="BB793" s="149"/>
      <c r="BC793" s="149"/>
      <c r="BD793" s="149"/>
      <c r="BE793" s="149"/>
      <c r="BF793" s="149"/>
      <c r="BG793" s="149"/>
      <c r="BH793" s="149"/>
    </row>
    <row r="794" spans="1:60" outlineLevel="3" x14ac:dyDescent="0.2">
      <c r="A794" s="156"/>
      <c r="B794" s="157"/>
      <c r="C794" s="264" t="s">
        <v>2117</v>
      </c>
      <c r="D794" s="265"/>
      <c r="E794" s="265"/>
      <c r="F794" s="265"/>
      <c r="G794" s="265"/>
      <c r="H794" s="160"/>
      <c r="I794" s="160"/>
      <c r="J794" s="160"/>
      <c r="K794" s="160"/>
      <c r="L794" s="160"/>
      <c r="M794" s="160"/>
      <c r="N794" s="159"/>
      <c r="O794" s="159"/>
      <c r="P794" s="159"/>
      <c r="Q794" s="159"/>
      <c r="R794" s="160"/>
      <c r="S794" s="160"/>
      <c r="T794" s="160"/>
      <c r="U794" s="160"/>
      <c r="V794" s="160"/>
      <c r="W794" s="160"/>
      <c r="X794" s="160"/>
      <c r="Y794" s="160"/>
      <c r="Z794" s="149"/>
      <c r="AA794" s="149"/>
      <c r="AB794" s="149"/>
      <c r="AC794" s="149"/>
      <c r="AD794" s="149"/>
      <c r="AE794" s="149"/>
      <c r="AF794" s="149"/>
      <c r="AG794" s="149" t="s">
        <v>278</v>
      </c>
      <c r="AH794" s="149"/>
      <c r="AI794" s="149"/>
      <c r="AJ794" s="149"/>
      <c r="AK794" s="149"/>
      <c r="AL794" s="149"/>
      <c r="AM794" s="149"/>
      <c r="AN794" s="149"/>
      <c r="AO794" s="149"/>
      <c r="AP794" s="149"/>
      <c r="AQ794" s="149"/>
      <c r="AR794" s="149"/>
      <c r="AS794" s="149"/>
      <c r="AT794" s="149"/>
      <c r="AU794" s="149"/>
      <c r="AV794" s="149"/>
      <c r="AW794" s="149"/>
      <c r="AX794" s="149"/>
      <c r="AY794" s="149"/>
      <c r="AZ794" s="149"/>
      <c r="BA794" s="149"/>
      <c r="BB794" s="149"/>
      <c r="BC794" s="149"/>
      <c r="BD794" s="149"/>
      <c r="BE794" s="149"/>
      <c r="BF794" s="149"/>
      <c r="BG794" s="149"/>
      <c r="BH794" s="149"/>
    </row>
    <row r="795" spans="1:60" outlineLevel="2" x14ac:dyDescent="0.2">
      <c r="A795" s="156"/>
      <c r="B795" s="157"/>
      <c r="C795" s="186" t="s">
        <v>2124</v>
      </c>
      <c r="D795" s="165"/>
      <c r="E795" s="166">
        <v>1</v>
      </c>
      <c r="F795" s="160"/>
      <c r="G795" s="160"/>
      <c r="H795" s="160"/>
      <c r="I795" s="160"/>
      <c r="J795" s="160"/>
      <c r="K795" s="160"/>
      <c r="L795" s="160"/>
      <c r="M795" s="160"/>
      <c r="N795" s="159"/>
      <c r="O795" s="159"/>
      <c r="P795" s="159"/>
      <c r="Q795" s="159"/>
      <c r="R795" s="160"/>
      <c r="S795" s="160"/>
      <c r="T795" s="160"/>
      <c r="U795" s="160"/>
      <c r="V795" s="160"/>
      <c r="W795" s="160"/>
      <c r="X795" s="160"/>
      <c r="Y795" s="160"/>
      <c r="Z795" s="149"/>
      <c r="AA795" s="149"/>
      <c r="AB795" s="149"/>
      <c r="AC795" s="149"/>
      <c r="AD795" s="149"/>
      <c r="AE795" s="149"/>
      <c r="AF795" s="149"/>
      <c r="AG795" s="149" t="s">
        <v>284</v>
      </c>
      <c r="AH795" s="149">
        <v>0</v>
      </c>
      <c r="AI795" s="149"/>
      <c r="AJ795" s="149"/>
      <c r="AK795" s="149"/>
      <c r="AL795" s="149"/>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row>
    <row r="796" spans="1:60" outlineLevel="2" x14ac:dyDescent="0.2">
      <c r="A796" s="156"/>
      <c r="B796" s="157"/>
      <c r="C796" s="251"/>
      <c r="D796" s="252"/>
      <c r="E796" s="252"/>
      <c r="F796" s="252"/>
      <c r="G796" s="252"/>
      <c r="H796" s="160"/>
      <c r="I796" s="160"/>
      <c r="J796" s="160"/>
      <c r="K796" s="160"/>
      <c r="L796" s="160"/>
      <c r="M796" s="160"/>
      <c r="N796" s="159"/>
      <c r="O796" s="159"/>
      <c r="P796" s="159"/>
      <c r="Q796" s="159"/>
      <c r="R796" s="160"/>
      <c r="S796" s="160"/>
      <c r="T796" s="160"/>
      <c r="U796" s="160"/>
      <c r="V796" s="160"/>
      <c r="W796" s="160"/>
      <c r="X796" s="160"/>
      <c r="Y796" s="160"/>
      <c r="Z796" s="149"/>
      <c r="AA796" s="149"/>
      <c r="AB796" s="149"/>
      <c r="AC796" s="149"/>
      <c r="AD796" s="149"/>
      <c r="AE796" s="149"/>
      <c r="AF796" s="149"/>
      <c r="AG796" s="149" t="s">
        <v>279</v>
      </c>
      <c r="AH796" s="149"/>
      <c r="AI796" s="149"/>
      <c r="AJ796" s="149"/>
      <c r="AK796" s="149"/>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row>
    <row r="797" spans="1:60" ht="22.5" outlineLevel="1" x14ac:dyDescent="0.2">
      <c r="A797" s="175">
        <v>184</v>
      </c>
      <c r="B797" s="176" t="s">
        <v>2129</v>
      </c>
      <c r="C797" s="185" t="s">
        <v>2130</v>
      </c>
      <c r="D797" s="177" t="s">
        <v>357</v>
      </c>
      <c r="E797" s="178">
        <v>9</v>
      </c>
      <c r="F797" s="179"/>
      <c r="G797" s="180">
        <f>ROUND(E797*F797,2)</f>
        <v>0</v>
      </c>
      <c r="H797" s="179"/>
      <c r="I797" s="180">
        <f>ROUND(E797*H797,2)</f>
        <v>0</v>
      </c>
      <c r="J797" s="179"/>
      <c r="K797" s="180">
        <f>ROUND(E797*J797,2)</f>
        <v>0</v>
      </c>
      <c r="L797" s="180">
        <v>21</v>
      </c>
      <c r="M797" s="180">
        <f>G797*(1+L797/100)</f>
        <v>0</v>
      </c>
      <c r="N797" s="178">
        <v>0</v>
      </c>
      <c r="O797" s="178">
        <f>ROUND(E797*N797,2)</f>
        <v>0</v>
      </c>
      <c r="P797" s="178">
        <v>0</v>
      </c>
      <c r="Q797" s="178">
        <f>ROUND(E797*P797,2)</f>
        <v>0</v>
      </c>
      <c r="R797" s="180"/>
      <c r="S797" s="180" t="s">
        <v>354</v>
      </c>
      <c r="T797" s="181" t="s">
        <v>273</v>
      </c>
      <c r="U797" s="160">
        <v>0</v>
      </c>
      <c r="V797" s="160">
        <f>ROUND(E797*U797,2)</f>
        <v>0</v>
      </c>
      <c r="W797" s="160"/>
      <c r="X797" s="160" t="s">
        <v>379</v>
      </c>
      <c r="Y797" s="160" t="s">
        <v>275</v>
      </c>
      <c r="Z797" s="149"/>
      <c r="AA797" s="149"/>
      <c r="AB797" s="149"/>
      <c r="AC797" s="149"/>
      <c r="AD797" s="149"/>
      <c r="AE797" s="149"/>
      <c r="AF797" s="149"/>
      <c r="AG797" s="149" t="s">
        <v>597</v>
      </c>
      <c r="AH797" s="149"/>
      <c r="AI797" s="149"/>
      <c r="AJ797" s="149"/>
      <c r="AK797" s="149"/>
      <c r="AL797" s="149"/>
      <c r="AM797" s="149"/>
      <c r="AN797" s="149"/>
      <c r="AO797" s="149"/>
      <c r="AP797" s="149"/>
      <c r="AQ797" s="149"/>
      <c r="AR797" s="149"/>
      <c r="AS797" s="149"/>
      <c r="AT797" s="149"/>
      <c r="AU797" s="149"/>
      <c r="AV797" s="149"/>
      <c r="AW797" s="149"/>
      <c r="AX797" s="149"/>
      <c r="AY797" s="149"/>
      <c r="AZ797" s="149"/>
      <c r="BA797" s="149"/>
      <c r="BB797" s="149"/>
      <c r="BC797" s="149"/>
      <c r="BD797" s="149"/>
      <c r="BE797" s="149"/>
      <c r="BF797" s="149"/>
      <c r="BG797" s="149"/>
      <c r="BH797" s="149"/>
    </row>
    <row r="798" spans="1:60" outlineLevel="2" x14ac:dyDescent="0.2">
      <c r="A798" s="156"/>
      <c r="B798" s="157"/>
      <c r="C798" s="249" t="s">
        <v>2131</v>
      </c>
      <c r="D798" s="250"/>
      <c r="E798" s="250"/>
      <c r="F798" s="250"/>
      <c r="G798" s="250"/>
      <c r="H798" s="160"/>
      <c r="I798" s="160"/>
      <c r="J798" s="160"/>
      <c r="K798" s="160"/>
      <c r="L798" s="160"/>
      <c r="M798" s="160"/>
      <c r="N798" s="159"/>
      <c r="O798" s="159"/>
      <c r="P798" s="159"/>
      <c r="Q798" s="159"/>
      <c r="R798" s="160"/>
      <c r="S798" s="160"/>
      <c r="T798" s="160"/>
      <c r="U798" s="160"/>
      <c r="V798" s="160"/>
      <c r="W798" s="160"/>
      <c r="X798" s="160"/>
      <c r="Y798" s="160"/>
      <c r="Z798" s="149"/>
      <c r="AA798" s="149"/>
      <c r="AB798" s="149"/>
      <c r="AC798" s="149"/>
      <c r="AD798" s="149"/>
      <c r="AE798" s="149"/>
      <c r="AF798" s="149"/>
      <c r="AG798" s="149" t="s">
        <v>278</v>
      </c>
      <c r="AH798" s="149"/>
      <c r="AI798" s="149"/>
      <c r="AJ798" s="149"/>
      <c r="AK798" s="149"/>
      <c r="AL798" s="149"/>
      <c r="AM798" s="149"/>
      <c r="AN798" s="149"/>
      <c r="AO798" s="149"/>
      <c r="AP798" s="149"/>
      <c r="AQ798" s="149"/>
      <c r="AR798" s="149"/>
      <c r="AS798" s="149"/>
      <c r="AT798" s="149"/>
      <c r="AU798" s="149"/>
      <c r="AV798" s="149"/>
      <c r="AW798" s="149"/>
      <c r="AX798" s="149"/>
      <c r="AY798" s="149"/>
      <c r="AZ798" s="149"/>
      <c r="BA798" s="183" t="str">
        <f>C798</f>
        <v>Proporcionální pohony s automatickou adaptací zdvihu poskytující přesnou plynulou nebo třípolohovou regulaci</v>
      </c>
      <c r="BB798" s="149"/>
      <c r="BC798" s="149"/>
      <c r="BD798" s="149"/>
      <c r="BE798" s="149"/>
      <c r="BF798" s="149"/>
      <c r="BG798" s="149"/>
      <c r="BH798" s="149"/>
    </row>
    <row r="799" spans="1:60" outlineLevel="3" x14ac:dyDescent="0.2">
      <c r="A799" s="156"/>
      <c r="B799" s="157"/>
      <c r="C799" s="264" t="s">
        <v>1574</v>
      </c>
      <c r="D799" s="265"/>
      <c r="E799" s="265"/>
      <c r="F799" s="265"/>
      <c r="G799" s="265"/>
      <c r="H799" s="160"/>
      <c r="I799" s="160"/>
      <c r="J799" s="160"/>
      <c r="K799" s="160"/>
      <c r="L799" s="160"/>
      <c r="M799" s="160"/>
      <c r="N799" s="159"/>
      <c r="O799" s="159"/>
      <c r="P799" s="159"/>
      <c r="Q799" s="159"/>
      <c r="R799" s="160"/>
      <c r="S799" s="160"/>
      <c r="T799" s="160"/>
      <c r="U799" s="160"/>
      <c r="V799" s="160"/>
      <c r="W799" s="160"/>
      <c r="X799" s="160"/>
      <c r="Y799" s="160"/>
      <c r="Z799" s="149"/>
      <c r="AA799" s="149"/>
      <c r="AB799" s="149"/>
      <c r="AC799" s="149"/>
      <c r="AD799" s="149"/>
      <c r="AE799" s="149"/>
      <c r="AF799" s="149"/>
      <c r="AG799" s="149" t="s">
        <v>278</v>
      </c>
      <c r="AH799" s="149"/>
      <c r="AI799" s="149"/>
      <c r="AJ799" s="149"/>
      <c r="AK799" s="149"/>
      <c r="AL799" s="149"/>
      <c r="AM799" s="149"/>
      <c r="AN799" s="149"/>
      <c r="AO799" s="149"/>
      <c r="AP799" s="149"/>
      <c r="AQ799" s="149"/>
      <c r="AR799" s="149"/>
      <c r="AS799" s="149"/>
      <c r="AT799" s="149"/>
      <c r="AU799" s="149"/>
      <c r="AV799" s="149"/>
      <c r="AW799" s="149"/>
      <c r="AX799" s="149"/>
      <c r="AY799" s="149"/>
      <c r="AZ799" s="149"/>
      <c r="BA799" s="149"/>
      <c r="BB799" s="149"/>
      <c r="BC799" s="149"/>
      <c r="BD799" s="149"/>
      <c r="BE799" s="149"/>
      <c r="BF799" s="149"/>
      <c r="BG799" s="149"/>
      <c r="BH799" s="149"/>
    </row>
    <row r="800" spans="1:60" outlineLevel="3" x14ac:dyDescent="0.2">
      <c r="A800" s="156"/>
      <c r="B800" s="157"/>
      <c r="C800" s="264" t="s">
        <v>2117</v>
      </c>
      <c r="D800" s="265"/>
      <c r="E800" s="265"/>
      <c r="F800" s="265"/>
      <c r="G800" s="265"/>
      <c r="H800" s="160"/>
      <c r="I800" s="160"/>
      <c r="J800" s="160"/>
      <c r="K800" s="160"/>
      <c r="L800" s="160"/>
      <c r="M800" s="160"/>
      <c r="N800" s="159"/>
      <c r="O800" s="159"/>
      <c r="P800" s="159"/>
      <c r="Q800" s="159"/>
      <c r="R800" s="160"/>
      <c r="S800" s="160"/>
      <c r="T800" s="160"/>
      <c r="U800" s="160"/>
      <c r="V800" s="160"/>
      <c r="W800" s="160"/>
      <c r="X800" s="160"/>
      <c r="Y800" s="160"/>
      <c r="Z800" s="149"/>
      <c r="AA800" s="149"/>
      <c r="AB800" s="149"/>
      <c r="AC800" s="149"/>
      <c r="AD800" s="149"/>
      <c r="AE800" s="149"/>
      <c r="AF800" s="149"/>
      <c r="AG800" s="149" t="s">
        <v>278</v>
      </c>
      <c r="AH800" s="149"/>
      <c r="AI800" s="149"/>
      <c r="AJ800" s="149"/>
      <c r="AK800" s="149"/>
      <c r="AL800" s="149"/>
      <c r="AM800" s="149"/>
      <c r="AN800" s="149"/>
      <c r="AO800" s="149"/>
      <c r="AP800" s="149"/>
      <c r="AQ800" s="149"/>
      <c r="AR800" s="149"/>
      <c r="AS800" s="149"/>
      <c r="AT800" s="149"/>
      <c r="AU800" s="149"/>
      <c r="AV800" s="149"/>
      <c r="AW800" s="149"/>
      <c r="AX800" s="149"/>
      <c r="AY800" s="149"/>
      <c r="AZ800" s="149"/>
      <c r="BA800" s="149"/>
      <c r="BB800" s="149"/>
      <c r="BC800" s="149"/>
      <c r="BD800" s="149"/>
      <c r="BE800" s="149"/>
      <c r="BF800" s="149"/>
      <c r="BG800" s="149"/>
      <c r="BH800" s="149"/>
    </row>
    <row r="801" spans="1:60" outlineLevel="2" x14ac:dyDescent="0.2">
      <c r="A801" s="156"/>
      <c r="B801" s="157"/>
      <c r="C801" s="186" t="s">
        <v>2132</v>
      </c>
      <c r="D801" s="165"/>
      <c r="E801" s="166">
        <v>9</v>
      </c>
      <c r="F801" s="160"/>
      <c r="G801" s="160"/>
      <c r="H801" s="160"/>
      <c r="I801" s="160"/>
      <c r="J801" s="160"/>
      <c r="K801" s="160"/>
      <c r="L801" s="160"/>
      <c r="M801" s="160"/>
      <c r="N801" s="159"/>
      <c r="O801" s="159"/>
      <c r="P801" s="159"/>
      <c r="Q801" s="159"/>
      <c r="R801" s="160"/>
      <c r="S801" s="160"/>
      <c r="T801" s="160"/>
      <c r="U801" s="160"/>
      <c r="V801" s="160"/>
      <c r="W801" s="160"/>
      <c r="X801" s="160"/>
      <c r="Y801" s="160"/>
      <c r="Z801" s="149"/>
      <c r="AA801" s="149"/>
      <c r="AB801" s="149"/>
      <c r="AC801" s="149"/>
      <c r="AD801" s="149"/>
      <c r="AE801" s="149"/>
      <c r="AF801" s="149"/>
      <c r="AG801" s="149" t="s">
        <v>284</v>
      </c>
      <c r="AH801" s="149">
        <v>0</v>
      </c>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H801" s="149"/>
    </row>
    <row r="802" spans="1:60" outlineLevel="2" x14ac:dyDescent="0.2">
      <c r="A802" s="156"/>
      <c r="B802" s="157"/>
      <c r="C802" s="251"/>
      <c r="D802" s="252"/>
      <c r="E802" s="252"/>
      <c r="F802" s="252"/>
      <c r="G802" s="252"/>
      <c r="H802" s="160"/>
      <c r="I802" s="160"/>
      <c r="J802" s="160"/>
      <c r="K802" s="160"/>
      <c r="L802" s="160"/>
      <c r="M802" s="160"/>
      <c r="N802" s="159"/>
      <c r="O802" s="159"/>
      <c r="P802" s="159"/>
      <c r="Q802" s="159"/>
      <c r="R802" s="160"/>
      <c r="S802" s="160"/>
      <c r="T802" s="160"/>
      <c r="U802" s="160"/>
      <c r="V802" s="160"/>
      <c r="W802" s="160"/>
      <c r="X802" s="160"/>
      <c r="Y802" s="160"/>
      <c r="Z802" s="149"/>
      <c r="AA802" s="149"/>
      <c r="AB802" s="149"/>
      <c r="AC802" s="149"/>
      <c r="AD802" s="149"/>
      <c r="AE802" s="149"/>
      <c r="AF802" s="149"/>
      <c r="AG802" s="149" t="s">
        <v>279</v>
      </c>
      <c r="AH802" s="149"/>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H802" s="149"/>
    </row>
    <row r="803" spans="1:60" outlineLevel="1" x14ac:dyDescent="0.2">
      <c r="A803" s="175">
        <v>185</v>
      </c>
      <c r="B803" s="176" t="s">
        <v>2133</v>
      </c>
      <c r="C803" s="185" t="s">
        <v>2134</v>
      </c>
      <c r="D803" s="177" t="s">
        <v>357</v>
      </c>
      <c r="E803" s="178">
        <v>37</v>
      </c>
      <c r="F803" s="179"/>
      <c r="G803" s="180">
        <f>ROUND(E803*F803,2)</f>
        <v>0</v>
      </c>
      <c r="H803" s="179"/>
      <c r="I803" s="180">
        <f>ROUND(E803*H803,2)</f>
        <v>0</v>
      </c>
      <c r="J803" s="179"/>
      <c r="K803" s="180">
        <f>ROUND(E803*J803,2)</f>
        <v>0</v>
      </c>
      <c r="L803" s="180">
        <v>21</v>
      </c>
      <c r="M803" s="180">
        <f>G803*(1+L803/100)</f>
        <v>0</v>
      </c>
      <c r="N803" s="178">
        <v>8.0000000000000004E-4</v>
      </c>
      <c r="O803" s="178">
        <f>ROUND(E803*N803,2)</f>
        <v>0.03</v>
      </c>
      <c r="P803" s="178">
        <v>0</v>
      </c>
      <c r="Q803" s="178">
        <f>ROUND(E803*P803,2)</f>
        <v>0</v>
      </c>
      <c r="R803" s="180"/>
      <c r="S803" s="180" t="s">
        <v>354</v>
      </c>
      <c r="T803" s="181" t="s">
        <v>273</v>
      </c>
      <c r="U803" s="160">
        <v>0</v>
      </c>
      <c r="V803" s="160">
        <f>ROUND(E803*U803,2)</f>
        <v>0</v>
      </c>
      <c r="W803" s="160"/>
      <c r="X803" s="160" t="s">
        <v>379</v>
      </c>
      <c r="Y803" s="160" t="s">
        <v>275</v>
      </c>
      <c r="Z803" s="149"/>
      <c r="AA803" s="149"/>
      <c r="AB803" s="149"/>
      <c r="AC803" s="149"/>
      <c r="AD803" s="149"/>
      <c r="AE803" s="149"/>
      <c r="AF803" s="149"/>
      <c r="AG803" s="149" t="s">
        <v>597</v>
      </c>
      <c r="AH803" s="149"/>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H803" s="149"/>
    </row>
    <row r="804" spans="1:60" outlineLevel="2" x14ac:dyDescent="0.2">
      <c r="A804" s="156"/>
      <c r="B804" s="157"/>
      <c r="C804" s="249" t="s">
        <v>1574</v>
      </c>
      <c r="D804" s="250"/>
      <c r="E804" s="250"/>
      <c r="F804" s="250"/>
      <c r="G804" s="250"/>
      <c r="H804" s="160"/>
      <c r="I804" s="160"/>
      <c r="J804" s="160"/>
      <c r="K804" s="160"/>
      <c r="L804" s="160"/>
      <c r="M804" s="160"/>
      <c r="N804" s="159"/>
      <c r="O804" s="159"/>
      <c r="P804" s="159"/>
      <c r="Q804" s="159"/>
      <c r="R804" s="160"/>
      <c r="S804" s="160"/>
      <c r="T804" s="160"/>
      <c r="U804" s="160"/>
      <c r="V804" s="160"/>
      <c r="W804" s="160"/>
      <c r="X804" s="160"/>
      <c r="Y804" s="160"/>
      <c r="Z804" s="149"/>
      <c r="AA804" s="149"/>
      <c r="AB804" s="149"/>
      <c r="AC804" s="149"/>
      <c r="AD804" s="149"/>
      <c r="AE804" s="149"/>
      <c r="AF804" s="149"/>
      <c r="AG804" s="149" t="s">
        <v>278</v>
      </c>
      <c r="AH804" s="149"/>
      <c r="AI804" s="149"/>
      <c r="AJ804" s="149"/>
      <c r="AK804" s="149"/>
      <c r="AL804" s="149"/>
      <c r="AM804" s="149"/>
      <c r="AN804" s="149"/>
      <c r="AO804" s="149"/>
      <c r="AP804" s="149"/>
      <c r="AQ804" s="149"/>
      <c r="AR804" s="149"/>
      <c r="AS804" s="149"/>
      <c r="AT804" s="149"/>
      <c r="AU804" s="149"/>
      <c r="AV804" s="149"/>
      <c r="AW804" s="149"/>
      <c r="AX804" s="149"/>
      <c r="AY804" s="149"/>
      <c r="AZ804" s="149"/>
      <c r="BA804" s="149"/>
      <c r="BB804" s="149"/>
      <c r="BC804" s="149"/>
      <c r="BD804" s="149"/>
      <c r="BE804" s="149"/>
      <c r="BF804" s="149"/>
      <c r="BG804" s="149"/>
      <c r="BH804" s="149"/>
    </row>
    <row r="805" spans="1:60" outlineLevel="2" x14ac:dyDescent="0.2">
      <c r="A805" s="156"/>
      <c r="B805" s="157"/>
      <c r="C805" s="186" t="s">
        <v>2135</v>
      </c>
      <c r="D805" s="165"/>
      <c r="E805" s="166">
        <v>37</v>
      </c>
      <c r="F805" s="160"/>
      <c r="G805" s="160"/>
      <c r="H805" s="160"/>
      <c r="I805" s="160"/>
      <c r="J805" s="160"/>
      <c r="K805" s="160"/>
      <c r="L805" s="160"/>
      <c r="M805" s="160"/>
      <c r="N805" s="159"/>
      <c r="O805" s="159"/>
      <c r="P805" s="159"/>
      <c r="Q805" s="159"/>
      <c r="R805" s="160"/>
      <c r="S805" s="160"/>
      <c r="T805" s="160"/>
      <c r="U805" s="160"/>
      <c r="V805" s="160"/>
      <c r="W805" s="160"/>
      <c r="X805" s="160"/>
      <c r="Y805" s="160"/>
      <c r="Z805" s="149"/>
      <c r="AA805" s="149"/>
      <c r="AB805" s="149"/>
      <c r="AC805" s="149"/>
      <c r="AD805" s="149"/>
      <c r="AE805" s="149"/>
      <c r="AF805" s="149"/>
      <c r="AG805" s="149" t="s">
        <v>284</v>
      </c>
      <c r="AH805" s="149">
        <v>0</v>
      </c>
      <c r="AI805" s="149"/>
      <c r="AJ805" s="149"/>
      <c r="AK805" s="149"/>
      <c r="AL805" s="149"/>
      <c r="AM805" s="149"/>
      <c r="AN805" s="149"/>
      <c r="AO805" s="149"/>
      <c r="AP805" s="149"/>
      <c r="AQ805" s="149"/>
      <c r="AR805" s="149"/>
      <c r="AS805" s="149"/>
      <c r="AT805" s="149"/>
      <c r="AU805" s="149"/>
      <c r="AV805" s="149"/>
      <c r="AW805" s="149"/>
      <c r="AX805" s="149"/>
      <c r="AY805" s="149"/>
      <c r="AZ805" s="149"/>
      <c r="BA805" s="149"/>
      <c r="BB805" s="149"/>
      <c r="BC805" s="149"/>
      <c r="BD805" s="149"/>
      <c r="BE805" s="149"/>
      <c r="BF805" s="149"/>
      <c r="BG805" s="149"/>
      <c r="BH805" s="149"/>
    </row>
    <row r="806" spans="1:60" outlineLevel="2" x14ac:dyDescent="0.2">
      <c r="A806" s="156"/>
      <c r="B806" s="157"/>
      <c r="C806" s="251"/>
      <c r="D806" s="252"/>
      <c r="E806" s="252"/>
      <c r="F806" s="252"/>
      <c r="G806" s="252"/>
      <c r="H806" s="160"/>
      <c r="I806" s="160"/>
      <c r="J806" s="160"/>
      <c r="K806" s="160"/>
      <c r="L806" s="160"/>
      <c r="M806" s="160"/>
      <c r="N806" s="159"/>
      <c r="O806" s="159"/>
      <c r="P806" s="159"/>
      <c r="Q806" s="159"/>
      <c r="R806" s="160"/>
      <c r="S806" s="160"/>
      <c r="T806" s="160"/>
      <c r="U806" s="160"/>
      <c r="V806" s="160"/>
      <c r="W806" s="160"/>
      <c r="X806" s="160"/>
      <c r="Y806" s="160"/>
      <c r="Z806" s="149"/>
      <c r="AA806" s="149"/>
      <c r="AB806" s="149"/>
      <c r="AC806" s="149"/>
      <c r="AD806" s="149"/>
      <c r="AE806" s="149"/>
      <c r="AF806" s="149"/>
      <c r="AG806" s="149" t="s">
        <v>279</v>
      </c>
      <c r="AH806" s="149"/>
      <c r="AI806" s="149"/>
      <c r="AJ806" s="149"/>
      <c r="AK806" s="149"/>
      <c r="AL806" s="149"/>
      <c r="AM806" s="149"/>
      <c r="AN806" s="149"/>
      <c r="AO806" s="149"/>
      <c r="AP806" s="149"/>
      <c r="AQ806" s="149"/>
      <c r="AR806" s="149"/>
      <c r="AS806" s="149"/>
      <c r="AT806" s="149"/>
      <c r="AU806" s="149"/>
      <c r="AV806" s="149"/>
      <c r="AW806" s="149"/>
      <c r="AX806" s="149"/>
      <c r="AY806" s="149"/>
      <c r="AZ806" s="149"/>
      <c r="BA806" s="149"/>
      <c r="BB806" s="149"/>
      <c r="BC806" s="149"/>
      <c r="BD806" s="149"/>
      <c r="BE806" s="149"/>
      <c r="BF806" s="149"/>
      <c r="BG806" s="149"/>
      <c r="BH806" s="149"/>
    </row>
    <row r="807" spans="1:60" ht="22.5" outlineLevel="1" x14ac:dyDescent="0.2">
      <c r="A807" s="175">
        <v>186</v>
      </c>
      <c r="B807" s="176" t="s">
        <v>2136</v>
      </c>
      <c r="C807" s="185" t="s">
        <v>2137</v>
      </c>
      <c r="D807" s="177" t="s">
        <v>357</v>
      </c>
      <c r="E807" s="178">
        <v>2</v>
      </c>
      <c r="F807" s="179"/>
      <c r="G807" s="180">
        <f>ROUND(E807*F807,2)</f>
        <v>0</v>
      </c>
      <c r="H807" s="179"/>
      <c r="I807" s="180">
        <f>ROUND(E807*H807,2)</f>
        <v>0</v>
      </c>
      <c r="J807" s="179"/>
      <c r="K807" s="180">
        <f>ROUND(E807*J807,2)</f>
        <v>0</v>
      </c>
      <c r="L807" s="180">
        <v>21</v>
      </c>
      <c r="M807" s="180">
        <f>G807*(1+L807/100)</f>
        <v>0</v>
      </c>
      <c r="N807" s="178">
        <v>2.3999999999999998E-3</v>
      </c>
      <c r="O807" s="178">
        <f>ROUND(E807*N807,2)</f>
        <v>0</v>
      </c>
      <c r="P807" s="178">
        <v>0</v>
      </c>
      <c r="Q807" s="178">
        <f>ROUND(E807*P807,2)</f>
        <v>0</v>
      </c>
      <c r="R807" s="180"/>
      <c r="S807" s="180" t="s">
        <v>354</v>
      </c>
      <c r="T807" s="181" t="s">
        <v>273</v>
      </c>
      <c r="U807" s="160">
        <v>0</v>
      </c>
      <c r="V807" s="160">
        <f>ROUND(E807*U807,2)</f>
        <v>0</v>
      </c>
      <c r="W807" s="160"/>
      <c r="X807" s="160" t="s">
        <v>379</v>
      </c>
      <c r="Y807" s="160" t="s">
        <v>275</v>
      </c>
      <c r="Z807" s="149"/>
      <c r="AA807" s="149"/>
      <c r="AB807" s="149"/>
      <c r="AC807" s="149"/>
      <c r="AD807" s="149"/>
      <c r="AE807" s="149"/>
      <c r="AF807" s="149"/>
      <c r="AG807" s="149" t="s">
        <v>597</v>
      </c>
      <c r="AH807" s="149"/>
      <c r="AI807" s="149"/>
      <c r="AJ807" s="149"/>
      <c r="AK807" s="149"/>
      <c r="AL807" s="149"/>
      <c r="AM807" s="149"/>
      <c r="AN807" s="149"/>
      <c r="AO807" s="149"/>
      <c r="AP807" s="149"/>
      <c r="AQ807" s="149"/>
      <c r="AR807" s="149"/>
      <c r="AS807" s="149"/>
      <c r="AT807" s="149"/>
      <c r="AU807" s="149"/>
      <c r="AV807" s="149"/>
      <c r="AW807" s="149"/>
      <c r="AX807" s="149"/>
      <c r="AY807" s="149"/>
      <c r="AZ807" s="149"/>
      <c r="BA807" s="149"/>
      <c r="BB807" s="149"/>
      <c r="BC807" s="149"/>
      <c r="BD807" s="149"/>
      <c r="BE807" s="149"/>
      <c r="BF807" s="149"/>
      <c r="BG807" s="149"/>
      <c r="BH807" s="149"/>
    </row>
    <row r="808" spans="1:60" outlineLevel="2" x14ac:dyDescent="0.2">
      <c r="A808" s="156"/>
      <c r="B808" s="157"/>
      <c r="C808" s="249" t="s">
        <v>1574</v>
      </c>
      <c r="D808" s="250"/>
      <c r="E808" s="250"/>
      <c r="F808" s="250"/>
      <c r="G808" s="250"/>
      <c r="H808" s="160"/>
      <c r="I808" s="160"/>
      <c r="J808" s="160"/>
      <c r="K808" s="160"/>
      <c r="L808" s="160"/>
      <c r="M808" s="160"/>
      <c r="N808" s="159"/>
      <c r="O808" s="159"/>
      <c r="P808" s="159"/>
      <c r="Q808" s="159"/>
      <c r="R808" s="160"/>
      <c r="S808" s="160"/>
      <c r="T808" s="160"/>
      <c r="U808" s="160"/>
      <c r="V808" s="160"/>
      <c r="W808" s="160"/>
      <c r="X808" s="160"/>
      <c r="Y808" s="160"/>
      <c r="Z808" s="149"/>
      <c r="AA808" s="149"/>
      <c r="AB808" s="149"/>
      <c r="AC808" s="149"/>
      <c r="AD808" s="149"/>
      <c r="AE808" s="149"/>
      <c r="AF808" s="149"/>
      <c r="AG808" s="149" t="s">
        <v>278</v>
      </c>
      <c r="AH808" s="149"/>
      <c r="AI808" s="149"/>
      <c r="AJ808" s="149"/>
      <c r="AK808" s="149"/>
      <c r="AL808" s="149"/>
      <c r="AM808" s="149"/>
      <c r="AN808" s="149"/>
      <c r="AO808" s="149"/>
      <c r="AP808" s="149"/>
      <c r="AQ808" s="149"/>
      <c r="AR808" s="149"/>
      <c r="AS808" s="149"/>
      <c r="AT808" s="149"/>
      <c r="AU808" s="149"/>
      <c r="AV808" s="149"/>
      <c r="AW808" s="149"/>
      <c r="AX808" s="149"/>
      <c r="AY808" s="149"/>
      <c r="AZ808" s="149"/>
      <c r="BA808" s="149"/>
      <c r="BB808" s="149"/>
      <c r="BC808" s="149"/>
      <c r="BD808" s="149"/>
      <c r="BE808" s="149"/>
      <c r="BF808" s="149"/>
      <c r="BG808" s="149"/>
      <c r="BH808" s="149"/>
    </row>
    <row r="809" spans="1:60" outlineLevel="2" x14ac:dyDescent="0.2">
      <c r="A809" s="156"/>
      <c r="B809" s="157"/>
      <c r="C809" s="186" t="s">
        <v>2138</v>
      </c>
      <c r="D809" s="165"/>
      <c r="E809" s="166">
        <v>2</v>
      </c>
      <c r="F809" s="160"/>
      <c r="G809" s="160"/>
      <c r="H809" s="160"/>
      <c r="I809" s="160"/>
      <c r="J809" s="160"/>
      <c r="K809" s="160"/>
      <c r="L809" s="160"/>
      <c r="M809" s="160"/>
      <c r="N809" s="159"/>
      <c r="O809" s="159"/>
      <c r="P809" s="159"/>
      <c r="Q809" s="159"/>
      <c r="R809" s="160"/>
      <c r="S809" s="160"/>
      <c r="T809" s="160"/>
      <c r="U809" s="160"/>
      <c r="V809" s="160"/>
      <c r="W809" s="160"/>
      <c r="X809" s="160"/>
      <c r="Y809" s="160"/>
      <c r="Z809" s="149"/>
      <c r="AA809" s="149"/>
      <c r="AB809" s="149"/>
      <c r="AC809" s="149"/>
      <c r="AD809" s="149"/>
      <c r="AE809" s="149"/>
      <c r="AF809" s="149"/>
      <c r="AG809" s="149" t="s">
        <v>284</v>
      </c>
      <c r="AH809" s="149">
        <v>0</v>
      </c>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H809" s="149"/>
    </row>
    <row r="810" spans="1:60" outlineLevel="2" x14ac:dyDescent="0.2">
      <c r="A810" s="156"/>
      <c r="B810" s="157"/>
      <c r="C810" s="251"/>
      <c r="D810" s="252"/>
      <c r="E810" s="252"/>
      <c r="F810" s="252"/>
      <c r="G810" s="252"/>
      <c r="H810" s="160"/>
      <c r="I810" s="160"/>
      <c r="J810" s="160"/>
      <c r="K810" s="160"/>
      <c r="L810" s="160"/>
      <c r="M810" s="160"/>
      <c r="N810" s="159"/>
      <c r="O810" s="159"/>
      <c r="P810" s="159"/>
      <c r="Q810" s="159"/>
      <c r="R810" s="160"/>
      <c r="S810" s="160"/>
      <c r="T810" s="160"/>
      <c r="U810" s="160"/>
      <c r="V810" s="160"/>
      <c r="W810" s="160"/>
      <c r="X810" s="160"/>
      <c r="Y810" s="160"/>
      <c r="Z810" s="149"/>
      <c r="AA810" s="149"/>
      <c r="AB810" s="149"/>
      <c r="AC810" s="149"/>
      <c r="AD810" s="149"/>
      <c r="AE810" s="149"/>
      <c r="AF810" s="149"/>
      <c r="AG810" s="149" t="s">
        <v>279</v>
      </c>
      <c r="AH810" s="149"/>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H810" s="149"/>
    </row>
    <row r="811" spans="1:60" ht="22.5" outlineLevel="1" x14ac:dyDescent="0.2">
      <c r="A811" s="175">
        <v>187</v>
      </c>
      <c r="B811" s="176" t="s">
        <v>2139</v>
      </c>
      <c r="C811" s="185" t="s">
        <v>2140</v>
      </c>
      <c r="D811" s="177" t="s">
        <v>357</v>
      </c>
      <c r="E811" s="178">
        <v>4</v>
      </c>
      <c r="F811" s="179"/>
      <c r="G811" s="180">
        <f>ROUND(E811*F811,2)</f>
        <v>0</v>
      </c>
      <c r="H811" s="179"/>
      <c r="I811" s="180">
        <f>ROUND(E811*H811,2)</f>
        <v>0</v>
      </c>
      <c r="J811" s="179"/>
      <c r="K811" s="180">
        <f>ROUND(E811*J811,2)</f>
        <v>0</v>
      </c>
      <c r="L811" s="180">
        <v>21</v>
      </c>
      <c r="M811" s="180">
        <f>G811*(1+L811/100)</f>
        <v>0</v>
      </c>
      <c r="N811" s="178">
        <v>2.3999999999999998E-3</v>
      </c>
      <c r="O811" s="178">
        <f>ROUND(E811*N811,2)</f>
        <v>0.01</v>
      </c>
      <c r="P811" s="178">
        <v>0</v>
      </c>
      <c r="Q811" s="178">
        <f>ROUND(E811*P811,2)</f>
        <v>0</v>
      </c>
      <c r="R811" s="180"/>
      <c r="S811" s="180" t="s">
        <v>354</v>
      </c>
      <c r="T811" s="181" t="s">
        <v>273</v>
      </c>
      <c r="U811" s="160">
        <v>0</v>
      </c>
      <c r="V811" s="160">
        <f>ROUND(E811*U811,2)</f>
        <v>0</v>
      </c>
      <c r="W811" s="160"/>
      <c r="X811" s="160" t="s">
        <v>379</v>
      </c>
      <c r="Y811" s="160" t="s">
        <v>275</v>
      </c>
      <c r="Z811" s="149"/>
      <c r="AA811" s="149"/>
      <c r="AB811" s="149"/>
      <c r="AC811" s="149"/>
      <c r="AD811" s="149"/>
      <c r="AE811" s="149"/>
      <c r="AF811" s="149"/>
      <c r="AG811" s="149" t="s">
        <v>597</v>
      </c>
      <c r="AH811" s="149"/>
      <c r="AI811" s="149"/>
      <c r="AJ811" s="149"/>
      <c r="AK811" s="149"/>
      <c r="AL811" s="149"/>
      <c r="AM811" s="149"/>
      <c r="AN811" s="149"/>
      <c r="AO811" s="149"/>
      <c r="AP811" s="149"/>
      <c r="AQ811" s="149"/>
      <c r="AR811" s="149"/>
      <c r="AS811" s="149"/>
      <c r="AT811" s="149"/>
      <c r="AU811" s="149"/>
      <c r="AV811" s="149"/>
      <c r="AW811" s="149"/>
      <c r="AX811" s="149"/>
      <c r="AY811" s="149"/>
      <c r="AZ811" s="149"/>
      <c r="BA811" s="149"/>
      <c r="BB811" s="149"/>
      <c r="BC811" s="149"/>
      <c r="BD811" s="149"/>
      <c r="BE811" s="149"/>
      <c r="BF811" s="149"/>
      <c r="BG811" s="149"/>
      <c r="BH811" s="149"/>
    </row>
    <row r="812" spans="1:60" outlineLevel="2" x14ac:dyDescent="0.2">
      <c r="A812" s="156"/>
      <c r="B812" s="157"/>
      <c r="C812" s="249" t="s">
        <v>1574</v>
      </c>
      <c r="D812" s="250"/>
      <c r="E812" s="250"/>
      <c r="F812" s="250"/>
      <c r="G812" s="250"/>
      <c r="H812" s="160"/>
      <c r="I812" s="160"/>
      <c r="J812" s="160"/>
      <c r="K812" s="160"/>
      <c r="L812" s="160"/>
      <c r="M812" s="160"/>
      <c r="N812" s="159"/>
      <c r="O812" s="159"/>
      <c r="P812" s="159"/>
      <c r="Q812" s="159"/>
      <c r="R812" s="160"/>
      <c r="S812" s="160"/>
      <c r="T812" s="160"/>
      <c r="U812" s="160"/>
      <c r="V812" s="160"/>
      <c r="W812" s="160"/>
      <c r="X812" s="160"/>
      <c r="Y812" s="160"/>
      <c r="Z812" s="149"/>
      <c r="AA812" s="149"/>
      <c r="AB812" s="149"/>
      <c r="AC812" s="149"/>
      <c r="AD812" s="149"/>
      <c r="AE812" s="149"/>
      <c r="AF812" s="149"/>
      <c r="AG812" s="149" t="s">
        <v>278</v>
      </c>
      <c r="AH812" s="149"/>
      <c r="AI812" s="149"/>
      <c r="AJ812" s="149"/>
      <c r="AK812" s="149"/>
      <c r="AL812" s="149"/>
      <c r="AM812" s="149"/>
      <c r="AN812" s="149"/>
      <c r="AO812" s="149"/>
      <c r="AP812" s="149"/>
      <c r="AQ812" s="149"/>
      <c r="AR812" s="149"/>
      <c r="AS812" s="149"/>
      <c r="AT812" s="149"/>
      <c r="AU812" s="149"/>
      <c r="AV812" s="149"/>
      <c r="AW812" s="149"/>
      <c r="AX812" s="149"/>
      <c r="AY812" s="149"/>
      <c r="AZ812" s="149"/>
      <c r="BA812" s="149"/>
      <c r="BB812" s="149"/>
      <c r="BC812" s="149"/>
      <c r="BD812" s="149"/>
      <c r="BE812" s="149"/>
      <c r="BF812" s="149"/>
      <c r="BG812" s="149"/>
      <c r="BH812" s="149"/>
    </row>
    <row r="813" spans="1:60" outlineLevel="2" x14ac:dyDescent="0.2">
      <c r="A813" s="156"/>
      <c r="B813" s="157"/>
      <c r="C813" s="186" t="s">
        <v>2141</v>
      </c>
      <c r="D813" s="165"/>
      <c r="E813" s="166">
        <v>4</v>
      </c>
      <c r="F813" s="160"/>
      <c r="G813" s="160"/>
      <c r="H813" s="160"/>
      <c r="I813" s="160"/>
      <c r="J813" s="160"/>
      <c r="K813" s="160"/>
      <c r="L813" s="160"/>
      <c r="M813" s="160"/>
      <c r="N813" s="159"/>
      <c r="O813" s="159"/>
      <c r="P813" s="159"/>
      <c r="Q813" s="159"/>
      <c r="R813" s="160"/>
      <c r="S813" s="160"/>
      <c r="T813" s="160"/>
      <c r="U813" s="160"/>
      <c r="V813" s="160"/>
      <c r="W813" s="160"/>
      <c r="X813" s="160"/>
      <c r="Y813" s="160"/>
      <c r="Z813" s="149"/>
      <c r="AA813" s="149"/>
      <c r="AB813" s="149"/>
      <c r="AC813" s="149"/>
      <c r="AD813" s="149"/>
      <c r="AE813" s="149"/>
      <c r="AF813" s="149"/>
      <c r="AG813" s="149" t="s">
        <v>284</v>
      </c>
      <c r="AH813" s="149">
        <v>0</v>
      </c>
      <c r="AI813" s="149"/>
      <c r="AJ813" s="149"/>
      <c r="AK813" s="149"/>
      <c r="AL813" s="149"/>
      <c r="AM813" s="149"/>
      <c r="AN813" s="149"/>
      <c r="AO813" s="149"/>
      <c r="AP813" s="149"/>
      <c r="AQ813" s="149"/>
      <c r="AR813" s="149"/>
      <c r="AS813" s="149"/>
      <c r="AT813" s="149"/>
      <c r="AU813" s="149"/>
      <c r="AV813" s="149"/>
      <c r="AW813" s="149"/>
      <c r="AX813" s="149"/>
      <c r="AY813" s="149"/>
      <c r="AZ813" s="149"/>
      <c r="BA813" s="149"/>
      <c r="BB813" s="149"/>
      <c r="BC813" s="149"/>
      <c r="BD813" s="149"/>
      <c r="BE813" s="149"/>
      <c r="BF813" s="149"/>
      <c r="BG813" s="149"/>
      <c r="BH813" s="149"/>
    </row>
    <row r="814" spans="1:60" outlineLevel="2" x14ac:dyDescent="0.2">
      <c r="A814" s="156"/>
      <c r="B814" s="157"/>
      <c r="C814" s="251"/>
      <c r="D814" s="252"/>
      <c r="E814" s="252"/>
      <c r="F814" s="252"/>
      <c r="G814" s="252"/>
      <c r="H814" s="160"/>
      <c r="I814" s="160"/>
      <c r="J814" s="160"/>
      <c r="K814" s="160"/>
      <c r="L814" s="160"/>
      <c r="M814" s="160"/>
      <c r="N814" s="159"/>
      <c r="O814" s="159"/>
      <c r="P814" s="159"/>
      <c r="Q814" s="159"/>
      <c r="R814" s="160"/>
      <c r="S814" s="160"/>
      <c r="T814" s="160"/>
      <c r="U814" s="160"/>
      <c r="V814" s="160"/>
      <c r="W814" s="160"/>
      <c r="X814" s="160"/>
      <c r="Y814" s="160"/>
      <c r="Z814" s="149"/>
      <c r="AA814" s="149"/>
      <c r="AB814" s="149"/>
      <c r="AC814" s="149"/>
      <c r="AD814" s="149"/>
      <c r="AE814" s="149"/>
      <c r="AF814" s="149"/>
      <c r="AG814" s="149" t="s">
        <v>279</v>
      </c>
      <c r="AH814" s="149"/>
      <c r="AI814" s="149"/>
      <c r="AJ814" s="149"/>
      <c r="AK814" s="149"/>
      <c r="AL814" s="149"/>
      <c r="AM814" s="149"/>
      <c r="AN814" s="149"/>
      <c r="AO814" s="149"/>
      <c r="AP814" s="149"/>
      <c r="AQ814" s="149"/>
      <c r="AR814" s="149"/>
      <c r="AS814" s="149"/>
      <c r="AT814" s="149"/>
      <c r="AU814" s="149"/>
      <c r="AV814" s="149"/>
      <c r="AW814" s="149"/>
      <c r="AX814" s="149"/>
      <c r="AY814" s="149"/>
      <c r="AZ814" s="149"/>
      <c r="BA814" s="149"/>
      <c r="BB814" s="149"/>
      <c r="BC814" s="149"/>
      <c r="BD814" s="149"/>
      <c r="BE814" s="149"/>
      <c r="BF814" s="149"/>
      <c r="BG814" s="149"/>
      <c r="BH814" s="149"/>
    </row>
    <row r="815" spans="1:60" ht="22.5" outlineLevel="1" x14ac:dyDescent="0.2">
      <c r="A815" s="175">
        <v>188</v>
      </c>
      <c r="B815" s="176" t="s">
        <v>2142</v>
      </c>
      <c r="C815" s="185" t="s">
        <v>2143</v>
      </c>
      <c r="D815" s="177" t="s">
        <v>357</v>
      </c>
      <c r="E815" s="178">
        <v>2</v>
      </c>
      <c r="F815" s="179"/>
      <c r="G815" s="180">
        <f>ROUND(E815*F815,2)</f>
        <v>0</v>
      </c>
      <c r="H815" s="179"/>
      <c r="I815" s="180">
        <f>ROUND(E815*H815,2)</f>
        <v>0</v>
      </c>
      <c r="J815" s="179"/>
      <c r="K815" s="180">
        <f>ROUND(E815*J815,2)</f>
        <v>0</v>
      </c>
      <c r="L815" s="180">
        <v>21</v>
      </c>
      <c r="M815" s="180">
        <f>G815*(1+L815/100)</f>
        <v>0</v>
      </c>
      <c r="N815" s="178">
        <v>2.3999999999999998E-3</v>
      </c>
      <c r="O815" s="178">
        <f>ROUND(E815*N815,2)</f>
        <v>0</v>
      </c>
      <c r="P815" s="178">
        <v>0</v>
      </c>
      <c r="Q815" s="178">
        <f>ROUND(E815*P815,2)</f>
        <v>0</v>
      </c>
      <c r="R815" s="180"/>
      <c r="S815" s="180" t="s">
        <v>354</v>
      </c>
      <c r="T815" s="181" t="s">
        <v>273</v>
      </c>
      <c r="U815" s="160">
        <v>0</v>
      </c>
      <c r="V815" s="160">
        <f>ROUND(E815*U815,2)</f>
        <v>0</v>
      </c>
      <c r="W815" s="160"/>
      <c r="X815" s="160" t="s">
        <v>379</v>
      </c>
      <c r="Y815" s="160" t="s">
        <v>275</v>
      </c>
      <c r="Z815" s="149"/>
      <c r="AA815" s="149"/>
      <c r="AB815" s="149"/>
      <c r="AC815" s="149"/>
      <c r="AD815" s="149"/>
      <c r="AE815" s="149"/>
      <c r="AF815" s="149"/>
      <c r="AG815" s="149" t="s">
        <v>597</v>
      </c>
      <c r="AH815" s="149"/>
      <c r="AI815" s="149"/>
      <c r="AJ815" s="149"/>
      <c r="AK815" s="149"/>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row>
    <row r="816" spans="1:60" outlineLevel="2" x14ac:dyDescent="0.2">
      <c r="A816" s="156"/>
      <c r="B816" s="157"/>
      <c r="C816" s="249" t="s">
        <v>1574</v>
      </c>
      <c r="D816" s="250"/>
      <c r="E816" s="250"/>
      <c r="F816" s="250"/>
      <c r="G816" s="250"/>
      <c r="H816" s="160"/>
      <c r="I816" s="160"/>
      <c r="J816" s="160"/>
      <c r="K816" s="160"/>
      <c r="L816" s="160"/>
      <c r="M816" s="160"/>
      <c r="N816" s="159"/>
      <c r="O816" s="159"/>
      <c r="P816" s="159"/>
      <c r="Q816" s="159"/>
      <c r="R816" s="160"/>
      <c r="S816" s="160"/>
      <c r="T816" s="160"/>
      <c r="U816" s="160"/>
      <c r="V816" s="160"/>
      <c r="W816" s="160"/>
      <c r="X816" s="160"/>
      <c r="Y816" s="160"/>
      <c r="Z816" s="149"/>
      <c r="AA816" s="149"/>
      <c r="AB816" s="149"/>
      <c r="AC816" s="149"/>
      <c r="AD816" s="149"/>
      <c r="AE816" s="149"/>
      <c r="AF816" s="149"/>
      <c r="AG816" s="149" t="s">
        <v>278</v>
      </c>
      <c r="AH816" s="149"/>
      <c r="AI816" s="149"/>
      <c r="AJ816" s="149"/>
      <c r="AK816" s="149"/>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row>
    <row r="817" spans="1:60" outlineLevel="2" x14ac:dyDescent="0.2">
      <c r="A817" s="156"/>
      <c r="B817" s="157"/>
      <c r="C817" s="186" t="s">
        <v>2138</v>
      </c>
      <c r="D817" s="165"/>
      <c r="E817" s="166">
        <v>2</v>
      </c>
      <c r="F817" s="160"/>
      <c r="G817" s="160"/>
      <c r="H817" s="160"/>
      <c r="I817" s="160"/>
      <c r="J817" s="160"/>
      <c r="K817" s="160"/>
      <c r="L817" s="160"/>
      <c r="M817" s="160"/>
      <c r="N817" s="159"/>
      <c r="O817" s="159"/>
      <c r="P817" s="159"/>
      <c r="Q817" s="159"/>
      <c r="R817" s="160"/>
      <c r="S817" s="160"/>
      <c r="T817" s="160"/>
      <c r="U817" s="160"/>
      <c r="V817" s="160"/>
      <c r="W817" s="160"/>
      <c r="X817" s="160"/>
      <c r="Y817" s="160"/>
      <c r="Z817" s="149"/>
      <c r="AA817" s="149"/>
      <c r="AB817" s="149"/>
      <c r="AC817" s="149"/>
      <c r="AD817" s="149"/>
      <c r="AE817" s="149"/>
      <c r="AF817" s="149"/>
      <c r="AG817" s="149" t="s">
        <v>284</v>
      </c>
      <c r="AH817" s="149">
        <v>0</v>
      </c>
      <c r="AI817" s="149"/>
      <c r="AJ817" s="149"/>
      <c r="AK817" s="149"/>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H817" s="149"/>
    </row>
    <row r="818" spans="1:60" outlineLevel="2" x14ac:dyDescent="0.2">
      <c r="A818" s="156"/>
      <c r="B818" s="157"/>
      <c r="C818" s="251"/>
      <c r="D818" s="252"/>
      <c r="E818" s="252"/>
      <c r="F818" s="252"/>
      <c r="G818" s="252"/>
      <c r="H818" s="160"/>
      <c r="I818" s="160"/>
      <c r="J818" s="160"/>
      <c r="K818" s="160"/>
      <c r="L818" s="160"/>
      <c r="M818" s="160"/>
      <c r="N818" s="159"/>
      <c r="O818" s="159"/>
      <c r="P818" s="159"/>
      <c r="Q818" s="159"/>
      <c r="R818" s="160"/>
      <c r="S818" s="160"/>
      <c r="T818" s="160"/>
      <c r="U818" s="160"/>
      <c r="V818" s="160"/>
      <c r="W818" s="160"/>
      <c r="X818" s="160"/>
      <c r="Y818" s="160"/>
      <c r="Z818" s="149"/>
      <c r="AA818" s="149"/>
      <c r="AB818" s="149"/>
      <c r="AC818" s="149"/>
      <c r="AD818" s="149"/>
      <c r="AE818" s="149"/>
      <c r="AF818" s="149"/>
      <c r="AG818" s="149" t="s">
        <v>279</v>
      </c>
      <c r="AH818" s="149"/>
      <c r="AI818" s="149"/>
      <c r="AJ818" s="149"/>
      <c r="AK818" s="149"/>
      <c r="AL818" s="149"/>
      <c r="AM818" s="149"/>
      <c r="AN818" s="149"/>
      <c r="AO818" s="149"/>
      <c r="AP818" s="149"/>
      <c r="AQ818" s="149"/>
      <c r="AR818" s="149"/>
      <c r="AS818" s="149"/>
      <c r="AT818" s="149"/>
      <c r="AU818" s="149"/>
      <c r="AV818" s="149"/>
      <c r="AW818" s="149"/>
      <c r="AX818" s="149"/>
      <c r="AY818" s="149"/>
      <c r="AZ818" s="149"/>
      <c r="BA818" s="149"/>
      <c r="BB818" s="149"/>
      <c r="BC818" s="149"/>
      <c r="BD818" s="149"/>
      <c r="BE818" s="149"/>
      <c r="BF818" s="149"/>
      <c r="BG818" s="149"/>
      <c r="BH818" s="149"/>
    </row>
    <row r="819" spans="1:60" ht="22.5" outlineLevel="1" x14ac:dyDescent="0.2">
      <c r="A819" s="175">
        <v>189</v>
      </c>
      <c r="B819" s="176" t="s">
        <v>2144</v>
      </c>
      <c r="C819" s="185" t="s">
        <v>2145</v>
      </c>
      <c r="D819" s="177" t="s">
        <v>357</v>
      </c>
      <c r="E819" s="178">
        <v>2</v>
      </c>
      <c r="F819" s="179"/>
      <c r="G819" s="180">
        <f>ROUND(E819*F819,2)</f>
        <v>0</v>
      </c>
      <c r="H819" s="179"/>
      <c r="I819" s="180">
        <f>ROUND(E819*H819,2)</f>
        <v>0</v>
      </c>
      <c r="J819" s="179"/>
      <c r="K819" s="180">
        <f>ROUND(E819*J819,2)</f>
        <v>0</v>
      </c>
      <c r="L819" s="180">
        <v>21</v>
      </c>
      <c r="M819" s="180">
        <f>G819*(1+L819/100)</f>
        <v>0</v>
      </c>
      <c r="N819" s="178">
        <v>2.3999999999999998E-3</v>
      </c>
      <c r="O819" s="178">
        <f>ROUND(E819*N819,2)</f>
        <v>0</v>
      </c>
      <c r="P819" s="178">
        <v>0</v>
      </c>
      <c r="Q819" s="178">
        <f>ROUND(E819*P819,2)</f>
        <v>0</v>
      </c>
      <c r="R819" s="180"/>
      <c r="S819" s="180" t="s">
        <v>354</v>
      </c>
      <c r="T819" s="181" t="s">
        <v>273</v>
      </c>
      <c r="U819" s="160">
        <v>0</v>
      </c>
      <c r="V819" s="160">
        <f>ROUND(E819*U819,2)</f>
        <v>0</v>
      </c>
      <c r="W819" s="160"/>
      <c r="X819" s="160" t="s">
        <v>379</v>
      </c>
      <c r="Y819" s="160" t="s">
        <v>275</v>
      </c>
      <c r="Z819" s="149"/>
      <c r="AA819" s="149"/>
      <c r="AB819" s="149"/>
      <c r="AC819" s="149"/>
      <c r="AD819" s="149"/>
      <c r="AE819" s="149"/>
      <c r="AF819" s="149"/>
      <c r="AG819" s="149" t="s">
        <v>597</v>
      </c>
      <c r="AH819" s="149"/>
      <c r="AI819" s="149"/>
      <c r="AJ819" s="149"/>
      <c r="AK819" s="149"/>
      <c r="AL819" s="149"/>
      <c r="AM819" s="149"/>
      <c r="AN819" s="149"/>
      <c r="AO819" s="149"/>
      <c r="AP819" s="149"/>
      <c r="AQ819" s="149"/>
      <c r="AR819" s="149"/>
      <c r="AS819" s="149"/>
      <c r="AT819" s="149"/>
      <c r="AU819" s="149"/>
      <c r="AV819" s="149"/>
      <c r="AW819" s="149"/>
      <c r="AX819" s="149"/>
      <c r="AY819" s="149"/>
      <c r="AZ819" s="149"/>
      <c r="BA819" s="149"/>
      <c r="BB819" s="149"/>
      <c r="BC819" s="149"/>
      <c r="BD819" s="149"/>
      <c r="BE819" s="149"/>
      <c r="BF819" s="149"/>
      <c r="BG819" s="149"/>
      <c r="BH819" s="149"/>
    </row>
    <row r="820" spans="1:60" outlineLevel="2" x14ac:dyDescent="0.2">
      <c r="A820" s="156"/>
      <c r="B820" s="157"/>
      <c r="C820" s="249" t="s">
        <v>1574</v>
      </c>
      <c r="D820" s="250"/>
      <c r="E820" s="250"/>
      <c r="F820" s="250"/>
      <c r="G820" s="250"/>
      <c r="H820" s="160"/>
      <c r="I820" s="160"/>
      <c r="J820" s="160"/>
      <c r="K820" s="160"/>
      <c r="L820" s="160"/>
      <c r="M820" s="160"/>
      <c r="N820" s="159"/>
      <c r="O820" s="159"/>
      <c r="P820" s="159"/>
      <c r="Q820" s="159"/>
      <c r="R820" s="160"/>
      <c r="S820" s="160"/>
      <c r="T820" s="160"/>
      <c r="U820" s="160"/>
      <c r="V820" s="160"/>
      <c r="W820" s="160"/>
      <c r="X820" s="160"/>
      <c r="Y820" s="160"/>
      <c r="Z820" s="149"/>
      <c r="AA820" s="149"/>
      <c r="AB820" s="149"/>
      <c r="AC820" s="149"/>
      <c r="AD820" s="149"/>
      <c r="AE820" s="149"/>
      <c r="AF820" s="149"/>
      <c r="AG820" s="149" t="s">
        <v>278</v>
      </c>
      <c r="AH820" s="149"/>
      <c r="AI820" s="149"/>
      <c r="AJ820" s="149"/>
      <c r="AK820" s="149"/>
      <c r="AL820" s="149"/>
      <c r="AM820" s="149"/>
      <c r="AN820" s="149"/>
      <c r="AO820" s="149"/>
      <c r="AP820" s="149"/>
      <c r="AQ820" s="149"/>
      <c r="AR820" s="149"/>
      <c r="AS820" s="149"/>
      <c r="AT820" s="149"/>
      <c r="AU820" s="149"/>
      <c r="AV820" s="149"/>
      <c r="AW820" s="149"/>
      <c r="AX820" s="149"/>
      <c r="AY820" s="149"/>
      <c r="AZ820" s="149"/>
      <c r="BA820" s="149"/>
      <c r="BB820" s="149"/>
      <c r="BC820" s="149"/>
      <c r="BD820" s="149"/>
      <c r="BE820" s="149"/>
      <c r="BF820" s="149"/>
      <c r="BG820" s="149"/>
      <c r="BH820" s="149"/>
    </row>
    <row r="821" spans="1:60" outlineLevel="2" x14ac:dyDescent="0.2">
      <c r="A821" s="156"/>
      <c r="B821" s="157"/>
      <c r="C821" s="186" t="s">
        <v>2138</v>
      </c>
      <c r="D821" s="165"/>
      <c r="E821" s="166">
        <v>2</v>
      </c>
      <c r="F821" s="160"/>
      <c r="G821" s="160"/>
      <c r="H821" s="160"/>
      <c r="I821" s="160"/>
      <c r="J821" s="160"/>
      <c r="K821" s="160"/>
      <c r="L821" s="160"/>
      <c r="M821" s="160"/>
      <c r="N821" s="159"/>
      <c r="O821" s="159"/>
      <c r="P821" s="159"/>
      <c r="Q821" s="159"/>
      <c r="R821" s="160"/>
      <c r="S821" s="160"/>
      <c r="T821" s="160"/>
      <c r="U821" s="160"/>
      <c r="V821" s="160"/>
      <c r="W821" s="160"/>
      <c r="X821" s="160"/>
      <c r="Y821" s="160"/>
      <c r="Z821" s="149"/>
      <c r="AA821" s="149"/>
      <c r="AB821" s="149"/>
      <c r="AC821" s="149"/>
      <c r="AD821" s="149"/>
      <c r="AE821" s="149"/>
      <c r="AF821" s="149"/>
      <c r="AG821" s="149" t="s">
        <v>284</v>
      </c>
      <c r="AH821" s="149">
        <v>0</v>
      </c>
      <c r="AI821" s="149"/>
      <c r="AJ821" s="149"/>
      <c r="AK821" s="149"/>
      <c r="AL821" s="149"/>
      <c r="AM821" s="149"/>
      <c r="AN821" s="149"/>
      <c r="AO821" s="149"/>
      <c r="AP821" s="149"/>
      <c r="AQ821" s="149"/>
      <c r="AR821" s="149"/>
      <c r="AS821" s="149"/>
      <c r="AT821" s="149"/>
      <c r="AU821" s="149"/>
      <c r="AV821" s="149"/>
      <c r="AW821" s="149"/>
      <c r="AX821" s="149"/>
      <c r="AY821" s="149"/>
      <c r="AZ821" s="149"/>
      <c r="BA821" s="149"/>
      <c r="BB821" s="149"/>
      <c r="BC821" s="149"/>
      <c r="BD821" s="149"/>
      <c r="BE821" s="149"/>
      <c r="BF821" s="149"/>
      <c r="BG821" s="149"/>
      <c r="BH821" s="149"/>
    </row>
    <row r="822" spans="1:60" outlineLevel="2" x14ac:dyDescent="0.2">
      <c r="A822" s="156"/>
      <c r="B822" s="157"/>
      <c r="C822" s="251"/>
      <c r="D822" s="252"/>
      <c r="E822" s="252"/>
      <c r="F822" s="252"/>
      <c r="G822" s="252"/>
      <c r="H822" s="160"/>
      <c r="I822" s="160"/>
      <c r="J822" s="160"/>
      <c r="K822" s="160"/>
      <c r="L822" s="160"/>
      <c r="M822" s="160"/>
      <c r="N822" s="159"/>
      <c r="O822" s="159"/>
      <c r="P822" s="159"/>
      <c r="Q822" s="159"/>
      <c r="R822" s="160"/>
      <c r="S822" s="160"/>
      <c r="T822" s="160"/>
      <c r="U822" s="160"/>
      <c r="V822" s="160"/>
      <c r="W822" s="160"/>
      <c r="X822" s="160"/>
      <c r="Y822" s="160"/>
      <c r="Z822" s="149"/>
      <c r="AA822" s="149"/>
      <c r="AB822" s="149"/>
      <c r="AC822" s="149"/>
      <c r="AD822" s="149"/>
      <c r="AE822" s="149"/>
      <c r="AF822" s="149"/>
      <c r="AG822" s="149" t="s">
        <v>279</v>
      </c>
      <c r="AH822" s="149"/>
      <c r="AI822" s="149"/>
      <c r="AJ822" s="149"/>
      <c r="AK822" s="149"/>
      <c r="AL822" s="149"/>
      <c r="AM822" s="149"/>
      <c r="AN822" s="149"/>
      <c r="AO822" s="149"/>
      <c r="AP822" s="149"/>
      <c r="AQ822" s="149"/>
      <c r="AR822" s="149"/>
      <c r="AS822" s="149"/>
      <c r="AT822" s="149"/>
      <c r="AU822" s="149"/>
      <c r="AV822" s="149"/>
      <c r="AW822" s="149"/>
      <c r="AX822" s="149"/>
      <c r="AY822" s="149"/>
      <c r="AZ822" s="149"/>
      <c r="BA822" s="149"/>
      <c r="BB822" s="149"/>
      <c r="BC822" s="149"/>
      <c r="BD822" s="149"/>
      <c r="BE822" s="149"/>
      <c r="BF822" s="149"/>
      <c r="BG822" s="149"/>
      <c r="BH822" s="149"/>
    </row>
    <row r="823" spans="1:60" ht="22.5" outlineLevel="1" x14ac:dyDescent="0.2">
      <c r="A823" s="175">
        <v>190</v>
      </c>
      <c r="B823" s="176" t="s">
        <v>2146</v>
      </c>
      <c r="C823" s="185" t="s">
        <v>2147</v>
      </c>
      <c r="D823" s="177" t="s">
        <v>357</v>
      </c>
      <c r="E823" s="178">
        <v>3</v>
      </c>
      <c r="F823" s="179"/>
      <c r="G823" s="180">
        <f>ROUND(E823*F823,2)</f>
        <v>0</v>
      </c>
      <c r="H823" s="179"/>
      <c r="I823" s="180">
        <f>ROUND(E823*H823,2)</f>
        <v>0</v>
      </c>
      <c r="J823" s="179"/>
      <c r="K823" s="180">
        <f>ROUND(E823*J823,2)</f>
        <v>0</v>
      </c>
      <c r="L823" s="180">
        <v>21</v>
      </c>
      <c r="M823" s="180">
        <f>G823*(1+L823/100)</f>
        <v>0</v>
      </c>
      <c r="N823" s="178">
        <v>2.3999999999999998E-3</v>
      </c>
      <c r="O823" s="178">
        <f>ROUND(E823*N823,2)</f>
        <v>0.01</v>
      </c>
      <c r="P823" s="178">
        <v>0</v>
      </c>
      <c r="Q823" s="178">
        <f>ROUND(E823*P823,2)</f>
        <v>0</v>
      </c>
      <c r="R823" s="180"/>
      <c r="S823" s="180" t="s">
        <v>354</v>
      </c>
      <c r="T823" s="181" t="s">
        <v>273</v>
      </c>
      <c r="U823" s="160">
        <v>0</v>
      </c>
      <c r="V823" s="160">
        <f>ROUND(E823*U823,2)</f>
        <v>0</v>
      </c>
      <c r="W823" s="160"/>
      <c r="X823" s="160" t="s">
        <v>379</v>
      </c>
      <c r="Y823" s="160" t="s">
        <v>275</v>
      </c>
      <c r="Z823" s="149"/>
      <c r="AA823" s="149"/>
      <c r="AB823" s="149"/>
      <c r="AC823" s="149"/>
      <c r="AD823" s="149"/>
      <c r="AE823" s="149"/>
      <c r="AF823" s="149"/>
      <c r="AG823" s="149" t="s">
        <v>597</v>
      </c>
      <c r="AH823" s="149"/>
      <c r="AI823" s="149"/>
      <c r="AJ823" s="149"/>
      <c r="AK823" s="149"/>
      <c r="AL823" s="149"/>
      <c r="AM823" s="149"/>
      <c r="AN823" s="149"/>
      <c r="AO823" s="149"/>
      <c r="AP823" s="149"/>
      <c r="AQ823" s="149"/>
      <c r="AR823" s="149"/>
      <c r="AS823" s="149"/>
      <c r="AT823" s="149"/>
      <c r="AU823" s="149"/>
      <c r="AV823" s="149"/>
      <c r="AW823" s="149"/>
      <c r="AX823" s="149"/>
      <c r="AY823" s="149"/>
      <c r="AZ823" s="149"/>
      <c r="BA823" s="149"/>
      <c r="BB823" s="149"/>
      <c r="BC823" s="149"/>
      <c r="BD823" s="149"/>
      <c r="BE823" s="149"/>
      <c r="BF823" s="149"/>
      <c r="BG823" s="149"/>
      <c r="BH823" s="149"/>
    </row>
    <row r="824" spans="1:60" outlineLevel="2" x14ac:dyDescent="0.2">
      <c r="A824" s="156"/>
      <c r="B824" s="157"/>
      <c r="C824" s="249" t="s">
        <v>1574</v>
      </c>
      <c r="D824" s="250"/>
      <c r="E824" s="250"/>
      <c r="F824" s="250"/>
      <c r="G824" s="250"/>
      <c r="H824" s="160"/>
      <c r="I824" s="160"/>
      <c r="J824" s="160"/>
      <c r="K824" s="160"/>
      <c r="L824" s="160"/>
      <c r="M824" s="160"/>
      <c r="N824" s="159"/>
      <c r="O824" s="159"/>
      <c r="P824" s="159"/>
      <c r="Q824" s="159"/>
      <c r="R824" s="160"/>
      <c r="S824" s="160"/>
      <c r="T824" s="160"/>
      <c r="U824" s="160"/>
      <c r="V824" s="160"/>
      <c r="W824" s="160"/>
      <c r="X824" s="160"/>
      <c r="Y824" s="160"/>
      <c r="Z824" s="149"/>
      <c r="AA824" s="149"/>
      <c r="AB824" s="149"/>
      <c r="AC824" s="149"/>
      <c r="AD824" s="149"/>
      <c r="AE824" s="149"/>
      <c r="AF824" s="149"/>
      <c r="AG824" s="149" t="s">
        <v>278</v>
      </c>
      <c r="AH824" s="149"/>
      <c r="AI824" s="149"/>
      <c r="AJ824" s="149"/>
      <c r="AK824" s="149"/>
      <c r="AL824" s="149"/>
      <c r="AM824" s="149"/>
      <c r="AN824" s="149"/>
      <c r="AO824" s="149"/>
      <c r="AP824" s="149"/>
      <c r="AQ824" s="149"/>
      <c r="AR824" s="149"/>
      <c r="AS824" s="149"/>
      <c r="AT824" s="149"/>
      <c r="AU824" s="149"/>
      <c r="AV824" s="149"/>
      <c r="AW824" s="149"/>
      <c r="AX824" s="149"/>
      <c r="AY824" s="149"/>
      <c r="AZ824" s="149"/>
      <c r="BA824" s="149"/>
      <c r="BB824" s="149"/>
      <c r="BC824" s="149"/>
      <c r="BD824" s="149"/>
      <c r="BE824" s="149"/>
      <c r="BF824" s="149"/>
      <c r="BG824" s="149"/>
      <c r="BH824" s="149"/>
    </row>
    <row r="825" spans="1:60" outlineLevel="2" x14ac:dyDescent="0.2">
      <c r="A825" s="156"/>
      <c r="B825" s="157"/>
      <c r="C825" s="186" t="s">
        <v>2096</v>
      </c>
      <c r="D825" s="165"/>
      <c r="E825" s="166">
        <v>1</v>
      </c>
      <c r="F825" s="160"/>
      <c r="G825" s="160"/>
      <c r="H825" s="160"/>
      <c r="I825" s="160"/>
      <c r="J825" s="160"/>
      <c r="K825" s="160"/>
      <c r="L825" s="160"/>
      <c r="M825" s="160"/>
      <c r="N825" s="159"/>
      <c r="O825" s="159"/>
      <c r="P825" s="159"/>
      <c r="Q825" s="159"/>
      <c r="R825" s="160"/>
      <c r="S825" s="160"/>
      <c r="T825" s="160"/>
      <c r="U825" s="160"/>
      <c r="V825" s="160"/>
      <c r="W825" s="160"/>
      <c r="X825" s="160"/>
      <c r="Y825" s="160"/>
      <c r="Z825" s="149"/>
      <c r="AA825" s="149"/>
      <c r="AB825" s="149"/>
      <c r="AC825" s="149"/>
      <c r="AD825" s="149"/>
      <c r="AE825" s="149"/>
      <c r="AF825" s="149"/>
      <c r="AG825" s="149" t="s">
        <v>284</v>
      </c>
      <c r="AH825" s="149">
        <v>0</v>
      </c>
      <c r="AI825" s="149"/>
      <c r="AJ825" s="149"/>
      <c r="AK825" s="149"/>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row>
    <row r="826" spans="1:60" outlineLevel="3" x14ac:dyDescent="0.2">
      <c r="A826" s="156"/>
      <c r="B826" s="157"/>
      <c r="C826" s="186" t="s">
        <v>2148</v>
      </c>
      <c r="D826" s="165"/>
      <c r="E826" s="166">
        <v>2</v>
      </c>
      <c r="F826" s="160"/>
      <c r="G826" s="160"/>
      <c r="H826" s="160"/>
      <c r="I826" s="160"/>
      <c r="J826" s="160"/>
      <c r="K826" s="160"/>
      <c r="L826" s="160"/>
      <c r="M826" s="160"/>
      <c r="N826" s="159"/>
      <c r="O826" s="159"/>
      <c r="P826" s="159"/>
      <c r="Q826" s="159"/>
      <c r="R826" s="160"/>
      <c r="S826" s="160"/>
      <c r="T826" s="160"/>
      <c r="U826" s="160"/>
      <c r="V826" s="160"/>
      <c r="W826" s="160"/>
      <c r="X826" s="160"/>
      <c r="Y826" s="160"/>
      <c r="Z826" s="149"/>
      <c r="AA826" s="149"/>
      <c r="AB826" s="149"/>
      <c r="AC826" s="149"/>
      <c r="AD826" s="149"/>
      <c r="AE826" s="149"/>
      <c r="AF826" s="149"/>
      <c r="AG826" s="149" t="s">
        <v>284</v>
      </c>
      <c r="AH826" s="149">
        <v>0</v>
      </c>
      <c r="AI826" s="149"/>
      <c r="AJ826" s="149"/>
      <c r="AK826" s="149"/>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row>
    <row r="827" spans="1:60" outlineLevel="2" x14ac:dyDescent="0.2">
      <c r="A827" s="156"/>
      <c r="B827" s="157"/>
      <c r="C827" s="251"/>
      <c r="D827" s="252"/>
      <c r="E827" s="252"/>
      <c r="F827" s="252"/>
      <c r="G827" s="252"/>
      <c r="H827" s="160"/>
      <c r="I827" s="160"/>
      <c r="J827" s="160"/>
      <c r="K827" s="160"/>
      <c r="L827" s="160"/>
      <c r="M827" s="160"/>
      <c r="N827" s="159"/>
      <c r="O827" s="159"/>
      <c r="P827" s="159"/>
      <c r="Q827" s="159"/>
      <c r="R827" s="160"/>
      <c r="S827" s="160"/>
      <c r="T827" s="160"/>
      <c r="U827" s="160"/>
      <c r="V827" s="160"/>
      <c r="W827" s="160"/>
      <c r="X827" s="160"/>
      <c r="Y827" s="160"/>
      <c r="Z827" s="149"/>
      <c r="AA827" s="149"/>
      <c r="AB827" s="149"/>
      <c r="AC827" s="149"/>
      <c r="AD827" s="149"/>
      <c r="AE827" s="149"/>
      <c r="AF827" s="149"/>
      <c r="AG827" s="149" t="s">
        <v>279</v>
      </c>
      <c r="AH827" s="149"/>
      <c r="AI827" s="149"/>
      <c r="AJ827" s="149"/>
      <c r="AK827" s="149"/>
      <c r="AL827" s="149"/>
      <c r="AM827" s="149"/>
      <c r="AN827" s="149"/>
      <c r="AO827" s="149"/>
      <c r="AP827" s="149"/>
      <c r="AQ827" s="149"/>
      <c r="AR827" s="149"/>
      <c r="AS827" s="149"/>
      <c r="AT827" s="149"/>
      <c r="AU827" s="149"/>
      <c r="AV827" s="149"/>
      <c r="AW827" s="149"/>
      <c r="AX827" s="149"/>
      <c r="AY827" s="149"/>
      <c r="AZ827" s="149"/>
      <c r="BA827" s="149"/>
      <c r="BB827" s="149"/>
      <c r="BC827" s="149"/>
      <c r="BD827" s="149"/>
      <c r="BE827" s="149"/>
      <c r="BF827" s="149"/>
      <c r="BG827" s="149"/>
      <c r="BH827" s="149"/>
    </row>
    <row r="828" spans="1:60" ht="22.5" outlineLevel="1" x14ac:dyDescent="0.2">
      <c r="A828" s="175">
        <v>191</v>
      </c>
      <c r="B828" s="176" t="s">
        <v>2149</v>
      </c>
      <c r="C828" s="185" t="s">
        <v>2150</v>
      </c>
      <c r="D828" s="177" t="s">
        <v>357</v>
      </c>
      <c r="E828" s="178">
        <v>2</v>
      </c>
      <c r="F828" s="179"/>
      <c r="G828" s="180">
        <f>ROUND(E828*F828,2)</f>
        <v>0</v>
      </c>
      <c r="H828" s="179"/>
      <c r="I828" s="180">
        <f>ROUND(E828*H828,2)</f>
        <v>0</v>
      </c>
      <c r="J828" s="179"/>
      <c r="K828" s="180">
        <f>ROUND(E828*J828,2)</f>
        <v>0</v>
      </c>
      <c r="L828" s="180">
        <v>21</v>
      </c>
      <c r="M828" s="180">
        <f>G828*(1+L828/100)</f>
        <v>0</v>
      </c>
      <c r="N828" s="178">
        <v>2.1999999999999999E-2</v>
      </c>
      <c r="O828" s="178">
        <f>ROUND(E828*N828,2)</f>
        <v>0.04</v>
      </c>
      <c r="P828" s="178">
        <v>0</v>
      </c>
      <c r="Q828" s="178">
        <f>ROUND(E828*P828,2)</f>
        <v>0</v>
      </c>
      <c r="R828" s="180"/>
      <c r="S828" s="180" t="s">
        <v>354</v>
      </c>
      <c r="T828" s="181" t="s">
        <v>273</v>
      </c>
      <c r="U828" s="160">
        <v>0</v>
      </c>
      <c r="V828" s="160">
        <f>ROUND(E828*U828,2)</f>
        <v>0</v>
      </c>
      <c r="W828" s="160"/>
      <c r="X828" s="160" t="s">
        <v>379</v>
      </c>
      <c r="Y828" s="160" t="s">
        <v>275</v>
      </c>
      <c r="Z828" s="149"/>
      <c r="AA828" s="149"/>
      <c r="AB828" s="149"/>
      <c r="AC828" s="149"/>
      <c r="AD828" s="149"/>
      <c r="AE828" s="149"/>
      <c r="AF828" s="149"/>
      <c r="AG828" s="149" t="s">
        <v>597</v>
      </c>
      <c r="AH828" s="149"/>
      <c r="AI828" s="149"/>
      <c r="AJ828" s="149"/>
      <c r="AK828" s="149"/>
      <c r="AL828" s="149"/>
      <c r="AM828" s="149"/>
      <c r="AN828" s="149"/>
      <c r="AO828" s="149"/>
      <c r="AP828" s="149"/>
      <c r="AQ828" s="149"/>
      <c r="AR828" s="149"/>
      <c r="AS828" s="149"/>
      <c r="AT828" s="149"/>
      <c r="AU828" s="149"/>
      <c r="AV828" s="149"/>
      <c r="AW828" s="149"/>
      <c r="AX828" s="149"/>
      <c r="AY828" s="149"/>
      <c r="AZ828" s="149"/>
      <c r="BA828" s="149"/>
      <c r="BB828" s="149"/>
      <c r="BC828" s="149"/>
      <c r="BD828" s="149"/>
      <c r="BE828" s="149"/>
      <c r="BF828" s="149"/>
      <c r="BG828" s="149"/>
      <c r="BH828" s="149"/>
    </row>
    <row r="829" spans="1:60" outlineLevel="2" x14ac:dyDescent="0.2">
      <c r="A829" s="156"/>
      <c r="B829" s="157"/>
      <c r="C829" s="249" t="s">
        <v>1574</v>
      </c>
      <c r="D829" s="250"/>
      <c r="E829" s="250"/>
      <c r="F829" s="250"/>
      <c r="G829" s="250"/>
      <c r="H829" s="160"/>
      <c r="I829" s="160"/>
      <c r="J829" s="160"/>
      <c r="K829" s="160"/>
      <c r="L829" s="160"/>
      <c r="M829" s="160"/>
      <c r="N829" s="159"/>
      <c r="O829" s="159"/>
      <c r="P829" s="159"/>
      <c r="Q829" s="159"/>
      <c r="R829" s="160"/>
      <c r="S829" s="160"/>
      <c r="T829" s="160"/>
      <c r="U829" s="160"/>
      <c r="V829" s="160"/>
      <c r="W829" s="160"/>
      <c r="X829" s="160"/>
      <c r="Y829" s="160"/>
      <c r="Z829" s="149"/>
      <c r="AA829" s="149"/>
      <c r="AB829" s="149"/>
      <c r="AC829" s="149"/>
      <c r="AD829" s="149"/>
      <c r="AE829" s="149"/>
      <c r="AF829" s="149"/>
      <c r="AG829" s="149" t="s">
        <v>278</v>
      </c>
      <c r="AH829" s="149"/>
      <c r="AI829" s="149"/>
      <c r="AJ829" s="149"/>
      <c r="AK829" s="149"/>
      <c r="AL829" s="149"/>
      <c r="AM829" s="149"/>
      <c r="AN829" s="149"/>
      <c r="AO829" s="149"/>
      <c r="AP829" s="149"/>
      <c r="AQ829" s="149"/>
      <c r="AR829" s="149"/>
      <c r="AS829" s="149"/>
      <c r="AT829" s="149"/>
      <c r="AU829" s="149"/>
      <c r="AV829" s="149"/>
      <c r="AW829" s="149"/>
      <c r="AX829" s="149"/>
      <c r="AY829" s="149"/>
      <c r="AZ829" s="149"/>
      <c r="BA829" s="149"/>
      <c r="BB829" s="149"/>
      <c r="BC829" s="149"/>
      <c r="BD829" s="149"/>
      <c r="BE829" s="149"/>
      <c r="BF829" s="149"/>
      <c r="BG829" s="149"/>
      <c r="BH829" s="149"/>
    </row>
    <row r="830" spans="1:60" outlineLevel="2" x14ac:dyDescent="0.2">
      <c r="A830" s="156"/>
      <c r="B830" s="157"/>
      <c r="C830" s="186" t="s">
        <v>2138</v>
      </c>
      <c r="D830" s="165"/>
      <c r="E830" s="166">
        <v>2</v>
      </c>
      <c r="F830" s="160"/>
      <c r="G830" s="160"/>
      <c r="H830" s="160"/>
      <c r="I830" s="160"/>
      <c r="J830" s="160"/>
      <c r="K830" s="160"/>
      <c r="L830" s="160"/>
      <c r="M830" s="160"/>
      <c r="N830" s="159"/>
      <c r="O830" s="159"/>
      <c r="P830" s="159"/>
      <c r="Q830" s="159"/>
      <c r="R830" s="160"/>
      <c r="S830" s="160"/>
      <c r="T830" s="160"/>
      <c r="U830" s="160"/>
      <c r="V830" s="160"/>
      <c r="W830" s="160"/>
      <c r="X830" s="160"/>
      <c r="Y830" s="160"/>
      <c r="Z830" s="149"/>
      <c r="AA830" s="149"/>
      <c r="AB830" s="149"/>
      <c r="AC830" s="149"/>
      <c r="AD830" s="149"/>
      <c r="AE830" s="149"/>
      <c r="AF830" s="149"/>
      <c r="AG830" s="149" t="s">
        <v>284</v>
      </c>
      <c r="AH830" s="149">
        <v>0</v>
      </c>
      <c r="AI830" s="149"/>
      <c r="AJ830" s="149"/>
      <c r="AK830" s="149"/>
      <c r="AL830" s="149"/>
      <c r="AM830" s="149"/>
      <c r="AN830" s="149"/>
      <c r="AO830" s="149"/>
      <c r="AP830" s="149"/>
      <c r="AQ830" s="149"/>
      <c r="AR830" s="149"/>
      <c r="AS830" s="149"/>
      <c r="AT830" s="149"/>
      <c r="AU830" s="149"/>
      <c r="AV830" s="149"/>
      <c r="AW830" s="149"/>
      <c r="AX830" s="149"/>
      <c r="AY830" s="149"/>
      <c r="AZ830" s="149"/>
      <c r="BA830" s="149"/>
      <c r="BB830" s="149"/>
      <c r="BC830" s="149"/>
      <c r="BD830" s="149"/>
      <c r="BE830" s="149"/>
      <c r="BF830" s="149"/>
      <c r="BG830" s="149"/>
      <c r="BH830" s="149"/>
    </row>
    <row r="831" spans="1:60" outlineLevel="2" x14ac:dyDescent="0.2">
      <c r="A831" s="156"/>
      <c r="B831" s="157"/>
      <c r="C831" s="251"/>
      <c r="D831" s="252"/>
      <c r="E831" s="252"/>
      <c r="F831" s="252"/>
      <c r="G831" s="252"/>
      <c r="H831" s="160"/>
      <c r="I831" s="160"/>
      <c r="J831" s="160"/>
      <c r="K831" s="160"/>
      <c r="L831" s="160"/>
      <c r="M831" s="160"/>
      <c r="N831" s="159"/>
      <c r="O831" s="159"/>
      <c r="P831" s="159"/>
      <c r="Q831" s="159"/>
      <c r="R831" s="160"/>
      <c r="S831" s="160"/>
      <c r="T831" s="160"/>
      <c r="U831" s="160"/>
      <c r="V831" s="160"/>
      <c r="W831" s="160"/>
      <c r="X831" s="160"/>
      <c r="Y831" s="160"/>
      <c r="Z831" s="149"/>
      <c r="AA831" s="149"/>
      <c r="AB831" s="149"/>
      <c r="AC831" s="149"/>
      <c r="AD831" s="149"/>
      <c r="AE831" s="149"/>
      <c r="AF831" s="149"/>
      <c r="AG831" s="149" t="s">
        <v>279</v>
      </c>
      <c r="AH831" s="149"/>
      <c r="AI831" s="149"/>
      <c r="AJ831" s="149"/>
      <c r="AK831" s="149"/>
      <c r="AL831" s="149"/>
      <c r="AM831" s="149"/>
      <c r="AN831" s="149"/>
      <c r="AO831" s="149"/>
      <c r="AP831" s="149"/>
      <c r="AQ831" s="149"/>
      <c r="AR831" s="149"/>
      <c r="AS831" s="149"/>
      <c r="AT831" s="149"/>
      <c r="AU831" s="149"/>
      <c r="AV831" s="149"/>
      <c r="AW831" s="149"/>
      <c r="AX831" s="149"/>
      <c r="AY831" s="149"/>
      <c r="AZ831" s="149"/>
      <c r="BA831" s="149"/>
      <c r="BB831" s="149"/>
      <c r="BC831" s="149"/>
      <c r="BD831" s="149"/>
      <c r="BE831" s="149"/>
      <c r="BF831" s="149"/>
      <c r="BG831" s="149"/>
      <c r="BH831" s="149"/>
    </row>
    <row r="832" spans="1:60" outlineLevel="1" x14ac:dyDescent="0.2">
      <c r="A832" s="156">
        <v>192</v>
      </c>
      <c r="B832" s="157" t="s">
        <v>2151</v>
      </c>
      <c r="C832" s="190" t="s">
        <v>2152</v>
      </c>
      <c r="D832" s="158" t="s">
        <v>0</v>
      </c>
      <c r="E832" s="182"/>
      <c r="F832" s="161"/>
      <c r="G832" s="160">
        <f>ROUND(E832*F832,2)</f>
        <v>0</v>
      </c>
      <c r="H832" s="161"/>
      <c r="I832" s="160">
        <f>ROUND(E832*H832,2)</f>
        <v>0</v>
      </c>
      <c r="J832" s="161"/>
      <c r="K832" s="160">
        <f>ROUND(E832*J832,2)</f>
        <v>0</v>
      </c>
      <c r="L832" s="160">
        <v>21</v>
      </c>
      <c r="M832" s="160">
        <f>G832*(1+L832/100)</f>
        <v>0</v>
      </c>
      <c r="N832" s="159">
        <v>0</v>
      </c>
      <c r="O832" s="159">
        <f>ROUND(E832*N832,2)</f>
        <v>0</v>
      </c>
      <c r="P832" s="159">
        <v>0</v>
      </c>
      <c r="Q832" s="159">
        <f>ROUND(E832*P832,2)</f>
        <v>0</v>
      </c>
      <c r="R832" s="160" t="s">
        <v>1084</v>
      </c>
      <c r="S832" s="160" t="s">
        <v>272</v>
      </c>
      <c r="T832" s="160" t="s">
        <v>272</v>
      </c>
      <c r="U832" s="160">
        <v>0</v>
      </c>
      <c r="V832" s="160">
        <f>ROUND(E832*U832,2)</f>
        <v>0</v>
      </c>
      <c r="W832" s="160"/>
      <c r="X832" s="160" t="s">
        <v>833</v>
      </c>
      <c r="Y832" s="160" t="s">
        <v>275</v>
      </c>
      <c r="Z832" s="149"/>
      <c r="AA832" s="149"/>
      <c r="AB832" s="149"/>
      <c r="AC832" s="149"/>
      <c r="AD832" s="149"/>
      <c r="AE832" s="149"/>
      <c r="AF832" s="149"/>
      <c r="AG832" s="149" t="s">
        <v>834</v>
      </c>
      <c r="AH832" s="149"/>
      <c r="AI832" s="149"/>
      <c r="AJ832" s="149"/>
      <c r="AK832" s="149"/>
      <c r="AL832" s="149"/>
      <c r="AM832" s="149"/>
      <c r="AN832" s="149"/>
      <c r="AO832" s="149"/>
      <c r="AP832" s="149"/>
      <c r="AQ832" s="149"/>
      <c r="AR832" s="149"/>
      <c r="AS832" s="149"/>
      <c r="AT832" s="149"/>
      <c r="AU832" s="149"/>
      <c r="AV832" s="149"/>
      <c r="AW832" s="149"/>
      <c r="AX832" s="149"/>
      <c r="AY832" s="149"/>
      <c r="AZ832" s="149"/>
      <c r="BA832" s="149"/>
      <c r="BB832" s="149"/>
      <c r="BC832" s="149"/>
      <c r="BD832" s="149"/>
      <c r="BE832" s="149"/>
      <c r="BF832" s="149"/>
      <c r="BG832" s="149"/>
      <c r="BH832" s="149"/>
    </row>
    <row r="833" spans="1:60" outlineLevel="2" x14ac:dyDescent="0.2">
      <c r="A833" s="156"/>
      <c r="B833" s="157"/>
      <c r="C833" s="251"/>
      <c r="D833" s="252"/>
      <c r="E833" s="252"/>
      <c r="F833" s="252"/>
      <c r="G833" s="252"/>
      <c r="H833" s="160"/>
      <c r="I833" s="160"/>
      <c r="J833" s="160"/>
      <c r="K833" s="160"/>
      <c r="L833" s="160"/>
      <c r="M833" s="160"/>
      <c r="N833" s="159"/>
      <c r="O833" s="159"/>
      <c r="P833" s="159"/>
      <c r="Q833" s="159"/>
      <c r="R833" s="160"/>
      <c r="S833" s="160"/>
      <c r="T833" s="160"/>
      <c r="U833" s="160"/>
      <c r="V833" s="160"/>
      <c r="W833" s="160"/>
      <c r="X833" s="160"/>
      <c r="Y833" s="160"/>
      <c r="Z833" s="149"/>
      <c r="AA833" s="149"/>
      <c r="AB833" s="149"/>
      <c r="AC833" s="149"/>
      <c r="AD833" s="149"/>
      <c r="AE833" s="149"/>
      <c r="AF833" s="149"/>
      <c r="AG833" s="149" t="s">
        <v>279</v>
      </c>
      <c r="AH833" s="149"/>
      <c r="AI833" s="149"/>
      <c r="AJ833" s="149"/>
      <c r="AK833" s="149"/>
      <c r="AL833" s="149"/>
      <c r="AM833" s="149"/>
      <c r="AN833" s="149"/>
      <c r="AO833" s="149"/>
      <c r="AP833" s="149"/>
      <c r="AQ833" s="149"/>
      <c r="AR833" s="149"/>
      <c r="AS833" s="149"/>
      <c r="AT833" s="149"/>
      <c r="AU833" s="149"/>
      <c r="AV833" s="149"/>
      <c r="AW833" s="149"/>
      <c r="AX833" s="149"/>
      <c r="AY833" s="149"/>
      <c r="AZ833" s="149"/>
      <c r="BA833" s="149"/>
      <c r="BB833" s="149"/>
      <c r="BC833" s="149"/>
      <c r="BD833" s="149"/>
      <c r="BE833" s="149"/>
      <c r="BF833" s="149"/>
      <c r="BG833" s="149"/>
      <c r="BH833" s="149"/>
    </row>
    <row r="834" spans="1:60" ht="22.5" outlineLevel="1" x14ac:dyDescent="0.2">
      <c r="A834" s="175">
        <v>193</v>
      </c>
      <c r="B834" s="176" t="s">
        <v>2153</v>
      </c>
      <c r="C834" s="185" t="s">
        <v>2154</v>
      </c>
      <c r="D834" s="177" t="s">
        <v>367</v>
      </c>
      <c r="E834" s="178">
        <v>1.147</v>
      </c>
      <c r="F834" s="179"/>
      <c r="G834" s="180">
        <f>ROUND(E834*F834,2)</f>
        <v>0</v>
      </c>
      <c r="H834" s="179"/>
      <c r="I834" s="180">
        <f>ROUND(E834*H834,2)</f>
        <v>0</v>
      </c>
      <c r="J834" s="179"/>
      <c r="K834" s="180">
        <f>ROUND(E834*J834,2)</f>
        <v>0</v>
      </c>
      <c r="L834" s="180">
        <v>21</v>
      </c>
      <c r="M834" s="180">
        <f>G834*(1+L834/100)</f>
        <v>0</v>
      </c>
      <c r="N834" s="178">
        <v>0</v>
      </c>
      <c r="O834" s="178">
        <f>ROUND(E834*N834,2)</f>
        <v>0</v>
      </c>
      <c r="P834" s="178">
        <v>0</v>
      </c>
      <c r="Q834" s="178">
        <f>ROUND(E834*P834,2)</f>
        <v>0</v>
      </c>
      <c r="R834" s="180" t="s">
        <v>1084</v>
      </c>
      <c r="S834" s="180" t="s">
        <v>272</v>
      </c>
      <c r="T834" s="181" t="s">
        <v>272</v>
      </c>
      <c r="U834" s="160">
        <v>2.5750000000000002</v>
      </c>
      <c r="V834" s="160">
        <f>ROUND(E834*U834,2)</f>
        <v>2.95</v>
      </c>
      <c r="W834" s="160"/>
      <c r="X834" s="160" t="s">
        <v>709</v>
      </c>
      <c r="Y834" s="160" t="s">
        <v>275</v>
      </c>
      <c r="Z834" s="149"/>
      <c r="AA834" s="149"/>
      <c r="AB834" s="149"/>
      <c r="AC834" s="149"/>
      <c r="AD834" s="149"/>
      <c r="AE834" s="149"/>
      <c r="AF834" s="149"/>
      <c r="AG834" s="149" t="s">
        <v>710</v>
      </c>
      <c r="AH834" s="149"/>
      <c r="AI834" s="149"/>
      <c r="AJ834" s="149"/>
      <c r="AK834" s="149"/>
      <c r="AL834" s="149"/>
      <c r="AM834" s="149"/>
      <c r="AN834" s="149"/>
      <c r="AO834" s="149"/>
      <c r="AP834" s="149"/>
      <c r="AQ834" s="149"/>
      <c r="AR834" s="149"/>
      <c r="AS834" s="149"/>
      <c r="AT834" s="149"/>
      <c r="AU834" s="149"/>
      <c r="AV834" s="149"/>
      <c r="AW834" s="149"/>
      <c r="AX834" s="149"/>
      <c r="AY834" s="149"/>
      <c r="AZ834" s="149"/>
      <c r="BA834" s="149"/>
      <c r="BB834" s="149"/>
      <c r="BC834" s="149"/>
      <c r="BD834" s="149"/>
      <c r="BE834" s="149"/>
      <c r="BF834" s="149"/>
      <c r="BG834" s="149"/>
      <c r="BH834" s="149"/>
    </row>
    <row r="835" spans="1:60" outlineLevel="2" x14ac:dyDescent="0.2">
      <c r="A835" s="156"/>
      <c r="B835" s="157"/>
      <c r="C835" s="186" t="s">
        <v>712</v>
      </c>
      <c r="D835" s="165"/>
      <c r="E835" s="166"/>
      <c r="F835" s="160"/>
      <c r="G835" s="160"/>
      <c r="H835" s="160"/>
      <c r="I835" s="160"/>
      <c r="J835" s="160"/>
      <c r="K835" s="160"/>
      <c r="L835" s="160"/>
      <c r="M835" s="160"/>
      <c r="N835" s="159"/>
      <c r="O835" s="159"/>
      <c r="P835" s="159"/>
      <c r="Q835" s="159"/>
      <c r="R835" s="160"/>
      <c r="S835" s="160"/>
      <c r="T835" s="160"/>
      <c r="U835" s="160"/>
      <c r="V835" s="160"/>
      <c r="W835" s="160"/>
      <c r="X835" s="160"/>
      <c r="Y835" s="160"/>
      <c r="Z835" s="149"/>
      <c r="AA835" s="149"/>
      <c r="AB835" s="149"/>
      <c r="AC835" s="149"/>
      <c r="AD835" s="149"/>
      <c r="AE835" s="149"/>
      <c r="AF835" s="149"/>
      <c r="AG835" s="149" t="s">
        <v>284</v>
      </c>
      <c r="AH835" s="149">
        <v>0</v>
      </c>
      <c r="AI835" s="149"/>
      <c r="AJ835" s="149"/>
      <c r="AK835" s="149"/>
      <c r="AL835" s="149"/>
      <c r="AM835" s="149"/>
      <c r="AN835" s="149"/>
      <c r="AO835" s="149"/>
      <c r="AP835" s="149"/>
      <c r="AQ835" s="149"/>
      <c r="AR835" s="149"/>
      <c r="AS835" s="149"/>
      <c r="AT835" s="149"/>
      <c r="AU835" s="149"/>
      <c r="AV835" s="149"/>
      <c r="AW835" s="149"/>
      <c r="AX835" s="149"/>
      <c r="AY835" s="149"/>
      <c r="AZ835" s="149"/>
      <c r="BA835" s="149"/>
      <c r="BB835" s="149"/>
      <c r="BC835" s="149"/>
      <c r="BD835" s="149"/>
      <c r="BE835" s="149"/>
      <c r="BF835" s="149"/>
      <c r="BG835" s="149"/>
      <c r="BH835" s="149"/>
    </row>
    <row r="836" spans="1:60" outlineLevel="3" x14ac:dyDescent="0.2">
      <c r="A836" s="156"/>
      <c r="B836" s="157"/>
      <c r="C836" s="186" t="s">
        <v>2155</v>
      </c>
      <c r="D836" s="165"/>
      <c r="E836" s="166"/>
      <c r="F836" s="160"/>
      <c r="G836" s="160"/>
      <c r="H836" s="160"/>
      <c r="I836" s="160"/>
      <c r="J836" s="160"/>
      <c r="K836" s="160"/>
      <c r="L836" s="160"/>
      <c r="M836" s="160"/>
      <c r="N836" s="159"/>
      <c r="O836" s="159"/>
      <c r="P836" s="159"/>
      <c r="Q836" s="159"/>
      <c r="R836" s="160"/>
      <c r="S836" s="160"/>
      <c r="T836" s="160"/>
      <c r="U836" s="160"/>
      <c r="V836" s="160"/>
      <c r="W836" s="160"/>
      <c r="X836" s="160"/>
      <c r="Y836" s="160"/>
      <c r="Z836" s="149"/>
      <c r="AA836" s="149"/>
      <c r="AB836" s="149"/>
      <c r="AC836" s="149"/>
      <c r="AD836" s="149"/>
      <c r="AE836" s="149"/>
      <c r="AF836" s="149"/>
      <c r="AG836" s="149" t="s">
        <v>284</v>
      </c>
      <c r="AH836" s="149">
        <v>0</v>
      </c>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H836" s="149"/>
    </row>
    <row r="837" spans="1:60" outlineLevel="3" x14ac:dyDescent="0.2">
      <c r="A837" s="156"/>
      <c r="B837" s="157"/>
      <c r="C837" s="186" t="s">
        <v>2156</v>
      </c>
      <c r="D837" s="165"/>
      <c r="E837" s="166">
        <v>1.147</v>
      </c>
      <c r="F837" s="160"/>
      <c r="G837" s="160"/>
      <c r="H837" s="160"/>
      <c r="I837" s="160"/>
      <c r="J837" s="160"/>
      <c r="K837" s="160"/>
      <c r="L837" s="160"/>
      <c r="M837" s="160"/>
      <c r="N837" s="159"/>
      <c r="O837" s="159"/>
      <c r="P837" s="159"/>
      <c r="Q837" s="159"/>
      <c r="R837" s="160"/>
      <c r="S837" s="160"/>
      <c r="T837" s="160"/>
      <c r="U837" s="160"/>
      <c r="V837" s="160"/>
      <c r="W837" s="160"/>
      <c r="X837" s="160"/>
      <c r="Y837" s="160"/>
      <c r="Z837" s="149"/>
      <c r="AA837" s="149"/>
      <c r="AB837" s="149"/>
      <c r="AC837" s="149"/>
      <c r="AD837" s="149"/>
      <c r="AE837" s="149"/>
      <c r="AF837" s="149"/>
      <c r="AG837" s="149" t="s">
        <v>284</v>
      </c>
      <c r="AH837" s="149">
        <v>0</v>
      </c>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c r="BC837" s="149"/>
      <c r="BD837" s="149"/>
      <c r="BE837" s="149"/>
      <c r="BF837" s="149"/>
      <c r="BG837" s="149"/>
      <c r="BH837" s="149"/>
    </row>
    <row r="838" spans="1:60" outlineLevel="2" x14ac:dyDescent="0.2">
      <c r="A838" s="156"/>
      <c r="B838" s="157"/>
      <c r="C838" s="251"/>
      <c r="D838" s="252"/>
      <c r="E838" s="252"/>
      <c r="F838" s="252"/>
      <c r="G838" s="252"/>
      <c r="H838" s="160"/>
      <c r="I838" s="160"/>
      <c r="J838" s="160"/>
      <c r="K838" s="160"/>
      <c r="L838" s="160"/>
      <c r="M838" s="160"/>
      <c r="N838" s="159"/>
      <c r="O838" s="159"/>
      <c r="P838" s="159"/>
      <c r="Q838" s="159"/>
      <c r="R838" s="160"/>
      <c r="S838" s="160"/>
      <c r="T838" s="160"/>
      <c r="U838" s="160"/>
      <c r="V838" s="160"/>
      <c r="W838" s="160"/>
      <c r="X838" s="160"/>
      <c r="Y838" s="160"/>
      <c r="Z838" s="149"/>
      <c r="AA838" s="149"/>
      <c r="AB838" s="149"/>
      <c r="AC838" s="149"/>
      <c r="AD838" s="149"/>
      <c r="AE838" s="149"/>
      <c r="AF838" s="149"/>
      <c r="AG838" s="149" t="s">
        <v>279</v>
      </c>
      <c r="AH838" s="149"/>
      <c r="AI838" s="149"/>
      <c r="AJ838" s="149"/>
      <c r="AK838" s="149"/>
      <c r="AL838" s="149"/>
      <c r="AM838" s="149"/>
      <c r="AN838" s="149"/>
      <c r="AO838" s="149"/>
      <c r="AP838" s="149"/>
      <c r="AQ838" s="149"/>
      <c r="AR838" s="149"/>
      <c r="AS838" s="149"/>
      <c r="AT838" s="149"/>
      <c r="AU838" s="149"/>
      <c r="AV838" s="149"/>
      <c r="AW838" s="149"/>
      <c r="AX838" s="149"/>
      <c r="AY838" s="149"/>
      <c r="AZ838" s="149"/>
      <c r="BA838" s="149"/>
      <c r="BB838" s="149"/>
      <c r="BC838" s="149"/>
      <c r="BD838" s="149"/>
      <c r="BE838" s="149"/>
      <c r="BF838" s="149"/>
      <c r="BG838" s="149"/>
      <c r="BH838" s="149"/>
    </row>
    <row r="839" spans="1:60" x14ac:dyDescent="0.2">
      <c r="A839" s="168" t="s">
        <v>267</v>
      </c>
      <c r="B839" s="169" t="s">
        <v>198</v>
      </c>
      <c r="C839" s="184" t="s">
        <v>199</v>
      </c>
      <c r="D839" s="170"/>
      <c r="E839" s="171"/>
      <c r="F839" s="172"/>
      <c r="G839" s="172">
        <f>SUMIF(AG840:AG864,"&lt;&gt;NOR",G840:G864)</f>
        <v>0</v>
      </c>
      <c r="H839" s="172"/>
      <c r="I839" s="172">
        <f>SUM(I840:I864)</f>
        <v>0</v>
      </c>
      <c r="J839" s="172"/>
      <c r="K839" s="172">
        <f>SUM(K840:K864)</f>
        <v>0</v>
      </c>
      <c r="L839" s="172"/>
      <c r="M839" s="172">
        <f>SUM(M840:M864)</f>
        <v>0</v>
      </c>
      <c r="N839" s="171"/>
      <c r="O839" s="171">
        <f>SUM(O840:O864)</f>
        <v>7.0000000000000007E-2</v>
      </c>
      <c r="P839" s="171"/>
      <c r="Q839" s="171">
        <f>SUM(Q840:Q864)</f>
        <v>0</v>
      </c>
      <c r="R839" s="172"/>
      <c r="S839" s="172"/>
      <c r="T839" s="173"/>
      <c r="U839" s="167"/>
      <c r="V839" s="167">
        <f>SUM(V840:V864)</f>
        <v>2.73</v>
      </c>
      <c r="W839" s="167"/>
      <c r="X839" s="167"/>
      <c r="Y839" s="167"/>
      <c r="AG839" t="s">
        <v>268</v>
      </c>
    </row>
    <row r="840" spans="1:60" ht="22.5" outlineLevel="1" x14ac:dyDescent="0.2">
      <c r="A840" s="175">
        <v>194</v>
      </c>
      <c r="B840" s="176" t="s">
        <v>2157</v>
      </c>
      <c r="C840" s="185" t="s">
        <v>2158</v>
      </c>
      <c r="D840" s="177" t="s">
        <v>357</v>
      </c>
      <c r="E840" s="178">
        <v>2</v>
      </c>
      <c r="F840" s="179"/>
      <c r="G840" s="180">
        <f>ROUND(E840*F840,2)</f>
        <v>0</v>
      </c>
      <c r="H840" s="179"/>
      <c r="I840" s="180">
        <f>ROUND(E840*H840,2)</f>
        <v>0</v>
      </c>
      <c r="J840" s="179"/>
      <c r="K840" s="180">
        <f>ROUND(E840*J840,2)</f>
        <v>0</v>
      </c>
      <c r="L840" s="180">
        <v>21</v>
      </c>
      <c r="M840" s="180">
        <f>G840*(1+L840/100)</f>
        <v>0</v>
      </c>
      <c r="N840" s="178">
        <v>0</v>
      </c>
      <c r="O840" s="178">
        <f>ROUND(E840*N840,2)</f>
        <v>0</v>
      </c>
      <c r="P840" s="178">
        <v>0</v>
      </c>
      <c r="Q840" s="178">
        <f>ROUND(E840*P840,2)</f>
        <v>0</v>
      </c>
      <c r="R840" s="180" t="s">
        <v>1084</v>
      </c>
      <c r="S840" s="180" t="s">
        <v>272</v>
      </c>
      <c r="T840" s="181" t="s">
        <v>272</v>
      </c>
      <c r="U840" s="160">
        <v>0.27</v>
      </c>
      <c r="V840" s="160">
        <f>ROUND(E840*U840,2)</f>
        <v>0.54</v>
      </c>
      <c r="W840" s="160"/>
      <c r="X840" s="160" t="s">
        <v>313</v>
      </c>
      <c r="Y840" s="160" t="s">
        <v>275</v>
      </c>
      <c r="Z840" s="149"/>
      <c r="AA840" s="149"/>
      <c r="AB840" s="149"/>
      <c r="AC840" s="149"/>
      <c r="AD840" s="149"/>
      <c r="AE840" s="149"/>
      <c r="AF840" s="149"/>
      <c r="AG840" s="149" t="s">
        <v>554</v>
      </c>
      <c r="AH840" s="149"/>
      <c r="AI840" s="149"/>
      <c r="AJ840" s="149"/>
      <c r="AK840" s="149"/>
      <c r="AL840" s="149"/>
      <c r="AM840" s="149"/>
      <c r="AN840" s="149"/>
      <c r="AO840" s="149"/>
      <c r="AP840" s="149"/>
      <c r="AQ840" s="149"/>
      <c r="AR840" s="149"/>
      <c r="AS840" s="149"/>
      <c r="AT840" s="149"/>
      <c r="AU840" s="149"/>
      <c r="AV840" s="149"/>
      <c r="AW840" s="149"/>
      <c r="AX840" s="149"/>
      <c r="AY840" s="149"/>
      <c r="AZ840" s="149"/>
      <c r="BA840" s="149"/>
      <c r="BB840" s="149"/>
      <c r="BC840" s="149"/>
      <c r="BD840" s="149"/>
      <c r="BE840" s="149"/>
      <c r="BF840" s="149"/>
      <c r="BG840" s="149"/>
      <c r="BH840" s="149"/>
    </row>
    <row r="841" spans="1:60" outlineLevel="2" x14ac:dyDescent="0.2">
      <c r="A841" s="156"/>
      <c r="B841" s="157"/>
      <c r="C841" s="186" t="s">
        <v>2159</v>
      </c>
      <c r="D841" s="165"/>
      <c r="E841" s="166">
        <v>2</v>
      </c>
      <c r="F841" s="160"/>
      <c r="G841" s="160"/>
      <c r="H841" s="160"/>
      <c r="I841" s="160"/>
      <c r="J841" s="160"/>
      <c r="K841" s="160"/>
      <c r="L841" s="160"/>
      <c r="M841" s="160"/>
      <c r="N841" s="159"/>
      <c r="O841" s="159"/>
      <c r="P841" s="159"/>
      <c r="Q841" s="159"/>
      <c r="R841" s="160"/>
      <c r="S841" s="160"/>
      <c r="T841" s="160"/>
      <c r="U841" s="160"/>
      <c r="V841" s="160"/>
      <c r="W841" s="160"/>
      <c r="X841" s="160"/>
      <c r="Y841" s="160"/>
      <c r="Z841" s="149"/>
      <c r="AA841" s="149"/>
      <c r="AB841" s="149"/>
      <c r="AC841" s="149"/>
      <c r="AD841" s="149"/>
      <c r="AE841" s="149"/>
      <c r="AF841" s="149"/>
      <c r="AG841" s="149" t="s">
        <v>284</v>
      </c>
      <c r="AH841" s="149">
        <v>0</v>
      </c>
      <c r="AI841" s="149"/>
      <c r="AJ841" s="149"/>
      <c r="AK841" s="149"/>
      <c r="AL841" s="149"/>
      <c r="AM841" s="149"/>
      <c r="AN841" s="149"/>
      <c r="AO841" s="149"/>
      <c r="AP841" s="149"/>
      <c r="AQ841" s="149"/>
      <c r="AR841" s="149"/>
      <c r="AS841" s="149"/>
      <c r="AT841" s="149"/>
      <c r="AU841" s="149"/>
      <c r="AV841" s="149"/>
      <c r="AW841" s="149"/>
      <c r="AX841" s="149"/>
      <c r="AY841" s="149"/>
      <c r="AZ841" s="149"/>
      <c r="BA841" s="149"/>
      <c r="BB841" s="149"/>
      <c r="BC841" s="149"/>
      <c r="BD841" s="149"/>
      <c r="BE841" s="149"/>
      <c r="BF841" s="149"/>
      <c r="BG841" s="149"/>
      <c r="BH841" s="149"/>
    </row>
    <row r="842" spans="1:60" outlineLevel="2" x14ac:dyDescent="0.2">
      <c r="A842" s="156"/>
      <c r="B842" s="157"/>
      <c r="C842" s="251"/>
      <c r="D842" s="252"/>
      <c r="E842" s="252"/>
      <c r="F842" s="252"/>
      <c r="G842" s="252"/>
      <c r="H842" s="160"/>
      <c r="I842" s="160"/>
      <c r="J842" s="160"/>
      <c r="K842" s="160"/>
      <c r="L842" s="160"/>
      <c r="M842" s="160"/>
      <c r="N842" s="159"/>
      <c r="O842" s="159"/>
      <c r="P842" s="159"/>
      <c r="Q842" s="159"/>
      <c r="R842" s="160"/>
      <c r="S842" s="160"/>
      <c r="T842" s="160"/>
      <c r="U842" s="160"/>
      <c r="V842" s="160"/>
      <c r="W842" s="160"/>
      <c r="X842" s="160"/>
      <c r="Y842" s="160"/>
      <c r="Z842" s="149"/>
      <c r="AA842" s="149"/>
      <c r="AB842" s="149"/>
      <c r="AC842" s="149"/>
      <c r="AD842" s="149"/>
      <c r="AE842" s="149"/>
      <c r="AF842" s="149"/>
      <c r="AG842" s="149" t="s">
        <v>279</v>
      </c>
      <c r="AH842" s="149"/>
      <c r="AI842" s="149"/>
      <c r="AJ842" s="149"/>
      <c r="AK842" s="149"/>
      <c r="AL842" s="149"/>
      <c r="AM842" s="149"/>
      <c r="AN842" s="149"/>
      <c r="AO842" s="149"/>
      <c r="AP842" s="149"/>
      <c r="AQ842" s="149"/>
      <c r="AR842" s="149"/>
      <c r="AS842" s="149"/>
      <c r="AT842" s="149"/>
      <c r="AU842" s="149"/>
      <c r="AV842" s="149"/>
      <c r="AW842" s="149"/>
      <c r="AX842" s="149"/>
      <c r="AY842" s="149"/>
      <c r="AZ842" s="149"/>
      <c r="BA842" s="149"/>
      <c r="BB842" s="149"/>
      <c r="BC842" s="149"/>
      <c r="BD842" s="149"/>
      <c r="BE842" s="149"/>
      <c r="BF842" s="149"/>
      <c r="BG842" s="149"/>
      <c r="BH842" s="149"/>
    </row>
    <row r="843" spans="1:60" ht="22.5" outlineLevel="1" x14ac:dyDescent="0.2">
      <c r="A843" s="175">
        <v>195</v>
      </c>
      <c r="B843" s="176" t="s">
        <v>2160</v>
      </c>
      <c r="C843" s="185" t="s">
        <v>2161</v>
      </c>
      <c r="D843" s="177" t="s">
        <v>357</v>
      </c>
      <c r="E843" s="178">
        <v>1</v>
      </c>
      <c r="F843" s="179"/>
      <c r="G843" s="180">
        <f>ROUND(E843*F843,2)</f>
        <v>0</v>
      </c>
      <c r="H843" s="179"/>
      <c r="I843" s="180">
        <f>ROUND(E843*H843,2)</f>
        <v>0</v>
      </c>
      <c r="J843" s="179"/>
      <c r="K843" s="180">
        <f>ROUND(E843*J843,2)</f>
        <v>0</v>
      </c>
      <c r="L843" s="180">
        <v>21</v>
      </c>
      <c r="M843" s="180">
        <f>G843*(1+L843/100)</f>
        <v>0</v>
      </c>
      <c r="N843" s="178">
        <v>0</v>
      </c>
      <c r="O843" s="178">
        <f>ROUND(E843*N843,2)</f>
        <v>0</v>
      </c>
      <c r="P843" s="178">
        <v>0</v>
      </c>
      <c r="Q843" s="178">
        <f>ROUND(E843*P843,2)</f>
        <v>0</v>
      </c>
      <c r="R843" s="180" t="s">
        <v>1084</v>
      </c>
      <c r="S843" s="180" t="s">
        <v>272</v>
      </c>
      <c r="T843" s="181" t="s">
        <v>272</v>
      </c>
      <c r="U843" s="160">
        <v>0.93</v>
      </c>
      <c r="V843" s="160">
        <f>ROUND(E843*U843,2)</f>
        <v>0.93</v>
      </c>
      <c r="W843" s="160"/>
      <c r="X843" s="160" t="s">
        <v>313</v>
      </c>
      <c r="Y843" s="160" t="s">
        <v>275</v>
      </c>
      <c r="Z843" s="149"/>
      <c r="AA843" s="149"/>
      <c r="AB843" s="149"/>
      <c r="AC843" s="149"/>
      <c r="AD843" s="149"/>
      <c r="AE843" s="149"/>
      <c r="AF843" s="149"/>
      <c r="AG843" s="149" t="s">
        <v>554</v>
      </c>
      <c r="AH843" s="149"/>
      <c r="AI843" s="149"/>
      <c r="AJ843" s="149"/>
      <c r="AK843" s="149"/>
      <c r="AL843" s="149"/>
      <c r="AM843" s="149"/>
      <c r="AN843" s="149"/>
      <c r="AO843" s="149"/>
      <c r="AP843" s="149"/>
      <c r="AQ843" s="149"/>
      <c r="AR843" s="149"/>
      <c r="AS843" s="149"/>
      <c r="AT843" s="149"/>
      <c r="AU843" s="149"/>
      <c r="AV843" s="149"/>
      <c r="AW843" s="149"/>
      <c r="AX843" s="149"/>
      <c r="AY843" s="149"/>
      <c r="AZ843" s="149"/>
      <c r="BA843" s="149"/>
      <c r="BB843" s="149"/>
      <c r="BC843" s="149"/>
      <c r="BD843" s="149"/>
      <c r="BE843" s="149"/>
      <c r="BF843" s="149"/>
      <c r="BG843" s="149"/>
      <c r="BH843" s="149"/>
    </row>
    <row r="844" spans="1:60" outlineLevel="2" x14ac:dyDescent="0.2">
      <c r="A844" s="156"/>
      <c r="B844" s="157"/>
      <c r="C844" s="186" t="s">
        <v>2162</v>
      </c>
      <c r="D844" s="165"/>
      <c r="E844" s="166">
        <v>1</v>
      </c>
      <c r="F844" s="160"/>
      <c r="G844" s="160"/>
      <c r="H844" s="160"/>
      <c r="I844" s="160"/>
      <c r="J844" s="160"/>
      <c r="K844" s="160"/>
      <c r="L844" s="160"/>
      <c r="M844" s="160"/>
      <c r="N844" s="159"/>
      <c r="O844" s="159"/>
      <c r="P844" s="159"/>
      <c r="Q844" s="159"/>
      <c r="R844" s="160"/>
      <c r="S844" s="160"/>
      <c r="T844" s="160"/>
      <c r="U844" s="160"/>
      <c r="V844" s="160"/>
      <c r="W844" s="160"/>
      <c r="X844" s="160"/>
      <c r="Y844" s="160"/>
      <c r="Z844" s="149"/>
      <c r="AA844" s="149"/>
      <c r="AB844" s="149"/>
      <c r="AC844" s="149"/>
      <c r="AD844" s="149"/>
      <c r="AE844" s="149"/>
      <c r="AF844" s="149"/>
      <c r="AG844" s="149" t="s">
        <v>284</v>
      </c>
      <c r="AH844" s="149">
        <v>0</v>
      </c>
      <c r="AI844" s="149"/>
      <c r="AJ844" s="149"/>
      <c r="AK844" s="149"/>
      <c r="AL844" s="149"/>
      <c r="AM844" s="149"/>
      <c r="AN844" s="149"/>
      <c r="AO844" s="149"/>
      <c r="AP844" s="149"/>
      <c r="AQ844" s="149"/>
      <c r="AR844" s="149"/>
      <c r="AS844" s="149"/>
      <c r="AT844" s="149"/>
      <c r="AU844" s="149"/>
      <c r="AV844" s="149"/>
      <c r="AW844" s="149"/>
      <c r="AX844" s="149"/>
      <c r="AY844" s="149"/>
      <c r="AZ844" s="149"/>
      <c r="BA844" s="149"/>
      <c r="BB844" s="149"/>
      <c r="BC844" s="149"/>
      <c r="BD844" s="149"/>
      <c r="BE844" s="149"/>
      <c r="BF844" s="149"/>
      <c r="BG844" s="149"/>
      <c r="BH844" s="149"/>
    </row>
    <row r="845" spans="1:60" outlineLevel="2" x14ac:dyDescent="0.2">
      <c r="A845" s="156"/>
      <c r="B845" s="157"/>
      <c r="C845" s="251"/>
      <c r="D845" s="252"/>
      <c r="E845" s="252"/>
      <c r="F845" s="252"/>
      <c r="G845" s="252"/>
      <c r="H845" s="160"/>
      <c r="I845" s="160"/>
      <c r="J845" s="160"/>
      <c r="K845" s="160"/>
      <c r="L845" s="160"/>
      <c r="M845" s="160"/>
      <c r="N845" s="159"/>
      <c r="O845" s="159"/>
      <c r="P845" s="159"/>
      <c r="Q845" s="159"/>
      <c r="R845" s="160"/>
      <c r="S845" s="160"/>
      <c r="T845" s="160"/>
      <c r="U845" s="160"/>
      <c r="V845" s="160"/>
      <c r="W845" s="160"/>
      <c r="X845" s="160"/>
      <c r="Y845" s="160"/>
      <c r="Z845" s="149"/>
      <c r="AA845" s="149"/>
      <c r="AB845" s="149"/>
      <c r="AC845" s="149"/>
      <c r="AD845" s="149"/>
      <c r="AE845" s="149"/>
      <c r="AF845" s="149"/>
      <c r="AG845" s="149" t="s">
        <v>279</v>
      </c>
      <c r="AH845" s="149"/>
      <c r="AI845" s="149"/>
      <c r="AJ845" s="149"/>
      <c r="AK845" s="149"/>
      <c r="AL845" s="149"/>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row>
    <row r="846" spans="1:60" outlineLevel="1" x14ac:dyDescent="0.2">
      <c r="A846" s="175">
        <v>196</v>
      </c>
      <c r="B846" s="176" t="s">
        <v>2163</v>
      </c>
      <c r="C846" s="185" t="s">
        <v>2164</v>
      </c>
      <c r="D846" s="177" t="s">
        <v>357</v>
      </c>
      <c r="E846" s="178">
        <v>1</v>
      </c>
      <c r="F846" s="179"/>
      <c r="G846" s="180">
        <f>ROUND(E846*F846,2)</f>
        <v>0</v>
      </c>
      <c r="H846" s="179"/>
      <c r="I846" s="180">
        <f>ROUND(E846*H846,2)</f>
        <v>0</v>
      </c>
      <c r="J846" s="179"/>
      <c r="K846" s="180">
        <f>ROUND(E846*J846,2)</f>
        <v>0</v>
      </c>
      <c r="L846" s="180">
        <v>21</v>
      </c>
      <c r="M846" s="180">
        <f>G846*(1+L846/100)</f>
        <v>0</v>
      </c>
      <c r="N846" s="178">
        <v>0</v>
      </c>
      <c r="O846" s="178">
        <f>ROUND(E846*N846,2)</f>
        <v>0</v>
      </c>
      <c r="P846" s="178">
        <v>0</v>
      </c>
      <c r="Q846" s="178">
        <f>ROUND(E846*P846,2)</f>
        <v>0</v>
      </c>
      <c r="R846" s="180" t="s">
        <v>1084</v>
      </c>
      <c r="S846" s="180" t="s">
        <v>272</v>
      </c>
      <c r="T846" s="181" t="s">
        <v>272</v>
      </c>
      <c r="U846" s="160">
        <v>1.1200000000000001</v>
      </c>
      <c r="V846" s="160">
        <f>ROUND(E846*U846,2)</f>
        <v>1.1200000000000001</v>
      </c>
      <c r="W846" s="160"/>
      <c r="X846" s="160" t="s">
        <v>313</v>
      </c>
      <c r="Y846" s="160" t="s">
        <v>275</v>
      </c>
      <c r="Z846" s="149"/>
      <c r="AA846" s="149"/>
      <c r="AB846" s="149"/>
      <c r="AC846" s="149"/>
      <c r="AD846" s="149"/>
      <c r="AE846" s="149"/>
      <c r="AF846" s="149"/>
      <c r="AG846" s="149" t="s">
        <v>554</v>
      </c>
      <c r="AH846" s="149"/>
      <c r="AI846" s="149"/>
      <c r="AJ846" s="149"/>
      <c r="AK846" s="149"/>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row>
    <row r="847" spans="1:60" outlineLevel="2" x14ac:dyDescent="0.2">
      <c r="A847" s="156"/>
      <c r="B847" s="157"/>
      <c r="C847" s="249" t="s">
        <v>1574</v>
      </c>
      <c r="D847" s="250"/>
      <c r="E847" s="250"/>
      <c r="F847" s="250"/>
      <c r="G847" s="250"/>
      <c r="H847" s="160"/>
      <c r="I847" s="160"/>
      <c r="J847" s="160"/>
      <c r="K847" s="160"/>
      <c r="L847" s="160"/>
      <c r="M847" s="160"/>
      <c r="N847" s="159"/>
      <c r="O847" s="159"/>
      <c r="P847" s="159"/>
      <c r="Q847" s="159"/>
      <c r="R847" s="160"/>
      <c r="S847" s="160"/>
      <c r="T847" s="160"/>
      <c r="U847" s="160"/>
      <c r="V847" s="160"/>
      <c r="W847" s="160"/>
      <c r="X847" s="160"/>
      <c r="Y847" s="160"/>
      <c r="Z847" s="149"/>
      <c r="AA847" s="149"/>
      <c r="AB847" s="149"/>
      <c r="AC847" s="149"/>
      <c r="AD847" s="149"/>
      <c r="AE847" s="149"/>
      <c r="AF847" s="149"/>
      <c r="AG847" s="149" t="s">
        <v>278</v>
      </c>
      <c r="AH847" s="149"/>
      <c r="AI847" s="149"/>
      <c r="AJ847" s="149"/>
      <c r="AK847" s="149"/>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row>
    <row r="848" spans="1:60" outlineLevel="2" x14ac:dyDescent="0.2">
      <c r="A848" s="156"/>
      <c r="B848" s="157"/>
      <c r="C848" s="186" t="s">
        <v>2165</v>
      </c>
      <c r="D848" s="165"/>
      <c r="E848" s="166">
        <v>1</v>
      </c>
      <c r="F848" s="160"/>
      <c r="G848" s="160"/>
      <c r="H848" s="160"/>
      <c r="I848" s="160"/>
      <c r="J848" s="160"/>
      <c r="K848" s="160"/>
      <c r="L848" s="160"/>
      <c r="M848" s="160"/>
      <c r="N848" s="159"/>
      <c r="O848" s="159"/>
      <c r="P848" s="159"/>
      <c r="Q848" s="159"/>
      <c r="R848" s="160"/>
      <c r="S848" s="160"/>
      <c r="T848" s="160"/>
      <c r="U848" s="160"/>
      <c r="V848" s="160"/>
      <c r="W848" s="160"/>
      <c r="X848" s="160"/>
      <c r="Y848" s="160"/>
      <c r="Z848" s="149"/>
      <c r="AA848" s="149"/>
      <c r="AB848" s="149"/>
      <c r="AC848" s="149"/>
      <c r="AD848" s="149"/>
      <c r="AE848" s="149"/>
      <c r="AF848" s="149"/>
      <c r="AG848" s="149" t="s">
        <v>284</v>
      </c>
      <c r="AH848" s="149">
        <v>0</v>
      </c>
      <c r="AI848" s="149"/>
      <c r="AJ848" s="149"/>
      <c r="AK848" s="149"/>
      <c r="AL848" s="149"/>
      <c r="AM848" s="149"/>
      <c r="AN848" s="149"/>
      <c r="AO848" s="149"/>
      <c r="AP848" s="149"/>
      <c r="AQ848" s="149"/>
      <c r="AR848" s="149"/>
      <c r="AS848" s="149"/>
      <c r="AT848" s="149"/>
      <c r="AU848" s="149"/>
      <c r="AV848" s="149"/>
      <c r="AW848" s="149"/>
      <c r="AX848" s="149"/>
      <c r="AY848" s="149"/>
      <c r="AZ848" s="149"/>
      <c r="BA848" s="149"/>
      <c r="BB848" s="149"/>
      <c r="BC848" s="149"/>
      <c r="BD848" s="149"/>
      <c r="BE848" s="149"/>
      <c r="BF848" s="149"/>
      <c r="BG848" s="149"/>
      <c r="BH848" s="149"/>
    </row>
    <row r="849" spans="1:60" outlineLevel="2" x14ac:dyDescent="0.2">
      <c r="A849" s="156"/>
      <c r="B849" s="157"/>
      <c r="C849" s="251"/>
      <c r="D849" s="252"/>
      <c r="E849" s="252"/>
      <c r="F849" s="252"/>
      <c r="G849" s="252"/>
      <c r="H849" s="160"/>
      <c r="I849" s="160"/>
      <c r="J849" s="160"/>
      <c r="K849" s="160"/>
      <c r="L849" s="160"/>
      <c r="M849" s="160"/>
      <c r="N849" s="159"/>
      <c r="O849" s="159"/>
      <c r="P849" s="159"/>
      <c r="Q849" s="159"/>
      <c r="R849" s="160"/>
      <c r="S849" s="160"/>
      <c r="T849" s="160"/>
      <c r="U849" s="160"/>
      <c r="V849" s="160"/>
      <c r="W849" s="160"/>
      <c r="X849" s="160"/>
      <c r="Y849" s="160"/>
      <c r="Z849" s="149"/>
      <c r="AA849" s="149"/>
      <c r="AB849" s="149"/>
      <c r="AC849" s="149"/>
      <c r="AD849" s="149"/>
      <c r="AE849" s="149"/>
      <c r="AF849" s="149"/>
      <c r="AG849" s="149" t="s">
        <v>279</v>
      </c>
      <c r="AH849" s="149"/>
      <c r="AI849" s="149"/>
      <c r="AJ849" s="149"/>
      <c r="AK849" s="149"/>
      <c r="AL849" s="149"/>
      <c r="AM849" s="149"/>
      <c r="AN849" s="149"/>
      <c r="AO849" s="149"/>
      <c r="AP849" s="149"/>
      <c r="AQ849" s="149"/>
      <c r="AR849" s="149"/>
      <c r="AS849" s="149"/>
      <c r="AT849" s="149"/>
      <c r="AU849" s="149"/>
      <c r="AV849" s="149"/>
      <c r="AW849" s="149"/>
      <c r="AX849" s="149"/>
      <c r="AY849" s="149"/>
      <c r="AZ849" s="149"/>
      <c r="BA849" s="149"/>
      <c r="BB849" s="149"/>
      <c r="BC849" s="149"/>
      <c r="BD849" s="149"/>
      <c r="BE849" s="149"/>
      <c r="BF849" s="149"/>
      <c r="BG849" s="149"/>
      <c r="BH849" s="149"/>
    </row>
    <row r="850" spans="1:60" outlineLevel="1" x14ac:dyDescent="0.2">
      <c r="A850" s="175">
        <v>197</v>
      </c>
      <c r="B850" s="176" t="s">
        <v>2166</v>
      </c>
      <c r="C850" s="185" t="s">
        <v>2167</v>
      </c>
      <c r="D850" s="177" t="s">
        <v>998</v>
      </c>
      <c r="E850" s="178">
        <v>1</v>
      </c>
      <c r="F850" s="179"/>
      <c r="G850" s="180">
        <f>ROUND(E850*F850,2)</f>
        <v>0</v>
      </c>
      <c r="H850" s="179"/>
      <c r="I850" s="180">
        <f>ROUND(E850*H850,2)</f>
        <v>0</v>
      </c>
      <c r="J850" s="179"/>
      <c r="K850" s="180">
        <f>ROUND(E850*J850,2)</f>
        <v>0</v>
      </c>
      <c r="L850" s="180">
        <v>21</v>
      </c>
      <c r="M850" s="180">
        <f>G850*(1+L850/100)</f>
        <v>0</v>
      </c>
      <c r="N850" s="178">
        <v>0</v>
      </c>
      <c r="O850" s="178">
        <f>ROUND(E850*N850,2)</f>
        <v>0</v>
      </c>
      <c r="P850" s="178">
        <v>0</v>
      </c>
      <c r="Q850" s="178">
        <f>ROUND(E850*P850,2)</f>
        <v>0</v>
      </c>
      <c r="R850" s="180"/>
      <c r="S850" s="180" t="s">
        <v>354</v>
      </c>
      <c r="T850" s="181" t="s">
        <v>273</v>
      </c>
      <c r="U850" s="160">
        <v>0.06</v>
      </c>
      <c r="V850" s="160">
        <f>ROUND(E850*U850,2)</f>
        <v>0.06</v>
      </c>
      <c r="W850" s="160"/>
      <c r="X850" s="160" t="s">
        <v>313</v>
      </c>
      <c r="Y850" s="160" t="s">
        <v>275</v>
      </c>
      <c r="Z850" s="149"/>
      <c r="AA850" s="149"/>
      <c r="AB850" s="149"/>
      <c r="AC850" s="149"/>
      <c r="AD850" s="149"/>
      <c r="AE850" s="149"/>
      <c r="AF850" s="149"/>
      <c r="AG850" s="149" t="s">
        <v>554</v>
      </c>
      <c r="AH850" s="149"/>
      <c r="AI850" s="149"/>
      <c r="AJ850" s="149"/>
      <c r="AK850" s="149"/>
      <c r="AL850" s="149"/>
      <c r="AM850" s="149"/>
      <c r="AN850" s="149"/>
      <c r="AO850" s="149"/>
      <c r="AP850" s="149"/>
      <c r="AQ850" s="149"/>
      <c r="AR850" s="149"/>
      <c r="AS850" s="149"/>
      <c r="AT850" s="149"/>
      <c r="AU850" s="149"/>
      <c r="AV850" s="149"/>
      <c r="AW850" s="149"/>
      <c r="AX850" s="149"/>
      <c r="AY850" s="149"/>
      <c r="AZ850" s="149"/>
      <c r="BA850" s="149"/>
      <c r="BB850" s="149"/>
      <c r="BC850" s="149"/>
      <c r="BD850" s="149"/>
      <c r="BE850" s="149"/>
      <c r="BF850" s="149"/>
      <c r="BG850" s="149"/>
      <c r="BH850" s="149"/>
    </row>
    <row r="851" spans="1:60" outlineLevel="2" x14ac:dyDescent="0.2">
      <c r="A851" s="156"/>
      <c r="B851" s="157"/>
      <c r="C851" s="186" t="s">
        <v>143</v>
      </c>
      <c r="D851" s="165"/>
      <c r="E851" s="166">
        <v>1</v>
      </c>
      <c r="F851" s="160"/>
      <c r="G851" s="160"/>
      <c r="H851" s="160"/>
      <c r="I851" s="160"/>
      <c r="J851" s="160"/>
      <c r="K851" s="160"/>
      <c r="L851" s="160"/>
      <c r="M851" s="160"/>
      <c r="N851" s="159"/>
      <c r="O851" s="159"/>
      <c r="P851" s="159"/>
      <c r="Q851" s="159"/>
      <c r="R851" s="160"/>
      <c r="S851" s="160"/>
      <c r="T851" s="160"/>
      <c r="U851" s="160"/>
      <c r="V851" s="160"/>
      <c r="W851" s="160"/>
      <c r="X851" s="160"/>
      <c r="Y851" s="160"/>
      <c r="Z851" s="149"/>
      <c r="AA851" s="149"/>
      <c r="AB851" s="149"/>
      <c r="AC851" s="149"/>
      <c r="AD851" s="149"/>
      <c r="AE851" s="149"/>
      <c r="AF851" s="149"/>
      <c r="AG851" s="149" t="s">
        <v>284</v>
      </c>
      <c r="AH851" s="149">
        <v>0</v>
      </c>
      <c r="AI851" s="149"/>
      <c r="AJ851" s="149"/>
      <c r="AK851" s="149"/>
      <c r="AL851" s="149"/>
      <c r="AM851" s="149"/>
      <c r="AN851" s="149"/>
      <c r="AO851" s="149"/>
      <c r="AP851" s="149"/>
      <c r="AQ851" s="149"/>
      <c r="AR851" s="149"/>
      <c r="AS851" s="149"/>
      <c r="AT851" s="149"/>
      <c r="AU851" s="149"/>
      <c r="AV851" s="149"/>
      <c r="AW851" s="149"/>
      <c r="AX851" s="149"/>
      <c r="AY851" s="149"/>
      <c r="AZ851" s="149"/>
      <c r="BA851" s="149"/>
      <c r="BB851" s="149"/>
      <c r="BC851" s="149"/>
      <c r="BD851" s="149"/>
      <c r="BE851" s="149"/>
      <c r="BF851" s="149"/>
      <c r="BG851" s="149"/>
      <c r="BH851" s="149"/>
    </row>
    <row r="852" spans="1:60" outlineLevel="2" x14ac:dyDescent="0.2">
      <c r="A852" s="156"/>
      <c r="B852" s="157"/>
      <c r="C852" s="251"/>
      <c r="D852" s="252"/>
      <c r="E852" s="252"/>
      <c r="F852" s="252"/>
      <c r="G852" s="252"/>
      <c r="H852" s="160"/>
      <c r="I852" s="160"/>
      <c r="J852" s="160"/>
      <c r="K852" s="160"/>
      <c r="L852" s="160"/>
      <c r="M852" s="160"/>
      <c r="N852" s="159"/>
      <c r="O852" s="159"/>
      <c r="P852" s="159"/>
      <c r="Q852" s="159"/>
      <c r="R852" s="160"/>
      <c r="S852" s="160"/>
      <c r="T852" s="160"/>
      <c r="U852" s="160"/>
      <c r="V852" s="160"/>
      <c r="W852" s="160"/>
      <c r="X852" s="160"/>
      <c r="Y852" s="160"/>
      <c r="Z852" s="149"/>
      <c r="AA852" s="149"/>
      <c r="AB852" s="149"/>
      <c r="AC852" s="149"/>
      <c r="AD852" s="149"/>
      <c r="AE852" s="149"/>
      <c r="AF852" s="149"/>
      <c r="AG852" s="149" t="s">
        <v>279</v>
      </c>
      <c r="AH852" s="149"/>
      <c r="AI852" s="149"/>
      <c r="AJ852" s="149"/>
      <c r="AK852" s="149"/>
      <c r="AL852" s="149"/>
      <c r="AM852" s="149"/>
      <c r="AN852" s="149"/>
      <c r="AO852" s="149"/>
      <c r="AP852" s="149"/>
      <c r="AQ852" s="149"/>
      <c r="AR852" s="149"/>
      <c r="AS852" s="149"/>
      <c r="AT852" s="149"/>
      <c r="AU852" s="149"/>
      <c r="AV852" s="149"/>
      <c r="AW852" s="149"/>
      <c r="AX852" s="149"/>
      <c r="AY852" s="149"/>
      <c r="AZ852" s="149"/>
      <c r="BA852" s="149"/>
      <c r="BB852" s="149"/>
      <c r="BC852" s="149"/>
      <c r="BD852" s="149"/>
      <c r="BE852" s="149"/>
      <c r="BF852" s="149"/>
      <c r="BG852" s="149"/>
      <c r="BH852" s="149"/>
    </row>
    <row r="853" spans="1:60" outlineLevel="1" x14ac:dyDescent="0.2">
      <c r="A853" s="175">
        <v>198</v>
      </c>
      <c r="B853" s="176" t="s">
        <v>2168</v>
      </c>
      <c r="C853" s="185" t="s">
        <v>2169</v>
      </c>
      <c r="D853" s="177" t="s">
        <v>998</v>
      </c>
      <c r="E853" s="178">
        <v>1</v>
      </c>
      <c r="F853" s="179"/>
      <c r="G853" s="180">
        <f>ROUND(E853*F853,2)</f>
        <v>0</v>
      </c>
      <c r="H853" s="179"/>
      <c r="I853" s="180">
        <f>ROUND(E853*H853,2)</f>
        <v>0</v>
      </c>
      <c r="J853" s="179"/>
      <c r="K853" s="180">
        <f>ROUND(E853*J853,2)</f>
        <v>0</v>
      </c>
      <c r="L853" s="180">
        <v>21</v>
      </c>
      <c r="M853" s="180">
        <f>G853*(1+L853/100)</f>
        <v>0</v>
      </c>
      <c r="N853" s="178">
        <v>0</v>
      </c>
      <c r="O853" s="178">
        <f>ROUND(E853*N853,2)</f>
        <v>0</v>
      </c>
      <c r="P853" s="178">
        <v>0</v>
      </c>
      <c r="Q853" s="178">
        <f>ROUND(E853*P853,2)</f>
        <v>0</v>
      </c>
      <c r="R853" s="180"/>
      <c r="S853" s="180" t="s">
        <v>354</v>
      </c>
      <c r="T853" s="181" t="s">
        <v>273</v>
      </c>
      <c r="U853" s="160">
        <v>0.03</v>
      </c>
      <c r="V853" s="160">
        <f>ROUND(E853*U853,2)</f>
        <v>0.03</v>
      </c>
      <c r="W853" s="160"/>
      <c r="X853" s="160" t="s">
        <v>313</v>
      </c>
      <c r="Y853" s="160" t="s">
        <v>275</v>
      </c>
      <c r="Z853" s="149"/>
      <c r="AA853" s="149"/>
      <c r="AB853" s="149"/>
      <c r="AC853" s="149"/>
      <c r="AD853" s="149"/>
      <c r="AE853" s="149"/>
      <c r="AF853" s="149"/>
      <c r="AG853" s="149" t="s">
        <v>554</v>
      </c>
      <c r="AH853" s="149"/>
      <c r="AI853" s="149"/>
      <c r="AJ853" s="149"/>
      <c r="AK853" s="149"/>
      <c r="AL853" s="149"/>
      <c r="AM853" s="149"/>
      <c r="AN853" s="149"/>
      <c r="AO853" s="149"/>
      <c r="AP853" s="149"/>
      <c r="AQ853" s="149"/>
      <c r="AR853" s="149"/>
      <c r="AS853" s="149"/>
      <c r="AT853" s="149"/>
      <c r="AU853" s="149"/>
      <c r="AV853" s="149"/>
      <c r="AW853" s="149"/>
      <c r="AX853" s="149"/>
      <c r="AY853" s="149"/>
      <c r="AZ853" s="149"/>
      <c r="BA853" s="149"/>
      <c r="BB853" s="149"/>
      <c r="BC853" s="149"/>
      <c r="BD853" s="149"/>
      <c r="BE853" s="149"/>
      <c r="BF853" s="149"/>
      <c r="BG853" s="149"/>
      <c r="BH853" s="149"/>
    </row>
    <row r="854" spans="1:60" outlineLevel="2" x14ac:dyDescent="0.2">
      <c r="A854" s="156"/>
      <c r="B854" s="157"/>
      <c r="C854" s="186" t="s">
        <v>143</v>
      </c>
      <c r="D854" s="165"/>
      <c r="E854" s="166">
        <v>1</v>
      </c>
      <c r="F854" s="160"/>
      <c r="G854" s="160"/>
      <c r="H854" s="160"/>
      <c r="I854" s="160"/>
      <c r="J854" s="160"/>
      <c r="K854" s="160"/>
      <c r="L854" s="160"/>
      <c r="M854" s="160"/>
      <c r="N854" s="159"/>
      <c r="O854" s="159"/>
      <c r="P854" s="159"/>
      <c r="Q854" s="159"/>
      <c r="R854" s="160"/>
      <c r="S854" s="160"/>
      <c r="T854" s="160"/>
      <c r="U854" s="160"/>
      <c r="V854" s="160"/>
      <c r="W854" s="160"/>
      <c r="X854" s="160"/>
      <c r="Y854" s="160"/>
      <c r="Z854" s="149"/>
      <c r="AA854" s="149"/>
      <c r="AB854" s="149"/>
      <c r="AC854" s="149"/>
      <c r="AD854" s="149"/>
      <c r="AE854" s="149"/>
      <c r="AF854" s="149"/>
      <c r="AG854" s="149" t="s">
        <v>284</v>
      </c>
      <c r="AH854" s="149">
        <v>0</v>
      </c>
      <c r="AI854" s="149"/>
      <c r="AJ854" s="149"/>
      <c r="AK854" s="149"/>
      <c r="AL854" s="149"/>
      <c r="AM854" s="149"/>
      <c r="AN854" s="149"/>
      <c r="AO854" s="149"/>
      <c r="AP854" s="149"/>
      <c r="AQ854" s="149"/>
      <c r="AR854" s="149"/>
      <c r="AS854" s="149"/>
      <c r="AT854" s="149"/>
      <c r="AU854" s="149"/>
      <c r="AV854" s="149"/>
      <c r="AW854" s="149"/>
      <c r="AX854" s="149"/>
      <c r="AY854" s="149"/>
      <c r="AZ854" s="149"/>
      <c r="BA854" s="149"/>
      <c r="BB854" s="149"/>
      <c r="BC854" s="149"/>
      <c r="BD854" s="149"/>
      <c r="BE854" s="149"/>
      <c r="BF854" s="149"/>
      <c r="BG854" s="149"/>
      <c r="BH854" s="149"/>
    </row>
    <row r="855" spans="1:60" outlineLevel="2" x14ac:dyDescent="0.2">
      <c r="A855" s="156"/>
      <c r="B855" s="157"/>
      <c r="C855" s="251"/>
      <c r="D855" s="252"/>
      <c r="E855" s="252"/>
      <c r="F855" s="252"/>
      <c r="G855" s="252"/>
      <c r="H855" s="160"/>
      <c r="I855" s="160"/>
      <c r="J855" s="160"/>
      <c r="K855" s="160"/>
      <c r="L855" s="160"/>
      <c r="M855" s="160"/>
      <c r="N855" s="159"/>
      <c r="O855" s="159"/>
      <c r="P855" s="159"/>
      <c r="Q855" s="159"/>
      <c r="R855" s="160"/>
      <c r="S855" s="160"/>
      <c r="T855" s="160"/>
      <c r="U855" s="160"/>
      <c r="V855" s="160"/>
      <c r="W855" s="160"/>
      <c r="X855" s="160"/>
      <c r="Y855" s="160"/>
      <c r="Z855" s="149"/>
      <c r="AA855" s="149"/>
      <c r="AB855" s="149"/>
      <c r="AC855" s="149"/>
      <c r="AD855" s="149"/>
      <c r="AE855" s="149"/>
      <c r="AF855" s="149"/>
      <c r="AG855" s="149" t="s">
        <v>279</v>
      </c>
      <c r="AH855" s="149"/>
      <c r="AI855" s="149"/>
      <c r="AJ855" s="149"/>
      <c r="AK855" s="149"/>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row>
    <row r="856" spans="1:60" outlineLevel="1" x14ac:dyDescent="0.2">
      <c r="A856" s="175">
        <v>199</v>
      </c>
      <c r="B856" s="176" t="s">
        <v>2170</v>
      </c>
      <c r="C856" s="185" t="s">
        <v>2171</v>
      </c>
      <c r="D856" s="177" t="s">
        <v>998</v>
      </c>
      <c r="E856" s="178">
        <v>1</v>
      </c>
      <c r="F856" s="179"/>
      <c r="G856" s="180">
        <f>ROUND(E856*F856,2)</f>
        <v>0</v>
      </c>
      <c r="H856" s="179"/>
      <c r="I856" s="180">
        <f>ROUND(E856*H856,2)</f>
        <v>0</v>
      </c>
      <c r="J856" s="179"/>
      <c r="K856" s="180">
        <f>ROUND(E856*J856,2)</f>
        <v>0</v>
      </c>
      <c r="L856" s="180">
        <v>21</v>
      </c>
      <c r="M856" s="180">
        <f>G856*(1+L856/100)</f>
        <v>0</v>
      </c>
      <c r="N856" s="178">
        <v>0</v>
      </c>
      <c r="O856" s="178">
        <f>ROUND(E856*N856,2)</f>
        <v>0</v>
      </c>
      <c r="P856" s="178">
        <v>0</v>
      </c>
      <c r="Q856" s="178">
        <f>ROUND(E856*P856,2)</f>
        <v>0</v>
      </c>
      <c r="R856" s="180"/>
      <c r="S856" s="180" t="s">
        <v>354</v>
      </c>
      <c r="T856" s="181" t="s">
        <v>273</v>
      </c>
      <c r="U856" s="160">
        <v>0.05</v>
      </c>
      <c r="V856" s="160">
        <f>ROUND(E856*U856,2)</f>
        <v>0.05</v>
      </c>
      <c r="W856" s="160"/>
      <c r="X856" s="160" t="s">
        <v>313</v>
      </c>
      <c r="Y856" s="160" t="s">
        <v>275</v>
      </c>
      <c r="Z856" s="149"/>
      <c r="AA856" s="149"/>
      <c r="AB856" s="149"/>
      <c r="AC856" s="149"/>
      <c r="AD856" s="149"/>
      <c r="AE856" s="149"/>
      <c r="AF856" s="149"/>
      <c r="AG856" s="149" t="s">
        <v>554</v>
      </c>
      <c r="AH856" s="149"/>
      <c r="AI856" s="149"/>
      <c r="AJ856" s="149"/>
      <c r="AK856" s="149"/>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row>
    <row r="857" spans="1:60" outlineLevel="2" x14ac:dyDescent="0.2">
      <c r="A857" s="156"/>
      <c r="B857" s="157"/>
      <c r="C857" s="186" t="s">
        <v>143</v>
      </c>
      <c r="D857" s="165"/>
      <c r="E857" s="166">
        <v>1</v>
      </c>
      <c r="F857" s="160"/>
      <c r="G857" s="160"/>
      <c r="H857" s="160"/>
      <c r="I857" s="160"/>
      <c r="J857" s="160"/>
      <c r="K857" s="160"/>
      <c r="L857" s="160"/>
      <c r="M857" s="160"/>
      <c r="N857" s="159"/>
      <c r="O857" s="159"/>
      <c r="P857" s="159"/>
      <c r="Q857" s="159"/>
      <c r="R857" s="160"/>
      <c r="S857" s="160"/>
      <c r="T857" s="160"/>
      <c r="U857" s="160"/>
      <c r="V857" s="160"/>
      <c r="W857" s="160"/>
      <c r="X857" s="160"/>
      <c r="Y857" s="160"/>
      <c r="Z857" s="149"/>
      <c r="AA857" s="149"/>
      <c r="AB857" s="149"/>
      <c r="AC857" s="149"/>
      <c r="AD857" s="149"/>
      <c r="AE857" s="149"/>
      <c r="AF857" s="149"/>
      <c r="AG857" s="149" t="s">
        <v>284</v>
      </c>
      <c r="AH857" s="149">
        <v>0</v>
      </c>
      <c r="AI857" s="149"/>
      <c r="AJ857" s="149"/>
      <c r="AK857" s="149"/>
      <c r="AL857" s="149"/>
      <c r="AM857" s="149"/>
      <c r="AN857" s="149"/>
      <c r="AO857" s="149"/>
      <c r="AP857" s="149"/>
      <c r="AQ857" s="149"/>
      <c r="AR857" s="149"/>
      <c r="AS857" s="149"/>
      <c r="AT857" s="149"/>
      <c r="AU857" s="149"/>
      <c r="AV857" s="149"/>
      <c r="AW857" s="149"/>
      <c r="AX857" s="149"/>
      <c r="AY857" s="149"/>
      <c r="AZ857" s="149"/>
      <c r="BA857" s="149"/>
      <c r="BB857" s="149"/>
      <c r="BC857" s="149"/>
      <c r="BD857" s="149"/>
      <c r="BE857" s="149"/>
      <c r="BF857" s="149"/>
      <c r="BG857" s="149"/>
      <c r="BH857" s="149"/>
    </row>
    <row r="858" spans="1:60" outlineLevel="2" x14ac:dyDescent="0.2">
      <c r="A858" s="156"/>
      <c r="B858" s="157"/>
      <c r="C858" s="251"/>
      <c r="D858" s="252"/>
      <c r="E858" s="252"/>
      <c r="F858" s="252"/>
      <c r="G858" s="252"/>
      <c r="H858" s="160"/>
      <c r="I858" s="160"/>
      <c r="J858" s="160"/>
      <c r="K858" s="160"/>
      <c r="L858" s="160"/>
      <c r="M858" s="160"/>
      <c r="N858" s="159"/>
      <c r="O858" s="159"/>
      <c r="P858" s="159"/>
      <c r="Q858" s="159"/>
      <c r="R858" s="160"/>
      <c r="S858" s="160"/>
      <c r="T858" s="160"/>
      <c r="U858" s="160"/>
      <c r="V858" s="160"/>
      <c r="W858" s="160"/>
      <c r="X858" s="160"/>
      <c r="Y858" s="160"/>
      <c r="Z858" s="149"/>
      <c r="AA858" s="149"/>
      <c r="AB858" s="149"/>
      <c r="AC858" s="149"/>
      <c r="AD858" s="149"/>
      <c r="AE858" s="149"/>
      <c r="AF858" s="149"/>
      <c r="AG858" s="149" t="s">
        <v>279</v>
      </c>
      <c r="AH858" s="149"/>
      <c r="AI858" s="149"/>
      <c r="AJ858" s="149"/>
      <c r="AK858" s="149"/>
      <c r="AL858" s="149"/>
      <c r="AM858" s="149"/>
      <c r="AN858" s="149"/>
      <c r="AO858" s="149"/>
      <c r="AP858" s="149"/>
      <c r="AQ858" s="149"/>
      <c r="AR858" s="149"/>
      <c r="AS858" s="149"/>
      <c r="AT858" s="149"/>
      <c r="AU858" s="149"/>
      <c r="AV858" s="149"/>
      <c r="AW858" s="149"/>
      <c r="AX858" s="149"/>
      <c r="AY858" s="149"/>
      <c r="AZ858" s="149"/>
      <c r="BA858" s="149"/>
      <c r="BB858" s="149"/>
      <c r="BC858" s="149"/>
      <c r="BD858" s="149"/>
      <c r="BE858" s="149"/>
      <c r="BF858" s="149"/>
      <c r="BG858" s="149"/>
      <c r="BH858" s="149"/>
    </row>
    <row r="859" spans="1:60" ht="33.75" outlineLevel="1" x14ac:dyDescent="0.2">
      <c r="A859" s="175">
        <v>200</v>
      </c>
      <c r="B859" s="176" t="s">
        <v>2172</v>
      </c>
      <c r="C859" s="185" t="s">
        <v>2173</v>
      </c>
      <c r="D859" s="177" t="s">
        <v>357</v>
      </c>
      <c r="E859" s="178">
        <v>1</v>
      </c>
      <c r="F859" s="179"/>
      <c r="G859" s="180">
        <f>ROUND(E859*F859,2)</f>
        <v>0</v>
      </c>
      <c r="H859" s="179"/>
      <c r="I859" s="180">
        <f>ROUND(E859*H859,2)</f>
        <v>0</v>
      </c>
      <c r="J859" s="179"/>
      <c r="K859" s="180">
        <f>ROUND(E859*J859,2)</f>
        <v>0</v>
      </c>
      <c r="L859" s="180">
        <v>21</v>
      </c>
      <c r="M859" s="180">
        <f>G859*(1+L859/100)</f>
        <v>0</v>
      </c>
      <c r="N859" s="178">
        <v>6.7599999999999993E-2</v>
      </c>
      <c r="O859" s="178">
        <f>ROUND(E859*N859,2)</f>
        <v>7.0000000000000007E-2</v>
      </c>
      <c r="P859" s="178">
        <v>0</v>
      </c>
      <c r="Q859" s="178">
        <f>ROUND(E859*P859,2)</f>
        <v>0</v>
      </c>
      <c r="R859" s="180" t="s">
        <v>378</v>
      </c>
      <c r="S859" s="180" t="s">
        <v>272</v>
      </c>
      <c r="T859" s="181" t="s">
        <v>272</v>
      </c>
      <c r="U859" s="160">
        <v>0</v>
      </c>
      <c r="V859" s="160">
        <f>ROUND(E859*U859,2)</f>
        <v>0</v>
      </c>
      <c r="W859" s="160"/>
      <c r="X859" s="160" t="s">
        <v>379</v>
      </c>
      <c r="Y859" s="160" t="s">
        <v>275</v>
      </c>
      <c r="Z859" s="149"/>
      <c r="AA859" s="149"/>
      <c r="AB859" s="149"/>
      <c r="AC859" s="149"/>
      <c r="AD859" s="149"/>
      <c r="AE859" s="149"/>
      <c r="AF859" s="149"/>
      <c r="AG859" s="149" t="s">
        <v>597</v>
      </c>
      <c r="AH859" s="149"/>
      <c r="AI859" s="149"/>
      <c r="AJ859" s="149"/>
      <c r="AK859" s="149"/>
      <c r="AL859" s="149"/>
      <c r="AM859" s="149"/>
      <c r="AN859" s="149"/>
      <c r="AO859" s="149"/>
      <c r="AP859" s="149"/>
      <c r="AQ859" s="149"/>
      <c r="AR859" s="149"/>
      <c r="AS859" s="149"/>
      <c r="AT859" s="149"/>
      <c r="AU859" s="149"/>
      <c r="AV859" s="149"/>
      <c r="AW859" s="149"/>
      <c r="AX859" s="149"/>
      <c r="AY859" s="149"/>
      <c r="AZ859" s="149"/>
      <c r="BA859" s="149"/>
      <c r="BB859" s="149"/>
      <c r="BC859" s="149"/>
      <c r="BD859" s="149"/>
      <c r="BE859" s="149"/>
      <c r="BF859" s="149"/>
      <c r="BG859" s="149"/>
      <c r="BH859" s="149"/>
    </row>
    <row r="860" spans="1:60" outlineLevel="2" x14ac:dyDescent="0.2">
      <c r="A860" s="156"/>
      <c r="B860" s="157"/>
      <c r="C860" s="249" t="s">
        <v>1574</v>
      </c>
      <c r="D860" s="250"/>
      <c r="E860" s="250"/>
      <c r="F860" s="250"/>
      <c r="G860" s="250"/>
      <c r="H860" s="160"/>
      <c r="I860" s="160"/>
      <c r="J860" s="160"/>
      <c r="K860" s="160"/>
      <c r="L860" s="160"/>
      <c r="M860" s="160"/>
      <c r="N860" s="159"/>
      <c r="O860" s="159"/>
      <c r="P860" s="159"/>
      <c r="Q860" s="159"/>
      <c r="R860" s="160"/>
      <c r="S860" s="160"/>
      <c r="T860" s="160"/>
      <c r="U860" s="160"/>
      <c r="V860" s="160"/>
      <c r="W860" s="160"/>
      <c r="X860" s="160"/>
      <c r="Y860" s="160"/>
      <c r="Z860" s="149"/>
      <c r="AA860" s="149"/>
      <c r="AB860" s="149"/>
      <c r="AC860" s="149"/>
      <c r="AD860" s="149"/>
      <c r="AE860" s="149"/>
      <c r="AF860" s="149"/>
      <c r="AG860" s="149" t="s">
        <v>278</v>
      </c>
      <c r="AH860" s="149"/>
      <c r="AI860" s="149"/>
      <c r="AJ860" s="149"/>
      <c r="AK860" s="149"/>
      <c r="AL860" s="149"/>
      <c r="AM860" s="149"/>
      <c r="AN860" s="149"/>
      <c r="AO860" s="149"/>
      <c r="AP860" s="149"/>
      <c r="AQ860" s="149"/>
      <c r="AR860" s="149"/>
      <c r="AS860" s="149"/>
      <c r="AT860" s="149"/>
      <c r="AU860" s="149"/>
      <c r="AV860" s="149"/>
      <c r="AW860" s="149"/>
      <c r="AX860" s="149"/>
      <c r="AY860" s="149"/>
      <c r="AZ860" s="149"/>
      <c r="BA860" s="149"/>
      <c r="BB860" s="149"/>
      <c r="BC860" s="149"/>
      <c r="BD860" s="149"/>
      <c r="BE860" s="149"/>
      <c r="BF860" s="149"/>
      <c r="BG860" s="149"/>
      <c r="BH860" s="149"/>
    </row>
    <row r="861" spans="1:60" outlineLevel="2" x14ac:dyDescent="0.2">
      <c r="A861" s="156"/>
      <c r="B861" s="157"/>
      <c r="C861" s="186" t="s">
        <v>2174</v>
      </c>
      <c r="D861" s="165"/>
      <c r="E861" s="166">
        <v>1</v>
      </c>
      <c r="F861" s="160"/>
      <c r="G861" s="160"/>
      <c r="H861" s="160"/>
      <c r="I861" s="160"/>
      <c r="J861" s="160"/>
      <c r="K861" s="160"/>
      <c r="L861" s="160"/>
      <c r="M861" s="160"/>
      <c r="N861" s="159"/>
      <c r="O861" s="159"/>
      <c r="P861" s="159"/>
      <c r="Q861" s="159"/>
      <c r="R861" s="160"/>
      <c r="S861" s="160"/>
      <c r="T861" s="160"/>
      <c r="U861" s="160"/>
      <c r="V861" s="160"/>
      <c r="W861" s="160"/>
      <c r="X861" s="160"/>
      <c r="Y861" s="160"/>
      <c r="Z861" s="149"/>
      <c r="AA861" s="149"/>
      <c r="AB861" s="149"/>
      <c r="AC861" s="149"/>
      <c r="AD861" s="149"/>
      <c r="AE861" s="149"/>
      <c r="AF861" s="149"/>
      <c r="AG861" s="149" t="s">
        <v>284</v>
      </c>
      <c r="AH861" s="149">
        <v>0</v>
      </c>
      <c r="AI861" s="149"/>
      <c r="AJ861" s="149"/>
      <c r="AK861" s="149"/>
      <c r="AL861" s="149"/>
      <c r="AM861" s="149"/>
      <c r="AN861" s="149"/>
      <c r="AO861" s="149"/>
      <c r="AP861" s="149"/>
      <c r="AQ861" s="149"/>
      <c r="AR861" s="149"/>
      <c r="AS861" s="149"/>
      <c r="AT861" s="149"/>
      <c r="AU861" s="149"/>
      <c r="AV861" s="149"/>
      <c r="AW861" s="149"/>
      <c r="AX861" s="149"/>
      <c r="AY861" s="149"/>
      <c r="AZ861" s="149"/>
      <c r="BA861" s="149"/>
      <c r="BB861" s="149"/>
      <c r="BC861" s="149"/>
      <c r="BD861" s="149"/>
      <c r="BE861" s="149"/>
      <c r="BF861" s="149"/>
      <c r="BG861" s="149"/>
      <c r="BH861" s="149"/>
    </row>
    <row r="862" spans="1:60" outlineLevel="2" x14ac:dyDescent="0.2">
      <c r="A862" s="156"/>
      <c r="B862" s="157"/>
      <c r="C862" s="251"/>
      <c r="D862" s="252"/>
      <c r="E862" s="252"/>
      <c r="F862" s="252"/>
      <c r="G862" s="252"/>
      <c r="H862" s="160"/>
      <c r="I862" s="160"/>
      <c r="J862" s="160"/>
      <c r="K862" s="160"/>
      <c r="L862" s="160"/>
      <c r="M862" s="160"/>
      <c r="N862" s="159"/>
      <c r="O862" s="159"/>
      <c r="P862" s="159"/>
      <c r="Q862" s="159"/>
      <c r="R862" s="160"/>
      <c r="S862" s="160"/>
      <c r="T862" s="160"/>
      <c r="U862" s="160"/>
      <c r="V862" s="160"/>
      <c r="W862" s="160"/>
      <c r="X862" s="160"/>
      <c r="Y862" s="160"/>
      <c r="Z862" s="149"/>
      <c r="AA862" s="149"/>
      <c r="AB862" s="149"/>
      <c r="AC862" s="149"/>
      <c r="AD862" s="149"/>
      <c r="AE862" s="149"/>
      <c r="AF862" s="149"/>
      <c r="AG862" s="149" t="s">
        <v>279</v>
      </c>
      <c r="AH862" s="149"/>
      <c r="AI862" s="149"/>
      <c r="AJ862" s="149"/>
      <c r="AK862" s="149"/>
      <c r="AL862" s="149"/>
      <c r="AM862" s="149"/>
      <c r="AN862" s="149"/>
      <c r="AO862" s="149"/>
      <c r="AP862" s="149"/>
      <c r="AQ862" s="149"/>
      <c r="AR862" s="149"/>
      <c r="AS862" s="149"/>
      <c r="AT862" s="149"/>
      <c r="AU862" s="149"/>
      <c r="AV862" s="149"/>
      <c r="AW862" s="149"/>
      <c r="AX862" s="149"/>
      <c r="AY862" s="149"/>
      <c r="AZ862" s="149"/>
      <c r="BA862" s="149"/>
      <c r="BB862" s="149"/>
      <c r="BC862" s="149"/>
      <c r="BD862" s="149"/>
      <c r="BE862" s="149"/>
      <c r="BF862" s="149"/>
      <c r="BG862" s="149"/>
      <c r="BH862" s="149"/>
    </row>
    <row r="863" spans="1:60" outlineLevel="1" x14ac:dyDescent="0.2">
      <c r="A863" s="156">
        <v>201</v>
      </c>
      <c r="B863" s="157" t="s">
        <v>2175</v>
      </c>
      <c r="C863" s="190" t="s">
        <v>2176</v>
      </c>
      <c r="D863" s="158" t="s">
        <v>0</v>
      </c>
      <c r="E863" s="182"/>
      <c r="F863" s="161"/>
      <c r="G863" s="160">
        <f>ROUND(E863*F863,2)</f>
        <v>0</v>
      </c>
      <c r="H863" s="161"/>
      <c r="I863" s="160">
        <f>ROUND(E863*H863,2)</f>
        <v>0</v>
      </c>
      <c r="J863" s="161"/>
      <c r="K863" s="160">
        <f>ROUND(E863*J863,2)</f>
        <v>0</v>
      </c>
      <c r="L863" s="160">
        <v>21</v>
      </c>
      <c r="M863" s="160">
        <f>G863*(1+L863/100)</f>
        <v>0</v>
      </c>
      <c r="N863" s="159">
        <v>0</v>
      </c>
      <c r="O863" s="159">
        <f>ROUND(E863*N863,2)</f>
        <v>0</v>
      </c>
      <c r="P863" s="159">
        <v>0</v>
      </c>
      <c r="Q863" s="159">
        <f>ROUND(E863*P863,2)</f>
        <v>0</v>
      </c>
      <c r="R863" s="160" t="s">
        <v>1084</v>
      </c>
      <c r="S863" s="160" t="s">
        <v>272</v>
      </c>
      <c r="T863" s="160" t="s">
        <v>272</v>
      </c>
      <c r="U863" s="160">
        <v>0</v>
      </c>
      <c r="V863" s="160">
        <f>ROUND(E863*U863,2)</f>
        <v>0</v>
      </c>
      <c r="W863" s="160"/>
      <c r="X863" s="160" t="s">
        <v>833</v>
      </c>
      <c r="Y863" s="160" t="s">
        <v>275</v>
      </c>
      <c r="Z863" s="149"/>
      <c r="AA863" s="149"/>
      <c r="AB863" s="149"/>
      <c r="AC863" s="149"/>
      <c r="AD863" s="149"/>
      <c r="AE863" s="149"/>
      <c r="AF863" s="149"/>
      <c r="AG863" s="149" t="s">
        <v>834</v>
      </c>
      <c r="AH863" s="149"/>
      <c r="AI863" s="149"/>
      <c r="AJ863" s="149"/>
      <c r="AK863" s="149"/>
      <c r="AL863" s="149"/>
      <c r="AM863" s="149"/>
      <c r="AN863" s="149"/>
      <c r="AO863" s="149"/>
      <c r="AP863" s="149"/>
      <c r="AQ863" s="149"/>
      <c r="AR863" s="149"/>
      <c r="AS863" s="149"/>
      <c r="AT863" s="149"/>
      <c r="AU863" s="149"/>
      <c r="AV863" s="149"/>
      <c r="AW863" s="149"/>
      <c r="AX863" s="149"/>
      <c r="AY863" s="149"/>
      <c r="AZ863" s="149"/>
      <c r="BA863" s="149"/>
      <c r="BB863" s="149"/>
      <c r="BC863" s="149"/>
      <c r="BD863" s="149"/>
      <c r="BE863" s="149"/>
      <c r="BF863" s="149"/>
      <c r="BG863" s="149"/>
      <c r="BH863" s="149"/>
    </row>
    <row r="864" spans="1:60" outlineLevel="2" x14ac:dyDescent="0.2">
      <c r="A864" s="156"/>
      <c r="B864" s="157"/>
      <c r="C864" s="251"/>
      <c r="D864" s="252"/>
      <c r="E864" s="252"/>
      <c r="F864" s="252"/>
      <c r="G864" s="252"/>
      <c r="H864" s="160"/>
      <c r="I864" s="160"/>
      <c r="J864" s="160"/>
      <c r="K864" s="160"/>
      <c r="L864" s="160"/>
      <c r="M864" s="160"/>
      <c r="N864" s="159"/>
      <c r="O864" s="159"/>
      <c r="P864" s="159"/>
      <c r="Q864" s="159"/>
      <c r="R864" s="160"/>
      <c r="S864" s="160"/>
      <c r="T864" s="160"/>
      <c r="U864" s="160"/>
      <c r="V864" s="160"/>
      <c r="W864" s="160"/>
      <c r="X864" s="160"/>
      <c r="Y864" s="160"/>
      <c r="Z864" s="149"/>
      <c r="AA864" s="149"/>
      <c r="AB864" s="149"/>
      <c r="AC864" s="149"/>
      <c r="AD864" s="149"/>
      <c r="AE864" s="149"/>
      <c r="AF864" s="149"/>
      <c r="AG864" s="149" t="s">
        <v>279</v>
      </c>
      <c r="AH864" s="149"/>
      <c r="AI864" s="149"/>
      <c r="AJ864" s="149"/>
      <c r="AK864" s="149"/>
      <c r="AL864" s="149"/>
      <c r="AM864" s="149"/>
      <c r="AN864" s="149"/>
      <c r="AO864" s="149"/>
      <c r="AP864" s="149"/>
      <c r="AQ864" s="149"/>
      <c r="AR864" s="149"/>
      <c r="AS864" s="149"/>
      <c r="AT864" s="149"/>
      <c r="AU864" s="149"/>
      <c r="AV864" s="149"/>
      <c r="AW864" s="149"/>
      <c r="AX864" s="149"/>
      <c r="AY864" s="149"/>
      <c r="AZ864" s="149"/>
      <c r="BA864" s="149"/>
      <c r="BB864" s="149"/>
      <c r="BC864" s="149"/>
      <c r="BD864" s="149"/>
      <c r="BE864" s="149"/>
      <c r="BF864" s="149"/>
      <c r="BG864" s="149"/>
      <c r="BH864" s="149"/>
    </row>
    <row r="865" spans="1:60" x14ac:dyDescent="0.2">
      <c r="A865" s="168" t="s">
        <v>267</v>
      </c>
      <c r="B865" s="169" t="s">
        <v>202</v>
      </c>
      <c r="C865" s="184" t="s">
        <v>203</v>
      </c>
      <c r="D865" s="170"/>
      <c r="E865" s="171"/>
      <c r="F865" s="172"/>
      <c r="G865" s="172">
        <f>SUMIF(AG866:AG874,"&lt;&gt;NOR",G866:G874)</f>
        <v>0</v>
      </c>
      <c r="H865" s="172"/>
      <c r="I865" s="172">
        <f>SUM(I866:I874)</f>
        <v>0</v>
      </c>
      <c r="J865" s="172"/>
      <c r="K865" s="172">
        <f>SUM(K866:K874)</f>
        <v>0</v>
      </c>
      <c r="L865" s="172"/>
      <c r="M865" s="172">
        <f>SUM(M866:M874)</f>
        <v>0</v>
      </c>
      <c r="N865" s="171"/>
      <c r="O865" s="171">
        <f>SUM(O866:O874)</f>
        <v>0</v>
      </c>
      <c r="P865" s="171"/>
      <c r="Q865" s="171">
        <f>SUM(Q866:Q874)</f>
        <v>0</v>
      </c>
      <c r="R865" s="172"/>
      <c r="S865" s="172"/>
      <c r="T865" s="173"/>
      <c r="U865" s="167"/>
      <c r="V865" s="167">
        <f>SUM(V866:V874)</f>
        <v>9.6999999999999993</v>
      </c>
      <c r="W865" s="167"/>
      <c r="X865" s="167"/>
      <c r="Y865" s="167"/>
      <c r="AG865" t="s">
        <v>268</v>
      </c>
    </row>
    <row r="866" spans="1:60" outlineLevel="1" x14ac:dyDescent="0.2">
      <c r="A866" s="175">
        <v>202</v>
      </c>
      <c r="B866" s="176" t="s">
        <v>2177</v>
      </c>
      <c r="C866" s="185" t="s">
        <v>2178</v>
      </c>
      <c r="D866" s="177" t="s">
        <v>661</v>
      </c>
      <c r="E866" s="178">
        <v>32.340000000000003</v>
      </c>
      <c r="F866" s="179"/>
      <c r="G866" s="180">
        <f>ROUND(E866*F866,2)</f>
        <v>0</v>
      </c>
      <c r="H866" s="179"/>
      <c r="I866" s="180">
        <f>ROUND(E866*H866,2)</f>
        <v>0</v>
      </c>
      <c r="J866" s="179"/>
      <c r="K866" s="180">
        <f>ROUND(E866*J866,2)</f>
        <v>0</v>
      </c>
      <c r="L866" s="180">
        <v>21</v>
      </c>
      <c r="M866" s="180">
        <f>G866*(1+L866/100)</f>
        <v>0</v>
      </c>
      <c r="N866" s="178">
        <v>6.0000000000000002E-5</v>
      </c>
      <c r="O866" s="178">
        <f>ROUND(E866*N866,2)</f>
        <v>0</v>
      </c>
      <c r="P866" s="178">
        <v>0</v>
      </c>
      <c r="Q866" s="178">
        <f>ROUND(E866*P866,2)</f>
        <v>0</v>
      </c>
      <c r="R866" s="180" t="s">
        <v>619</v>
      </c>
      <c r="S866" s="180" t="s">
        <v>272</v>
      </c>
      <c r="T866" s="181" t="s">
        <v>272</v>
      </c>
      <c r="U866" s="160">
        <v>0.3</v>
      </c>
      <c r="V866" s="160">
        <f>ROUND(E866*U866,2)</f>
        <v>9.6999999999999993</v>
      </c>
      <c r="W866" s="160"/>
      <c r="X866" s="160" t="s">
        <v>313</v>
      </c>
      <c r="Y866" s="160" t="s">
        <v>275</v>
      </c>
      <c r="Z866" s="149"/>
      <c r="AA866" s="149"/>
      <c r="AB866" s="149"/>
      <c r="AC866" s="149"/>
      <c r="AD866" s="149"/>
      <c r="AE866" s="149"/>
      <c r="AF866" s="149"/>
      <c r="AG866" s="149" t="s">
        <v>554</v>
      </c>
      <c r="AH866" s="149"/>
      <c r="AI866" s="149"/>
      <c r="AJ866" s="149"/>
      <c r="AK866" s="149"/>
      <c r="AL866" s="149"/>
      <c r="AM866" s="149"/>
      <c r="AN866" s="149"/>
      <c r="AO866" s="149"/>
      <c r="AP866" s="149"/>
      <c r="AQ866" s="149"/>
      <c r="AR866" s="149"/>
      <c r="AS866" s="149"/>
      <c r="AT866" s="149"/>
      <c r="AU866" s="149"/>
      <c r="AV866" s="149"/>
      <c r="AW866" s="149"/>
      <c r="AX866" s="149"/>
      <c r="AY866" s="149"/>
      <c r="AZ866" s="149"/>
      <c r="BA866" s="149"/>
      <c r="BB866" s="149"/>
      <c r="BC866" s="149"/>
      <c r="BD866" s="149"/>
      <c r="BE866" s="149"/>
      <c r="BF866" s="149"/>
      <c r="BG866" s="149"/>
      <c r="BH866" s="149"/>
    </row>
    <row r="867" spans="1:60" outlineLevel="2" x14ac:dyDescent="0.2">
      <c r="A867" s="156"/>
      <c r="B867" s="157"/>
      <c r="C867" s="186" t="s">
        <v>2179</v>
      </c>
      <c r="D867" s="165"/>
      <c r="E867" s="166">
        <v>32.340000000000003</v>
      </c>
      <c r="F867" s="160"/>
      <c r="G867" s="160"/>
      <c r="H867" s="160"/>
      <c r="I867" s="160"/>
      <c r="J867" s="160"/>
      <c r="K867" s="160"/>
      <c r="L867" s="160"/>
      <c r="M867" s="160"/>
      <c r="N867" s="159"/>
      <c r="O867" s="159"/>
      <c r="P867" s="159"/>
      <c r="Q867" s="159"/>
      <c r="R867" s="160"/>
      <c r="S867" s="160"/>
      <c r="T867" s="160"/>
      <c r="U867" s="160"/>
      <c r="V867" s="160"/>
      <c r="W867" s="160"/>
      <c r="X867" s="160"/>
      <c r="Y867" s="160"/>
      <c r="Z867" s="149"/>
      <c r="AA867" s="149"/>
      <c r="AB867" s="149"/>
      <c r="AC867" s="149"/>
      <c r="AD867" s="149"/>
      <c r="AE867" s="149"/>
      <c r="AF867" s="149"/>
      <c r="AG867" s="149" t="s">
        <v>284</v>
      </c>
      <c r="AH867" s="149">
        <v>0</v>
      </c>
      <c r="AI867" s="149"/>
      <c r="AJ867" s="149"/>
      <c r="AK867" s="149"/>
      <c r="AL867" s="149"/>
      <c r="AM867" s="149"/>
      <c r="AN867" s="149"/>
      <c r="AO867" s="149"/>
      <c r="AP867" s="149"/>
      <c r="AQ867" s="149"/>
      <c r="AR867" s="149"/>
      <c r="AS867" s="149"/>
      <c r="AT867" s="149"/>
      <c r="AU867" s="149"/>
      <c r="AV867" s="149"/>
      <c r="AW867" s="149"/>
      <c r="AX867" s="149"/>
      <c r="AY867" s="149"/>
      <c r="AZ867" s="149"/>
      <c r="BA867" s="149"/>
      <c r="BB867" s="149"/>
      <c r="BC867" s="149"/>
      <c r="BD867" s="149"/>
      <c r="BE867" s="149"/>
      <c r="BF867" s="149"/>
      <c r="BG867" s="149"/>
      <c r="BH867" s="149"/>
    </row>
    <row r="868" spans="1:60" outlineLevel="2" x14ac:dyDescent="0.2">
      <c r="A868" s="156"/>
      <c r="B868" s="157"/>
      <c r="C868" s="251"/>
      <c r="D868" s="252"/>
      <c r="E868" s="252"/>
      <c r="F868" s="252"/>
      <c r="G868" s="252"/>
      <c r="H868" s="160"/>
      <c r="I868" s="160"/>
      <c r="J868" s="160"/>
      <c r="K868" s="160"/>
      <c r="L868" s="160"/>
      <c r="M868" s="160"/>
      <c r="N868" s="159"/>
      <c r="O868" s="159"/>
      <c r="P868" s="159"/>
      <c r="Q868" s="159"/>
      <c r="R868" s="160"/>
      <c r="S868" s="160"/>
      <c r="T868" s="160"/>
      <c r="U868" s="160"/>
      <c r="V868" s="160"/>
      <c r="W868" s="160"/>
      <c r="X868" s="160"/>
      <c r="Y868" s="160"/>
      <c r="Z868" s="149"/>
      <c r="AA868" s="149"/>
      <c r="AB868" s="149"/>
      <c r="AC868" s="149"/>
      <c r="AD868" s="149"/>
      <c r="AE868" s="149"/>
      <c r="AF868" s="149"/>
      <c r="AG868" s="149" t="s">
        <v>279</v>
      </c>
      <c r="AH868" s="149"/>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H868" s="149"/>
    </row>
    <row r="869" spans="1:60" outlineLevel="1" x14ac:dyDescent="0.2">
      <c r="A869" s="175">
        <v>203</v>
      </c>
      <c r="B869" s="176" t="s">
        <v>2180</v>
      </c>
      <c r="C869" s="185" t="s">
        <v>2181</v>
      </c>
      <c r="D869" s="177" t="s">
        <v>998</v>
      </c>
      <c r="E869" s="178">
        <v>1</v>
      </c>
      <c r="F869" s="179"/>
      <c r="G869" s="180">
        <f>ROUND(E869*F869,2)</f>
        <v>0</v>
      </c>
      <c r="H869" s="179"/>
      <c r="I869" s="180">
        <f>ROUND(E869*H869,2)</f>
        <v>0</v>
      </c>
      <c r="J869" s="179"/>
      <c r="K869" s="180">
        <f>ROUND(E869*J869,2)</f>
        <v>0</v>
      </c>
      <c r="L869" s="180">
        <v>21</v>
      </c>
      <c r="M869" s="180">
        <f>G869*(1+L869/100)</f>
        <v>0</v>
      </c>
      <c r="N869" s="178">
        <v>0</v>
      </c>
      <c r="O869" s="178">
        <f>ROUND(E869*N869,2)</f>
        <v>0</v>
      </c>
      <c r="P869" s="178">
        <v>0</v>
      </c>
      <c r="Q869" s="178">
        <f>ROUND(E869*P869,2)</f>
        <v>0</v>
      </c>
      <c r="R869" s="180"/>
      <c r="S869" s="180" t="s">
        <v>354</v>
      </c>
      <c r="T869" s="181" t="s">
        <v>273</v>
      </c>
      <c r="U869" s="160">
        <v>0</v>
      </c>
      <c r="V869" s="160">
        <f>ROUND(E869*U869,2)</f>
        <v>0</v>
      </c>
      <c r="W869" s="160"/>
      <c r="X869" s="160" t="s">
        <v>313</v>
      </c>
      <c r="Y869" s="160" t="s">
        <v>275</v>
      </c>
      <c r="Z869" s="149"/>
      <c r="AA869" s="149"/>
      <c r="AB869" s="149"/>
      <c r="AC869" s="149"/>
      <c r="AD869" s="149"/>
      <c r="AE869" s="149"/>
      <c r="AF869" s="149"/>
      <c r="AG869" s="149" t="s">
        <v>554</v>
      </c>
      <c r="AH869" s="149"/>
      <c r="AI869" s="149"/>
      <c r="AJ869" s="149"/>
      <c r="AK869" s="149"/>
      <c r="AL869" s="149"/>
      <c r="AM869" s="149"/>
      <c r="AN869" s="149"/>
      <c r="AO869" s="149"/>
      <c r="AP869" s="149"/>
      <c r="AQ869" s="149"/>
      <c r="AR869" s="149"/>
      <c r="AS869" s="149"/>
      <c r="AT869" s="149"/>
      <c r="AU869" s="149"/>
      <c r="AV869" s="149"/>
      <c r="AW869" s="149"/>
      <c r="AX869" s="149"/>
      <c r="AY869" s="149"/>
      <c r="AZ869" s="149"/>
      <c r="BA869" s="149"/>
      <c r="BB869" s="149"/>
      <c r="BC869" s="149"/>
      <c r="BD869" s="149"/>
      <c r="BE869" s="149"/>
      <c r="BF869" s="149"/>
      <c r="BG869" s="149"/>
      <c r="BH869" s="149"/>
    </row>
    <row r="870" spans="1:60" outlineLevel="2" x14ac:dyDescent="0.2">
      <c r="A870" s="156"/>
      <c r="B870" s="157"/>
      <c r="C870" s="186" t="s">
        <v>2182</v>
      </c>
      <c r="D870" s="165"/>
      <c r="E870" s="166">
        <v>1</v>
      </c>
      <c r="F870" s="160"/>
      <c r="G870" s="160"/>
      <c r="H870" s="160"/>
      <c r="I870" s="160"/>
      <c r="J870" s="160"/>
      <c r="K870" s="160"/>
      <c r="L870" s="160"/>
      <c r="M870" s="160"/>
      <c r="N870" s="159"/>
      <c r="O870" s="159"/>
      <c r="P870" s="159"/>
      <c r="Q870" s="159"/>
      <c r="R870" s="160"/>
      <c r="S870" s="160"/>
      <c r="T870" s="160"/>
      <c r="U870" s="160"/>
      <c r="V870" s="160"/>
      <c r="W870" s="160"/>
      <c r="X870" s="160"/>
      <c r="Y870" s="160"/>
      <c r="Z870" s="149"/>
      <c r="AA870" s="149"/>
      <c r="AB870" s="149"/>
      <c r="AC870" s="149"/>
      <c r="AD870" s="149"/>
      <c r="AE870" s="149"/>
      <c r="AF870" s="149"/>
      <c r="AG870" s="149" t="s">
        <v>284</v>
      </c>
      <c r="AH870" s="149">
        <v>0</v>
      </c>
      <c r="AI870" s="149"/>
      <c r="AJ870" s="149"/>
      <c r="AK870" s="149"/>
      <c r="AL870" s="149"/>
      <c r="AM870" s="149"/>
      <c r="AN870" s="149"/>
      <c r="AO870" s="149"/>
      <c r="AP870" s="149"/>
      <c r="AQ870" s="149"/>
      <c r="AR870" s="149"/>
      <c r="AS870" s="149"/>
      <c r="AT870" s="149"/>
      <c r="AU870" s="149"/>
      <c r="AV870" s="149"/>
      <c r="AW870" s="149"/>
      <c r="AX870" s="149"/>
      <c r="AY870" s="149"/>
      <c r="AZ870" s="149"/>
      <c r="BA870" s="149"/>
      <c r="BB870" s="149"/>
      <c r="BC870" s="149"/>
      <c r="BD870" s="149"/>
      <c r="BE870" s="149"/>
      <c r="BF870" s="149"/>
      <c r="BG870" s="149"/>
      <c r="BH870" s="149"/>
    </row>
    <row r="871" spans="1:60" outlineLevel="2" x14ac:dyDescent="0.2">
      <c r="A871" s="156"/>
      <c r="B871" s="157"/>
      <c r="C871" s="251"/>
      <c r="D871" s="252"/>
      <c r="E871" s="252"/>
      <c r="F871" s="252"/>
      <c r="G871" s="252"/>
      <c r="H871" s="160"/>
      <c r="I871" s="160"/>
      <c r="J871" s="160"/>
      <c r="K871" s="160"/>
      <c r="L871" s="160"/>
      <c r="M871" s="160"/>
      <c r="N871" s="159"/>
      <c r="O871" s="159"/>
      <c r="P871" s="159"/>
      <c r="Q871" s="159"/>
      <c r="R871" s="160"/>
      <c r="S871" s="160"/>
      <c r="T871" s="160"/>
      <c r="U871" s="160"/>
      <c r="V871" s="160"/>
      <c r="W871" s="160"/>
      <c r="X871" s="160"/>
      <c r="Y871" s="160"/>
      <c r="Z871" s="149"/>
      <c r="AA871" s="149"/>
      <c r="AB871" s="149"/>
      <c r="AC871" s="149"/>
      <c r="AD871" s="149"/>
      <c r="AE871" s="149"/>
      <c r="AF871" s="149"/>
      <c r="AG871" s="149" t="s">
        <v>279</v>
      </c>
      <c r="AH871" s="149"/>
      <c r="AI871" s="149"/>
      <c r="AJ871" s="149"/>
      <c r="AK871" s="149"/>
      <c r="AL871" s="149"/>
      <c r="AM871" s="149"/>
      <c r="AN871" s="149"/>
      <c r="AO871" s="149"/>
      <c r="AP871" s="149"/>
      <c r="AQ871" s="149"/>
      <c r="AR871" s="149"/>
      <c r="AS871" s="149"/>
      <c r="AT871" s="149"/>
      <c r="AU871" s="149"/>
      <c r="AV871" s="149"/>
      <c r="AW871" s="149"/>
      <c r="AX871" s="149"/>
      <c r="AY871" s="149"/>
      <c r="AZ871" s="149"/>
      <c r="BA871" s="149"/>
      <c r="BB871" s="149"/>
      <c r="BC871" s="149"/>
      <c r="BD871" s="149"/>
      <c r="BE871" s="149"/>
      <c r="BF871" s="149"/>
      <c r="BG871" s="149"/>
      <c r="BH871" s="149"/>
    </row>
    <row r="872" spans="1:60" outlineLevel="1" x14ac:dyDescent="0.2">
      <c r="A872" s="156">
        <v>204</v>
      </c>
      <c r="B872" s="157" t="s">
        <v>2183</v>
      </c>
      <c r="C872" s="190" t="s">
        <v>627</v>
      </c>
      <c r="D872" s="158" t="s">
        <v>0</v>
      </c>
      <c r="E872" s="182"/>
      <c r="F872" s="161"/>
      <c r="G872" s="160">
        <f>ROUND(E872*F872,2)</f>
        <v>0</v>
      </c>
      <c r="H872" s="161"/>
      <c r="I872" s="160">
        <f>ROUND(E872*H872,2)</f>
        <v>0</v>
      </c>
      <c r="J872" s="161"/>
      <c r="K872" s="160">
        <f>ROUND(E872*J872,2)</f>
        <v>0</v>
      </c>
      <c r="L872" s="160">
        <v>21</v>
      </c>
      <c r="M872" s="160">
        <f>G872*(1+L872/100)</f>
        <v>0</v>
      </c>
      <c r="N872" s="159">
        <v>0</v>
      </c>
      <c r="O872" s="159">
        <f>ROUND(E872*N872,2)</f>
        <v>0</v>
      </c>
      <c r="P872" s="159">
        <v>0</v>
      </c>
      <c r="Q872" s="159">
        <f>ROUND(E872*P872,2)</f>
        <v>0</v>
      </c>
      <c r="R872" s="160" t="s">
        <v>619</v>
      </c>
      <c r="S872" s="160" t="s">
        <v>272</v>
      </c>
      <c r="T872" s="160" t="s">
        <v>272</v>
      </c>
      <c r="U872" s="160">
        <v>0</v>
      </c>
      <c r="V872" s="160">
        <f>ROUND(E872*U872,2)</f>
        <v>0</v>
      </c>
      <c r="W872" s="160"/>
      <c r="X872" s="160" t="s">
        <v>833</v>
      </c>
      <c r="Y872" s="160" t="s">
        <v>275</v>
      </c>
      <c r="Z872" s="149"/>
      <c r="AA872" s="149"/>
      <c r="AB872" s="149"/>
      <c r="AC872" s="149"/>
      <c r="AD872" s="149"/>
      <c r="AE872" s="149"/>
      <c r="AF872" s="149"/>
      <c r="AG872" s="149" t="s">
        <v>834</v>
      </c>
      <c r="AH872" s="149"/>
      <c r="AI872" s="149"/>
      <c r="AJ872" s="149"/>
      <c r="AK872" s="149"/>
      <c r="AL872" s="149"/>
      <c r="AM872" s="149"/>
      <c r="AN872" s="149"/>
      <c r="AO872" s="149"/>
      <c r="AP872" s="149"/>
      <c r="AQ872" s="149"/>
      <c r="AR872" s="149"/>
      <c r="AS872" s="149"/>
      <c r="AT872" s="149"/>
      <c r="AU872" s="149"/>
      <c r="AV872" s="149"/>
      <c r="AW872" s="149"/>
      <c r="AX872" s="149"/>
      <c r="AY872" s="149"/>
      <c r="AZ872" s="149"/>
      <c r="BA872" s="149"/>
      <c r="BB872" s="149"/>
      <c r="BC872" s="149"/>
      <c r="BD872" s="149"/>
      <c r="BE872" s="149"/>
      <c r="BF872" s="149"/>
      <c r="BG872" s="149"/>
      <c r="BH872" s="149"/>
    </row>
    <row r="873" spans="1:60" outlineLevel="2" x14ac:dyDescent="0.2">
      <c r="A873" s="156"/>
      <c r="B873" s="157"/>
      <c r="C873" s="266" t="s">
        <v>628</v>
      </c>
      <c r="D873" s="267"/>
      <c r="E873" s="267"/>
      <c r="F873" s="267"/>
      <c r="G873" s="267"/>
      <c r="H873" s="160"/>
      <c r="I873" s="160"/>
      <c r="J873" s="160"/>
      <c r="K873" s="160"/>
      <c r="L873" s="160"/>
      <c r="M873" s="160"/>
      <c r="N873" s="159"/>
      <c r="O873" s="159"/>
      <c r="P873" s="159"/>
      <c r="Q873" s="159"/>
      <c r="R873" s="160"/>
      <c r="S873" s="160"/>
      <c r="T873" s="160"/>
      <c r="U873" s="160"/>
      <c r="V873" s="160"/>
      <c r="W873" s="160"/>
      <c r="X873" s="160"/>
      <c r="Y873" s="160"/>
      <c r="Z873" s="149"/>
      <c r="AA873" s="149"/>
      <c r="AB873" s="149"/>
      <c r="AC873" s="149"/>
      <c r="AD873" s="149"/>
      <c r="AE873" s="149"/>
      <c r="AF873" s="149"/>
      <c r="AG873" s="149" t="s">
        <v>316</v>
      </c>
      <c r="AH873" s="149"/>
      <c r="AI873" s="149"/>
      <c r="AJ873" s="149"/>
      <c r="AK873" s="149"/>
      <c r="AL873" s="149"/>
      <c r="AM873" s="149"/>
      <c r="AN873" s="149"/>
      <c r="AO873" s="149"/>
      <c r="AP873" s="149"/>
      <c r="AQ873" s="149"/>
      <c r="AR873" s="149"/>
      <c r="AS873" s="149"/>
      <c r="AT873" s="149"/>
      <c r="AU873" s="149"/>
      <c r="AV873" s="149"/>
      <c r="AW873" s="149"/>
      <c r="AX873" s="149"/>
      <c r="AY873" s="149"/>
      <c r="AZ873" s="149"/>
      <c r="BA873" s="149"/>
      <c r="BB873" s="149"/>
      <c r="BC873" s="149"/>
      <c r="BD873" s="149"/>
      <c r="BE873" s="149"/>
      <c r="BF873" s="149"/>
      <c r="BG873" s="149"/>
      <c r="BH873" s="149"/>
    </row>
    <row r="874" spans="1:60" outlineLevel="2" x14ac:dyDescent="0.2">
      <c r="A874" s="156"/>
      <c r="B874" s="157"/>
      <c r="C874" s="251"/>
      <c r="D874" s="252"/>
      <c r="E874" s="252"/>
      <c r="F874" s="252"/>
      <c r="G874" s="252"/>
      <c r="H874" s="160"/>
      <c r="I874" s="160"/>
      <c r="J874" s="160"/>
      <c r="K874" s="160"/>
      <c r="L874" s="160"/>
      <c r="M874" s="160"/>
      <c r="N874" s="159"/>
      <c r="O874" s="159"/>
      <c r="P874" s="159"/>
      <c r="Q874" s="159"/>
      <c r="R874" s="160"/>
      <c r="S874" s="160"/>
      <c r="T874" s="160"/>
      <c r="U874" s="160"/>
      <c r="V874" s="160"/>
      <c r="W874" s="160"/>
      <c r="X874" s="160"/>
      <c r="Y874" s="160"/>
      <c r="Z874" s="149"/>
      <c r="AA874" s="149"/>
      <c r="AB874" s="149"/>
      <c r="AC874" s="149"/>
      <c r="AD874" s="149"/>
      <c r="AE874" s="149"/>
      <c r="AF874" s="149"/>
      <c r="AG874" s="149" t="s">
        <v>279</v>
      </c>
      <c r="AH874" s="149"/>
      <c r="AI874" s="149"/>
      <c r="AJ874" s="149"/>
      <c r="AK874" s="149"/>
      <c r="AL874" s="149"/>
      <c r="AM874" s="149"/>
      <c r="AN874" s="149"/>
      <c r="AO874" s="149"/>
      <c r="AP874" s="149"/>
      <c r="AQ874" s="149"/>
      <c r="AR874" s="149"/>
      <c r="AS874" s="149"/>
      <c r="AT874" s="149"/>
      <c r="AU874" s="149"/>
      <c r="AV874" s="149"/>
      <c r="AW874" s="149"/>
      <c r="AX874" s="149"/>
      <c r="AY874" s="149"/>
      <c r="AZ874" s="149"/>
      <c r="BA874" s="149"/>
      <c r="BB874" s="149"/>
      <c r="BC874" s="149"/>
      <c r="BD874" s="149"/>
      <c r="BE874" s="149"/>
      <c r="BF874" s="149"/>
      <c r="BG874" s="149"/>
      <c r="BH874" s="149"/>
    </row>
    <row r="875" spans="1:60" x14ac:dyDescent="0.2">
      <c r="A875" s="168" t="s">
        <v>267</v>
      </c>
      <c r="B875" s="169" t="s">
        <v>210</v>
      </c>
      <c r="C875" s="184" t="s">
        <v>211</v>
      </c>
      <c r="D875" s="170"/>
      <c r="E875" s="171"/>
      <c r="F875" s="172"/>
      <c r="G875" s="172">
        <f>SUMIF(AG876:AG909,"&lt;&gt;NOR",G876:G909)</f>
        <v>0</v>
      </c>
      <c r="H875" s="172"/>
      <c r="I875" s="172">
        <f>SUM(I876:I909)</f>
        <v>0</v>
      </c>
      <c r="J875" s="172"/>
      <c r="K875" s="172">
        <f>SUM(K876:K909)</f>
        <v>0</v>
      </c>
      <c r="L875" s="172"/>
      <c r="M875" s="172">
        <f>SUM(M876:M909)</f>
        <v>0</v>
      </c>
      <c r="N875" s="171"/>
      <c r="O875" s="171">
        <f>SUM(O876:O909)</f>
        <v>0.05</v>
      </c>
      <c r="P875" s="171"/>
      <c r="Q875" s="171">
        <f>SUM(Q876:Q909)</f>
        <v>0</v>
      </c>
      <c r="R875" s="172"/>
      <c r="S875" s="172"/>
      <c r="T875" s="173"/>
      <c r="U875" s="167"/>
      <c r="V875" s="167">
        <f>SUM(V876:V909)</f>
        <v>57.46</v>
      </c>
      <c r="W875" s="167"/>
      <c r="X875" s="167"/>
      <c r="Y875" s="167"/>
      <c r="AG875" t="s">
        <v>268</v>
      </c>
    </row>
    <row r="876" spans="1:60" outlineLevel="1" x14ac:dyDescent="0.2">
      <c r="A876" s="175">
        <v>205</v>
      </c>
      <c r="B876" s="176" t="s">
        <v>1551</v>
      </c>
      <c r="C876" s="185" t="s">
        <v>1552</v>
      </c>
      <c r="D876" s="177" t="s">
        <v>330</v>
      </c>
      <c r="E876" s="178">
        <v>286</v>
      </c>
      <c r="F876" s="179"/>
      <c r="G876" s="180">
        <f>ROUND(E876*F876,2)</f>
        <v>0</v>
      </c>
      <c r="H876" s="179"/>
      <c r="I876" s="180">
        <f>ROUND(E876*H876,2)</f>
        <v>0</v>
      </c>
      <c r="J876" s="179"/>
      <c r="K876" s="180">
        <f>ROUND(E876*J876,2)</f>
        <v>0</v>
      </c>
      <c r="L876" s="180">
        <v>21</v>
      </c>
      <c r="M876" s="180">
        <f>G876*(1+L876/100)</f>
        <v>0</v>
      </c>
      <c r="N876" s="178">
        <v>3.0000000000000001E-5</v>
      </c>
      <c r="O876" s="178">
        <f>ROUND(E876*N876,2)</f>
        <v>0.01</v>
      </c>
      <c r="P876" s="178">
        <v>0</v>
      </c>
      <c r="Q876" s="178">
        <f>ROUND(E876*P876,2)</f>
        <v>0</v>
      </c>
      <c r="R876" s="180" t="s">
        <v>684</v>
      </c>
      <c r="S876" s="180" t="s">
        <v>272</v>
      </c>
      <c r="T876" s="181" t="s">
        <v>272</v>
      </c>
      <c r="U876" s="160">
        <v>0.03</v>
      </c>
      <c r="V876" s="160">
        <f>ROUND(E876*U876,2)</f>
        <v>8.58</v>
      </c>
      <c r="W876" s="160"/>
      <c r="X876" s="160" t="s">
        <v>313</v>
      </c>
      <c r="Y876" s="160" t="s">
        <v>275</v>
      </c>
      <c r="Z876" s="149"/>
      <c r="AA876" s="149"/>
      <c r="AB876" s="149"/>
      <c r="AC876" s="149"/>
      <c r="AD876" s="149"/>
      <c r="AE876" s="149"/>
      <c r="AF876" s="149"/>
      <c r="AG876" s="149" t="s">
        <v>554</v>
      </c>
      <c r="AH876" s="149"/>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H876" s="149"/>
    </row>
    <row r="877" spans="1:60" outlineLevel="2" x14ac:dyDescent="0.2">
      <c r="A877" s="156"/>
      <c r="B877" s="157"/>
      <c r="C877" s="260" t="s">
        <v>1553</v>
      </c>
      <c r="D877" s="261"/>
      <c r="E877" s="261"/>
      <c r="F877" s="261"/>
      <c r="G877" s="261"/>
      <c r="H877" s="160"/>
      <c r="I877" s="160"/>
      <c r="J877" s="160"/>
      <c r="K877" s="160"/>
      <c r="L877" s="160"/>
      <c r="M877" s="160"/>
      <c r="N877" s="159"/>
      <c r="O877" s="159"/>
      <c r="P877" s="159"/>
      <c r="Q877" s="159"/>
      <c r="R877" s="160"/>
      <c r="S877" s="160"/>
      <c r="T877" s="160"/>
      <c r="U877" s="160"/>
      <c r="V877" s="160"/>
      <c r="W877" s="160"/>
      <c r="X877" s="160"/>
      <c r="Y877" s="160"/>
      <c r="Z877" s="149"/>
      <c r="AA877" s="149"/>
      <c r="AB877" s="149"/>
      <c r="AC877" s="149"/>
      <c r="AD877" s="149"/>
      <c r="AE877" s="149"/>
      <c r="AF877" s="149"/>
      <c r="AG877" s="149" t="s">
        <v>316</v>
      </c>
      <c r="AH877" s="149"/>
      <c r="AI877" s="149"/>
      <c r="AJ877" s="149"/>
      <c r="AK877" s="149"/>
      <c r="AL877" s="149"/>
      <c r="AM877" s="149"/>
      <c r="AN877" s="149"/>
      <c r="AO877" s="149"/>
      <c r="AP877" s="149"/>
      <c r="AQ877" s="149"/>
      <c r="AR877" s="149"/>
      <c r="AS877" s="149"/>
      <c r="AT877" s="149"/>
      <c r="AU877" s="149"/>
      <c r="AV877" s="149"/>
      <c r="AW877" s="149"/>
      <c r="AX877" s="149"/>
      <c r="AY877" s="149"/>
      <c r="AZ877" s="149"/>
      <c r="BA877" s="149"/>
      <c r="BB877" s="149"/>
      <c r="BC877" s="149"/>
      <c r="BD877" s="149"/>
      <c r="BE877" s="149"/>
      <c r="BF877" s="149"/>
      <c r="BG877" s="149"/>
      <c r="BH877" s="149"/>
    </row>
    <row r="878" spans="1:60" outlineLevel="2" x14ac:dyDescent="0.2">
      <c r="A878" s="156"/>
      <c r="B878" s="157"/>
      <c r="C878" s="264" t="s">
        <v>1574</v>
      </c>
      <c r="D878" s="265"/>
      <c r="E878" s="265"/>
      <c r="F878" s="265"/>
      <c r="G878" s="265"/>
      <c r="H878" s="160"/>
      <c r="I878" s="160"/>
      <c r="J878" s="160"/>
      <c r="K878" s="160"/>
      <c r="L878" s="160"/>
      <c r="M878" s="160"/>
      <c r="N878" s="159"/>
      <c r="O878" s="159"/>
      <c r="P878" s="159"/>
      <c r="Q878" s="159"/>
      <c r="R878" s="160"/>
      <c r="S878" s="160"/>
      <c r="T878" s="160"/>
      <c r="U878" s="160"/>
      <c r="V878" s="160"/>
      <c r="W878" s="160"/>
      <c r="X878" s="160"/>
      <c r="Y878" s="160"/>
      <c r="Z878" s="149"/>
      <c r="AA878" s="149"/>
      <c r="AB878" s="149"/>
      <c r="AC878" s="149"/>
      <c r="AD878" s="149"/>
      <c r="AE878" s="149"/>
      <c r="AF878" s="149"/>
      <c r="AG878" s="149" t="s">
        <v>278</v>
      </c>
      <c r="AH878" s="149"/>
      <c r="AI878" s="149"/>
      <c r="AJ878" s="149"/>
      <c r="AK878" s="149"/>
      <c r="AL878" s="149"/>
      <c r="AM878" s="149"/>
      <c r="AN878" s="149"/>
      <c r="AO878" s="149"/>
      <c r="AP878" s="149"/>
      <c r="AQ878" s="149"/>
      <c r="AR878" s="149"/>
      <c r="AS878" s="149"/>
      <c r="AT878" s="149"/>
      <c r="AU878" s="149"/>
      <c r="AV878" s="149"/>
      <c r="AW878" s="149"/>
      <c r="AX878" s="149"/>
      <c r="AY878" s="149"/>
      <c r="AZ878" s="149"/>
      <c r="BA878" s="149"/>
      <c r="BB878" s="149"/>
      <c r="BC878" s="149"/>
      <c r="BD878" s="149"/>
      <c r="BE878" s="149"/>
      <c r="BF878" s="149"/>
      <c r="BG878" s="149"/>
      <c r="BH878" s="149"/>
    </row>
    <row r="879" spans="1:60" outlineLevel="2" x14ac:dyDescent="0.2">
      <c r="A879" s="156"/>
      <c r="B879" s="157"/>
      <c r="C879" s="186" t="s">
        <v>2184</v>
      </c>
      <c r="D879" s="165"/>
      <c r="E879" s="166">
        <v>275</v>
      </c>
      <c r="F879" s="160"/>
      <c r="G879" s="160"/>
      <c r="H879" s="160"/>
      <c r="I879" s="160"/>
      <c r="J879" s="160"/>
      <c r="K879" s="160"/>
      <c r="L879" s="160"/>
      <c r="M879" s="160"/>
      <c r="N879" s="159"/>
      <c r="O879" s="159"/>
      <c r="P879" s="159"/>
      <c r="Q879" s="159"/>
      <c r="R879" s="160"/>
      <c r="S879" s="160"/>
      <c r="T879" s="160"/>
      <c r="U879" s="160"/>
      <c r="V879" s="160"/>
      <c r="W879" s="160"/>
      <c r="X879" s="160"/>
      <c r="Y879" s="160"/>
      <c r="Z879" s="149"/>
      <c r="AA879" s="149"/>
      <c r="AB879" s="149"/>
      <c r="AC879" s="149"/>
      <c r="AD879" s="149"/>
      <c r="AE879" s="149"/>
      <c r="AF879" s="149"/>
      <c r="AG879" s="149" t="s">
        <v>284</v>
      </c>
      <c r="AH879" s="149">
        <v>0</v>
      </c>
      <c r="AI879" s="149"/>
      <c r="AJ879" s="149"/>
      <c r="AK879" s="149"/>
      <c r="AL879" s="149"/>
      <c r="AM879" s="149"/>
      <c r="AN879" s="149"/>
      <c r="AO879" s="149"/>
      <c r="AP879" s="149"/>
      <c r="AQ879" s="149"/>
      <c r="AR879" s="149"/>
      <c r="AS879" s="149"/>
      <c r="AT879" s="149"/>
      <c r="AU879" s="149"/>
      <c r="AV879" s="149"/>
      <c r="AW879" s="149"/>
      <c r="AX879" s="149"/>
      <c r="AY879" s="149"/>
      <c r="AZ879" s="149"/>
      <c r="BA879" s="149"/>
      <c r="BB879" s="149"/>
      <c r="BC879" s="149"/>
      <c r="BD879" s="149"/>
      <c r="BE879" s="149"/>
      <c r="BF879" s="149"/>
      <c r="BG879" s="149"/>
      <c r="BH879" s="149"/>
    </row>
    <row r="880" spans="1:60" outlineLevel="3" x14ac:dyDescent="0.2">
      <c r="A880" s="156"/>
      <c r="B880" s="157"/>
      <c r="C880" s="186" t="s">
        <v>2185</v>
      </c>
      <c r="D880" s="165"/>
      <c r="E880" s="166">
        <v>11</v>
      </c>
      <c r="F880" s="160"/>
      <c r="G880" s="160"/>
      <c r="H880" s="160"/>
      <c r="I880" s="160"/>
      <c r="J880" s="160"/>
      <c r="K880" s="160"/>
      <c r="L880" s="160"/>
      <c r="M880" s="160"/>
      <c r="N880" s="159"/>
      <c r="O880" s="159"/>
      <c r="P880" s="159"/>
      <c r="Q880" s="159"/>
      <c r="R880" s="160"/>
      <c r="S880" s="160"/>
      <c r="T880" s="160"/>
      <c r="U880" s="160"/>
      <c r="V880" s="160"/>
      <c r="W880" s="160"/>
      <c r="X880" s="160"/>
      <c r="Y880" s="160"/>
      <c r="Z880" s="149"/>
      <c r="AA880" s="149"/>
      <c r="AB880" s="149"/>
      <c r="AC880" s="149"/>
      <c r="AD880" s="149"/>
      <c r="AE880" s="149"/>
      <c r="AF880" s="149"/>
      <c r="AG880" s="149" t="s">
        <v>284</v>
      </c>
      <c r="AH880" s="149">
        <v>0</v>
      </c>
      <c r="AI880" s="149"/>
      <c r="AJ880" s="149"/>
      <c r="AK880" s="149"/>
      <c r="AL880" s="149"/>
      <c r="AM880" s="149"/>
      <c r="AN880" s="149"/>
      <c r="AO880" s="149"/>
      <c r="AP880" s="149"/>
      <c r="AQ880" s="149"/>
      <c r="AR880" s="149"/>
      <c r="AS880" s="149"/>
      <c r="AT880" s="149"/>
      <c r="AU880" s="149"/>
      <c r="AV880" s="149"/>
      <c r="AW880" s="149"/>
      <c r="AX880" s="149"/>
      <c r="AY880" s="149"/>
      <c r="AZ880" s="149"/>
      <c r="BA880" s="149"/>
      <c r="BB880" s="149"/>
      <c r="BC880" s="149"/>
      <c r="BD880" s="149"/>
      <c r="BE880" s="149"/>
      <c r="BF880" s="149"/>
      <c r="BG880" s="149"/>
      <c r="BH880" s="149"/>
    </row>
    <row r="881" spans="1:60" outlineLevel="2" x14ac:dyDescent="0.2">
      <c r="A881" s="156"/>
      <c r="B881" s="157"/>
      <c r="C881" s="251"/>
      <c r="D881" s="252"/>
      <c r="E881" s="252"/>
      <c r="F881" s="252"/>
      <c r="G881" s="252"/>
      <c r="H881" s="160"/>
      <c r="I881" s="160"/>
      <c r="J881" s="160"/>
      <c r="K881" s="160"/>
      <c r="L881" s="160"/>
      <c r="M881" s="160"/>
      <c r="N881" s="159"/>
      <c r="O881" s="159"/>
      <c r="P881" s="159"/>
      <c r="Q881" s="159"/>
      <c r="R881" s="160"/>
      <c r="S881" s="160"/>
      <c r="T881" s="160"/>
      <c r="U881" s="160"/>
      <c r="V881" s="160"/>
      <c r="W881" s="160"/>
      <c r="X881" s="160"/>
      <c r="Y881" s="160"/>
      <c r="Z881" s="149"/>
      <c r="AA881" s="149"/>
      <c r="AB881" s="149"/>
      <c r="AC881" s="149"/>
      <c r="AD881" s="149"/>
      <c r="AE881" s="149"/>
      <c r="AF881" s="149"/>
      <c r="AG881" s="149" t="s">
        <v>279</v>
      </c>
      <c r="AH881" s="149"/>
      <c r="AI881" s="149"/>
      <c r="AJ881" s="149"/>
      <c r="AK881" s="149"/>
      <c r="AL881" s="149"/>
      <c r="AM881" s="149"/>
      <c r="AN881" s="149"/>
      <c r="AO881" s="149"/>
      <c r="AP881" s="149"/>
      <c r="AQ881" s="149"/>
      <c r="AR881" s="149"/>
      <c r="AS881" s="149"/>
      <c r="AT881" s="149"/>
      <c r="AU881" s="149"/>
      <c r="AV881" s="149"/>
      <c r="AW881" s="149"/>
      <c r="AX881" s="149"/>
      <c r="AY881" s="149"/>
      <c r="AZ881" s="149"/>
      <c r="BA881" s="149"/>
      <c r="BB881" s="149"/>
      <c r="BC881" s="149"/>
      <c r="BD881" s="149"/>
      <c r="BE881" s="149"/>
      <c r="BF881" s="149"/>
      <c r="BG881" s="149"/>
      <c r="BH881" s="149"/>
    </row>
    <row r="882" spans="1:60" outlineLevel="1" x14ac:dyDescent="0.2">
      <c r="A882" s="175">
        <v>206</v>
      </c>
      <c r="B882" s="176" t="s">
        <v>1557</v>
      </c>
      <c r="C882" s="185" t="s">
        <v>1558</v>
      </c>
      <c r="D882" s="177" t="s">
        <v>330</v>
      </c>
      <c r="E882" s="178">
        <v>61</v>
      </c>
      <c r="F882" s="179"/>
      <c r="G882" s="180">
        <f>ROUND(E882*F882,2)</f>
        <v>0</v>
      </c>
      <c r="H882" s="179"/>
      <c r="I882" s="180">
        <f>ROUND(E882*H882,2)</f>
        <v>0</v>
      </c>
      <c r="J882" s="179"/>
      <c r="K882" s="180">
        <f>ROUND(E882*J882,2)</f>
        <v>0</v>
      </c>
      <c r="L882" s="180">
        <v>21</v>
      </c>
      <c r="M882" s="180">
        <f>G882*(1+L882/100)</f>
        <v>0</v>
      </c>
      <c r="N882" s="178">
        <v>4.0000000000000003E-5</v>
      </c>
      <c r="O882" s="178">
        <f>ROUND(E882*N882,2)</f>
        <v>0</v>
      </c>
      <c r="P882" s="178">
        <v>0</v>
      </c>
      <c r="Q882" s="178">
        <f>ROUND(E882*P882,2)</f>
        <v>0</v>
      </c>
      <c r="R882" s="180" t="s">
        <v>684</v>
      </c>
      <c r="S882" s="180" t="s">
        <v>272</v>
      </c>
      <c r="T882" s="181" t="s">
        <v>272</v>
      </c>
      <c r="U882" s="160">
        <v>0.02</v>
      </c>
      <c r="V882" s="160">
        <f>ROUND(E882*U882,2)</f>
        <v>1.22</v>
      </c>
      <c r="W882" s="160"/>
      <c r="X882" s="160" t="s">
        <v>313</v>
      </c>
      <c r="Y882" s="160" t="s">
        <v>275</v>
      </c>
      <c r="Z882" s="149"/>
      <c r="AA882" s="149"/>
      <c r="AB882" s="149"/>
      <c r="AC882" s="149"/>
      <c r="AD882" s="149"/>
      <c r="AE882" s="149"/>
      <c r="AF882" s="149"/>
      <c r="AG882" s="149" t="s">
        <v>554</v>
      </c>
      <c r="AH882" s="149"/>
      <c r="AI882" s="149"/>
      <c r="AJ882" s="149"/>
      <c r="AK882" s="149"/>
      <c r="AL882" s="149"/>
      <c r="AM882" s="149"/>
      <c r="AN882" s="149"/>
      <c r="AO882" s="149"/>
      <c r="AP882" s="149"/>
      <c r="AQ882" s="149"/>
      <c r="AR882" s="149"/>
      <c r="AS882" s="149"/>
      <c r="AT882" s="149"/>
      <c r="AU882" s="149"/>
      <c r="AV882" s="149"/>
      <c r="AW882" s="149"/>
      <c r="AX882" s="149"/>
      <c r="AY882" s="149"/>
      <c r="AZ882" s="149"/>
      <c r="BA882" s="149"/>
      <c r="BB882" s="149"/>
      <c r="BC882" s="149"/>
      <c r="BD882" s="149"/>
      <c r="BE882" s="149"/>
      <c r="BF882" s="149"/>
      <c r="BG882" s="149"/>
      <c r="BH882" s="149"/>
    </row>
    <row r="883" spans="1:60" outlineLevel="2" x14ac:dyDescent="0.2">
      <c r="A883" s="156"/>
      <c r="B883" s="157"/>
      <c r="C883" s="260" t="s">
        <v>1553</v>
      </c>
      <c r="D883" s="261"/>
      <c r="E883" s="261"/>
      <c r="F883" s="261"/>
      <c r="G883" s="261"/>
      <c r="H883" s="160"/>
      <c r="I883" s="160"/>
      <c r="J883" s="160"/>
      <c r="K883" s="160"/>
      <c r="L883" s="160"/>
      <c r="M883" s="160"/>
      <c r="N883" s="159"/>
      <c r="O883" s="159"/>
      <c r="P883" s="159"/>
      <c r="Q883" s="159"/>
      <c r="R883" s="160"/>
      <c r="S883" s="160"/>
      <c r="T883" s="160"/>
      <c r="U883" s="160"/>
      <c r="V883" s="160"/>
      <c r="W883" s="160"/>
      <c r="X883" s="160"/>
      <c r="Y883" s="160"/>
      <c r="Z883" s="149"/>
      <c r="AA883" s="149"/>
      <c r="AB883" s="149"/>
      <c r="AC883" s="149"/>
      <c r="AD883" s="149"/>
      <c r="AE883" s="149"/>
      <c r="AF883" s="149"/>
      <c r="AG883" s="149" t="s">
        <v>316</v>
      </c>
      <c r="AH883" s="149"/>
      <c r="AI883" s="149"/>
      <c r="AJ883" s="149"/>
      <c r="AK883" s="149"/>
      <c r="AL883" s="149"/>
      <c r="AM883" s="149"/>
      <c r="AN883" s="149"/>
      <c r="AO883" s="149"/>
      <c r="AP883" s="149"/>
      <c r="AQ883" s="149"/>
      <c r="AR883" s="149"/>
      <c r="AS883" s="149"/>
      <c r="AT883" s="149"/>
      <c r="AU883" s="149"/>
      <c r="AV883" s="149"/>
      <c r="AW883" s="149"/>
      <c r="AX883" s="149"/>
      <c r="AY883" s="149"/>
      <c r="AZ883" s="149"/>
      <c r="BA883" s="149"/>
      <c r="BB883" s="149"/>
      <c r="BC883" s="149"/>
      <c r="BD883" s="149"/>
      <c r="BE883" s="149"/>
      <c r="BF883" s="149"/>
      <c r="BG883" s="149"/>
      <c r="BH883" s="149"/>
    </row>
    <row r="884" spans="1:60" outlineLevel="2" x14ac:dyDescent="0.2">
      <c r="A884" s="156"/>
      <c r="B884" s="157"/>
      <c r="C884" s="264" t="s">
        <v>1574</v>
      </c>
      <c r="D884" s="265"/>
      <c r="E884" s="265"/>
      <c r="F884" s="265"/>
      <c r="G884" s="265"/>
      <c r="H884" s="160"/>
      <c r="I884" s="160"/>
      <c r="J884" s="160"/>
      <c r="K884" s="160"/>
      <c r="L884" s="160"/>
      <c r="M884" s="160"/>
      <c r="N884" s="159"/>
      <c r="O884" s="159"/>
      <c r="P884" s="159"/>
      <c r="Q884" s="159"/>
      <c r="R884" s="160"/>
      <c r="S884" s="160"/>
      <c r="T884" s="160"/>
      <c r="U884" s="160"/>
      <c r="V884" s="160"/>
      <c r="W884" s="160"/>
      <c r="X884" s="160"/>
      <c r="Y884" s="160"/>
      <c r="Z884" s="149"/>
      <c r="AA884" s="149"/>
      <c r="AB884" s="149"/>
      <c r="AC884" s="149"/>
      <c r="AD884" s="149"/>
      <c r="AE884" s="149"/>
      <c r="AF884" s="149"/>
      <c r="AG884" s="149" t="s">
        <v>278</v>
      </c>
      <c r="AH884" s="149"/>
      <c r="AI884" s="149"/>
      <c r="AJ884" s="149"/>
      <c r="AK884" s="149"/>
      <c r="AL884" s="149"/>
      <c r="AM884" s="149"/>
      <c r="AN884" s="149"/>
      <c r="AO884" s="149"/>
      <c r="AP884" s="149"/>
      <c r="AQ884" s="149"/>
      <c r="AR884" s="149"/>
      <c r="AS884" s="149"/>
      <c r="AT884" s="149"/>
      <c r="AU884" s="149"/>
      <c r="AV884" s="149"/>
      <c r="AW884" s="149"/>
      <c r="AX884" s="149"/>
      <c r="AY884" s="149"/>
      <c r="AZ884" s="149"/>
      <c r="BA884" s="149"/>
      <c r="BB884" s="149"/>
      <c r="BC884" s="149"/>
      <c r="BD884" s="149"/>
      <c r="BE884" s="149"/>
      <c r="BF884" s="149"/>
      <c r="BG884" s="149"/>
      <c r="BH884" s="149"/>
    </row>
    <row r="885" spans="1:60" outlineLevel="2" x14ac:dyDescent="0.2">
      <c r="A885" s="156"/>
      <c r="B885" s="157"/>
      <c r="C885" s="186" t="s">
        <v>2186</v>
      </c>
      <c r="D885" s="165"/>
      <c r="E885" s="166">
        <v>46</v>
      </c>
      <c r="F885" s="160"/>
      <c r="G885" s="160"/>
      <c r="H885" s="160"/>
      <c r="I885" s="160"/>
      <c r="J885" s="160"/>
      <c r="K885" s="160"/>
      <c r="L885" s="160"/>
      <c r="M885" s="160"/>
      <c r="N885" s="159"/>
      <c r="O885" s="159"/>
      <c r="P885" s="159"/>
      <c r="Q885" s="159"/>
      <c r="R885" s="160"/>
      <c r="S885" s="160"/>
      <c r="T885" s="160"/>
      <c r="U885" s="160"/>
      <c r="V885" s="160"/>
      <c r="W885" s="160"/>
      <c r="X885" s="160"/>
      <c r="Y885" s="160"/>
      <c r="Z885" s="149"/>
      <c r="AA885" s="149"/>
      <c r="AB885" s="149"/>
      <c r="AC885" s="149"/>
      <c r="AD885" s="149"/>
      <c r="AE885" s="149"/>
      <c r="AF885" s="149"/>
      <c r="AG885" s="149" t="s">
        <v>284</v>
      </c>
      <c r="AH885" s="149">
        <v>0</v>
      </c>
      <c r="AI885" s="149"/>
      <c r="AJ885" s="149"/>
      <c r="AK885" s="149"/>
      <c r="AL885" s="149"/>
      <c r="AM885" s="149"/>
      <c r="AN885" s="149"/>
      <c r="AO885" s="149"/>
      <c r="AP885" s="149"/>
      <c r="AQ885" s="149"/>
      <c r="AR885" s="149"/>
      <c r="AS885" s="149"/>
      <c r="AT885" s="149"/>
      <c r="AU885" s="149"/>
      <c r="AV885" s="149"/>
      <c r="AW885" s="149"/>
      <c r="AX885" s="149"/>
      <c r="AY885" s="149"/>
      <c r="AZ885" s="149"/>
      <c r="BA885" s="149"/>
      <c r="BB885" s="149"/>
      <c r="BC885" s="149"/>
      <c r="BD885" s="149"/>
      <c r="BE885" s="149"/>
      <c r="BF885" s="149"/>
      <c r="BG885" s="149"/>
      <c r="BH885" s="149"/>
    </row>
    <row r="886" spans="1:60" outlineLevel="3" x14ac:dyDescent="0.2">
      <c r="A886" s="156"/>
      <c r="B886" s="157"/>
      <c r="C886" s="186" t="s">
        <v>2187</v>
      </c>
      <c r="D886" s="165"/>
      <c r="E886" s="166">
        <v>15</v>
      </c>
      <c r="F886" s="160"/>
      <c r="G886" s="160"/>
      <c r="H886" s="160"/>
      <c r="I886" s="160"/>
      <c r="J886" s="160"/>
      <c r="K886" s="160"/>
      <c r="L886" s="160"/>
      <c r="M886" s="160"/>
      <c r="N886" s="159"/>
      <c r="O886" s="159"/>
      <c r="P886" s="159"/>
      <c r="Q886" s="159"/>
      <c r="R886" s="160"/>
      <c r="S886" s="160"/>
      <c r="T886" s="160"/>
      <c r="U886" s="160"/>
      <c r="V886" s="160"/>
      <c r="W886" s="160"/>
      <c r="X886" s="160"/>
      <c r="Y886" s="160"/>
      <c r="Z886" s="149"/>
      <c r="AA886" s="149"/>
      <c r="AB886" s="149"/>
      <c r="AC886" s="149"/>
      <c r="AD886" s="149"/>
      <c r="AE886" s="149"/>
      <c r="AF886" s="149"/>
      <c r="AG886" s="149" t="s">
        <v>284</v>
      </c>
      <c r="AH886" s="149">
        <v>0</v>
      </c>
      <c r="AI886" s="149"/>
      <c r="AJ886" s="149"/>
      <c r="AK886" s="149"/>
      <c r="AL886" s="149"/>
      <c r="AM886" s="149"/>
      <c r="AN886" s="149"/>
      <c r="AO886" s="149"/>
      <c r="AP886" s="149"/>
      <c r="AQ886" s="149"/>
      <c r="AR886" s="149"/>
      <c r="AS886" s="149"/>
      <c r="AT886" s="149"/>
      <c r="AU886" s="149"/>
      <c r="AV886" s="149"/>
      <c r="AW886" s="149"/>
      <c r="AX886" s="149"/>
      <c r="AY886" s="149"/>
      <c r="AZ886" s="149"/>
      <c r="BA886" s="149"/>
      <c r="BB886" s="149"/>
      <c r="BC886" s="149"/>
      <c r="BD886" s="149"/>
      <c r="BE886" s="149"/>
      <c r="BF886" s="149"/>
      <c r="BG886" s="149"/>
      <c r="BH886" s="149"/>
    </row>
    <row r="887" spans="1:60" outlineLevel="2" x14ac:dyDescent="0.2">
      <c r="A887" s="156"/>
      <c r="B887" s="157"/>
      <c r="C887" s="251"/>
      <c r="D887" s="252"/>
      <c r="E887" s="252"/>
      <c r="F887" s="252"/>
      <c r="G887" s="252"/>
      <c r="H887" s="160"/>
      <c r="I887" s="160"/>
      <c r="J887" s="160"/>
      <c r="K887" s="160"/>
      <c r="L887" s="160"/>
      <c r="M887" s="160"/>
      <c r="N887" s="159"/>
      <c r="O887" s="159"/>
      <c r="P887" s="159"/>
      <c r="Q887" s="159"/>
      <c r="R887" s="160"/>
      <c r="S887" s="160"/>
      <c r="T887" s="160"/>
      <c r="U887" s="160"/>
      <c r="V887" s="160"/>
      <c r="W887" s="160"/>
      <c r="X887" s="160"/>
      <c r="Y887" s="160"/>
      <c r="Z887" s="149"/>
      <c r="AA887" s="149"/>
      <c r="AB887" s="149"/>
      <c r="AC887" s="149"/>
      <c r="AD887" s="149"/>
      <c r="AE887" s="149"/>
      <c r="AF887" s="149"/>
      <c r="AG887" s="149" t="s">
        <v>279</v>
      </c>
      <c r="AH887" s="149"/>
      <c r="AI887" s="149"/>
      <c r="AJ887" s="149"/>
      <c r="AK887" s="149"/>
      <c r="AL887" s="149"/>
      <c r="AM887" s="149"/>
      <c r="AN887" s="149"/>
      <c r="AO887" s="149"/>
      <c r="AP887" s="149"/>
      <c r="AQ887" s="149"/>
      <c r="AR887" s="149"/>
      <c r="AS887" s="149"/>
      <c r="AT887" s="149"/>
      <c r="AU887" s="149"/>
      <c r="AV887" s="149"/>
      <c r="AW887" s="149"/>
      <c r="AX887" s="149"/>
      <c r="AY887" s="149"/>
      <c r="AZ887" s="149"/>
      <c r="BA887" s="149"/>
      <c r="BB887" s="149"/>
      <c r="BC887" s="149"/>
      <c r="BD887" s="149"/>
      <c r="BE887" s="149"/>
      <c r="BF887" s="149"/>
      <c r="BG887" s="149"/>
      <c r="BH887" s="149"/>
    </row>
    <row r="888" spans="1:60" outlineLevel="1" x14ac:dyDescent="0.2">
      <c r="A888" s="175">
        <v>207</v>
      </c>
      <c r="B888" s="176" t="s">
        <v>2188</v>
      </c>
      <c r="C888" s="185" t="s">
        <v>2189</v>
      </c>
      <c r="D888" s="177" t="s">
        <v>330</v>
      </c>
      <c r="E888" s="178">
        <v>24</v>
      </c>
      <c r="F888" s="179"/>
      <c r="G888" s="180">
        <f>ROUND(E888*F888,2)</f>
        <v>0</v>
      </c>
      <c r="H888" s="179"/>
      <c r="I888" s="180">
        <f>ROUND(E888*H888,2)</f>
        <v>0</v>
      </c>
      <c r="J888" s="179"/>
      <c r="K888" s="180">
        <f>ROUND(E888*J888,2)</f>
        <v>0</v>
      </c>
      <c r="L888" s="180">
        <v>21</v>
      </c>
      <c r="M888" s="180">
        <f>G888*(1+L888/100)</f>
        <v>0</v>
      </c>
      <c r="N888" s="178">
        <v>6.0000000000000002E-5</v>
      </c>
      <c r="O888" s="178">
        <f>ROUND(E888*N888,2)</f>
        <v>0</v>
      </c>
      <c r="P888" s="178">
        <v>0</v>
      </c>
      <c r="Q888" s="178">
        <f>ROUND(E888*P888,2)</f>
        <v>0</v>
      </c>
      <c r="R888" s="180" t="s">
        <v>684</v>
      </c>
      <c r="S888" s="180" t="s">
        <v>272</v>
      </c>
      <c r="T888" s="181" t="s">
        <v>272</v>
      </c>
      <c r="U888" s="160">
        <v>0.03</v>
      </c>
      <c r="V888" s="160">
        <f>ROUND(E888*U888,2)</f>
        <v>0.72</v>
      </c>
      <c r="W888" s="160"/>
      <c r="X888" s="160" t="s">
        <v>313</v>
      </c>
      <c r="Y888" s="160" t="s">
        <v>275</v>
      </c>
      <c r="Z888" s="149"/>
      <c r="AA888" s="149"/>
      <c r="AB888" s="149"/>
      <c r="AC888" s="149"/>
      <c r="AD888" s="149"/>
      <c r="AE888" s="149"/>
      <c r="AF888" s="149"/>
      <c r="AG888" s="149" t="s">
        <v>554</v>
      </c>
      <c r="AH888" s="149"/>
      <c r="AI888" s="149"/>
      <c r="AJ888" s="149"/>
      <c r="AK888" s="149"/>
      <c r="AL888" s="149"/>
      <c r="AM888" s="149"/>
      <c r="AN888" s="149"/>
      <c r="AO888" s="149"/>
      <c r="AP888" s="149"/>
      <c r="AQ888" s="149"/>
      <c r="AR888" s="149"/>
      <c r="AS888" s="149"/>
      <c r="AT888" s="149"/>
      <c r="AU888" s="149"/>
      <c r="AV888" s="149"/>
      <c r="AW888" s="149"/>
      <c r="AX888" s="149"/>
      <c r="AY888" s="149"/>
      <c r="AZ888" s="149"/>
      <c r="BA888" s="149"/>
      <c r="BB888" s="149"/>
      <c r="BC888" s="149"/>
      <c r="BD888" s="149"/>
      <c r="BE888" s="149"/>
      <c r="BF888" s="149"/>
      <c r="BG888" s="149"/>
      <c r="BH888" s="149"/>
    </row>
    <row r="889" spans="1:60" outlineLevel="2" x14ac:dyDescent="0.2">
      <c r="A889" s="156"/>
      <c r="B889" s="157"/>
      <c r="C889" s="260" t="s">
        <v>1553</v>
      </c>
      <c r="D889" s="261"/>
      <c r="E889" s="261"/>
      <c r="F889" s="261"/>
      <c r="G889" s="261"/>
      <c r="H889" s="160"/>
      <c r="I889" s="160"/>
      <c r="J889" s="160"/>
      <c r="K889" s="160"/>
      <c r="L889" s="160"/>
      <c r="M889" s="160"/>
      <c r="N889" s="159"/>
      <c r="O889" s="159"/>
      <c r="P889" s="159"/>
      <c r="Q889" s="159"/>
      <c r="R889" s="160"/>
      <c r="S889" s="160"/>
      <c r="T889" s="160"/>
      <c r="U889" s="160"/>
      <c r="V889" s="160"/>
      <c r="W889" s="160"/>
      <c r="X889" s="160"/>
      <c r="Y889" s="160"/>
      <c r="Z889" s="149"/>
      <c r="AA889" s="149"/>
      <c r="AB889" s="149"/>
      <c r="AC889" s="149"/>
      <c r="AD889" s="149"/>
      <c r="AE889" s="149"/>
      <c r="AF889" s="149"/>
      <c r="AG889" s="149" t="s">
        <v>316</v>
      </c>
      <c r="AH889" s="149"/>
      <c r="AI889" s="149"/>
      <c r="AJ889" s="149"/>
      <c r="AK889" s="149"/>
      <c r="AL889" s="149"/>
      <c r="AM889" s="149"/>
      <c r="AN889" s="149"/>
      <c r="AO889" s="149"/>
      <c r="AP889" s="149"/>
      <c r="AQ889" s="149"/>
      <c r="AR889" s="149"/>
      <c r="AS889" s="149"/>
      <c r="AT889" s="149"/>
      <c r="AU889" s="149"/>
      <c r="AV889" s="149"/>
      <c r="AW889" s="149"/>
      <c r="AX889" s="149"/>
      <c r="AY889" s="149"/>
      <c r="AZ889" s="149"/>
      <c r="BA889" s="149"/>
      <c r="BB889" s="149"/>
      <c r="BC889" s="149"/>
      <c r="BD889" s="149"/>
      <c r="BE889" s="149"/>
      <c r="BF889" s="149"/>
      <c r="BG889" s="149"/>
      <c r="BH889" s="149"/>
    </row>
    <row r="890" spans="1:60" outlineLevel="2" x14ac:dyDescent="0.2">
      <c r="A890" s="156"/>
      <c r="B890" s="157"/>
      <c r="C890" s="264" t="s">
        <v>1574</v>
      </c>
      <c r="D890" s="265"/>
      <c r="E890" s="265"/>
      <c r="F890" s="265"/>
      <c r="G890" s="265"/>
      <c r="H890" s="160"/>
      <c r="I890" s="160"/>
      <c r="J890" s="160"/>
      <c r="K890" s="160"/>
      <c r="L890" s="160"/>
      <c r="M890" s="160"/>
      <c r="N890" s="159"/>
      <c r="O890" s="159"/>
      <c r="P890" s="159"/>
      <c r="Q890" s="159"/>
      <c r="R890" s="160"/>
      <c r="S890" s="160"/>
      <c r="T890" s="160"/>
      <c r="U890" s="160"/>
      <c r="V890" s="160"/>
      <c r="W890" s="160"/>
      <c r="X890" s="160"/>
      <c r="Y890" s="160"/>
      <c r="Z890" s="149"/>
      <c r="AA890" s="149"/>
      <c r="AB890" s="149"/>
      <c r="AC890" s="149"/>
      <c r="AD890" s="149"/>
      <c r="AE890" s="149"/>
      <c r="AF890" s="149"/>
      <c r="AG890" s="149" t="s">
        <v>278</v>
      </c>
      <c r="AH890" s="149"/>
      <c r="AI890" s="149"/>
      <c r="AJ890" s="149"/>
      <c r="AK890" s="149"/>
      <c r="AL890" s="149"/>
      <c r="AM890" s="149"/>
      <c r="AN890" s="149"/>
      <c r="AO890" s="149"/>
      <c r="AP890" s="149"/>
      <c r="AQ890" s="149"/>
      <c r="AR890" s="149"/>
      <c r="AS890" s="149"/>
      <c r="AT890" s="149"/>
      <c r="AU890" s="149"/>
      <c r="AV890" s="149"/>
      <c r="AW890" s="149"/>
      <c r="AX890" s="149"/>
      <c r="AY890" s="149"/>
      <c r="AZ890" s="149"/>
      <c r="BA890" s="149"/>
      <c r="BB890" s="149"/>
      <c r="BC890" s="149"/>
      <c r="BD890" s="149"/>
      <c r="BE890" s="149"/>
      <c r="BF890" s="149"/>
      <c r="BG890" s="149"/>
      <c r="BH890" s="149"/>
    </row>
    <row r="891" spans="1:60" outlineLevel="2" x14ac:dyDescent="0.2">
      <c r="A891" s="156"/>
      <c r="B891" s="157"/>
      <c r="C891" s="186" t="s">
        <v>2190</v>
      </c>
      <c r="D891" s="165"/>
      <c r="E891" s="166">
        <v>24</v>
      </c>
      <c r="F891" s="160"/>
      <c r="G891" s="160"/>
      <c r="H891" s="160"/>
      <c r="I891" s="160"/>
      <c r="J891" s="160"/>
      <c r="K891" s="160"/>
      <c r="L891" s="160"/>
      <c r="M891" s="160"/>
      <c r="N891" s="159"/>
      <c r="O891" s="159"/>
      <c r="P891" s="159"/>
      <c r="Q891" s="159"/>
      <c r="R891" s="160"/>
      <c r="S891" s="160"/>
      <c r="T891" s="160"/>
      <c r="U891" s="160"/>
      <c r="V891" s="160"/>
      <c r="W891" s="160"/>
      <c r="X891" s="160"/>
      <c r="Y891" s="160"/>
      <c r="Z891" s="149"/>
      <c r="AA891" s="149"/>
      <c r="AB891" s="149"/>
      <c r="AC891" s="149"/>
      <c r="AD891" s="149"/>
      <c r="AE891" s="149"/>
      <c r="AF891" s="149"/>
      <c r="AG891" s="149" t="s">
        <v>284</v>
      </c>
      <c r="AH891" s="149">
        <v>0</v>
      </c>
      <c r="AI891" s="149"/>
      <c r="AJ891" s="149"/>
      <c r="AK891" s="149"/>
      <c r="AL891" s="149"/>
      <c r="AM891" s="149"/>
      <c r="AN891" s="149"/>
      <c r="AO891" s="149"/>
      <c r="AP891" s="149"/>
      <c r="AQ891" s="149"/>
      <c r="AR891" s="149"/>
      <c r="AS891" s="149"/>
      <c r="AT891" s="149"/>
      <c r="AU891" s="149"/>
      <c r="AV891" s="149"/>
      <c r="AW891" s="149"/>
      <c r="AX891" s="149"/>
      <c r="AY891" s="149"/>
      <c r="AZ891" s="149"/>
      <c r="BA891" s="149"/>
      <c r="BB891" s="149"/>
      <c r="BC891" s="149"/>
      <c r="BD891" s="149"/>
      <c r="BE891" s="149"/>
      <c r="BF891" s="149"/>
      <c r="BG891" s="149"/>
      <c r="BH891" s="149"/>
    </row>
    <row r="892" spans="1:60" outlineLevel="2" x14ac:dyDescent="0.2">
      <c r="A892" s="156"/>
      <c r="B892" s="157"/>
      <c r="C892" s="251"/>
      <c r="D892" s="252"/>
      <c r="E892" s="252"/>
      <c r="F892" s="252"/>
      <c r="G892" s="252"/>
      <c r="H892" s="160"/>
      <c r="I892" s="160"/>
      <c r="J892" s="160"/>
      <c r="K892" s="160"/>
      <c r="L892" s="160"/>
      <c r="M892" s="160"/>
      <c r="N892" s="159"/>
      <c r="O892" s="159"/>
      <c r="P892" s="159"/>
      <c r="Q892" s="159"/>
      <c r="R892" s="160"/>
      <c r="S892" s="160"/>
      <c r="T892" s="160"/>
      <c r="U892" s="160"/>
      <c r="V892" s="160"/>
      <c r="W892" s="160"/>
      <c r="X892" s="160"/>
      <c r="Y892" s="160"/>
      <c r="Z892" s="149"/>
      <c r="AA892" s="149"/>
      <c r="AB892" s="149"/>
      <c r="AC892" s="149"/>
      <c r="AD892" s="149"/>
      <c r="AE892" s="149"/>
      <c r="AF892" s="149"/>
      <c r="AG892" s="149" t="s">
        <v>279</v>
      </c>
      <c r="AH892" s="149"/>
      <c r="AI892" s="149"/>
      <c r="AJ892" s="149"/>
      <c r="AK892" s="149"/>
      <c r="AL892" s="149"/>
      <c r="AM892" s="149"/>
      <c r="AN892" s="149"/>
      <c r="AO892" s="149"/>
      <c r="AP892" s="149"/>
      <c r="AQ892" s="149"/>
      <c r="AR892" s="149"/>
      <c r="AS892" s="149"/>
      <c r="AT892" s="149"/>
      <c r="AU892" s="149"/>
      <c r="AV892" s="149"/>
      <c r="AW892" s="149"/>
      <c r="AX892" s="149"/>
      <c r="AY892" s="149"/>
      <c r="AZ892" s="149"/>
      <c r="BA892" s="149"/>
      <c r="BB892" s="149"/>
      <c r="BC892" s="149"/>
      <c r="BD892" s="149"/>
      <c r="BE892" s="149"/>
      <c r="BF892" s="149"/>
      <c r="BG892" s="149"/>
      <c r="BH892" s="149"/>
    </row>
    <row r="893" spans="1:60" outlineLevel="1" x14ac:dyDescent="0.2">
      <c r="A893" s="175">
        <v>208</v>
      </c>
      <c r="B893" s="176" t="s">
        <v>1559</v>
      </c>
      <c r="C893" s="185" t="s">
        <v>2191</v>
      </c>
      <c r="D893" s="177" t="s">
        <v>330</v>
      </c>
      <c r="E893" s="178">
        <v>286</v>
      </c>
      <c r="F893" s="179"/>
      <c r="G893" s="180">
        <f>ROUND(E893*F893,2)</f>
        <v>0</v>
      </c>
      <c r="H893" s="179"/>
      <c r="I893" s="180">
        <f>ROUND(E893*H893,2)</f>
        <v>0</v>
      </c>
      <c r="J893" s="179"/>
      <c r="K893" s="180">
        <f>ROUND(E893*J893,2)</f>
        <v>0</v>
      </c>
      <c r="L893" s="180">
        <v>21</v>
      </c>
      <c r="M893" s="180">
        <f>G893*(1+L893/100)</f>
        <v>0</v>
      </c>
      <c r="N893" s="178">
        <v>9.0000000000000006E-5</v>
      </c>
      <c r="O893" s="178">
        <f>ROUND(E893*N893,2)</f>
        <v>0.03</v>
      </c>
      <c r="P893" s="178">
        <v>0</v>
      </c>
      <c r="Q893" s="178">
        <f>ROUND(E893*P893,2)</f>
        <v>0</v>
      </c>
      <c r="R893" s="180" t="s">
        <v>684</v>
      </c>
      <c r="S893" s="180" t="s">
        <v>272</v>
      </c>
      <c r="T893" s="181" t="s">
        <v>272</v>
      </c>
      <c r="U893" s="160">
        <v>0.12</v>
      </c>
      <c r="V893" s="160">
        <f>ROUND(E893*U893,2)</f>
        <v>34.32</v>
      </c>
      <c r="W893" s="160"/>
      <c r="X893" s="160" t="s">
        <v>313</v>
      </c>
      <c r="Y893" s="160" t="s">
        <v>275</v>
      </c>
      <c r="Z893" s="149"/>
      <c r="AA893" s="149"/>
      <c r="AB893" s="149"/>
      <c r="AC893" s="149"/>
      <c r="AD893" s="149"/>
      <c r="AE893" s="149"/>
      <c r="AF893" s="149"/>
      <c r="AG893" s="149" t="s">
        <v>554</v>
      </c>
      <c r="AH893" s="149"/>
      <c r="AI893" s="149"/>
      <c r="AJ893" s="149"/>
      <c r="AK893" s="149"/>
      <c r="AL893" s="149"/>
      <c r="AM893" s="149"/>
      <c r="AN893" s="149"/>
      <c r="AO893" s="149"/>
      <c r="AP893" s="149"/>
      <c r="AQ893" s="149"/>
      <c r="AR893" s="149"/>
      <c r="AS893" s="149"/>
      <c r="AT893" s="149"/>
      <c r="AU893" s="149"/>
      <c r="AV893" s="149"/>
      <c r="AW893" s="149"/>
      <c r="AX893" s="149"/>
      <c r="AY893" s="149"/>
      <c r="AZ893" s="149"/>
      <c r="BA893" s="149"/>
      <c r="BB893" s="149"/>
      <c r="BC893" s="149"/>
      <c r="BD893" s="149"/>
      <c r="BE893" s="149"/>
      <c r="BF893" s="149"/>
      <c r="BG893" s="149"/>
      <c r="BH893" s="149"/>
    </row>
    <row r="894" spans="1:60" outlineLevel="2" x14ac:dyDescent="0.2">
      <c r="A894" s="156"/>
      <c r="B894" s="157"/>
      <c r="C894" s="260" t="s">
        <v>1553</v>
      </c>
      <c r="D894" s="261"/>
      <c r="E894" s="261"/>
      <c r="F894" s="261"/>
      <c r="G894" s="261"/>
      <c r="H894" s="160"/>
      <c r="I894" s="160"/>
      <c r="J894" s="160"/>
      <c r="K894" s="160"/>
      <c r="L894" s="160"/>
      <c r="M894" s="160"/>
      <c r="N894" s="159"/>
      <c r="O894" s="159"/>
      <c r="P894" s="159"/>
      <c r="Q894" s="159"/>
      <c r="R894" s="160"/>
      <c r="S894" s="160"/>
      <c r="T894" s="160"/>
      <c r="U894" s="160"/>
      <c r="V894" s="160"/>
      <c r="W894" s="160"/>
      <c r="X894" s="160"/>
      <c r="Y894" s="160"/>
      <c r="Z894" s="149"/>
      <c r="AA894" s="149"/>
      <c r="AB894" s="149"/>
      <c r="AC894" s="149"/>
      <c r="AD894" s="149"/>
      <c r="AE894" s="149"/>
      <c r="AF894" s="149"/>
      <c r="AG894" s="149" t="s">
        <v>316</v>
      </c>
      <c r="AH894" s="149"/>
      <c r="AI894" s="149"/>
      <c r="AJ894" s="149"/>
      <c r="AK894" s="149"/>
      <c r="AL894" s="149"/>
      <c r="AM894" s="149"/>
      <c r="AN894" s="149"/>
      <c r="AO894" s="149"/>
      <c r="AP894" s="149"/>
      <c r="AQ894" s="149"/>
      <c r="AR894" s="149"/>
      <c r="AS894" s="149"/>
      <c r="AT894" s="149"/>
      <c r="AU894" s="149"/>
      <c r="AV894" s="149"/>
      <c r="AW894" s="149"/>
      <c r="AX894" s="149"/>
      <c r="AY894" s="149"/>
      <c r="AZ894" s="149"/>
      <c r="BA894" s="149"/>
      <c r="BB894" s="149"/>
      <c r="BC894" s="149"/>
      <c r="BD894" s="149"/>
      <c r="BE894" s="149"/>
      <c r="BF894" s="149"/>
      <c r="BG894" s="149"/>
      <c r="BH894" s="149"/>
    </row>
    <row r="895" spans="1:60" outlineLevel="2" x14ac:dyDescent="0.2">
      <c r="A895" s="156"/>
      <c r="B895" s="157"/>
      <c r="C895" s="264" t="s">
        <v>1574</v>
      </c>
      <c r="D895" s="265"/>
      <c r="E895" s="265"/>
      <c r="F895" s="265"/>
      <c r="G895" s="265"/>
      <c r="H895" s="160"/>
      <c r="I895" s="160"/>
      <c r="J895" s="160"/>
      <c r="K895" s="160"/>
      <c r="L895" s="160"/>
      <c r="M895" s="160"/>
      <c r="N895" s="159"/>
      <c r="O895" s="159"/>
      <c r="P895" s="159"/>
      <c r="Q895" s="159"/>
      <c r="R895" s="160"/>
      <c r="S895" s="160"/>
      <c r="T895" s="160"/>
      <c r="U895" s="160"/>
      <c r="V895" s="160"/>
      <c r="W895" s="160"/>
      <c r="X895" s="160"/>
      <c r="Y895" s="160"/>
      <c r="Z895" s="149"/>
      <c r="AA895" s="149"/>
      <c r="AB895" s="149"/>
      <c r="AC895" s="149"/>
      <c r="AD895" s="149"/>
      <c r="AE895" s="149"/>
      <c r="AF895" s="149"/>
      <c r="AG895" s="149" t="s">
        <v>278</v>
      </c>
      <c r="AH895" s="149"/>
      <c r="AI895" s="149"/>
      <c r="AJ895" s="149"/>
      <c r="AK895" s="149"/>
      <c r="AL895" s="149"/>
      <c r="AM895" s="149"/>
      <c r="AN895" s="149"/>
      <c r="AO895" s="149"/>
      <c r="AP895" s="149"/>
      <c r="AQ895" s="149"/>
      <c r="AR895" s="149"/>
      <c r="AS895" s="149"/>
      <c r="AT895" s="149"/>
      <c r="AU895" s="149"/>
      <c r="AV895" s="149"/>
      <c r="AW895" s="149"/>
      <c r="AX895" s="149"/>
      <c r="AY895" s="149"/>
      <c r="AZ895" s="149"/>
      <c r="BA895" s="149"/>
      <c r="BB895" s="149"/>
      <c r="BC895" s="149"/>
      <c r="BD895" s="149"/>
      <c r="BE895" s="149"/>
      <c r="BF895" s="149"/>
      <c r="BG895" s="149"/>
      <c r="BH895" s="149"/>
    </row>
    <row r="896" spans="1:60" outlineLevel="2" x14ac:dyDescent="0.2">
      <c r="A896" s="156"/>
      <c r="B896" s="157"/>
      <c r="C896" s="186" t="s">
        <v>2184</v>
      </c>
      <c r="D896" s="165"/>
      <c r="E896" s="166">
        <v>275</v>
      </c>
      <c r="F896" s="160"/>
      <c r="G896" s="160"/>
      <c r="H896" s="160"/>
      <c r="I896" s="160"/>
      <c r="J896" s="160"/>
      <c r="K896" s="160"/>
      <c r="L896" s="160"/>
      <c r="M896" s="160"/>
      <c r="N896" s="159"/>
      <c r="O896" s="159"/>
      <c r="P896" s="159"/>
      <c r="Q896" s="159"/>
      <c r="R896" s="160"/>
      <c r="S896" s="160"/>
      <c r="T896" s="160"/>
      <c r="U896" s="160"/>
      <c r="V896" s="160"/>
      <c r="W896" s="160"/>
      <c r="X896" s="160"/>
      <c r="Y896" s="160"/>
      <c r="Z896" s="149"/>
      <c r="AA896" s="149"/>
      <c r="AB896" s="149"/>
      <c r="AC896" s="149"/>
      <c r="AD896" s="149"/>
      <c r="AE896" s="149"/>
      <c r="AF896" s="149"/>
      <c r="AG896" s="149" t="s">
        <v>284</v>
      </c>
      <c r="AH896" s="149">
        <v>0</v>
      </c>
      <c r="AI896" s="149"/>
      <c r="AJ896" s="149"/>
      <c r="AK896" s="149"/>
      <c r="AL896" s="149"/>
      <c r="AM896" s="149"/>
      <c r="AN896" s="149"/>
      <c r="AO896" s="149"/>
      <c r="AP896" s="149"/>
      <c r="AQ896" s="149"/>
      <c r="AR896" s="149"/>
      <c r="AS896" s="149"/>
      <c r="AT896" s="149"/>
      <c r="AU896" s="149"/>
      <c r="AV896" s="149"/>
      <c r="AW896" s="149"/>
      <c r="AX896" s="149"/>
      <c r="AY896" s="149"/>
      <c r="AZ896" s="149"/>
      <c r="BA896" s="149"/>
      <c r="BB896" s="149"/>
      <c r="BC896" s="149"/>
      <c r="BD896" s="149"/>
      <c r="BE896" s="149"/>
      <c r="BF896" s="149"/>
      <c r="BG896" s="149"/>
      <c r="BH896" s="149"/>
    </row>
    <row r="897" spans="1:60" outlineLevel="3" x14ac:dyDescent="0.2">
      <c r="A897" s="156"/>
      <c r="B897" s="157"/>
      <c r="C897" s="186" t="s">
        <v>2185</v>
      </c>
      <c r="D897" s="165"/>
      <c r="E897" s="166">
        <v>11</v>
      </c>
      <c r="F897" s="160"/>
      <c r="G897" s="160"/>
      <c r="H897" s="160"/>
      <c r="I897" s="160"/>
      <c r="J897" s="160"/>
      <c r="K897" s="160"/>
      <c r="L897" s="160"/>
      <c r="M897" s="160"/>
      <c r="N897" s="159"/>
      <c r="O897" s="159"/>
      <c r="P897" s="159"/>
      <c r="Q897" s="159"/>
      <c r="R897" s="160"/>
      <c r="S897" s="160"/>
      <c r="T897" s="160"/>
      <c r="U897" s="160"/>
      <c r="V897" s="160"/>
      <c r="W897" s="160"/>
      <c r="X897" s="160"/>
      <c r="Y897" s="160"/>
      <c r="Z897" s="149"/>
      <c r="AA897" s="149"/>
      <c r="AB897" s="149"/>
      <c r="AC897" s="149"/>
      <c r="AD897" s="149"/>
      <c r="AE897" s="149"/>
      <c r="AF897" s="149"/>
      <c r="AG897" s="149" t="s">
        <v>284</v>
      </c>
      <c r="AH897" s="149">
        <v>0</v>
      </c>
      <c r="AI897" s="149"/>
      <c r="AJ897" s="149"/>
      <c r="AK897" s="149"/>
      <c r="AL897" s="149"/>
      <c r="AM897" s="149"/>
      <c r="AN897" s="149"/>
      <c r="AO897" s="149"/>
      <c r="AP897" s="149"/>
      <c r="AQ897" s="149"/>
      <c r="AR897" s="149"/>
      <c r="AS897" s="149"/>
      <c r="AT897" s="149"/>
      <c r="AU897" s="149"/>
      <c r="AV897" s="149"/>
      <c r="AW897" s="149"/>
      <c r="AX897" s="149"/>
      <c r="AY897" s="149"/>
      <c r="AZ897" s="149"/>
      <c r="BA897" s="149"/>
      <c r="BB897" s="149"/>
      <c r="BC897" s="149"/>
      <c r="BD897" s="149"/>
      <c r="BE897" s="149"/>
      <c r="BF897" s="149"/>
      <c r="BG897" s="149"/>
      <c r="BH897" s="149"/>
    </row>
    <row r="898" spans="1:60" outlineLevel="2" x14ac:dyDescent="0.2">
      <c r="A898" s="156"/>
      <c r="B898" s="157"/>
      <c r="C898" s="251"/>
      <c r="D898" s="252"/>
      <c r="E898" s="252"/>
      <c r="F898" s="252"/>
      <c r="G898" s="252"/>
      <c r="H898" s="160"/>
      <c r="I898" s="160"/>
      <c r="J898" s="160"/>
      <c r="K898" s="160"/>
      <c r="L898" s="160"/>
      <c r="M898" s="160"/>
      <c r="N898" s="159"/>
      <c r="O898" s="159"/>
      <c r="P898" s="159"/>
      <c r="Q898" s="159"/>
      <c r="R898" s="160"/>
      <c r="S898" s="160"/>
      <c r="T898" s="160"/>
      <c r="U898" s="160"/>
      <c r="V898" s="160"/>
      <c r="W898" s="160"/>
      <c r="X898" s="160"/>
      <c r="Y898" s="160"/>
      <c r="Z898" s="149"/>
      <c r="AA898" s="149"/>
      <c r="AB898" s="149"/>
      <c r="AC898" s="149"/>
      <c r="AD898" s="149"/>
      <c r="AE898" s="149"/>
      <c r="AF898" s="149"/>
      <c r="AG898" s="149" t="s">
        <v>279</v>
      </c>
      <c r="AH898" s="149"/>
      <c r="AI898" s="149"/>
      <c r="AJ898" s="149"/>
      <c r="AK898" s="149"/>
      <c r="AL898" s="149"/>
      <c r="AM898" s="149"/>
      <c r="AN898" s="149"/>
      <c r="AO898" s="149"/>
      <c r="AP898" s="149"/>
      <c r="AQ898" s="149"/>
      <c r="AR898" s="149"/>
      <c r="AS898" s="149"/>
      <c r="AT898" s="149"/>
      <c r="AU898" s="149"/>
      <c r="AV898" s="149"/>
      <c r="AW898" s="149"/>
      <c r="AX898" s="149"/>
      <c r="AY898" s="149"/>
      <c r="AZ898" s="149"/>
      <c r="BA898" s="149"/>
      <c r="BB898" s="149"/>
      <c r="BC898" s="149"/>
      <c r="BD898" s="149"/>
      <c r="BE898" s="149"/>
      <c r="BF898" s="149"/>
      <c r="BG898" s="149"/>
      <c r="BH898" s="149"/>
    </row>
    <row r="899" spans="1:60" ht="22.5" outlineLevel="1" x14ac:dyDescent="0.2">
      <c r="A899" s="175">
        <v>209</v>
      </c>
      <c r="B899" s="176" t="s">
        <v>1555</v>
      </c>
      <c r="C899" s="185" t="s">
        <v>1556</v>
      </c>
      <c r="D899" s="177" t="s">
        <v>330</v>
      </c>
      <c r="E899" s="178">
        <v>61</v>
      </c>
      <c r="F899" s="179"/>
      <c r="G899" s="180">
        <f>ROUND(E899*F899,2)</f>
        <v>0</v>
      </c>
      <c r="H899" s="179"/>
      <c r="I899" s="180">
        <f>ROUND(E899*H899,2)</f>
        <v>0</v>
      </c>
      <c r="J899" s="179"/>
      <c r="K899" s="180">
        <f>ROUND(E899*J899,2)</f>
        <v>0</v>
      </c>
      <c r="L899" s="180">
        <v>21</v>
      </c>
      <c r="M899" s="180">
        <f>G899*(1+L899/100)</f>
        <v>0</v>
      </c>
      <c r="N899" s="178">
        <v>1.2E-4</v>
      </c>
      <c r="O899" s="178">
        <f>ROUND(E899*N899,2)</f>
        <v>0.01</v>
      </c>
      <c r="P899" s="178">
        <v>0</v>
      </c>
      <c r="Q899" s="178">
        <f>ROUND(E899*P899,2)</f>
        <v>0</v>
      </c>
      <c r="R899" s="180" t="s">
        <v>684</v>
      </c>
      <c r="S899" s="180" t="s">
        <v>272</v>
      </c>
      <c r="T899" s="181" t="s">
        <v>272</v>
      </c>
      <c r="U899" s="160">
        <v>0.14000000000000001</v>
      </c>
      <c r="V899" s="160">
        <f>ROUND(E899*U899,2)</f>
        <v>8.5399999999999991</v>
      </c>
      <c r="W899" s="160"/>
      <c r="X899" s="160" t="s">
        <v>313</v>
      </c>
      <c r="Y899" s="160" t="s">
        <v>275</v>
      </c>
      <c r="Z899" s="149"/>
      <c r="AA899" s="149"/>
      <c r="AB899" s="149"/>
      <c r="AC899" s="149"/>
      <c r="AD899" s="149"/>
      <c r="AE899" s="149"/>
      <c r="AF899" s="149"/>
      <c r="AG899" s="149" t="s">
        <v>554</v>
      </c>
      <c r="AH899" s="149"/>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H899" s="149"/>
    </row>
    <row r="900" spans="1:60" outlineLevel="2" x14ac:dyDescent="0.2">
      <c r="A900" s="156"/>
      <c r="B900" s="157"/>
      <c r="C900" s="260" t="s">
        <v>1553</v>
      </c>
      <c r="D900" s="261"/>
      <c r="E900" s="261"/>
      <c r="F900" s="261"/>
      <c r="G900" s="261"/>
      <c r="H900" s="160"/>
      <c r="I900" s="160"/>
      <c r="J900" s="160"/>
      <c r="K900" s="160"/>
      <c r="L900" s="160"/>
      <c r="M900" s="160"/>
      <c r="N900" s="159"/>
      <c r="O900" s="159"/>
      <c r="P900" s="159"/>
      <c r="Q900" s="159"/>
      <c r="R900" s="160"/>
      <c r="S900" s="160"/>
      <c r="T900" s="160"/>
      <c r="U900" s="160"/>
      <c r="V900" s="160"/>
      <c r="W900" s="160"/>
      <c r="X900" s="160"/>
      <c r="Y900" s="160"/>
      <c r="Z900" s="149"/>
      <c r="AA900" s="149"/>
      <c r="AB900" s="149"/>
      <c r="AC900" s="149"/>
      <c r="AD900" s="149"/>
      <c r="AE900" s="149"/>
      <c r="AF900" s="149"/>
      <c r="AG900" s="149" t="s">
        <v>316</v>
      </c>
      <c r="AH900" s="149"/>
      <c r="AI900" s="149"/>
      <c r="AJ900" s="149"/>
      <c r="AK900" s="149"/>
      <c r="AL900" s="149"/>
      <c r="AM900" s="149"/>
      <c r="AN900" s="149"/>
      <c r="AO900" s="149"/>
      <c r="AP900" s="149"/>
      <c r="AQ900" s="149"/>
      <c r="AR900" s="149"/>
      <c r="AS900" s="149"/>
      <c r="AT900" s="149"/>
      <c r="AU900" s="149"/>
      <c r="AV900" s="149"/>
      <c r="AW900" s="149"/>
      <c r="AX900" s="149"/>
      <c r="AY900" s="149"/>
      <c r="AZ900" s="149"/>
      <c r="BA900" s="149"/>
      <c r="BB900" s="149"/>
      <c r="BC900" s="149"/>
      <c r="BD900" s="149"/>
      <c r="BE900" s="149"/>
      <c r="BF900" s="149"/>
      <c r="BG900" s="149"/>
      <c r="BH900" s="149"/>
    </row>
    <row r="901" spans="1:60" outlineLevel="2" x14ac:dyDescent="0.2">
      <c r="A901" s="156"/>
      <c r="B901" s="157"/>
      <c r="C901" s="264" t="s">
        <v>1574</v>
      </c>
      <c r="D901" s="265"/>
      <c r="E901" s="265"/>
      <c r="F901" s="265"/>
      <c r="G901" s="265"/>
      <c r="H901" s="160"/>
      <c r="I901" s="160"/>
      <c r="J901" s="160"/>
      <c r="K901" s="160"/>
      <c r="L901" s="160"/>
      <c r="M901" s="160"/>
      <c r="N901" s="159"/>
      <c r="O901" s="159"/>
      <c r="P901" s="159"/>
      <c r="Q901" s="159"/>
      <c r="R901" s="160"/>
      <c r="S901" s="160"/>
      <c r="T901" s="160"/>
      <c r="U901" s="160"/>
      <c r="V901" s="160"/>
      <c r="W901" s="160"/>
      <c r="X901" s="160"/>
      <c r="Y901" s="160"/>
      <c r="Z901" s="149"/>
      <c r="AA901" s="149"/>
      <c r="AB901" s="149"/>
      <c r="AC901" s="149"/>
      <c r="AD901" s="149"/>
      <c r="AE901" s="149"/>
      <c r="AF901" s="149"/>
      <c r="AG901" s="149" t="s">
        <v>278</v>
      </c>
      <c r="AH901" s="149"/>
      <c r="AI901" s="149"/>
      <c r="AJ901" s="149"/>
      <c r="AK901" s="149"/>
      <c r="AL901" s="149"/>
      <c r="AM901" s="149"/>
      <c r="AN901" s="149"/>
      <c r="AO901" s="149"/>
      <c r="AP901" s="149"/>
      <c r="AQ901" s="149"/>
      <c r="AR901" s="149"/>
      <c r="AS901" s="149"/>
      <c r="AT901" s="149"/>
      <c r="AU901" s="149"/>
      <c r="AV901" s="149"/>
      <c r="AW901" s="149"/>
      <c r="AX901" s="149"/>
      <c r="AY901" s="149"/>
      <c r="AZ901" s="149"/>
      <c r="BA901" s="149"/>
      <c r="BB901" s="149"/>
      <c r="BC901" s="149"/>
      <c r="BD901" s="149"/>
      <c r="BE901" s="149"/>
      <c r="BF901" s="149"/>
      <c r="BG901" s="149"/>
      <c r="BH901" s="149"/>
    </row>
    <row r="902" spans="1:60" outlineLevel="2" x14ac:dyDescent="0.2">
      <c r="A902" s="156"/>
      <c r="B902" s="157"/>
      <c r="C902" s="186" t="s">
        <v>2186</v>
      </c>
      <c r="D902" s="165"/>
      <c r="E902" s="166">
        <v>46</v>
      </c>
      <c r="F902" s="160"/>
      <c r="G902" s="160"/>
      <c r="H902" s="160"/>
      <c r="I902" s="160"/>
      <c r="J902" s="160"/>
      <c r="K902" s="160"/>
      <c r="L902" s="160"/>
      <c r="M902" s="160"/>
      <c r="N902" s="159"/>
      <c r="O902" s="159"/>
      <c r="P902" s="159"/>
      <c r="Q902" s="159"/>
      <c r="R902" s="160"/>
      <c r="S902" s="160"/>
      <c r="T902" s="160"/>
      <c r="U902" s="160"/>
      <c r="V902" s="160"/>
      <c r="W902" s="160"/>
      <c r="X902" s="160"/>
      <c r="Y902" s="160"/>
      <c r="Z902" s="149"/>
      <c r="AA902" s="149"/>
      <c r="AB902" s="149"/>
      <c r="AC902" s="149"/>
      <c r="AD902" s="149"/>
      <c r="AE902" s="149"/>
      <c r="AF902" s="149"/>
      <c r="AG902" s="149" t="s">
        <v>284</v>
      </c>
      <c r="AH902" s="149">
        <v>0</v>
      </c>
      <c r="AI902" s="149"/>
      <c r="AJ902" s="149"/>
      <c r="AK902" s="149"/>
      <c r="AL902" s="149"/>
      <c r="AM902" s="149"/>
      <c r="AN902" s="149"/>
      <c r="AO902" s="149"/>
      <c r="AP902" s="149"/>
      <c r="AQ902" s="149"/>
      <c r="AR902" s="149"/>
      <c r="AS902" s="149"/>
      <c r="AT902" s="149"/>
      <c r="AU902" s="149"/>
      <c r="AV902" s="149"/>
      <c r="AW902" s="149"/>
      <c r="AX902" s="149"/>
      <c r="AY902" s="149"/>
      <c r="AZ902" s="149"/>
      <c r="BA902" s="149"/>
      <c r="BB902" s="149"/>
      <c r="BC902" s="149"/>
      <c r="BD902" s="149"/>
      <c r="BE902" s="149"/>
      <c r="BF902" s="149"/>
      <c r="BG902" s="149"/>
      <c r="BH902" s="149"/>
    </row>
    <row r="903" spans="1:60" outlineLevel="3" x14ac:dyDescent="0.2">
      <c r="A903" s="156"/>
      <c r="B903" s="157"/>
      <c r="C903" s="186" t="s">
        <v>2187</v>
      </c>
      <c r="D903" s="165"/>
      <c r="E903" s="166">
        <v>15</v>
      </c>
      <c r="F903" s="160"/>
      <c r="G903" s="160"/>
      <c r="H903" s="160"/>
      <c r="I903" s="160"/>
      <c r="J903" s="160"/>
      <c r="K903" s="160"/>
      <c r="L903" s="160"/>
      <c r="M903" s="160"/>
      <c r="N903" s="159"/>
      <c r="O903" s="159"/>
      <c r="P903" s="159"/>
      <c r="Q903" s="159"/>
      <c r="R903" s="160"/>
      <c r="S903" s="160"/>
      <c r="T903" s="160"/>
      <c r="U903" s="160"/>
      <c r="V903" s="160"/>
      <c r="W903" s="160"/>
      <c r="X903" s="160"/>
      <c r="Y903" s="160"/>
      <c r="Z903" s="149"/>
      <c r="AA903" s="149"/>
      <c r="AB903" s="149"/>
      <c r="AC903" s="149"/>
      <c r="AD903" s="149"/>
      <c r="AE903" s="149"/>
      <c r="AF903" s="149"/>
      <c r="AG903" s="149" t="s">
        <v>284</v>
      </c>
      <c r="AH903" s="149">
        <v>0</v>
      </c>
      <c r="AI903" s="149"/>
      <c r="AJ903" s="149"/>
      <c r="AK903" s="149"/>
      <c r="AL903" s="149"/>
      <c r="AM903" s="149"/>
      <c r="AN903" s="149"/>
      <c r="AO903" s="149"/>
      <c r="AP903" s="149"/>
      <c r="AQ903" s="149"/>
      <c r="AR903" s="149"/>
      <c r="AS903" s="149"/>
      <c r="AT903" s="149"/>
      <c r="AU903" s="149"/>
      <c r="AV903" s="149"/>
      <c r="AW903" s="149"/>
      <c r="AX903" s="149"/>
      <c r="AY903" s="149"/>
      <c r="AZ903" s="149"/>
      <c r="BA903" s="149"/>
      <c r="BB903" s="149"/>
      <c r="BC903" s="149"/>
      <c r="BD903" s="149"/>
      <c r="BE903" s="149"/>
      <c r="BF903" s="149"/>
      <c r="BG903" s="149"/>
      <c r="BH903" s="149"/>
    </row>
    <row r="904" spans="1:60" outlineLevel="2" x14ac:dyDescent="0.2">
      <c r="A904" s="156"/>
      <c r="B904" s="157"/>
      <c r="C904" s="251"/>
      <c r="D904" s="252"/>
      <c r="E904" s="252"/>
      <c r="F904" s="252"/>
      <c r="G904" s="252"/>
      <c r="H904" s="160"/>
      <c r="I904" s="160"/>
      <c r="J904" s="160"/>
      <c r="K904" s="160"/>
      <c r="L904" s="160"/>
      <c r="M904" s="160"/>
      <c r="N904" s="159"/>
      <c r="O904" s="159"/>
      <c r="P904" s="159"/>
      <c r="Q904" s="159"/>
      <c r="R904" s="160"/>
      <c r="S904" s="160"/>
      <c r="T904" s="160"/>
      <c r="U904" s="160"/>
      <c r="V904" s="160"/>
      <c r="W904" s="160"/>
      <c r="X904" s="160"/>
      <c r="Y904" s="160"/>
      <c r="Z904" s="149"/>
      <c r="AA904" s="149"/>
      <c r="AB904" s="149"/>
      <c r="AC904" s="149"/>
      <c r="AD904" s="149"/>
      <c r="AE904" s="149"/>
      <c r="AF904" s="149"/>
      <c r="AG904" s="149" t="s">
        <v>279</v>
      </c>
      <c r="AH904" s="149"/>
      <c r="AI904" s="149"/>
      <c r="AJ904" s="149"/>
      <c r="AK904" s="149"/>
      <c r="AL904" s="149"/>
      <c r="AM904" s="149"/>
      <c r="AN904" s="149"/>
      <c r="AO904" s="149"/>
      <c r="AP904" s="149"/>
      <c r="AQ904" s="149"/>
      <c r="AR904" s="149"/>
      <c r="AS904" s="149"/>
      <c r="AT904" s="149"/>
      <c r="AU904" s="149"/>
      <c r="AV904" s="149"/>
      <c r="AW904" s="149"/>
      <c r="AX904" s="149"/>
      <c r="AY904" s="149"/>
      <c r="AZ904" s="149"/>
      <c r="BA904" s="149"/>
      <c r="BB904" s="149"/>
      <c r="BC904" s="149"/>
      <c r="BD904" s="149"/>
      <c r="BE904" s="149"/>
      <c r="BF904" s="149"/>
      <c r="BG904" s="149"/>
      <c r="BH904" s="149"/>
    </row>
    <row r="905" spans="1:60" ht="22.5" outlineLevel="1" x14ac:dyDescent="0.2">
      <c r="A905" s="175">
        <v>210</v>
      </c>
      <c r="B905" s="176" t="s">
        <v>1561</v>
      </c>
      <c r="C905" s="185" t="s">
        <v>1562</v>
      </c>
      <c r="D905" s="177" t="s">
        <v>330</v>
      </c>
      <c r="E905" s="178">
        <v>24</v>
      </c>
      <c r="F905" s="179"/>
      <c r="G905" s="180">
        <f>ROUND(E905*F905,2)</f>
        <v>0</v>
      </c>
      <c r="H905" s="179"/>
      <c r="I905" s="180">
        <f>ROUND(E905*H905,2)</f>
        <v>0</v>
      </c>
      <c r="J905" s="179"/>
      <c r="K905" s="180">
        <f>ROUND(E905*J905,2)</f>
        <v>0</v>
      </c>
      <c r="L905" s="180">
        <v>21</v>
      </c>
      <c r="M905" s="180">
        <f>G905*(1+L905/100)</f>
        <v>0</v>
      </c>
      <c r="N905" s="178">
        <v>1.8000000000000001E-4</v>
      </c>
      <c r="O905" s="178">
        <f>ROUND(E905*N905,2)</f>
        <v>0</v>
      </c>
      <c r="P905" s="178">
        <v>0</v>
      </c>
      <c r="Q905" s="178">
        <f>ROUND(E905*P905,2)</f>
        <v>0</v>
      </c>
      <c r="R905" s="180" t="s">
        <v>684</v>
      </c>
      <c r="S905" s="180" t="s">
        <v>272</v>
      </c>
      <c r="T905" s="181" t="s">
        <v>272</v>
      </c>
      <c r="U905" s="160">
        <v>0.17</v>
      </c>
      <c r="V905" s="160">
        <f>ROUND(E905*U905,2)</f>
        <v>4.08</v>
      </c>
      <c r="W905" s="160"/>
      <c r="X905" s="160" t="s">
        <v>313</v>
      </c>
      <c r="Y905" s="160" t="s">
        <v>275</v>
      </c>
      <c r="Z905" s="149"/>
      <c r="AA905" s="149"/>
      <c r="AB905" s="149"/>
      <c r="AC905" s="149"/>
      <c r="AD905" s="149"/>
      <c r="AE905" s="149"/>
      <c r="AF905" s="149"/>
      <c r="AG905" s="149" t="s">
        <v>554</v>
      </c>
      <c r="AH905" s="149"/>
      <c r="AI905" s="149"/>
      <c r="AJ905" s="149"/>
      <c r="AK905" s="149"/>
      <c r="AL905" s="149"/>
      <c r="AM905" s="149"/>
      <c r="AN905" s="149"/>
      <c r="AO905" s="149"/>
      <c r="AP905" s="149"/>
      <c r="AQ905" s="149"/>
      <c r="AR905" s="149"/>
      <c r="AS905" s="149"/>
      <c r="AT905" s="149"/>
      <c r="AU905" s="149"/>
      <c r="AV905" s="149"/>
      <c r="AW905" s="149"/>
      <c r="AX905" s="149"/>
      <c r="AY905" s="149"/>
      <c r="AZ905" s="149"/>
      <c r="BA905" s="149"/>
      <c r="BB905" s="149"/>
      <c r="BC905" s="149"/>
      <c r="BD905" s="149"/>
      <c r="BE905" s="149"/>
      <c r="BF905" s="149"/>
      <c r="BG905" s="149"/>
      <c r="BH905" s="149"/>
    </row>
    <row r="906" spans="1:60" outlineLevel="2" x14ac:dyDescent="0.2">
      <c r="A906" s="156"/>
      <c r="B906" s="157"/>
      <c r="C906" s="260" t="s">
        <v>1553</v>
      </c>
      <c r="D906" s="261"/>
      <c r="E906" s="261"/>
      <c r="F906" s="261"/>
      <c r="G906" s="261"/>
      <c r="H906" s="160"/>
      <c r="I906" s="160"/>
      <c r="J906" s="160"/>
      <c r="K906" s="160"/>
      <c r="L906" s="160"/>
      <c r="M906" s="160"/>
      <c r="N906" s="159"/>
      <c r="O906" s="159"/>
      <c r="P906" s="159"/>
      <c r="Q906" s="159"/>
      <c r="R906" s="160"/>
      <c r="S906" s="160"/>
      <c r="T906" s="160"/>
      <c r="U906" s="160"/>
      <c r="V906" s="160"/>
      <c r="W906" s="160"/>
      <c r="X906" s="160"/>
      <c r="Y906" s="160"/>
      <c r="Z906" s="149"/>
      <c r="AA906" s="149"/>
      <c r="AB906" s="149"/>
      <c r="AC906" s="149"/>
      <c r="AD906" s="149"/>
      <c r="AE906" s="149"/>
      <c r="AF906" s="149"/>
      <c r="AG906" s="149" t="s">
        <v>316</v>
      </c>
      <c r="AH906" s="149"/>
      <c r="AI906" s="149"/>
      <c r="AJ906" s="149"/>
      <c r="AK906" s="149"/>
      <c r="AL906" s="149"/>
      <c r="AM906" s="149"/>
      <c r="AN906" s="149"/>
      <c r="AO906" s="149"/>
      <c r="AP906" s="149"/>
      <c r="AQ906" s="149"/>
      <c r="AR906" s="149"/>
      <c r="AS906" s="149"/>
      <c r="AT906" s="149"/>
      <c r="AU906" s="149"/>
      <c r="AV906" s="149"/>
      <c r="AW906" s="149"/>
      <c r="AX906" s="149"/>
      <c r="AY906" s="149"/>
      <c r="AZ906" s="149"/>
      <c r="BA906" s="149"/>
      <c r="BB906" s="149"/>
      <c r="BC906" s="149"/>
      <c r="BD906" s="149"/>
      <c r="BE906" s="149"/>
      <c r="BF906" s="149"/>
      <c r="BG906" s="149"/>
      <c r="BH906" s="149"/>
    </row>
    <row r="907" spans="1:60" outlineLevel="2" x14ac:dyDescent="0.2">
      <c r="A907" s="156"/>
      <c r="B907" s="157"/>
      <c r="C907" s="264" t="s">
        <v>1574</v>
      </c>
      <c r="D907" s="265"/>
      <c r="E907" s="265"/>
      <c r="F907" s="265"/>
      <c r="G907" s="265"/>
      <c r="H907" s="160"/>
      <c r="I907" s="160"/>
      <c r="J907" s="160"/>
      <c r="K907" s="160"/>
      <c r="L907" s="160"/>
      <c r="M907" s="160"/>
      <c r="N907" s="159"/>
      <c r="O907" s="159"/>
      <c r="P907" s="159"/>
      <c r="Q907" s="159"/>
      <c r="R907" s="160"/>
      <c r="S907" s="160"/>
      <c r="T907" s="160"/>
      <c r="U907" s="160"/>
      <c r="V907" s="160"/>
      <c r="W907" s="160"/>
      <c r="X907" s="160"/>
      <c r="Y907" s="160"/>
      <c r="Z907" s="149"/>
      <c r="AA907" s="149"/>
      <c r="AB907" s="149"/>
      <c r="AC907" s="149"/>
      <c r="AD907" s="149"/>
      <c r="AE907" s="149"/>
      <c r="AF907" s="149"/>
      <c r="AG907" s="149" t="s">
        <v>278</v>
      </c>
      <c r="AH907" s="149"/>
      <c r="AI907" s="149"/>
      <c r="AJ907" s="149"/>
      <c r="AK907" s="149"/>
      <c r="AL907" s="149"/>
      <c r="AM907" s="149"/>
      <c r="AN907" s="149"/>
      <c r="AO907" s="149"/>
      <c r="AP907" s="149"/>
      <c r="AQ907" s="149"/>
      <c r="AR907" s="149"/>
      <c r="AS907" s="149"/>
      <c r="AT907" s="149"/>
      <c r="AU907" s="149"/>
      <c r="AV907" s="149"/>
      <c r="AW907" s="149"/>
      <c r="AX907" s="149"/>
      <c r="AY907" s="149"/>
      <c r="AZ907" s="149"/>
      <c r="BA907" s="149"/>
      <c r="BB907" s="149"/>
      <c r="BC907" s="149"/>
      <c r="BD907" s="149"/>
      <c r="BE907" s="149"/>
      <c r="BF907" s="149"/>
      <c r="BG907" s="149"/>
      <c r="BH907" s="149"/>
    </row>
    <row r="908" spans="1:60" outlineLevel="2" x14ac:dyDescent="0.2">
      <c r="A908" s="156"/>
      <c r="B908" s="157"/>
      <c r="C908" s="186" t="s">
        <v>2190</v>
      </c>
      <c r="D908" s="165"/>
      <c r="E908" s="166">
        <v>24</v>
      </c>
      <c r="F908" s="160"/>
      <c r="G908" s="160"/>
      <c r="H908" s="160"/>
      <c r="I908" s="160"/>
      <c r="J908" s="160"/>
      <c r="K908" s="160"/>
      <c r="L908" s="160"/>
      <c r="M908" s="160"/>
      <c r="N908" s="159"/>
      <c r="O908" s="159"/>
      <c r="P908" s="159"/>
      <c r="Q908" s="159"/>
      <c r="R908" s="160"/>
      <c r="S908" s="160"/>
      <c r="T908" s="160"/>
      <c r="U908" s="160"/>
      <c r="V908" s="160"/>
      <c r="W908" s="160"/>
      <c r="X908" s="160"/>
      <c r="Y908" s="160"/>
      <c r="Z908" s="149"/>
      <c r="AA908" s="149"/>
      <c r="AB908" s="149"/>
      <c r="AC908" s="149"/>
      <c r="AD908" s="149"/>
      <c r="AE908" s="149"/>
      <c r="AF908" s="149"/>
      <c r="AG908" s="149" t="s">
        <v>284</v>
      </c>
      <c r="AH908" s="149">
        <v>0</v>
      </c>
      <c r="AI908" s="149"/>
      <c r="AJ908" s="149"/>
      <c r="AK908" s="149"/>
      <c r="AL908" s="149"/>
      <c r="AM908" s="149"/>
      <c r="AN908" s="149"/>
      <c r="AO908" s="149"/>
      <c r="AP908" s="149"/>
      <c r="AQ908" s="149"/>
      <c r="AR908" s="149"/>
      <c r="AS908" s="149"/>
      <c r="AT908" s="149"/>
      <c r="AU908" s="149"/>
      <c r="AV908" s="149"/>
      <c r="AW908" s="149"/>
      <c r="AX908" s="149"/>
      <c r="AY908" s="149"/>
      <c r="AZ908" s="149"/>
      <c r="BA908" s="149"/>
      <c r="BB908" s="149"/>
      <c r="BC908" s="149"/>
      <c r="BD908" s="149"/>
      <c r="BE908" s="149"/>
      <c r="BF908" s="149"/>
      <c r="BG908" s="149"/>
      <c r="BH908" s="149"/>
    </row>
    <row r="909" spans="1:60" outlineLevel="2" x14ac:dyDescent="0.2">
      <c r="A909" s="156"/>
      <c r="B909" s="157"/>
      <c r="C909" s="251"/>
      <c r="D909" s="252"/>
      <c r="E909" s="252"/>
      <c r="F909" s="252"/>
      <c r="G909" s="252"/>
      <c r="H909" s="160"/>
      <c r="I909" s="160"/>
      <c r="J909" s="160"/>
      <c r="K909" s="160"/>
      <c r="L909" s="160"/>
      <c r="M909" s="160"/>
      <c r="N909" s="159"/>
      <c r="O909" s="159"/>
      <c r="P909" s="159"/>
      <c r="Q909" s="159"/>
      <c r="R909" s="160"/>
      <c r="S909" s="160"/>
      <c r="T909" s="160"/>
      <c r="U909" s="160"/>
      <c r="V909" s="160"/>
      <c r="W909" s="160"/>
      <c r="X909" s="160"/>
      <c r="Y909" s="160"/>
      <c r="Z909" s="149"/>
      <c r="AA909" s="149"/>
      <c r="AB909" s="149"/>
      <c r="AC909" s="149"/>
      <c r="AD909" s="149"/>
      <c r="AE909" s="149"/>
      <c r="AF909" s="149"/>
      <c r="AG909" s="149" t="s">
        <v>279</v>
      </c>
      <c r="AH909" s="149"/>
      <c r="AI909" s="149"/>
      <c r="AJ909" s="149"/>
      <c r="AK909" s="149"/>
      <c r="AL909" s="149"/>
      <c r="AM909" s="149"/>
      <c r="AN909" s="149"/>
      <c r="AO909" s="149"/>
      <c r="AP909" s="149"/>
      <c r="AQ909" s="149"/>
      <c r="AR909" s="149"/>
      <c r="AS909" s="149"/>
      <c r="AT909" s="149"/>
      <c r="AU909" s="149"/>
      <c r="AV909" s="149"/>
      <c r="AW909" s="149"/>
      <c r="AX909" s="149"/>
      <c r="AY909" s="149"/>
      <c r="AZ909" s="149"/>
      <c r="BA909" s="149"/>
      <c r="BB909" s="149"/>
      <c r="BC909" s="149"/>
      <c r="BD909" s="149"/>
      <c r="BE909" s="149"/>
      <c r="BF909" s="149"/>
      <c r="BG909" s="149"/>
      <c r="BH909" s="149"/>
    </row>
    <row r="910" spans="1:60" x14ac:dyDescent="0.2">
      <c r="A910" s="168" t="s">
        <v>267</v>
      </c>
      <c r="B910" s="169" t="s">
        <v>238</v>
      </c>
      <c r="C910" s="184" t="s">
        <v>28</v>
      </c>
      <c r="D910" s="170"/>
      <c r="E910" s="171"/>
      <c r="F910" s="172"/>
      <c r="G910" s="172">
        <f>SUMIF(AG911:AG926,"&lt;&gt;NOR",G911:G926)</f>
        <v>0</v>
      </c>
      <c r="H910" s="172"/>
      <c r="I910" s="172">
        <f>SUM(I911:I926)</f>
        <v>0</v>
      </c>
      <c r="J910" s="172"/>
      <c r="K910" s="172">
        <f>SUM(K911:K926)</f>
        <v>0</v>
      </c>
      <c r="L910" s="172"/>
      <c r="M910" s="172">
        <f>SUM(M911:M926)</f>
        <v>0</v>
      </c>
      <c r="N910" s="171"/>
      <c r="O910" s="171">
        <f>SUM(O911:O926)</f>
        <v>0</v>
      </c>
      <c r="P910" s="171"/>
      <c r="Q910" s="171">
        <f>SUM(Q911:Q926)</f>
        <v>0</v>
      </c>
      <c r="R910" s="172"/>
      <c r="S910" s="172"/>
      <c r="T910" s="173"/>
      <c r="U910" s="167"/>
      <c r="V910" s="167">
        <f>SUM(V911:V926)</f>
        <v>156</v>
      </c>
      <c r="W910" s="167"/>
      <c r="X910" s="167"/>
      <c r="Y910" s="167"/>
      <c r="AG910" t="s">
        <v>268</v>
      </c>
    </row>
    <row r="911" spans="1:60" outlineLevel="1" x14ac:dyDescent="0.2">
      <c r="A911" s="175">
        <v>211</v>
      </c>
      <c r="B911" s="176" t="s">
        <v>1096</v>
      </c>
      <c r="C911" s="185" t="s">
        <v>1097</v>
      </c>
      <c r="D911" s="177" t="s">
        <v>472</v>
      </c>
      <c r="E911" s="178">
        <v>72</v>
      </c>
      <c r="F911" s="179"/>
      <c r="G911" s="180">
        <f>ROUND(E911*F911,2)</f>
        <v>0</v>
      </c>
      <c r="H911" s="179"/>
      <c r="I911" s="180">
        <f>ROUND(E911*H911,2)</f>
        <v>0</v>
      </c>
      <c r="J911" s="179"/>
      <c r="K911" s="180">
        <f>ROUND(E911*J911,2)</f>
        <v>0</v>
      </c>
      <c r="L911" s="180">
        <v>21</v>
      </c>
      <c r="M911" s="180">
        <f>G911*(1+L911/100)</f>
        <v>0</v>
      </c>
      <c r="N911" s="178">
        <v>0</v>
      </c>
      <c r="O911" s="178">
        <f>ROUND(E911*N911,2)</f>
        <v>0</v>
      </c>
      <c r="P911" s="178">
        <v>0</v>
      </c>
      <c r="Q911" s="178">
        <f>ROUND(E911*P911,2)</f>
        <v>0</v>
      </c>
      <c r="R911" s="180" t="s">
        <v>473</v>
      </c>
      <c r="S911" s="180" t="s">
        <v>272</v>
      </c>
      <c r="T911" s="181" t="s">
        <v>272</v>
      </c>
      <c r="U911" s="160">
        <v>1</v>
      </c>
      <c r="V911" s="160">
        <f>ROUND(E911*U911,2)</f>
        <v>72</v>
      </c>
      <c r="W911" s="160"/>
      <c r="X911" s="160" t="s">
        <v>160</v>
      </c>
      <c r="Y911" s="160" t="s">
        <v>275</v>
      </c>
      <c r="Z911" s="149"/>
      <c r="AA911" s="149"/>
      <c r="AB911" s="149"/>
      <c r="AC911" s="149"/>
      <c r="AD911" s="149"/>
      <c r="AE911" s="149"/>
      <c r="AF911" s="149"/>
      <c r="AG911" s="149" t="s">
        <v>1006</v>
      </c>
      <c r="AH911" s="149"/>
      <c r="AI911" s="149"/>
      <c r="AJ911" s="149"/>
      <c r="AK911" s="149"/>
      <c r="AL911" s="149"/>
      <c r="AM911" s="149"/>
      <c r="AN911" s="149"/>
      <c r="AO911" s="149"/>
      <c r="AP911" s="149"/>
      <c r="AQ911" s="149"/>
      <c r="AR911" s="149"/>
      <c r="AS911" s="149"/>
      <c r="AT911" s="149"/>
      <c r="AU911" s="149"/>
      <c r="AV911" s="149"/>
      <c r="AW911" s="149"/>
      <c r="AX911" s="149"/>
      <c r="AY911" s="149"/>
      <c r="AZ911" s="149"/>
      <c r="BA911" s="149"/>
      <c r="BB911" s="149"/>
      <c r="BC911" s="149"/>
      <c r="BD911" s="149"/>
      <c r="BE911" s="149"/>
      <c r="BF911" s="149"/>
      <c r="BG911" s="149"/>
      <c r="BH911" s="149"/>
    </row>
    <row r="912" spans="1:60" outlineLevel="2" x14ac:dyDescent="0.2">
      <c r="A912" s="156"/>
      <c r="B912" s="157"/>
      <c r="C912" s="249" t="s">
        <v>1458</v>
      </c>
      <c r="D912" s="250"/>
      <c r="E912" s="250"/>
      <c r="F912" s="250"/>
      <c r="G912" s="250"/>
      <c r="H912" s="160"/>
      <c r="I912" s="160"/>
      <c r="J912" s="160"/>
      <c r="K912" s="160"/>
      <c r="L912" s="160"/>
      <c r="M912" s="160"/>
      <c r="N912" s="159"/>
      <c r="O912" s="159"/>
      <c r="P912" s="159"/>
      <c r="Q912" s="159"/>
      <c r="R912" s="160"/>
      <c r="S912" s="160"/>
      <c r="T912" s="160"/>
      <c r="U912" s="160"/>
      <c r="V912" s="160"/>
      <c r="W912" s="160"/>
      <c r="X912" s="160"/>
      <c r="Y912" s="160"/>
      <c r="Z912" s="149"/>
      <c r="AA912" s="149"/>
      <c r="AB912" s="149"/>
      <c r="AC912" s="149"/>
      <c r="AD912" s="149"/>
      <c r="AE912" s="149"/>
      <c r="AF912" s="149"/>
      <c r="AG912" s="149" t="s">
        <v>278</v>
      </c>
      <c r="AH912" s="149"/>
      <c r="AI912" s="149"/>
      <c r="AJ912" s="149"/>
      <c r="AK912" s="149"/>
      <c r="AL912" s="149"/>
      <c r="AM912" s="149"/>
      <c r="AN912" s="149"/>
      <c r="AO912" s="149"/>
      <c r="AP912" s="149"/>
      <c r="AQ912" s="149"/>
      <c r="AR912" s="149"/>
      <c r="AS912" s="149"/>
      <c r="AT912" s="149"/>
      <c r="AU912" s="149"/>
      <c r="AV912" s="149"/>
      <c r="AW912" s="149"/>
      <c r="AX912" s="149"/>
      <c r="AY912" s="149"/>
      <c r="AZ912" s="149"/>
      <c r="BA912" s="149"/>
      <c r="BB912" s="149"/>
      <c r="BC912" s="149"/>
      <c r="BD912" s="149"/>
      <c r="BE912" s="149"/>
      <c r="BF912" s="149"/>
      <c r="BG912" s="149"/>
      <c r="BH912" s="149"/>
    </row>
    <row r="913" spans="1:60" outlineLevel="2" x14ac:dyDescent="0.2">
      <c r="A913" s="156"/>
      <c r="B913" s="157"/>
      <c r="C913" s="186" t="s">
        <v>2192</v>
      </c>
      <c r="D913" s="165"/>
      <c r="E913" s="166">
        <v>72</v>
      </c>
      <c r="F913" s="160"/>
      <c r="G913" s="160"/>
      <c r="H913" s="160"/>
      <c r="I913" s="160"/>
      <c r="J913" s="160"/>
      <c r="K913" s="160"/>
      <c r="L913" s="160"/>
      <c r="M913" s="160"/>
      <c r="N913" s="159"/>
      <c r="O913" s="159"/>
      <c r="P913" s="159"/>
      <c r="Q913" s="159"/>
      <c r="R913" s="160"/>
      <c r="S913" s="160"/>
      <c r="T913" s="160"/>
      <c r="U913" s="160"/>
      <c r="V913" s="160"/>
      <c r="W913" s="160"/>
      <c r="X913" s="160"/>
      <c r="Y913" s="160"/>
      <c r="Z913" s="149"/>
      <c r="AA913" s="149"/>
      <c r="AB913" s="149"/>
      <c r="AC913" s="149"/>
      <c r="AD913" s="149"/>
      <c r="AE913" s="149"/>
      <c r="AF913" s="149"/>
      <c r="AG913" s="149" t="s">
        <v>284</v>
      </c>
      <c r="AH913" s="149">
        <v>0</v>
      </c>
      <c r="AI913" s="149"/>
      <c r="AJ913" s="149"/>
      <c r="AK913" s="149"/>
      <c r="AL913" s="149"/>
      <c r="AM913" s="149"/>
      <c r="AN913" s="149"/>
      <c r="AO913" s="149"/>
      <c r="AP913" s="149"/>
      <c r="AQ913" s="149"/>
      <c r="AR913" s="149"/>
      <c r="AS913" s="149"/>
      <c r="AT913" s="149"/>
      <c r="AU913" s="149"/>
      <c r="AV913" s="149"/>
      <c r="AW913" s="149"/>
      <c r="AX913" s="149"/>
      <c r="AY913" s="149"/>
      <c r="AZ913" s="149"/>
      <c r="BA913" s="149"/>
      <c r="BB913" s="149"/>
      <c r="BC913" s="149"/>
      <c r="BD913" s="149"/>
      <c r="BE913" s="149"/>
      <c r="BF913" s="149"/>
      <c r="BG913" s="149"/>
      <c r="BH913" s="149"/>
    </row>
    <row r="914" spans="1:60" outlineLevel="2" x14ac:dyDescent="0.2">
      <c r="A914" s="156"/>
      <c r="B914" s="157"/>
      <c r="C914" s="251"/>
      <c r="D914" s="252"/>
      <c r="E914" s="252"/>
      <c r="F914" s="252"/>
      <c r="G914" s="252"/>
      <c r="H914" s="160"/>
      <c r="I914" s="160"/>
      <c r="J914" s="160"/>
      <c r="K914" s="160"/>
      <c r="L914" s="160"/>
      <c r="M914" s="160"/>
      <c r="N914" s="159"/>
      <c r="O914" s="159"/>
      <c r="P914" s="159"/>
      <c r="Q914" s="159"/>
      <c r="R914" s="160"/>
      <c r="S914" s="160"/>
      <c r="T914" s="160"/>
      <c r="U914" s="160"/>
      <c r="V914" s="160"/>
      <c r="W914" s="160"/>
      <c r="X914" s="160"/>
      <c r="Y914" s="160"/>
      <c r="Z914" s="149"/>
      <c r="AA914" s="149"/>
      <c r="AB914" s="149"/>
      <c r="AC914" s="149"/>
      <c r="AD914" s="149"/>
      <c r="AE914" s="149"/>
      <c r="AF914" s="149"/>
      <c r="AG914" s="149" t="s">
        <v>279</v>
      </c>
      <c r="AH914" s="149"/>
      <c r="AI914" s="149"/>
      <c r="AJ914" s="149"/>
      <c r="AK914" s="149"/>
      <c r="AL914" s="149"/>
      <c r="AM914" s="149"/>
      <c r="AN914" s="149"/>
      <c r="AO914" s="149"/>
      <c r="AP914" s="149"/>
      <c r="AQ914" s="149"/>
      <c r="AR914" s="149"/>
      <c r="AS914" s="149"/>
      <c r="AT914" s="149"/>
      <c r="AU914" s="149"/>
      <c r="AV914" s="149"/>
      <c r="AW914" s="149"/>
      <c r="AX914" s="149"/>
      <c r="AY914" s="149"/>
      <c r="AZ914" s="149"/>
      <c r="BA914" s="149"/>
      <c r="BB914" s="149"/>
      <c r="BC914" s="149"/>
      <c r="BD914" s="149"/>
      <c r="BE914" s="149"/>
      <c r="BF914" s="149"/>
      <c r="BG914" s="149"/>
      <c r="BH914" s="149"/>
    </row>
    <row r="915" spans="1:60" outlineLevel="1" x14ac:dyDescent="0.2">
      <c r="A915" s="175">
        <v>212</v>
      </c>
      <c r="B915" s="176" t="s">
        <v>1004</v>
      </c>
      <c r="C915" s="185" t="s">
        <v>1097</v>
      </c>
      <c r="D915" s="177" t="s">
        <v>472</v>
      </c>
      <c r="E915" s="178">
        <v>12</v>
      </c>
      <c r="F915" s="179"/>
      <c r="G915" s="180">
        <f>ROUND(E915*F915,2)</f>
        <v>0</v>
      </c>
      <c r="H915" s="179"/>
      <c r="I915" s="180">
        <f>ROUND(E915*H915,2)</f>
        <v>0</v>
      </c>
      <c r="J915" s="179"/>
      <c r="K915" s="180">
        <f>ROUND(E915*J915,2)</f>
        <v>0</v>
      </c>
      <c r="L915" s="180">
        <v>21</v>
      </c>
      <c r="M915" s="180">
        <f>G915*(1+L915/100)</f>
        <v>0</v>
      </c>
      <c r="N915" s="178">
        <v>0</v>
      </c>
      <c r="O915" s="178">
        <f>ROUND(E915*N915,2)</f>
        <v>0</v>
      </c>
      <c r="P915" s="178">
        <v>0</v>
      </c>
      <c r="Q915" s="178">
        <f>ROUND(E915*P915,2)</f>
        <v>0</v>
      </c>
      <c r="R915" s="180" t="s">
        <v>473</v>
      </c>
      <c r="S915" s="180" t="s">
        <v>272</v>
      </c>
      <c r="T915" s="181" t="s">
        <v>272</v>
      </c>
      <c r="U915" s="160">
        <v>1</v>
      </c>
      <c r="V915" s="160">
        <f>ROUND(E915*U915,2)</f>
        <v>12</v>
      </c>
      <c r="W915" s="160"/>
      <c r="X915" s="160" t="s">
        <v>160</v>
      </c>
      <c r="Y915" s="160" t="s">
        <v>275</v>
      </c>
      <c r="Z915" s="149"/>
      <c r="AA915" s="149"/>
      <c r="AB915" s="149"/>
      <c r="AC915" s="149"/>
      <c r="AD915" s="149"/>
      <c r="AE915" s="149"/>
      <c r="AF915" s="149"/>
      <c r="AG915" s="149" t="s">
        <v>1006</v>
      </c>
      <c r="AH915" s="149"/>
      <c r="AI915" s="149"/>
      <c r="AJ915" s="149"/>
      <c r="AK915" s="149"/>
      <c r="AL915" s="149"/>
      <c r="AM915" s="149"/>
      <c r="AN915" s="149"/>
      <c r="AO915" s="149"/>
      <c r="AP915" s="149"/>
      <c r="AQ915" s="149"/>
      <c r="AR915" s="149"/>
      <c r="AS915" s="149"/>
      <c r="AT915" s="149"/>
      <c r="AU915" s="149"/>
      <c r="AV915" s="149"/>
      <c r="AW915" s="149"/>
      <c r="AX915" s="149"/>
      <c r="AY915" s="149"/>
      <c r="AZ915" s="149"/>
      <c r="BA915" s="149"/>
      <c r="BB915" s="149"/>
      <c r="BC915" s="149"/>
      <c r="BD915" s="149"/>
      <c r="BE915" s="149"/>
      <c r="BF915" s="149"/>
      <c r="BG915" s="149"/>
      <c r="BH915" s="149"/>
    </row>
    <row r="916" spans="1:60" outlineLevel="2" x14ac:dyDescent="0.2">
      <c r="A916" s="156"/>
      <c r="B916" s="157"/>
      <c r="C916" s="249" t="s">
        <v>1458</v>
      </c>
      <c r="D916" s="250"/>
      <c r="E916" s="250"/>
      <c r="F916" s="250"/>
      <c r="G916" s="250"/>
      <c r="H916" s="160"/>
      <c r="I916" s="160"/>
      <c r="J916" s="160"/>
      <c r="K916" s="160"/>
      <c r="L916" s="160"/>
      <c r="M916" s="160"/>
      <c r="N916" s="159"/>
      <c r="O916" s="159"/>
      <c r="P916" s="159"/>
      <c r="Q916" s="159"/>
      <c r="R916" s="160"/>
      <c r="S916" s="160"/>
      <c r="T916" s="160"/>
      <c r="U916" s="160"/>
      <c r="V916" s="160"/>
      <c r="W916" s="160"/>
      <c r="X916" s="160"/>
      <c r="Y916" s="160"/>
      <c r="Z916" s="149"/>
      <c r="AA916" s="149"/>
      <c r="AB916" s="149"/>
      <c r="AC916" s="149"/>
      <c r="AD916" s="149"/>
      <c r="AE916" s="149"/>
      <c r="AF916" s="149"/>
      <c r="AG916" s="149" t="s">
        <v>278</v>
      </c>
      <c r="AH916" s="149"/>
      <c r="AI916" s="149"/>
      <c r="AJ916" s="149"/>
      <c r="AK916" s="149"/>
      <c r="AL916" s="149"/>
      <c r="AM916" s="149"/>
      <c r="AN916" s="149"/>
      <c r="AO916" s="149"/>
      <c r="AP916" s="149"/>
      <c r="AQ916" s="149"/>
      <c r="AR916" s="149"/>
      <c r="AS916" s="149"/>
      <c r="AT916" s="149"/>
      <c r="AU916" s="149"/>
      <c r="AV916" s="149"/>
      <c r="AW916" s="149"/>
      <c r="AX916" s="149"/>
      <c r="AY916" s="149"/>
      <c r="AZ916" s="149"/>
      <c r="BA916" s="149"/>
      <c r="BB916" s="149"/>
      <c r="BC916" s="149"/>
      <c r="BD916" s="149"/>
      <c r="BE916" s="149"/>
      <c r="BF916" s="149"/>
      <c r="BG916" s="149"/>
      <c r="BH916" s="149"/>
    </row>
    <row r="917" spans="1:60" outlineLevel="2" x14ac:dyDescent="0.2">
      <c r="A917" s="156"/>
      <c r="B917" s="157"/>
      <c r="C917" s="186" t="s">
        <v>1066</v>
      </c>
      <c r="D917" s="165"/>
      <c r="E917" s="166">
        <v>12</v>
      </c>
      <c r="F917" s="160"/>
      <c r="G917" s="160"/>
      <c r="H917" s="160"/>
      <c r="I917" s="160"/>
      <c r="J917" s="160"/>
      <c r="K917" s="160"/>
      <c r="L917" s="160"/>
      <c r="M917" s="160"/>
      <c r="N917" s="159"/>
      <c r="O917" s="159"/>
      <c r="P917" s="159"/>
      <c r="Q917" s="159"/>
      <c r="R917" s="160"/>
      <c r="S917" s="160"/>
      <c r="T917" s="160"/>
      <c r="U917" s="160"/>
      <c r="V917" s="160"/>
      <c r="W917" s="160"/>
      <c r="X917" s="160"/>
      <c r="Y917" s="160"/>
      <c r="Z917" s="149"/>
      <c r="AA917" s="149"/>
      <c r="AB917" s="149"/>
      <c r="AC917" s="149"/>
      <c r="AD917" s="149"/>
      <c r="AE917" s="149"/>
      <c r="AF917" s="149"/>
      <c r="AG917" s="149" t="s">
        <v>284</v>
      </c>
      <c r="AH917" s="149">
        <v>0</v>
      </c>
      <c r="AI917" s="149"/>
      <c r="AJ917" s="149"/>
      <c r="AK917" s="149"/>
      <c r="AL917" s="149"/>
      <c r="AM917" s="149"/>
      <c r="AN917" s="149"/>
      <c r="AO917" s="149"/>
      <c r="AP917" s="149"/>
      <c r="AQ917" s="149"/>
      <c r="AR917" s="149"/>
      <c r="AS917" s="149"/>
      <c r="AT917" s="149"/>
      <c r="AU917" s="149"/>
      <c r="AV917" s="149"/>
      <c r="AW917" s="149"/>
      <c r="AX917" s="149"/>
      <c r="AY917" s="149"/>
      <c r="AZ917" s="149"/>
      <c r="BA917" s="149"/>
      <c r="BB917" s="149"/>
      <c r="BC917" s="149"/>
      <c r="BD917" s="149"/>
      <c r="BE917" s="149"/>
      <c r="BF917" s="149"/>
      <c r="BG917" s="149"/>
      <c r="BH917" s="149"/>
    </row>
    <row r="918" spans="1:60" outlineLevel="2" x14ac:dyDescent="0.2">
      <c r="A918" s="156"/>
      <c r="B918" s="157"/>
      <c r="C918" s="251"/>
      <c r="D918" s="252"/>
      <c r="E918" s="252"/>
      <c r="F918" s="252"/>
      <c r="G918" s="252"/>
      <c r="H918" s="160"/>
      <c r="I918" s="160"/>
      <c r="J918" s="160"/>
      <c r="K918" s="160"/>
      <c r="L918" s="160"/>
      <c r="M918" s="160"/>
      <c r="N918" s="159"/>
      <c r="O918" s="159"/>
      <c r="P918" s="159"/>
      <c r="Q918" s="159"/>
      <c r="R918" s="160"/>
      <c r="S918" s="160"/>
      <c r="T918" s="160"/>
      <c r="U918" s="160"/>
      <c r="V918" s="160"/>
      <c r="W918" s="160"/>
      <c r="X918" s="160"/>
      <c r="Y918" s="160"/>
      <c r="Z918" s="149"/>
      <c r="AA918" s="149"/>
      <c r="AB918" s="149"/>
      <c r="AC918" s="149"/>
      <c r="AD918" s="149"/>
      <c r="AE918" s="149"/>
      <c r="AF918" s="149"/>
      <c r="AG918" s="149" t="s">
        <v>279</v>
      </c>
      <c r="AH918" s="149"/>
      <c r="AI918" s="149"/>
      <c r="AJ918" s="149"/>
      <c r="AK918" s="149"/>
      <c r="AL918" s="149"/>
      <c r="AM918" s="149"/>
      <c r="AN918" s="149"/>
      <c r="AO918" s="149"/>
      <c r="AP918" s="149"/>
      <c r="AQ918" s="149"/>
      <c r="AR918" s="149"/>
      <c r="AS918" s="149"/>
      <c r="AT918" s="149"/>
      <c r="AU918" s="149"/>
      <c r="AV918" s="149"/>
      <c r="AW918" s="149"/>
      <c r="AX918" s="149"/>
      <c r="AY918" s="149"/>
      <c r="AZ918" s="149"/>
      <c r="BA918" s="149"/>
      <c r="BB918" s="149"/>
      <c r="BC918" s="149"/>
      <c r="BD918" s="149"/>
      <c r="BE918" s="149"/>
      <c r="BF918" s="149"/>
      <c r="BG918" s="149"/>
      <c r="BH918" s="149"/>
    </row>
    <row r="919" spans="1:60" outlineLevel="1" x14ac:dyDescent="0.2">
      <c r="A919" s="175">
        <v>213</v>
      </c>
      <c r="B919" s="176" t="s">
        <v>2193</v>
      </c>
      <c r="C919" s="185" t="s">
        <v>1097</v>
      </c>
      <c r="D919" s="177" t="s">
        <v>472</v>
      </c>
      <c r="E919" s="178">
        <v>72</v>
      </c>
      <c r="F919" s="179"/>
      <c r="G919" s="180">
        <f>ROUND(E919*F919,2)</f>
        <v>0</v>
      </c>
      <c r="H919" s="179"/>
      <c r="I919" s="180">
        <f>ROUND(E919*H919,2)</f>
        <v>0</v>
      </c>
      <c r="J919" s="179"/>
      <c r="K919" s="180">
        <f>ROUND(E919*J919,2)</f>
        <v>0</v>
      </c>
      <c r="L919" s="180">
        <v>21</v>
      </c>
      <c r="M919" s="180">
        <f>G919*(1+L919/100)</f>
        <v>0</v>
      </c>
      <c r="N919" s="178">
        <v>0</v>
      </c>
      <c r="O919" s="178">
        <f>ROUND(E919*N919,2)</f>
        <v>0</v>
      </c>
      <c r="P919" s="178">
        <v>0</v>
      </c>
      <c r="Q919" s="178">
        <f>ROUND(E919*P919,2)</f>
        <v>0</v>
      </c>
      <c r="R919" s="180" t="s">
        <v>473</v>
      </c>
      <c r="S919" s="180" t="s">
        <v>272</v>
      </c>
      <c r="T919" s="181" t="s">
        <v>272</v>
      </c>
      <c r="U919" s="160">
        <v>1</v>
      </c>
      <c r="V919" s="160">
        <f>ROUND(E919*U919,2)</f>
        <v>72</v>
      </c>
      <c r="W919" s="160"/>
      <c r="X919" s="160" t="s">
        <v>160</v>
      </c>
      <c r="Y919" s="160" t="s">
        <v>275</v>
      </c>
      <c r="Z919" s="149"/>
      <c r="AA919" s="149"/>
      <c r="AB919" s="149"/>
      <c r="AC919" s="149"/>
      <c r="AD919" s="149"/>
      <c r="AE919" s="149"/>
      <c r="AF919" s="149"/>
      <c r="AG919" s="149" t="s">
        <v>1006</v>
      </c>
      <c r="AH919" s="149"/>
      <c r="AI919" s="149"/>
      <c r="AJ919" s="149"/>
      <c r="AK919" s="149"/>
      <c r="AL919" s="149"/>
      <c r="AM919" s="149"/>
      <c r="AN919" s="149"/>
      <c r="AO919" s="149"/>
      <c r="AP919" s="149"/>
      <c r="AQ919" s="149"/>
      <c r="AR919" s="149"/>
      <c r="AS919" s="149"/>
      <c r="AT919" s="149"/>
      <c r="AU919" s="149"/>
      <c r="AV919" s="149"/>
      <c r="AW919" s="149"/>
      <c r="AX919" s="149"/>
      <c r="AY919" s="149"/>
      <c r="AZ919" s="149"/>
      <c r="BA919" s="149"/>
      <c r="BB919" s="149"/>
      <c r="BC919" s="149"/>
      <c r="BD919" s="149"/>
      <c r="BE919" s="149"/>
      <c r="BF919" s="149"/>
      <c r="BG919" s="149"/>
      <c r="BH919" s="149"/>
    </row>
    <row r="920" spans="1:60" outlineLevel="2" x14ac:dyDescent="0.2">
      <c r="A920" s="156"/>
      <c r="B920" s="157"/>
      <c r="C920" s="249" t="s">
        <v>1458</v>
      </c>
      <c r="D920" s="250"/>
      <c r="E920" s="250"/>
      <c r="F920" s="250"/>
      <c r="G920" s="250"/>
      <c r="H920" s="160"/>
      <c r="I920" s="160"/>
      <c r="J920" s="160"/>
      <c r="K920" s="160"/>
      <c r="L920" s="160"/>
      <c r="M920" s="160"/>
      <c r="N920" s="159"/>
      <c r="O920" s="159"/>
      <c r="P920" s="159"/>
      <c r="Q920" s="159"/>
      <c r="R920" s="160"/>
      <c r="S920" s="160"/>
      <c r="T920" s="160"/>
      <c r="U920" s="160"/>
      <c r="V920" s="160"/>
      <c r="W920" s="160"/>
      <c r="X920" s="160"/>
      <c r="Y920" s="160"/>
      <c r="Z920" s="149"/>
      <c r="AA920" s="149"/>
      <c r="AB920" s="149"/>
      <c r="AC920" s="149"/>
      <c r="AD920" s="149"/>
      <c r="AE920" s="149"/>
      <c r="AF920" s="149"/>
      <c r="AG920" s="149" t="s">
        <v>278</v>
      </c>
      <c r="AH920" s="149"/>
      <c r="AI920" s="149"/>
      <c r="AJ920" s="149"/>
      <c r="AK920" s="149"/>
      <c r="AL920" s="149"/>
      <c r="AM920" s="149"/>
      <c r="AN920" s="149"/>
      <c r="AO920" s="149"/>
      <c r="AP920" s="149"/>
      <c r="AQ920" s="149"/>
      <c r="AR920" s="149"/>
      <c r="AS920" s="149"/>
      <c r="AT920" s="149"/>
      <c r="AU920" s="149"/>
      <c r="AV920" s="149"/>
      <c r="AW920" s="149"/>
      <c r="AX920" s="149"/>
      <c r="AY920" s="149"/>
      <c r="AZ920" s="149"/>
      <c r="BA920" s="149"/>
      <c r="BB920" s="149"/>
      <c r="BC920" s="149"/>
      <c r="BD920" s="149"/>
      <c r="BE920" s="149"/>
      <c r="BF920" s="149"/>
      <c r="BG920" s="149"/>
      <c r="BH920" s="149"/>
    </row>
    <row r="921" spans="1:60" outlineLevel="2" x14ac:dyDescent="0.2">
      <c r="A921" s="156"/>
      <c r="B921" s="157"/>
      <c r="C921" s="186" t="s">
        <v>2192</v>
      </c>
      <c r="D921" s="165"/>
      <c r="E921" s="166">
        <v>72</v>
      </c>
      <c r="F921" s="160"/>
      <c r="G921" s="160"/>
      <c r="H921" s="160"/>
      <c r="I921" s="160"/>
      <c r="J921" s="160"/>
      <c r="K921" s="160"/>
      <c r="L921" s="160"/>
      <c r="M921" s="160"/>
      <c r="N921" s="159"/>
      <c r="O921" s="159"/>
      <c r="P921" s="159"/>
      <c r="Q921" s="159"/>
      <c r="R921" s="160"/>
      <c r="S921" s="160"/>
      <c r="T921" s="160"/>
      <c r="U921" s="160"/>
      <c r="V921" s="160"/>
      <c r="W921" s="160"/>
      <c r="X921" s="160"/>
      <c r="Y921" s="160"/>
      <c r="Z921" s="149"/>
      <c r="AA921" s="149"/>
      <c r="AB921" s="149"/>
      <c r="AC921" s="149"/>
      <c r="AD921" s="149"/>
      <c r="AE921" s="149"/>
      <c r="AF921" s="149"/>
      <c r="AG921" s="149" t="s">
        <v>284</v>
      </c>
      <c r="AH921" s="149">
        <v>0</v>
      </c>
      <c r="AI921" s="149"/>
      <c r="AJ921" s="149"/>
      <c r="AK921" s="149"/>
      <c r="AL921" s="149"/>
      <c r="AM921" s="149"/>
      <c r="AN921" s="149"/>
      <c r="AO921" s="149"/>
      <c r="AP921" s="149"/>
      <c r="AQ921" s="149"/>
      <c r="AR921" s="149"/>
      <c r="AS921" s="149"/>
      <c r="AT921" s="149"/>
      <c r="AU921" s="149"/>
      <c r="AV921" s="149"/>
      <c r="AW921" s="149"/>
      <c r="AX921" s="149"/>
      <c r="AY921" s="149"/>
      <c r="AZ921" s="149"/>
      <c r="BA921" s="149"/>
      <c r="BB921" s="149"/>
      <c r="BC921" s="149"/>
      <c r="BD921" s="149"/>
      <c r="BE921" s="149"/>
      <c r="BF921" s="149"/>
      <c r="BG921" s="149"/>
      <c r="BH921" s="149"/>
    </row>
    <row r="922" spans="1:60" outlineLevel="2" x14ac:dyDescent="0.2">
      <c r="A922" s="156"/>
      <c r="B922" s="157"/>
      <c r="C922" s="251"/>
      <c r="D922" s="252"/>
      <c r="E922" s="252"/>
      <c r="F922" s="252"/>
      <c r="G922" s="252"/>
      <c r="H922" s="160"/>
      <c r="I922" s="160"/>
      <c r="J922" s="160"/>
      <c r="K922" s="160"/>
      <c r="L922" s="160"/>
      <c r="M922" s="160"/>
      <c r="N922" s="159"/>
      <c r="O922" s="159"/>
      <c r="P922" s="159"/>
      <c r="Q922" s="159"/>
      <c r="R922" s="160"/>
      <c r="S922" s="160"/>
      <c r="T922" s="160"/>
      <c r="U922" s="160"/>
      <c r="V922" s="160"/>
      <c r="W922" s="160"/>
      <c r="X922" s="160"/>
      <c r="Y922" s="160"/>
      <c r="Z922" s="149"/>
      <c r="AA922" s="149"/>
      <c r="AB922" s="149"/>
      <c r="AC922" s="149"/>
      <c r="AD922" s="149"/>
      <c r="AE922" s="149"/>
      <c r="AF922" s="149"/>
      <c r="AG922" s="149" t="s">
        <v>279</v>
      </c>
      <c r="AH922" s="149"/>
      <c r="AI922" s="149"/>
      <c r="AJ922" s="149"/>
      <c r="AK922" s="149"/>
      <c r="AL922" s="149"/>
      <c r="AM922" s="149"/>
      <c r="AN922" s="149"/>
      <c r="AO922" s="149"/>
      <c r="AP922" s="149"/>
      <c r="AQ922" s="149"/>
      <c r="AR922" s="149"/>
      <c r="AS922" s="149"/>
      <c r="AT922" s="149"/>
      <c r="AU922" s="149"/>
      <c r="AV922" s="149"/>
      <c r="AW922" s="149"/>
      <c r="AX922" s="149"/>
      <c r="AY922" s="149"/>
      <c r="AZ922" s="149"/>
      <c r="BA922" s="149"/>
      <c r="BB922" s="149"/>
      <c r="BC922" s="149"/>
      <c r="BD922" s="149"/>
      <c r="BE922" s="149"/>
      <c r="BF922" s="149"/>
      <c r="BG922" s="149"/>
      <c r="BH922" s="149"/>
    </row>
    <row r="923" spans="1:60" outlineLevel="1" x14ac:dyDescent="0.2">
      <c r="A923" s="175">
        <v>214</v>
      </c>
      <c r="B923" s="176" t="s">
        <v>300</v>
      </c>
      <c r="C923" s="185" t="s">
        <v>301</v>
      </c>
      <c r="D923" s="177" t="s">
        <v>271</v>
      </c>
      <c r="E923" s="178">
        <v>1</v>
      </c>
      <c r="F923" s="179"/>
      <c r="G923" s="180">
        <f>ROUND(E923*F923,2)</f>
        <v>0</v>
      </c>
      <c r="H923" s="179"/>
      <c r="I923" s="180">
        <f>ROUND(E923*H923,2)</f>
        <v>0</v>
      </c>
      <c r="J923" s="179"/>
      <c r="K923" s="180">
        <f>ROUND(E923*J923,2)</f>
        <v>0</v>
      </c>
      <c r="L923" s="180">
        <v>21</v>
      </c>
      <c r="M923" s="180">
        <f>G923*(1+L923/100)</f>
        <v>0</v>
      </c>
      <c r="N923" s="178">
        <v>0</v>
      </c>
      <c r="O923" s="178">
        <f>ROUND(E923*N923,2)</f>
        <v>0</v>
      </c>
      <c r="P923" s="178">
        <v>0</v>
      </c>
      <c r="Q923" s="178">
        <f>ROUND(E923*P923,2)</f>
        <v>0</v>
      </c>
      <c r="R923" s="180"/>
      <c r="S923" s="180" t="s">
        <v>272</v>
      </c>
      <c r="T923" s="181" t="s">
        <v>273</v>
      </c>
      <c r="U923" s="160">
        <v>0</v>
      </c>
      <c r="V923" s="160">
        <f>ROUND(E923*U923,2)</f>
        <v>0</v>
      </c>
      <c r="W923" s="160"/>
      <c r="X923" s="160" t="s">
        <v>274</v>
      </c>
      <c r="Y923" s="160" t="s">
        <v>275</v>
      </c>
      <c r="Z923" s="149"/>
      <c r="AA923" s="149"/>
      <c r="AB923" s="149"/>
      <c r="AC923" s="149"/>
      <c r="AD923" s="149"/>
      <c r="AE923" s="149"/>
      <c r="AF923" s="149"/>
      <c r="AG923" s="149" t="s">
        <v>276</v>
      </c>
      <c r="AH923" s="149"/>
      <c r="AI923" s="149"/>
      <c r="AJ923" s="149"/>
      <c r="AK923" s="149"/>
      <c r="AL923" s="149"/>
      <c r="AM923" s="149"/>
      <c r="AN923" s="149"/>
      <c r="AO923" s="149"/>
      <c r="AP923" s="149"/>
      <c r="AQ923" s="149"/>
      <c r="AR923" s="149"/>
      <c r="AS923" s="149"/>
      <c r="AT923" s="149"/>
      <c r="AU923" s="149"/>
      <c r="AV923" s="149"/>
      <c r="AW923" s="149"/>
      <c r="AX923" s="149"/>
      <c r="AY923" s="149"/>
      <c r="AZ923" s="149"/>
      <c r="BA923" s="149"/>
      <c r="BB923" s="149"/>
      <c r="BC923" s="149"/>
      <c r="BD923" s="149"/>
      <c r="BE923" s="149"/>
      <c r="BF923" s="149"/>
      <c r="BG923" s="149"/>
      <c r="BH923" s="149"/>
    </row>
    <row r="924" spans="1:60" outlineLevel="2" x14ac:dyDescent="0.2">
      <c r="A924" s="156"/>
      <c r="B924" s="157"/>
      <c r="C924" s="249" t="s">
        <v>302</v>
      </c>
      <c r="D924" s="250"/>
      <c r="E924" s="250"/>
      <c r="F924" s="250"/>
      <c r="G924" s="250"/>
      <c r="H924" s="160"/>
      <c r="I924" s="160"/>
      <c r="J924" s="160"/>
      <c r="K924" s="160"/>
      <c r="L924" s="160"/>
      <c r="M924" s="160"/>
      <c r="N924" s="159"/>
      <c r="O924" s="159"/>
      <c r="P924" s="159"/>
      <c r="Q924" s="159"/>
      <c r="R924" s="160"/>
      <c r="S924" s="160"/>
      <c r="T924" s="160"/>
      <c r="U924" s="160"/>
      <c r="V924" s="160"/>
      <c r="W924" s="160"/>
      <c r="X924" s="160"/>
      <c r="Y924" s="160"/>
      <c r="Z924" s="149"/>
      <c r="AA924" s="149"/>
      <c r="AB924" s="149"/>
      <c r="AC924" s="149"/>
      <c r="AD924" s="149"/>
      <c r="AE924" s="149"/>
      <c r="AF924" s="149"/>
      <c r="AG924" s="149" t="s">
        <v>278</v>
      </c>
      <c r="AH924" s="149"/>
      <c r="AI924" s="149"/>
      <c r="AJ924" s="149"/>
      <c r="AK924" s="149"/>
      <c r="AL924" s="149"/>
      <c r="AM924" s="149"/>
      <c r="AN924" s="149"/>
      <c r="AO924" s="149"/>
      <c r="AP924" s="149"/>
      <c r="AQ924" s="149"/>
      <c r="AR924" s="149"/>
      <c r="AS924" s="149"/>
      <c r="AT924" s="149"/>
      <c r="AU924" s="149"/>
      <c r="AV924" s="149"/>
      <c r="AW924" s="149"/>
      <c r="AX924" s="149"/>
      <c r="AY924" s="149"/>
      <c r="AZ924" s="149"/>
      <c r="BA924" s="183" t="str">
        <f>C924</f>
        <v>Náklady na vyhotovení dokumentace skutečného provedení stavby a její předání objednateli v požadované formě a požadovaném počtu.</v>
      </c>
      <c r="BB924" s="149"/>
      <c r="BC924" s="149"/>
      <c r="BD924" s="149"/>
      <c r="BE924" s="149"/>
      <c r="BF924" s="149"/>
      <c r="BG924" s="149"/>
      <c r="BH924" s="149"/>
    </row>
    <row r="925" spans="1:60" outlineLevel="2" x14ac:dyDescent="0.2">
      <c r="A925" s="156"/>
      <c r="B925" s="157"/>
      <c r="C925" s="186" t="s">
        <v>143</v>
      </c>
      <c r="D925" s="165"/>
      <c r="E925" s="166">
        <v>1</v>
      </c>
      <c r="F925" s="160"/>
      <c r="G925" s="160"/>
      <c r="H925" s="160"/>
      <c r="I925" s="160"/>
      <c r="J925" s="160"/>
      <c r="K925" s="160"/>
      <c r="L925" s="160"/>
      <c r="M925" s="160"/>
      <c r="N925" s="159"/>
      <c r="O925" s="159"/>
      <c r="P925" s="159"/>
      <c r="Q925" s="159"/>
      <c r="R925" s="160"/>
      <c r="S925" s="160"/>
      <c r="T925" s="160"/>
      <c r="U925" s="160"/>
      <c r="V925" s="160"/>
      <c r="W925" s="160"/>
      <c r="X925" s="160"/>
      <c r="Y925" s="160"/>
      <c r="Z925" s="149"/>
      <c r="AA925" s="149"/>
      <c r="AB925" s="149"/>
      <c r="AC925" s="149"/>
      <c r="AD925" s="149"/>
      <c r="AE925" s="149"/>
      <c r="AF925" s="149"/>
      <c r="AG925" s="149" t="s">
        <v>284</v>
      </c>
      <c r="AH925" s="149">
        <v>0</v>
      </c>
      <c r="AI925" s="149"/>
      <c r="AJ925" s="149"/>
      <c r="AK925" s="149"/>
      <c r="AL925" s="149"/>
      <c r="AM925" s="149"/>
      <c r="AN925" s="149"/>
      <c r="AO925" s="149"/>
      <c r="AP925" s="149"/>
      <c r="AQ925" s="149"/>
      <c r="AR925" s="149"/>
      <c r="AS925" s="149"/>
      <c r="AT925" s="149"/>
      <c r="AU925" s="149"/>
      <c r="AV925" s="149"/>
      <c r="AW925" s="149"/>
      <c r="AX925" s="149"/>
      <c r="AY925" s="149"/>
      <c r="AZ925" s="149"/>
      <c r="BA925" s="149"/>
      <c r="BB925" s="149"/>
      <c r="BC925" s="149"/>
      <c r="BD925" s="149"/>
      <c r="BE925" s="149"/>
      <c r="BF925" s="149"/>
      <c r="BG925" s="149"/>
      <c r="BH925" s="149"/>
    </row>
    <row r="926" spans="1:60" outlineLevel="2" x14ac:dyDescent="0.2">
      <c r="A926" s="156"/>
      <c r="B926" s="157"/>
      <c r="C926" s="251"/>
      <c r="D926" s="252"/>
      <c r="E926" s="252"/>
      <c r="F926" s="252"/>
      <c r="G926" s="252"/>
      <c r="H926" s="160"/>
      <c r="I926" s="160"/>
      <c r="J926" s="160"/>
      <c r="K926" s="160"/>
      <c r="L926" s="160"/>
      <c r="M926" s="160"/>
      <c r="N926" s="159"/>
      <c r="O926" s="159"/>
      <c r="P926" s="159"/>
      <c r="Q926" s="159"/>
      <c r="R926" s="160"/>
      <c r="S926" s="160"/>
      <c r="T926" s="160"/>
      <c r="U926" s="160"/>
      <c r="V926" s="160"/>
      <c r="W926" s="160"/>
      <c r="X926" s="160"/>
      <c r="Y926" s="160"/>
      <c r="Z926" s="149"/>
      <c r="AA926" s="149"/>
      <c r="AB926" s="149"/>
      <c r="AC926" s="149"/>
      <c r="AD926" s="149"/>
      <c r="AE926" s="149"/>
      <c r="AF926" s="149"/>
      <c r="AG926" s="149" t="s">
        <v>279</v>
      </c>
      <c r="AH926" s="149"/>
      <c r="AI926" s="149"/>
      <c r="AJ926" s="149"/>
      <c r="AK926" s="149"/>
      <c r="AL926" s="149"/>
      <c r="AM926" s="149"/>
      <c r="AN926" s="149"/>
      <c r="AO926" s="149"/>
      <c r="AP926" s="149"/>
      <c r="AQ926" s="149"/>
      <c r="AR926" s="149"/>
      <c r="AS926" s="149"/>
      <c r="AT926" s="149"/>
      <c r="AU926" s="149"/>
      <c r="AV926" s="149"/>
      <c r="AW926" s="149"/>
      <c r="AX926" s="149"/>
      <c r="AY926" s="149"/>
      <c r="AZ926" s="149"/>
      <c r="BA926" s="149"/>
      <c r="BB926" s="149"/>
      <c r="BC926" s="149"/>
      <c r="BD926" s="149"/>
      <c r="BE926" s="149"/>
      <c r="BF926" s="149"/>
      <c r="BG926" s="149"/>
      <c r="BH926" s="149"/>
    </row>
    <row r="927" spans="1:60" x14ac:dyDescent="0.2">
      <c r="A927" s="3"/>
      <c r="B927" s="4"/>
      <c r="C927" s="187"/>
      <c r="D927" s="6"/>
      <c r="E927" s="3"/>
      <c r="F927" s="3"/>
      <c r="G927" s="3"/>
      <c r="H927" s="3"/>
      <c r="I927" s="3"/>
      <c r="J927" s="3"/>
      <c r="K927" s="3"/>
      <c r="L927" s="3"/>
      <c r="M927" s="3"/>
      <c r="N927" s="3"/>
      <c r="O927" s="3"/>
      <c r="P927" s="3"/>
      <c r="Q927" s="3"/>
      <c r="R927" s="3"/>
      <c r="S927" s="3"/>
      <c r="T927" s="3"/>
      <c r="U927" s="3"/>
      <c r="V927" s="3"/>
      <c r="W927" s="3"/>
      <c r="X927" s="3"/>
      <c r="Y927" s="3"/>
      <c r="AE927">
        <v>15</v>
      </c>
      <c r="AF927">
        <v>21</v>
      </c>
      <c r="AG927" t="s">
        <v>253</v>
      </c>
    </row>
    <row r="928" spans="1:60" x14ac:dyDescent="0.2">
      <c r="A928" s="152"/>
      <c r="B928" s="153" t="s">
        <v>29</v>
      </c>
      <c r="C928" s="188"/>
      <c r="D928" s="154"/>
      <c r="E928" s="155"/>
      <c r="F928" s="155"/>
      <c r="G928" s="174">
        <f>G8+G16+G112+G232+G393+G510+G839+G865+G875+G910</f>
        <v>0</v>
      </c>
      <c r="H928" s="3"/>
      <c r="I928" s="3"/>
      <c r="J928" s="3"/>
      <c r="K928" s="3"/>
      <c r="L928" s="3"/>
      <c r="M928" s="3"/>
      <c r="N928" s="3"/>
      <c r="O928" s="3"/>
      <c r="P928" s="3"/>
      <c r="Q928" s="3"/>
      <c r="R928" s="3"/>
      <c r="S928" s="3"/>
      <c r="T928" s="3"/>
      <c r="U928" s="3"/>
      <c r="V928" s="3"/>
      <c r="W928" s="3"/>
      <c r="X928" s="3"/>
      <c r="Y928" s="3"/>
      <c r="AE928">
        <f>SUMIF(L7:L926,AE927,G7:G926)</f>
        <v>0</v>
      </c>
      <c r="AF928">
        <f>SUMIF(L7:L926,AF927,G7:G926)</f>
        <v>0</v>
      </c>
      <c r="AG928" t="s">
        <v>306</v>
      </c>
    </row>
    <row r="929" spans="3:33" x14ac:dyDescent="0.2">
      <c r="C929" s="189"/>
      <c r="D929" s="10"/>
      <c r="AG929" t="s">
        <v>307</v>
      </c>
    </row>
    <row r="930" spans="3:33" x14ac:dyDescent="0.2">
      <c r="D930" s="10"/>
    </row>
    <row r="931" spans="3:33" x14ac:dyDescent="0.2">
      <c r="D931" s="10"/>
    </row>
    <row r="932" spans="3:33" x14ac:dyDescent="0.2">
      <c r="D932" s="10"/>
    </row>
    <row r="933" spans="3:33" x14ac:dyDescent="0.2">
      <c r="D933" s="10"/>
    </row>
    <row r="934" spans="3:33" x14ac:dyDescent="0.2">
      <c r="D934" s="10"/>
    </row>
    <row r="935" spans="3:33" x14ac:dyDescent="0.2">
      <c r="D935" s="10"/>
    </row>
    <row r="936" spans="3:33" x14ac:dyDescent="0.2">
      <c r="D936" s="10"/>
    </row>
    <row r="937" spans="3:33" x14ac:dyDescent="0.2">
      <c r="D937" s="10"/>
    </row>
    <row r="938" spans="3:33" x14ac:dyDescent="0.2">
      <c r="D938" s="10"/>
    </row>
    <row r="939" spans="3:33" x14ac:dyDescent="0.2">
      <c r="D939" s="10"/>
    </row>
    <row r="940" spans="3:33" x14ac:dyDescent="0.2">
      <c r="D940" s="10"/>
    </row>
    <row r="941" spans="3:33" x14ac:dyDescent="0.2">
      <c r="D941" s="10"/>
    </row>
    <row r="942" spans="3:33" x14ac:dyDescent="0.2">
      <c r="D942" s="10"/>
    </row>
    <row r="943" spans="3:33" x14ac:dyDescent="0.2">
      <c r="D943" s="10"/>
    </row>
    <row r="944" spans="3:33"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k9yFRcxICh8zGygvBLkvZeSmlJIupRBOw2Ldp3GV3NR8D8Z5Bq2nQ+I/4H6f26a9EardOoUPK11qerhXpQ7TA==" saltValue="YDIzwVmOKIekhHuSEeJaJQ==" spinCount="100000" sheet="1" formatRows="0"/>
  <mergeCells count="437">
    <mergeCell ref="A1:G1"/>
    <mergeCell ref="C2:G2"/>
    <mergeCell ref="C3:G3"/>
    <mergeCell ref="C4:G4"/>
    <mergeCell ref="C10:G10"/>
    <mergeCell ref="C12:G12"/>
    <mergeCell ref="C27:G27"/>
    <mergeCell ref="C29:G29"/>
    <mergeCell ref="C31:G31"/>
    <mergeCell ref="C32:G32"/>
    <mergeCell ref="C34:G34"/>
    <mergeCell ref="C36:G36"/>
    <mergeCell ref="C15:G15"/>
    <mergeCell ref="C19:G19"/>
    <mergeCell ref="C21:G21"/>
    <mergeCell ref="C22:G22"/>
    <mergeCell ref="C24:G24"/>
    <mergeCell ref="C26:G26"/>
    <mergeCell ref="C50:G50"/>
    <mergeCell ref="C53:G53"/>
    <mergeCell ref="C55:G55"/>
    <mergeCell ref="C58:G58"/>
    <mergeCell ref="C60:G60"/>
    <mergeCell ref="C63:G63"/>
    <mergeCell ref="C38:G38"/>
    <mergeCell ref="C40:G40"/>
    <mergeCell ref="C42:G42"/>
    <mergeCell ref="C44:G44"/>
    <mergeCell ref="C46:G46"/>
    <mergeCell ref="C48:G48"/>
    <mergeCell ref="C82:G82"/>
    <mergeCell ref="C85:G85"/>
    <mergeCell ref="C87:G87"/>
    <mergeCell ref="C90:G90"/>
    <mergeCell ref="C92:G92"/>
    <mergeCell ref="C96:G96"/>
    <mergeCell ref="C65:G65"/>
    <mergeCell ref="C68:G68"/>
    <mergeCell ref="C70:G70"/>
    <mergeCell ref="C74:G74"/>
    <mergeCell ref="C76:G76"/>
    <mergeCell ref="C80:G80"/>
    <mergeCell ref="C110:G110"/>
    <mergeCell ref="C111:G111"/>
    <mergeCell ref="C115:G115"/>
    <mergeCell ref="C118:G118"/>
    <mergeCell ref="C121:G121"/>
    <mergeCell ref="C124:G124"/>
    <mergeCell ref="C98:G98"/>
    <mergeCell ref="C100:G100"/>
    <mergeCell ref="C102:G102"/>
    <mergeCell ref="C104:G104"/>
    <mergeCell ref="C106:G106"/>
    <mergeCell ref="C108:G108"/>
    <mergeCell ref="C140:G140"/>
    <mergeCell ref="C142:G142"/>
    <mergeCell ref="C143:G143"/>
    <mergeCell ref="C144:G144"/>
    <mergeCell ref="C145:G145"/>
    <mergeCell ref="C146:G146"/>
    <mergeCell ref="C127:G127"/>
    <mergeCell ref="C130:G130"/>
    <mergeCell ref="C132:G132"/>
    <mergeCell ref="C134:G134"/>
    <mergeCell ref="C137:G137"/>
    <mergeCell ref="C139:G139"/>
    <mergeCell ref="C156:G156"/>
    <mergeCell ref="C158:G158"/>
    <mergeCell ref="C160:G160"/>
    <mergeCell ref="C161:G161"/>
    <mergeCell ref="C162:G162"/>
    <mergeCell ref="C163:G163"/>
    <mergeCell ref="C147:G147"/>
    <mergeCell ref="C148:G148"/>
    <mergeCell ref="C150:G150"/>
    <mergeCell ref="C151:G151"/>
    <mergeCell ref="C153:G153"/>
    <mergeCell ref="C155:G155"/>
    <mergeCell ref="C172:G172"/>
    <mergeCell ref="C174:G174"/>
    <mergeCell ref="C176:G176"/>
    <mergeCell ref="C177:G177"/>
    <mergeCell ref="C179:G179"/>
    <mergeCell ref="C181:G181"/>
    <mergeCell ref="C164:G164"/>
    <mergeCell ref="C165:G165"/>
    <mergeCell ref="C166:G166"/>
    <mergeCell ref="C168:G168"/>
    <mergeCell ref="C170:G170"/>
    <mergeCell ref="C171:G171"/>
    <mergeCell ref="C192:G192"/>
    <mergeCell ref="C193:G193"/>
    <mergeCell ref="C194:G194"/>
    <mergeCell ref="C196:G196"/>
    <mergeCell ref="C198:G198"/>
    <mergeCell ref="C199:G199"/>
    <mergeCell ref="C182:G182"/>
    <mergeCell ref="C184:G184"/>
    <mergeCell ref="C186:G186"/>
    <mergeCell ref="C187:G187"/>
    <mergeCell ref="C189:G189"/>
    <mergeCell ref="C191:G191"/>
    <mergeCell ref="C211:G211"/>
    <mergeCell ref="C212:G212"/>
    <mergeCell ref="C213:G213"/>
    <mergeCell ref="C214:G214"/>
    <mergeCell ref="C215:G215"/>
    <mergeCell ref="C216:G216"/>
    <mergeCell ref="C201:G201"/>
    <mergeCell ref="C203:G203"/>
    <mergeCell ref="C204:G204"/>
    <mergeCell ref="C206:G206"/>
    <mergeCell ref="C208:G208"/>
    <mergeCell ref="C210:G210"/>
    <mergeCell ref="C227:G227"/>
    <mergeCell ref="C231:G231"/>
    <mergeCell ref="C234:G234"/>
    <mergeCell ref="C236:G236"/>
    <mergeCell ref="C238:G238"/>
    <mergeCell ref="C240:G240"/>
    <mergeCell ref="C217:G217"/>
    <mergeCell ref="C219:G219"/>
    <mergeCell ref="C220:G220"/>
    <mergeCell ref="C222:G222"/>
    <mergeCell ref="C224:G224"/>
    <mergeCell ref="C225:G225"/>
    <mergeCell ref="C254:G254"/>
    <mergeCell ref="C256:G256"/>
    <mergeCell ref="C258:G258"/>
    <mergeCell ref="C260:G260"/>
    <mergeCell ref="C262:G262"/>
    <mergeCell ref="C264:G264"/>
    <mergeCell ref="C242:G242"/>
    <mergeCell ref="C244:G244"/>
    <mergeCell ref="C246:G246"/>
    <mergeCell ref="C248:G248"/>
    <mergeCell ref="C250:G250"/>
    <mergeCell ref="C252:G252"/>
    <mergeCell ref="C284:G284"/>
    <mergeCell ref="C286:G286"/>
    <mergeCell ref="C288:G288"/>
    <mergeCell ref="C290:G290"/>
    <mergeCell ref="C292:G292"/>
    <mergeCell ref="C294:G294"/>
    <mergeCell ref="C267:G267"/>
    <mergeCell ref="C270:G270"/>
    <mergeCell ref="C273:G273"/>
    <mergeCell ref="C276:G276"/>
    <mergeCell ref="C279:G279"/>
    <mergeCell ref="C282:G282"/>
    <mergeCell ref="C312:G312"/>
    <mergeCell ref="C314:G314"/>
    <mergeCell ref="C316:G316"/>
    <mergeCell ref="C318:G318"/>
    <mergeCell ref="C321:G321"/>
    <mergeCell ref="C323:G323"/>
    <mergeCell ref="C296:G296"/>
    <mergeCell ref="C298:G298"/>
    <mergeCell ref="C301:G301"/>
    <mergeCell ref="C306:G306"/>
    <mergeCell ref="C308:G308"/>
    <mergeCell ref="C310:G310"/>
    <mergeCell ref="C334:G334"/>
    <mergeCell ref="C336:G336"/>
    <mergeCell ref="C338:G338"/>
    <mergeCell ref="C340:G340"/>
    <mergeCell ref="C342:G342"/>
    <mergeCell ref="C343:G343"/>
    <mergeCell ref="C325:G325"/>
    <mergeCell ref="C327:G327"/>
    <mergeCell ref="C329:G329"/>
    <mergeCell ref="C331:G331"/>
    <mergeCell ref="C332:G332"/>
    <mergeCell ref="C333:G333"/>
    <mergeCell ref="C354:G354"/>
    <mergeCell ref="C356:G356"/>
    <mergeCell ref="C358:G358"/>
    <mergeCell ref="C361:G361"/>
    <mergeCell ref="C363:G363"/>
    <mergeCell ref="C366:G366"/>
    <mergeCell ref="C344:G344"/>
    <mergeCell ref="C346:G346"/>
    <mergeCell ref="C348:G348"/>
    <mergeCell ref="C349:G349"/>
    <mergeCell ref="C351:G351"/>
    <mergeCell ref="C353:G353"/>
    <mergeCell ref="C384:G384"/>
    <mergeCell ref="C386:G386"/>
    <mergeCell ref="C388:G388"/>
    <mergeCell ref="C392:G392"/>
    <mergeCell ref="C395:G395"/>
    <mergeCell ref="C398:G398"/>
    <mergeCell ref="C368:G368"/>
    <mergeCell ref="C371:G371"/>
    <mergeCell ref="C373:G373"/>
    <mergeCell ref="C376:G376"/>
    <mergeCell ref="C378:G378"/>
    <mergeCell ref="C381:G381"/>
    <mergeCell ref="C415:G415"/>
    <mergeCell ref="C419:G419"/>
    <mergeCell ref="C421:G421"/>
    <mergeCell ref="C424:G424"/>
    <mergeCell ref="C426:G426"/>
    <mergeCell ref="C429:G429"/>
    <mergeCell ref="C400:G400"/>
    <mergeCell ref="C402:G402"/>
    <mergeCell ref="C404:G404"/>
    <mergeCell ref="C407:G407"/>
    <mergeCell ref="C409:G409"/>
    <mergeCell ref="C413:G413"/>
    <mergeCell ref="C446:G446"/>
    <mergeCell ref="C448:G448"/>
    <mergeCell ref="C450:G450"/>
    <mergeCell ref="C452:G452"/>
    <mergeCell ref="C455:G455"/>
    <mergeCell ref="C458:G458"/>
    <mergeCell ref="C432:G432"/>
    <mergeCell ref="C435:G435"/>
    <mergeCell ref="C438:G438"/>
    <mergeCell ref="C440:G440"/>
    <mergeCell ref="C442:G442"/>
    <mergeCell ref="C444:G444"/>
    <mergeCell ref="C479:G479"/>
    <mergeCell ref="C481:G481"/>
    <mergeCell ref="C483:G483"/>
    <mergeCell ref="C485:G485"/>
    <mergeCell ref="C487:G487"/>
    <mergeCell ref="C489:G489"/>
    <mergeCell ref="C461:G461"/>
    <mergeCell ref="C464:G464"/>
    <mergeCell ref="C467:G467"/>
    <mergeCell ref="C470:G470"/>
    <mergeCell ref="C473:G473"/>
    <mergeCell ref="C476:G476"/>
    <mergeCell ref="C504:G504"/>
    <mergeCell ref="C509:G509"/>
    <mergeCell ref="C512:G512"/>
    <mergeCell ref="C514:G514"/>
    <mergeCell ref="C516:G516"/>
    <mergeCell ref="C519:G519"/>
    <mergeCell ref="C491:G491"/>
    <mergeCell ref="C493:G493"/>
    <mergeCell ref="C495:G495"/>
    <mergeCell ref="C497:G497"/>
    <mergeCell ref="C499:G499"/>
    <mergeCell ref="C502:G502"/>
    <mergeCell ref="C535:G535"/>
    <mergeCell ref="C537:G537"/>
    <mergeCell ref="C540:G540"/>
    <mergeCell ref="C542:G542"/>
    <mergeCell ref="C544:G544"/>
    <mergeCell ref="C546:G546"/>
    <mergeCell ref="C521:G521"/>
    <mergeCell ref="C523:G523"/>
    <mergeCell ref="C525:G525"/>
    <mergeCell ref="C527:G527"/>
    <mergeCell ref="C530:G530"/>
    <mergeCell ref="C533:G533"/>
    <mergeCell ref="C562:G562"/>
    <mergeCell ref="C564:G564"/>
    <mergeCell ref="C566:G566"/>
    <mergeCell ref="C568:G568"/>
    <mergeCell ref="C570:G570"/>
    <mergeCell ref="C572:G572"/>
    <mergeCell ref="C548:G548"/>
    <mergeCell ref="C550:G550"/>
    <mergeCell ref="C552:G552"/>
    <mergeCell ref="C554:G554"/>
    <mergeCell ref="C557:G557"/>
    <mergeCell ref="C559:G559"/>
    <mergeCell ref="C586:G586"/>
    <mergeCell ref="C588:G588"/>
    <mergeCell ref="C590:G590"/>
    <mergeCell ref="C593:G593"/>
    <mergeCell ref="C595:G595"/>
    <mergeCell ref="C597:G597"/>
    <mergeCell ref="C574:G574"/>
    <mergeCell ref="C576:G576"/>
    <mergeCell ref="C578:G578"/>
    <mergeCell ref="C580:G580"/>
    <mergeCell ref="C582:G582"/>
    <mergeCell ref="C584:G584"/>
    <mergeCell ref="C612:G612"/>
    <mergeCell ref="C615:G615"/>
    <mergeCell ref="C617:G617"/>
    <mergeCell ref="C619:G619"/>
    <mergeCell ref="C622:G622"/>
    <mergeCell ref="C624:G624"/>
    <mergeCell ref="C599:G599"/>
    <mergeCell ref="C601:G601"/>
    <mergeCell ref="C603:G603"/>
    <mergeCell ref="C606:G606"/>
    <mergeCell ref="C608:G608"/>
    <mergeCell ref="C610:G610"/>
    <mergeCell ref="C638:G638"/>
    <mergeCell ref="C640:G640"/>
    <mergeCell ref="C642:G642"/>
    <mergeCell ref="C646:G646"/>
    <mergeCell ref="C649:G649"/>
    <mergeCell ref="C653:G653"/>
    <mergeCell ref="C626:G626"/>
    <mergeCell ref="C628:G628"/>
    <mergeCell ref="C630:G630"/>
    <mergeCell ref="C632:G632"/>
    <mergeCell ref="C634:G634"/>
    <mergeCell ref="C636:G636"/>
    <mergeCell ref="C669:G669"/>
    <mergeCell ref="C673:G673"/>
    <mergeCell ref="C675:G675"/>
    <mergeCell ref="C677:G677"/>
    <mergeCell ref="C679:G679"/>
    <mergeCell ref="C681:G681"/>
    <mergeCell ref="C656:G656"/>
    <mergeCell ref="C658:G658"/>
    <mergeCell ref="C659:G659"/>
    <mergeCell ref="C661:G661"/>
    <mergeCell ref="C663:G663"/>
    <mergeCell ref="C667:G667"/>
    <mergeCell ref="C696:G696"/>
    <mergeCell ref="C699:G699"/>
    <mergeCell ref="C701:G701"/>
    <mergeCell ref="C703:G703"/>
    <mergeCell ref="C705:G705"/>
    <mergeCell ref="C707:G707"/>
    <mergeCell ref="C683:G683"/>
    <mergeCell ref="C685:G685"/>
    <mergeCell ref="C687:G687"/>
    <mergeCell ref="C689:G689"/>
    <mergeCell ref="C691:G691"/>
    <mergeCell ref="C693:G693"/>
    <mergeCell ref="C721:G721"/>
    <mergeCell ref="C723:G723"/>
    <mergeCell ref="C725:G725"/>
    <mergeCell ref="C727:G727"/>
    <mergeCell ref="C729:G729"/>
    <mergeCell ref="C731:G731"/>
    <mergeCell ref="C709:G709"/>
    <mergeCell ref="C711:G711"/>
    <mergeCell ref="C713:G713"/>
    <mergeCell ref="C715:G715"/>
    <mergeCell ref="C717:G717"/>
    <mergeCell ref="C719:G719"/>
    <mergeCell ref="C745:G745"/>
    <mergeCell ref="C747:G747"/>
    <mergeCell ref="C749:G749"/>
    <mergeCell ref="C751:G751"/>
    <mergeCell ref="C753:G753"/>
    <mergeCell ref="C755:G755"/>
    <mergeCell ref="C733:G733"/>
    <mergeCell ref="C735:G735"/>
    <mergeCell ref="C737:G737"/>
    <mergeCell ref="C739:G739"/>
    <mergeCell ref="C741:G741"/>
    <mergeCell ref="C743:G743"/>
    <mergeCell ref="C769:G769"/>
    <mergeCell ref="C771:G771"/>
    <mergeCell ref="C773:G773"/>
    <mergeCell ref="C774:G774"/>
    <mergeCell ref="C776:G776"/>
    <mergeCell ref="C778:G778"/>
    <mergeCell ref="C757:G757"/>
    <mergeCell ref="C759:G759"/>
    <mergeCell ref="C761:G761"/>
    <mergeCell ref="C763:G763"/>
    <mergeCell ref="C765:G765"/>
    <mergeCell ref="C767:G767"/>
    <mergeCell ref="C789:G789"/>
    <mergeCell ref="C791:G791"/>
    <mergeCell ref="C793:G793"/>
    <mergeCell ref="C794:G794"/>
    <mergeCell ref="C796:G796"/>
    <mergeCell ref="C798:G798"/>
    <mergeCell ref="C779:G779"/>
    <mergeCell ref="C781:G781"/>
    <mergeCell ref="C783:G783"/>
    <mergeCell ref="C784:G784"/>
    <mergeCell ref="C786:G786"/>
    <mergeCell ref="C788:G788"/>
    <mergeCell ref="C810:G810"/>
    <mergeCell ref="C812:G812"/>
    <mergeCell ref="C814:G814"/>
    <mergeCell ref="C816:G816"/>
    <mergeCell ref="C818:G818"/>
    <mergeCell ref="C820:G820"/>
    <mergeCell ref="C799:G799"/>
    <mergeCell ref="C800:G800"/>
    <mergeCell ref="C802:G802"/>
    <mergeCell ref="C804:G804"/>
    <mergeCell ref="C806:G806"/>
    <mergeCell ref="C808:G808"/>
    <mergeCell ref="C838:G838"/>
    <mergeCell ref="C842:G842"/>
    <mergeCell ref="C845:G845"/>
    <mergeCell ref="C847:G847"/>
    <mergeCell ref="C849:G849"/>
    <mergeCell ref="C852:G852"/>
    <mergeCell ref="C822:G822"/>
    <mergeCell ref="C824:G824"/>
    <mergeCell ref="C827:G827"/>
    <mergeCell ref="C829:G829"/>
    <mergeCell ref="C831:G831"/>
    <mergeCell ref="C833:G833"/>
    <mergeCell ref="C871:G871"/>
    <mergeCell ref="C873:G873"/>
    <mergeCell ref="C874:G874"/>
    <mergeCell ref="C877:G877"/>
    <mergeCell ref="C878:G878"/>
    <mergeCell ref="C881:G881"/>
    <mergeCell ref="C855:G855"/>
    <mergeCell ref="C858:G858"/>
    <mergeCell ref="C860:G860"/>
    <mergeCell ref="C862:G862"/>
    <mergeCell ref="C864:G864"/>
    <mergeCell ref="C868:G868"/>
    <mergeCell ref="C894:G894"/>
    <mergeCell ref="C895:G895"/>
    <mergeCell ref="C898:G898"/>
    <mergeCell ref="C900:G900"/>
    <mergeCell ref="C901:G901"/>
    <mergeCell ref="C904:G904"/>
    <mergeCell ref="C883:G883"/>
    <mergeCell ref="C884:G884"/>
    <mergeCell ref="C887:G887"/>
    <mergeCell ref="C889:G889"/>
    <mergeCell ref="C890:G890"/>
    <mergeCell ref="C892:G892"/>
    <mergeCell ref="C918:G918"/>
    <mergeCell ref="C920:G920"/>
    <mergeCell ref="C922:G922"/>
    <mergeCell ref="C924:G924"/>
    <mergeCell ref="C926:G926"/>
    <mergeCell ref="C906:G906"/>
    <mergeCell ref="C907:G907"/>
    <mergeCell ref="C909:G909"/>
    <mergeCell ref="C912:G912"/>
    <mergeCell ref="C914:G914"/>
    <mergeCell ref="C916:G916"/>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10537-9133-4005-8AE0-6A66A6BEBDC7}">
  <sheetPr>
    <outlinePr summaryBelow="0"/>
  </sheetPr>
  <dimension ref="A1:BH5000"/>
  <sheetViews>
    <sheetView view="pageBreakPreview" zoomScale="60" zoomScaleNormal="100"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3" t="s">
        <v>308</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64</v>
      </c>
      <c r="C3" s="254" t="s">
        <v>65</v>
      </c>
      <c r="D3" s="255"/>
      <c r="E3" s="255"/>
      <c r="F3" s="255"/>
      <c r="G3" s="256"/>
      <c r="AC3" s="123" t="s">
        <v>241</v>
      </c>
      <c r="AG3" t="s">
        <v>243</v>
      </c>
    </row>
    <row r="4" spans="1:60" ht="24.95" customHeight="1" x14ac:dyDescent="0.2">
      <c r="A4" s="142" t="s">
        <v>9</v>
      </c>
      <c r="B4" s="143" t="s">
        <v>74</v>
      </c>
      <c r="C4" s="257" t="s">
        <v>75</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214</v>
      </c>
      <c r="C8" s="184" t="s">
        <v>215</v>
      </c>
      <c r="D8" s="170"/>
      <c r="E8" s="171"/>
      <c r="F8" s="172"/>
      <c r="G8" s="172">
        <f>SUMIF(AG9:AG16,"&lt;&gt;NOR",G9:G16)</f>
        <v>0</v>
      </c>
      <c r="H8" s="172"/>
      <c r="I8" s="172">
        <f>SUM(I9:I16)</f>
        <v>0</v>
      </c>
      <c r="J8" s="172"/>
      <c r="K8" s="172">
        <f>SUM(K9:K16)</f>
        <v>0</v>
      </c>
      <c r="L8" s="172"/>
      <c r="M8" s="172">
        <f>SUM(M9:M16)</f>
        <v>0</v>
      </c>
      <c r="N8" s="171"/>
      <c r="O8" s="171">
        <f>SUM(O9:O16)</f>
        <v>0.01</v>
      </c>
      <c r="P8" s="171"/>
      <c r="Q8" s="171">
        <f>SUM(Q9:Q16)</f>
        <v>0</v>
      </c>
      <c r="R8" s="172"/>
      <c r="S8" s="172"/>
      <c r="T8" s="173"/>
      <c r="U8" s="167"/>
      <c r="V8" s="167">
        <f>SUM(V9:V16)</f>
        <v>0.03</v>
      </c>
      <c r="W8" s="167"/>
      <c r="X8" s="167"/>
      <c r="Y8" s="167"/>
      <c r="AG8" t="s">
        <v>268</v>
      </c>
    </row>
    <row r="9" spans="1:60" outlineLevel="1" x14ac:dyDescent="0.2">
      <c r="A9" s="175">
        <v>1</v>
      </c>
      <c r="B9" s="176" t="s">
        <v>2199</v>
      </c>
      <c r="C9" s="185" t="s">
        <v>2200</v>
      </c>
      <c r="D9" s="177" t="s">
        <v>2201</v>
      </c>
      <c r="E9" s="178">
        <v>1</v>
      </c>
      <c r="F9" s="179"/>
      <c r="G9" s="180">
        <f>ROUND(E9*F9,2)</f>
        <v>0</v>
      </c>
      <c r="H9" s="179"/>
      <c r="I9" s="180">
        <f>ROUND(E9*H9,2)</f>
        <v>0</v>
      </c>
      <c r="J9" s="179"/>
      <c r="K9" s="180">
        <f>ROUND(E9*J9,2)</f>
        <v>0</v>
      </c>
      <c r="L9" s="180">
        <v>21</v>
      </c>
      <c r="M9" s="180">
        <f>G9*(1+L9/100)</f>
        <v>0</v>
      </c>
      <c r="N9" s="178">
        <v>0</v>
      </c>
      <c r="O9" s="178">
        <f>ROUND(E9*N9,2)</f>
        <v>0</v>
      </c>
      <c r="P9" s="178">
        <v>0</v>
      </c>
      <c r="Q9" s="178">
        <f>ROUND(E9*P9,2)</f>
        <v>0</v>
      </c>
      <c r="R9" s="180"/>
      <c r="S9" s="180" t="s">
        <v>354</v>
      </c>
      <c r="T9" s="181" t="s">
        <v>273</v>
      </c>
      <c r="U9" s="160">
        <v>0.03</v>
      </c>
      <c r="V9" s="160">
        <f>ROUND(E9*U9,2)</f>
        <v>0.03</v>
      </c>
      <c r="W9" s="160"/>
      <c r="X9" s="160" t="s">
        <v>313</v>
      </c>
      <c r="Y9" s="160" t="s">
        <v>275</v>
      </c>
      <c r="Z9" s="149"/>
      <c r="AA9" s="149"/>
      <c r="AB9" s="149"/>
      <c r="AC9" s="149"/>
      <c r="AD9" s="149"/>
      <c r="AE9" s="149"/>
      <c r="AF9" s="149"/>
      <c r="AG9" s="149" t="s">
        <v>554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x14ac:dyDescent="0.2">
      <c r="A10" s="156"/>
      <c r="B10" s="157"/>
      <c r="C10" s="249" t="s">
        <v>2202</v>
      </c>
      <c r="D10" s="250"/>
      <c r="E10" s="250"/>
      <c r="F10" s="250"/>
      <c r="G10" s="250"/>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278</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x14ac:dyDescent="0.2">
      <c r="A11" s="156"/>
      <c r="B11" s="157"/>
      <c r="C11" s="186" t="s">
        <v>143</v>
      </c>
      <c r="D11" s="165"/>
      <c r="E11" s="166">
        <v>1</v>
      </c>
      <c r="F11" s="160"/>
      <c r="G11" s="160"/>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284</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2" x14ac:dyDescent="0.2">
      <c r="A12" s="156"/>
      <c r="B12" s="157"/>
      <c r="C12" s="251"/>
      <c r="D12" s="252"/>
      <c r="E12" s="252"/>
      <c r="F12" s="252"/>
      <c r="G12" s="252"/>
      <c r="H12" s="160"/>
      <c r="I12" s="160"/>
      <c r="J12" s="160"/>
      <c r="K12" s="160"/>
      <c r="L12" s="160"/>
      <c r="M12" s="160"/>
      <c r="N12" s="159"/>
      <c r="O12" s="159"/>
      <c r="P12" s="159"/>
      <c r="Q12" s="159"/>
      <c r="R12" s="160"/>
      <c r="S12" s="160"/>
      <c r="T12" s="160"/>
      <c r="U12" s="160"/>
      <c r="V12" s="160"/>
      <c r="W12" s="160"/>
      <c r="X12" s="160"/>
      <c r="Y12" s="160"/>
      <c r="Z12" s="149"/>
      <c r="AA12" s="149"/>
      <c r="AB12" s="149"/>
      <c r="AC12" s="149"/>
      <c r="AD12" s="149"/>
      <c r="AE12" s="149"/>
      <c r="AF12" s="149"/>
      <c r="AG12" s="149" t="s">
        <v>279</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
      <c r="A13" s="175">
        <v>2</v>
      </c>
      <c r="B13" s="176" t="s">
        <v>2199</v>
      </c>
      <c r="C13" s="185" t="s">
        <v>2203</v>
      </c>
      <c r="D13" s="177" t="s">
        <v>2201</v>
      </c>
      <c r="E13" s="178">
        <v>1</v>
      </c>
      <c r="F13" s="179"/>
      <c r="G13" s="180">
        <f>ROUND(E13*F13,2)</f>
        <v>0</v>
      </c>
      <c r="H13" s="179"/>
      <c r="I13" s="180">
        <f>ROUND(E13*H13,2)</f>
        <v>0</v>
      </c>
      <c r="J13" s="179"/>
      <c r="K13" s="180">
        <f>ROUND(E13*J13,2)</f>
        <v>0</v>
      </c>
      <c r="L13" s="180">
        <v>21</v>
      </c>
      <c r="M13" s="180">
        <f>G13*(1+L13/100)</f>
        <v>0</v>
      </c>
      <c r="N13" s="178">
        <v>1.0999999999999999E-2</v>
      </c>
      <c r="O13" s="178">
        <f>ROUND(E13*N13,2)</f>
        <v>0.01</v>
      </c>
      <c r="P13" s="178">
        <v>0</v>
      </c>
      <c r="Q13" s="178">
        <f>ROUND(E13*P13,2)</f>
        <v>0</v>
      </c>
      <c r="R13" s="180"/>
      <c r="S13" s="180" t="s">
        <v>354</v>
      </c>
      <c r="T13" s="181" t="s">
        <v>273</v>
      </c>
      <c r="U13" s="160">
        <v>0</v>
      </c>
      <c r="V13" s="160">
        <f>ROUND(E13*U13,2)</f>
        <v>0</v>
      </c>
      <c r="W13" s="160"/>
      <c r="X13" s="160" t="s">
        <v>379</v>
      </c>
      <c r="Y13" s="160" t="s">
        <v>275</v>
      </c>
      <c r="Z13" s="149"/>
      <c r="AA13" s="149"/>
      <c r="AB13" s="149"/>
      <c r="AC13" s="149"/>
      <c r="AD13" s="149"/>
      <c r="AE13" s="149"/>
      <c r="AF13" s="149"/>
      <c r="AG13" s="149" t="s">
        <v>597</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x14ac:dyDescent="0.2">
      <c r="A14" s="156"/>
      <c r="B14" s="157"/>
      <c r="C14" s="249" t="s">
        <v>2202</v>
      </c>
      <c r="D14" s="250"/>
      <c r="E14" s="250"/>
      <c r="F14" s="250"/>
      <c r="G14" s="250"/>
      <c r="H14" s="160"/>
      <c r="I14" s="160"/>
      <c r="J14" s="160"/>
      <c r="K14" s="160"/>
      <c r="L14" s="160"/>
      <c r="M14" s="160"/>
      <c r="N14" s="159"/>
      <c r="O14" s="159"/>
      <c r="P14" s="159"/>
      <c r="Q14" s="159"/>
      <c r="R14" s="160"/>
      <c r="S14" s="160"/>
      <c r="T14" s="160"/>
      <c r="U14" s="160"/>
      <c r="V14" s="160"/>
      <c r="W14" s="160"/>
      <c r="X14" s="160"/>
      <c r="Y14" s="160"/>
      <c r="Z14" s="149"/>
      <c r="AA14" s="149"/>
      <c r="AB14" s="149"/>
      <c r="AC14" s="149"/>
      <c r="AD14" s="149"/>
      <c r="AE14" s="149"/>
      <c r="AF14" s="149"/>
      <c r="AG14" s="149" t="s">
        <v>278</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2" x14ac:dyDescent="0.2">
      <c r="A15" s="156"/>
      <c r="B15" s="157"/>
      <c r="C15" s="186" t="s">
        <v>143</v>
      </c>
      <c r="D15" s="165"/>
      <c r="E15" s="166">
        <v>1</v>
      </c>
      <c r="F15" s="160"/>
      <c r="G15" s="160"/>
      <c r="H15" s="160"/>
      <c r="I15" s="160"/>
      <c r="J15" s="160"/>
      <c r="K15" s="160"/>
      <c r="L15" s="160"/>
      <c r="M15" s="160"/>
      <c r="N15" s="159"/>
      <c r="O15" s="159"/>
      <c r="P15" s="159"/>
      <c r="Q15" s="159"/>
      <c r="R15" s="160"/>
      <c r="S15" s="160"/>
      <c r="T15" s="160"/>
      <c r="U15" s="160"/>
      <c r="V15" s="160"/>
      <c r="W15" s="160"/>
      <c r="X15" s="160"/>
      <c r="Y15" s="160"/>
      <c r="Z15" s="149"/>
      <c r="AA15" s="149"/>
      <c r="AB15" s="149"/>
      <c r="AC15" s="149"/>
      <c r="AD15" s="149"/>
      <c r="AE15" s="149"/>
      <c r="AF15" s="149"/>
      <c r="AG15" s="149" t="s">
        <v>284</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x14ac:dyDescent="0.2">
      <c r="A16" s="156"/>
      <c r="B16" s="157"/>
      <c r="C16" s="251"/>
      <c r="D16" s="252"/>
      <c r="E16" s="252"/>
      <c r="F16" s="252"/>
      <c r="G16" s="252"/>
      <c r="H16" s="160"/>
      <c r="I16" s="160"/>
      <c r="J16" s="160"/>
      <c r="K16" s="160"/>
      <c r="L16" s="160"/>
      <c r="M16" s="160"/>
      <c r="N16" s="159"/>
      <c r="O16" s="159"/>
      <c r="P16" s="159"/>
      <c r="Q16" s="159"/>
      <c r="R16" s="160"/>
      <c r="S16" s="160"/>
      <c r="T16" s="160"/>
      <c r="U16" s="160"/>
      <c r="V16" s="160"/>
      <c r="W16" s="160"/>
      <c r="X16" s="160"/>
      <c r="Y16" s="160"/>
      <c r="Z16" s="149"/>
      <c r="AA16" s="149"/>
      <c r="AB16" s="149"/>
      <c r="AC16" s="149"/>
      <c r="AD16" s="149"/>
      <c r="AE16" s="149"/>
      <c r="AF16" s="149"/>
      <c r="AG16" s="149" t="s">
        <v>279</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x14ac:dyDescent="0.2">
      <c r="A17" s="168" t="s">
        <v>267</v>
      </c>
      <c r="B17" s="169" t="s">
        <v>216</v>
      </c>
      <c r="C17" s="184" t="s">
        <v>217</v>
      </c>
      <c r="D17" s="170"/>
      <c r="E17" s="171"/>
      <c r="F17" s="172"/>
      <c r="G17" s="172">
        <f>SUMIF(AG18:AG25,"&lt;&gt;NOR",G18:G25)</f>
        <v>0</v>
      </c>
      <c r="H17" s="172"/>
      <c r="I17" s="172">
        <f>SUM(I18:I25)</f>
        <v>0</v>
      </c>
      <c r="J17" s="172"/>
      <c r="K17" s="172">
        <f>SUM(K18:K25)</f>
        <v>0</v>
      </c>
      <c r="L17" s="172"/>
      <c r="M17" s="172">
        <f>SUM(M18:M25)</f>
        <v>0</v>
      </c>
      <c r="N17" s="171"/>
      <c r="O17" s="171">
        <f>SUM(O18:O25)</f>
        <v>0</v>
      </c>
      <c r="P17" s="171"/>
      <c r="Q17" s="171">
        <f>SUM(Q18:Q25)</f>
        <v>0</v>
      </c>
      <c r="R17" s="172"/>
      <c r="S17" s="172"/>
      <c r="T17" s="173"/>
      <c r="U17" s="167"/>
      <c r="V17" s="167">
        <f>SUM(V18:V25)</f>
        <v>0.57999999999999996</v>
      </c>
      <c r="W17" s="167"/>
      <c r="X17" s="167"/>
      <c r="Y17" s="167"/>
      <c r="AG17" t="s">
        <v>268</v>
      </c>
    </row>
    <row r="18" spans="1:60" ht="22.5" outlineLevel="1" x14ac:dyDescent="0.2">
      <c r="A18" s="175">
        <v>3</v>
      </c>
      <c r="B18" s="176" t="s">
        <v>2204</v>
      </c>
      <c r="C18" s="185" t="s">
        <v>2205</v>
      </c>
      <c r="D18" s="177" t="s">
        <v>2201</v>
      </c>
      <c r="E18" s="178">
        <v>1</v>
      </c>
      <c r="F18" s="179"/>
      <c r="G18" s="180">
        <f>ROUND(E18*F18,2)</f>
        <v>0</v>
      </c>
      <c r="H18" s="179"/>
      <c r="I18" s="180">
        <f>ROUND(E18*H18,2)</f>
        <v>0</v>
      </c>
      <c r="J18" s="179"/>
      <c r="K18" s="180">
        <f>ROUND(E18*J18,2)</f>
        <v>0</v>
      </c>
      <c r="L18" s="180">
        <v>21</v>
      </c>
      <c r="M18" s="180">
        <f>G18*(1+L18/100)</f>
        <v>0</v>
      </c>
      <c r="N18" s="178">
        <v>0</v>
      </c>
      <c r="O18" s="178">
        <f>ROUND(E18*N18,2)</f>
        <v>0</v>
      </c>
      <c r="P18" s="178">
        <v>0</v>
      </c>
      <c r="Q18" s="178">
        <f>ROUND(E18*P18,2)</f>
        <v>0</v>
      </c>
      <c r="R18" s="180"/>
      <c r="S18" s="180" t="s">
        <v>354</v>
      </c>
      <c r="T18" s="181" t="s">
        <v>273</v>
      </c>
      <c r="U18" s="160">
        <v>0.57999999999999996</v>
      </c>
      <c r="V18" s="160">
        <f>ROUND(E18*U18,2)</f>
        <v>0.57999999999999996</v>
      </c>
      <c r="W18" s="160"/>
      <c r="X18" s="160" t="s">
        <v>313</v>
      </c>
      <c r="Y18" s="160" t="s">
        <v>275</v>
      </c>
      <c r="Z18" s="149"/>
      <c r="AA18" s="149"/>
      <c r="AB18" s="149"/>
      <c r="AC18" s="149"/>
      <c r="AD18" s="149"/>
      <c r="AE18" s="149"/>
      <c r="AF18" s="149"/>
      <c r="AG18" s="149" t="s">
        <v>554</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x14ac:dyDescent="0.2">
      <c r="A19" s="156"/>
      <c r="B19" s="157"/>
      <c r="C19" s="249" t="s">
        <v>2202</v>
      </c>
      <c r="D19" s="250"/>
      <c r="E19" s="250"/>
      <c r="F19" s="250"/>
      <c r="G19" s="250"/>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278</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x14ac:dyDescent="0.2">
      <c r="A20" s="156"/>
      <c r="B20" s="157"/>
      <c r="C20" s="186" t="s">
        <v>143</v>
      </c>
      <c r="D20" s="165"/>
      <c r="E20" s="166">
        <v>1</v>
      </c>
      <c r="F20" s="160"/>
      <c r="G20" s="160"/>
      <c r="H20" s="160"/>
      <c r="I20" s="160"/>
      <c r="J20" s="160"/>
      <c r="K20" s="160"/>
      <c r="L20" s="160"/>
      <c r="M20" s="160"/>
      <c r="N20" s="159"/>
      <c r="O20" s="159"/>
      <c r="P20" s="159"/>
      <c r="Q20" s="159"/>
      <c r="R20" s="160"/>
      <c r="S20" s="160"/>
      <c r="T20" s="160"/>
      <c r="U20" s="160"/>
      <c r="V20" s="160"/>
      <c r="W20" s="160"/>
      <c r="X20" s="160"/>
      <c r="Y20" s="160"/>
      <c r="Z20" s="149"/>
      <c r="AA20" s="149"/>
      <c r="AB20" s="149"/>
      <c r="AC20" s="149"/>
      <c r="AD20" s="149"/>
      <c r="AE20" s="149"/>
      <c r="AF20" s="149"/>
      <c r="AG20" s="149" t="s">
        <v>284</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x14ac:dyDescent="0.2">
      <c r="A21" s="156"/>
      <c r="B21" s="157"/>
      <c r="C21" s="251"/>
      <c r="D21" s="252"/>
      <c r="E21" s="252"/>
      <c r="F21" s="252"/>
      <c r="G21" s="252"/>
      <c r="H21" s="160"/>
      <c r="I21" s="160"/>
      <c r="J21" s="160"/>
      <c r="K21" s="160"/>
      <c r="L21" s="160"/>
      <c r="M21" s="160"/>
      <c r="N21" s="159"/>
      <c r="O21" s="159"/>
      <c r="P21" s="159"/>
      <c r="Q21" s="159"/>
      <c r="R21" s="160"/>
      <c r="S21" s="160"/>
      <c r="T21" s="160"/>
      <c r="U21" s="160"/>
      <c r="V21" s="160"/>
      <c r="W21" s="160"/>
      <c r="X21" s="160"/>
      <c r="Y21" s="160"/>
      <c r="Z21" s="149"/>
      <c r="AA21" s="149"/>
      <c r="AB21" s="149"/>
      <c r="AC21" s="149"/>
      <c r="AD21" s="149"/>
      <c r="AE21" s="149"/>
      <c r="AF21" s="149"/>
      <c r="AG21" s="149" t="s">
        <v>279</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2.5" outlineLevel="1" x14ac:dyDescent="0.2">
      <c r="A22" s="175">
        <v>4</v>
      </c>
      <c r="B22" s="176" t="s">
        <v>2204</v>
      </c>
      <c r="C22" s="185" t="s">
        <v>2206</v>
      </c>
      <c r="D22" s="177" t="s">
        <v>2201</v>
      </c>
      <c r="E22" s="178">
        <v>1</v>
      </c>
      <c r="F22" s="179"/>
      <c r="G22" s="180">
        <f>ROUND(E22*F22,2)</f>
        <v>0</v>
      </c>
      <c r="H22" s="179"/>
      <c r="I22" s="180">
        <f>ROUND(E22*H22,2)</f>
        <v>0</v>
      </c>
      <c r="J22" s="179"/>
      <c r="K22" s="180">
        <f>ROUND(E22*J22,2)</f>
        <v>0</v>
      </c>
      <c r="L22" s="180">
        <v>21</v>
      </c>
      <c r="M22" s="180">
        <f>G22*(1+L22/100)</f>
        <v>0</v>
      </c>
      <c r="N22" s="178">
        <v>0</v>
      </c>
      <c r="O22" s="178">
        <f>ROUND(E22*N22,2)</f>
        <v>0</v>
      </c>
      <c r="P22" s="178">
        <v>0</v>
      </c>
      <c r="Q22" s="178">
        <f>ROUND(E22*P22,2)</f>
        <v>0</v>
      </c>
      <c r="R22" s="180"/>
      <c r="S22" s="180" t="s">
        <v>354</v>
      </c>
      <c r="T22" s="181" t="s">
        <v>273</v>
      </c>
      <c r="U22" s="160">
        <v>0</v>
      </c>
      <c r="V22" s="160">
        <f>ROUND(E22*U22,2)</f>
        <v>0</v>
      </c>
      <c r="W22" s="160"/>
      <c r="X22" s="160" t="s">
        <v>379</v>
      </c>
      <c r="Y22" s="160" t="s">
        <v>275</v>
      </c>
      <c r="Z22" s="149"/>
      <c r="AA22" s="149"/>
      <c r="AB22" s="149"/>
      <c r="AC22" s="149"/>
      <c r="AD22" s="149"/>
      <c r="AE22" s="149"/>
      <c r="AF22" s="149"/>
      <c r="AG22" s="149" t="s">
        <v>597</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x14ac:dyDescent="0.2">
      <c r="A23" s="156"/>
      <c r="B23" s="157"/>
      <c r="C23" s="249" t="s">
        <v>2202</v>
      </c>
      <c r="D23" s="250"/>
      <c r="E23" s="250"/>
      <c r="F23" s="250"/>
      <c r="G23" s="250"/>
      <c r="H23" s="160"/>
      <c r="I23" s="160"/>
      <c r="J23" s="160"/>
      <c r="K23" s="160"/>
      <c r="L23" s="160"/>
      <c r="M23" s="160"/>
      <c r="N23" s="159"/>
      <c r="O23" s="159"/>
      <c r="P23" s="159"/>
      <c r="Q23" s="159"/>
      <c r="R23" s="160"/>
      <c r="S23" s="160"/>
      <c r="T23" s="160"/>
      <c r="U23" s="160"/>
      <c r="V23" s="160"/>
      <c r="W23" s="160"/>
      <c r="X23" s="160"/>
      <c r="Y23" s="160"/>
      <c r="Z23" s="149"/>
      <c r="AA23" s="149"/>
      <c r="AB23" s="149"/>
      <c r="AC23" s="149"/>
      <c r="AD23" s="149"/>
      <c r="AE23" s="149"/>
      <c r="AF23" s="149"/>
      <c r="AG23" s="149" t="s">
        <v>278</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x14ac:dyDescent="0.2">
      <c r="A24" s="156"/>
      <c r="B24" s="157"/>
      <c r="C24" s="186" t="s">
        <v>143</v>
      </c>
      <c r="D24" s="165"/>
      <c r="E24" s="166">
        <v>1</v>
      </c>
      <c r="F24" s="160"/>
      <c r="G24" s="160"/>
      <c r="H24" s="160"/>
      <c r="I24" s="160"/>
      <c r="J24" s="160"/>
      <c r="K24" s="160"/>
      <c r="L24" s="160"/>
      <c r="M24" s="160"/>
      <c r="N24" s="159"/>
      <c r="O24" s="159"/>
      <c r="P24" s="159"/>
      <c r="Q24" s="159"/>
      <c r="R24" s="160"/>
      <c r="S24" s="160"/>
      <c r="T24" s="160"/>
      <c r="U24" s="160"/>
      <c r="V24" s="160"/>
      <c r="W24" s="160"/>
      <c r="X24" s="160"/>
      <c r="Y24" s="160"/>
      <c r="Z24" s="149"/>
      <c r="AA24" s="149"/>
      <c r="AB24" s="149"/>
      <c r="AC24" s="149"/>
      <c r="AD24" s="149"/>
      <c r="AE24" s="149"/>
      <c r="AF24" s="149"/>
      <c r="AG24" s="149" t="s">
        <v>284</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x14ac:dyDescent="0.2">
      <c r="A25" s="156"/>
      <c r="B25" s="157"/>
      <c r="C25" s="251"/>
      <c r="D25" s="252"/>
      <c r="E25" s="252"/>
      <c r="F25" s="252"/>
      <c r="G25" s="252"/>
      <c r="H25" s="160"/>
      <c r="I25" s="160"/>
      <c r="J25" s="160"/>
      <c r="K25" s="160"/>
      <c r="L25" s="160"/>
      <c r="M25" s="160"/>
      <c r="N25" s="159"/>
      <c r="O25" s="159"/>
      <c r="P25" s="159"/>
      <c r="Q25" s="159"/>
      <c r="R25" s="160"/>
      <c r="S25" s="160"/>
      <c r="T25" s="160"/>
      <c r="U25" s="160"/>
      <c r="V25" s="160"/>
      <c r="W25" s="160"/>
      <c r="X25" s="160"/>
      <c r="Y25" s="160"/>
      <c r="Z25" s="149"/>
      <c r="AA25" s="149"/>
      <c r="AB25" s="149"/>
      <c r="AC25" s="149"/>
      <c r="AD25" s="149"/>
      <c r="AE25" s="149"/>
      <c r="AF25" s="149"/>
      <c r="AG25" s="149" t="s">
        <v>279</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x14ac:dyDescent="0.2">
      <c r="A26" s="168" t="s">
        <v>267</v>
      </c>
      <c r="B26" s="169" t="s">
        <v>218</v>
      </c>
      <c r="C26" s="184" t="s">
        <v>219</v>
      </c>
      <c r="D26" s="170"/>
      <c r="E26" s="171"/>
      <c r="F26" s="172"/>
      <c r="G26" s="172">
        <f>SUMIF(AG27:AG34,"&lt;&gt;NOR",G27:G34)</f>
        <v>0</v>
      </c>
      <c r="H26" s="172"/>
      <c r="I26" s="172">
        <f>SUM(I27:I34)</f>
        <v>0</v>
      </c>
      <c r="J26" s="172"/>
      <c r="K26" s="172">
        <f>SUM(K27:K34)</f>
        <v>0</v>
      </c>
      <c r="L26" s="172"/>
      <c r="M26" s="172">
        <f>SUM(M27:M34)</f>
        <v>0</v>
      </c>
      <c r="N26" s="171"/>
      <c r="O26" s="171">
        <f>SUM(O27:O34)</f>
        <v>0.01</v>
      </c>
      <c r="P26" s="171"/>
      <c r="Q26" s="171">
        <f>SUM(Q27:Q34)</f>
        <v>0</v>
      </c>
      <c r="R26" s="172"/>
      <c r="S26" s="172"/>
      <c r="T26" s="173"/>
      <c r="U26" s="167"/>
      <c r="V26" s="167">
        <f>SUM(V27:V34)</f>
        <v>0</v>
      </c>
      <c r="W26" s="167"/>
      <c r="X26" s="167"/>
      <c r="Y26" s="167"/>
      <c r="AG26" t="s">
        <v>268</v>
      </c>
    </row>
    <row r="27" spans="1:60" outlineLevel="1" x14ac:dyDescent="0.2">
      <c r="A27" s="175">
        <v>5</v>
      </c>
      <c r="B27" s="176" t="s">
        <v>2207</v>
      </c>
      <c r="C27" s="185" t="s">
        <v>2208</v>
      </c>
      <c r="D27" s="177" t="s">
        <v>2201</v>
      </c>
      <c r="E27" s="178">
        <v>1</v>
      </c>
      <c r="F27" s="179"/>
      <c r="G27" s="180">
        <f>ROUND(E27*F27,2)</f>
        <v>0</v>
      </c>
      <c r="H27" s="179"/>
      <c r="I27" s="180">
        <f>ROUND(E27*H27,2)</f>
        <v>0</v>
      </c>
      <c r="J27" s="179"/>
      <c r="K27" s="180">
        <f>ROUND(E27*J27,2)</f>
        <v>0</v>
      </c>
      <c r="L27" s="180">
        <v>21</v>
      </c>
      <c r="M27" s="180">
        <f>G27*(1+L27/100)</f>
        <v>0</v>
      </c>
      <c r="N27" s="178">
        <v>0</v>
      </c>
      <c r="O27" s="178">
        <f>ROUND(E27*N27,2)</f>
        <v>0</v>
      </c>
      <c r="P27" s="178">
        <v>0</v>
      </c>
      <c r="Q27" s="178">
        <f>ROUND(E27*P27,2)</f>
        <v>0</v>
      </c>
      <c r="R27" s="180"/>
      <c r="S27" s="180" t="s">
        <v>354</v>
      </c>
      <c r="T27" s="181" t="s">
        <v>273</v>
      </c>
      <c r="U27" s="160">
        <v>0</v>
      </c>
      <c r="V27" s="160">
        <f>ROUND(E27*U27,2)</f>
        <v>0</v>
      </c>
      <c r="W27" s="160"/>
      <c r="X27" s="160" t="s">
        <v>313</v>
      </c>
      <c r="Y27" s="160" t="s">
        <v>275</v>
      </c>
      <c r="Z27" s="149"/>
      <c r="AA27" s="149"/>
      <c r="AB27" s="149"/>
      <c r="AC27" s="149"/>
      <c r="AD27" s="149"/>
      <c r="AE27" s="149"/>
      <c r="AF27" s="149"/>
      <c r="AG27" s="149" t="s">
        <v>554</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x14ac:dyDescent="0.2">
      <c r="A28" s="156"/>
      <c r="B28" s="157"/>
      <c r="C28" s="249" t="s">
        <v>2202</v>
      </c>
      <c r="D28" s="250"/>
      <c r="E28" s="250"/>
      <c r="F28" s="250"/>
      <c r="G28" s="250"/>
      <c r="H28" s="160"/>
      <c r="I28" s="160"/>
      <c r="J28" s="160"/>
      <c r="K28" s="160"/>
      <c r="L28" s="160"/>
      <c r="M28" s="160"/>
      <c r="N28" s="159"/>
      <c r="O28" s="159"/>
      <c r="P28" s="159"/>
      <c r="Q28" s="159"/>
      <c r="R28" s="160"/>
      <c r="S28" s="160"/>
      <c r="T28" s="160"/>
      <c r="U28" s="160"/>
      <c r="V28" s="160"/>
      <c r="W28" s="160"/>
      <c r="X28" s="160"/>
      <c r="Y28" s="160"/>
      <c r="Z28" s="149"/>
      <c r="AA28" s="149"/>
      <c r="AB28" s="149"/>
      <c r="AC28" s="149"/>
      <c r="AD28" s="149"/>
      <c r="AE28" s="149"/>
      <c r="AF28" s="149"/>
      <c r="AG28" s="149" t="s">
        <v>278</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x14ac:dyDescent="0.2">
      <c r="A29" s="156"/>
      <c r="B29" s="157"/>
      <c r="C29" s="186" t="s">
        <v>143</v>
      </c>
      <c r="D29" s="165"/>
      <c r="E29" s="166">
        <v>1</v>
      </c>
      <c r="F29" s="160"/>
      <c r="G29" s="160"/>
      <c r="H29" s="160"/>
      <c r="I29" s="160"/>
      <c r="J29" s="160"/>
      <c r="K29" s="160"/>
      <c r="L29" s="160"/>
      <c r="M29" s="160"/>
      <c r="N29" s="159"/>
      <c r="O29" s="159"/>
      <c r="P29" s="159"/>
      <c r="Q29" s="159"/>
      <c r="R29" s="160"/>
      <c r="S29" s="160"/>
      <c r="T29" s="160"/>
      <c r="U29" s="160"/>
      <c r="V29" s="160"/>
      <c r="W29" s="160"/>
      <c r="X29" s="160"/>
      <c r="Y29" s="160"/>
      <c r="Z29" s="149"/>
      <c r="AA29" s="149"/>
      <c r="AB29" s="149"/>
      <c r="AC29" s="149"/>
      <c r="AD29" s="149"/>
      <c r="AE29" s="149"/>
      <c r="AF29" s="149"/>
      <c r="AG29" s="149" t="s">
        <v>284</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x14ac:dyDescent="0.2">
      <c r="A30" s="156"/>
      <c r="B30" s="157"/>
      <c r="C30" s="251"/>
      <c r="D30" s="252"/>
      <c r="E30" s="252"/>
      <c r="F30" s="252"/>
      <c r="G30" s="252"/>
      <c r="H30" s="160"/>
      <c r="I30" s="160"/>
      <c r="J30" s="160"/>
      <c r="K30" s="160"/>
      <c r="L30" s="160"/>
      <c r="M30" s="160"/>
      <c r="N30" s="159"/>
      <c r="O30" s="159"/>
      <c r="P30" s="159"/>
      <c r="Q30" s="159"/>
      <c r="R30" s="160"/>
      <c r="S30" s="160"/>
      <c r="T30" s="160"/>
      <c r="U30" s="160"/>
      <c r="V30" s="160"/>
      <c r="W30" s="160"/>
      <c r="X30" s="160"/>
      <c r="Y30" s="160"/>
      <c r="Z30" s="149"/>
      <c r="AA30" s="149"/>
      <c r="AB30" s="149"/>
      <c r="AC30" s="149"/>
      <c r="AD30" s="149"/>
      <c r="AE30" s="149"/>
      <c r="AF30" s="149"/>
      <c r="AG30" s="149" t="s">
        <v>279</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
      <c r="A31" s="175">
        <v>6</v>
      </c>
      <c r="B31" s="176" t="s">
        <v>2207</v>
      </c>
      <c r="C31" s="185" t="s">
        <v>2203</v>
      </c>
      <c r="D31" s="177" t="s">
        <v>2201</v>
      </c>
      <c r="E31" s="178">
        <v>1</v>
      </c>
      <c r="F31" s="179"/>
      <c r="G31" s="180">
        <f>ROUND(E31*F31,2)</f>
        <v>0</v>
      </c>
      <c r="H31" s="179"/>
      <c r="I31" s="180">
        <f>ROUND(E31*H31,2)</f>
        <v>0</v>
      </c>
      <c r="J31" s="179"/>
      <c r="K31" s="180">
        <f>ROUND(E31*J31,2)</f>
        <v>0</v>
      </c>
      <c r="L31" s="180">
        <v>21</v>
      </c>
      <c r="M31" s="180">
        <f>G31*(1+L31/100)</f>
        <v>0</v>
      </c>
      <c r="N31" s="178">
        <v>1.0999999999999999E-2</v>
      </c>
      <c r="O31" s="178">
        <f>ROUND(E31*N31,2)</f>
        <v>0.01</v>
      </c>
      <c r="P31" s="178">
        <v>0</v>
      </c>
      <c r="Q31" s="178">
        <f>ROUND(E31*P31,2)</f>
        <v>0</v>
      </c>
      <c r="R31" s="180"/>
      <c r="S31" s="180" t="s">
        <v>354</v>
      </c>
      <c r="T31" s="181" t="s">
        <v>273</v>
      </c>
      <c r="U31" s="160">
        <v>0</v>
      </c>
      <c r="V31" s="160">
        <f>ROUND(E31*U31,2)</f>
        <v>0</v>
      </c>
      <c r="W31" s="160"/>
      <c r="X31" s="160" t="s">
        <v>379</v>
      </c>
      <c r="Y31" s="160" t="s">
        <v>275</v>
      </c>
      <c r="Z31" s="149"/>
      <c r="AA31" s="149"/>
      <c r="AB31" s="149"/>
      <c r="AC31" s="149"/>
      <c r="AD31" s="149"/>
      <c r="AE31" s="149"/>
      <c r="AF31" s="149"/>
      <c r="AG31" s="149" t="s">
        <v>597</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x14ac:dyDescent="0.2">
      <c r="A32" s="156"/>
      <c r="B32" s="157"/>
      <c r="C32" s="249" t="s">
        <v>2202</v>
      </c>
      <c r="D32" s="250"/>
      <c r="E32" s="250"/>
      <c r="F32" s="250"/>
      <c r="G32" s="250"/>
      <c r="H32" s="160"/>
      <c r="I32" s="160"/>
      <c r="J32" s="160"/>
      <c r="K32" s="160"/>
      <c r="L32" s="160"/>
      <c r="M32" s="160"/>
      <c r="N32" s="159"/>
      <c r="O32" s="159"/>
      <c r="P32" s="159"/>
      <c r="Q32" s="159"/>
      <c r="R32" s="160"/>
      <c r="S32" s="160"/>
      <c r="T32" s="160"/>
      <c r="U32" s="160"/>
      <c r="V32" s="160"/>
      <c r="W32" s="160"/>
      <c r="X32" s="160"/>
      <c r="Y32" s="160"/>
      <c r="Z32" s="149"/>
      <c r="AA32" s="149"/>
      <c r="AB32" s="149"/>
      <c r="AC32" s="149"/>
      <c r="AD32" s="149"/>
      <c r="AE32" s="149"/>
      <c r="AF32" s="149"/>
      <c r="AG32" s="149" t="s">
        <v>278</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x14ac:dyDescent="0.2">
      <c r="A33" s="156"/>
      <c r="B33" s="157"/>
      <c r="C33" s="186" t="s">
        <v>143</v>
      </c>
      <c r="D33" s="165"/>
      <c r="E33" s="166">
        <v>1</v>
      </c>
      <c r="F33" s="160"/>
      <c r="G33" s="160"/>
      <c r="H33" s="160"/>
      <c r="I33" s="160"/>
      <c r="J33" s="160"/>
      <c r="K33" s="160"/>
      <c r="L33" s="160"/>
      <c r="M33" s="160"/>
      <c r="N33" s="159"/>
      <c r="O33" s="159"/>
      <c r="P33" s="159"/>
      <c r="Q33" s="159"/>
      <c r="R33" s="160"/>
      <c r="S33" s="160"/>
      <c r="T33" s="160"/>
      <c r="U33" s="160"/>
      <c r="V33" s="160"/>
      <c r="W33" s="160"/>
      <c r="X33" s="160"/>
      <c r="Y33" s="160"/>
      <c r="Z33" s="149"/>
      <c r="AA33" s="149"/>
      <c r="AB33" s="149"/>
      <c r="AC33" s="149"/>
      <c r="AD33" s="149"/>
      <c r="AE33" s="149"/>
      <c r="AF33" s="149"/>
      <c r="AG33" s="149" t="s">
        <v>284</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x14ac:dyDescent="0.2">
      <c r="A34" s="156"/>
      <c r="B34" s="157"/>
      <c r="C34" s="251"/>
      <c r="D34" s="252"/>
      <c r="E34" s="252"/>
      <c r="F34" s="252"/>
      <c r="G34" s="252"/>
      <c r="H34" s="160"/>
      <c r="I34" s="160"/>
      <c r="J34" s="160"/>
      <c r="K34" s="160"/>
      <c r="L34" s="160"/>
      <c r="M34" s="160"/>
      <c r="N34" s="159"/>
      <c r="O34" s="159"/>
      <c r="P34" s="159"/>
      <c r="Q34" s="159"/>
      <c r="R34" s="160"/>
      <c r="S34" s="160"/>
      <c r="T34" s="160"/>
      <c r="U34" s="160"/>
      <c r="V34" s="160"/>
      <c r="W34" s="160"/>
      <c r="X34" s="160"/>
      <c r="Y34" s="160"/>
      <c r="Z34" s="149"/>
      <c r="AA34" s="149"/>
      <c r="AB34" s="149"/>
      <c r="AC34" s="149"/>
      <c r="AD34" s="149"/>
      <c r="AE34" s="149"/>
      <c r="AF34" s="149"/>
      <c r="AG34" s="149" t="s">
        <v>279</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x14ac:dyDescent="0.2">
      <c r="A35" s="168" t="s">
        <v>267</v>
      </c>
      <c r="B35" s="169" t="s">
        <v>220</v>
      </c>
      <c r="C35" s="184" t="s">
        <v>221</v>
      </c>
      <c r="D35" s="170"/>
      <c r="E35" s="171"/>
      <c r="F35" s="172"/>
      <c r="G35" s="172">
        <f>SUMIF(AG36:AG43,"&lt;&gt;NOR",G36:G43)</f>
        <v>0</v>
      </c>
      <c r="H35" s="172"/>
      <c r="I35" s="172">
        <f>SUM(I36:I43)</f>
        <v>0</v>
      </c>
      <c r="J35" s="172"/>
      <c r="K35" s="172">
        <f>SUM(K36:K43)</f>
        <v>0</v>
      </c>
      <c r="L35" s="172"/>
      <c r="M35" s="172">
        <f>SUM(M36:M43)</f>
        <v>0</v>
      </c>
      <c r="N35" s="171"/>
      <c r="O35" s="171">
        <f>SUM(O36:O43)</f>
        <v>0</v>
      </c>
      <c r="P35" s="171"/>
      <c r="Q35" s="171">
        <f>SUM(Q36:Q43)</f>
        <v>0</v>
      </c>
      <c r="R35" s="172"/>
      <c r="S35" s="172"/>
      <c r="T35" s="173"/>
      <c r="U35" s="167"/>
      <c r="V35" s="167">
        <f>SUM(V36:V43)</f>
        <v>0.57999999999999996</v>
      </c>
      <c r="W35" s="167"/>
      <c r="X35" s="167"/>
      <c r="Y35" s="167"/>
      <c r="AG35" t="s">
        <v>268</v>
      </c>
    </row>
    <row r="36" spans="1:60" ht="22.5" outlineLevel="1" x14ac:dyDescent="0.2">
      <c r="A36" s="175">
        <v>7</v>
      </c>
      <c r="B36" s="176" t="s">
        <v>2209</v>
      </c>
      <c r="C36" s="185" t="s">
        <v>2210</v>
      </c>
      <c r="D36" s="177" t="s">
        <v>2201</v>
      </c>
      <c r="E36" s="178">
        <v>1</v>
      </c>
      <c r="F36" s="179"/>
      <c r="G36" s="180">
        <f>ROUND(E36*F36,2)</f>
        <v>0</v>
      </c>
      <c r="H36" s="179"/>
      <c r="I36" s="180">
        <f>ROUND(E36*H36,2)</f>
        <v>0</v>
      </c>
      <c r="J36" s="179"/>
      <c r="K36" s="180">
        <f>ROUND(E36*J36,2)</f>
        <v>0</v>
      </c>
      <c r="L36" s="180">
        <v>21</v>
      </c>
      <c r="M36" s="180">
        <f>G36*(1+L36/100)</f>
        <v>0</v>
      </c>
      <c r="N36" s="178">
        <v>0</v>
      </c>
      <c r="O36" s="178">
        <f>ROUND(E36*N36,2)</f>
        <v>0</v>
      </c>
      <c r="P36" s="178">
        <v>0</v>
      </c>
      <c r="Q36" s="178">
        <f>ROUND(E36*P36,2)</f>
        <v>0</v>
      </c>
      <c r="R36" s="180"/>
      <c r="S36" s="180" t="s">
        <v>354</v>
      </c>
      <c r="T36" s="181" t="s">
        <v>273</v>
      </c>
      <c r="U36" s="160">
        <v>0.57999999999999996</v>
      </c>
      <c r="V36" s="160">
        <f>ROUND(E36*U36,2)</f>
        <v>0.57999999999999996</v>
      </c>
      <c r="W36" s="160"/>
      <c r="X36" s="160" t="s">
        <v>313</v>
      </c>
      <c r="Y36" s="160" t="s">
        <v>275</v>
      </c>
      <c r="Z36" s="149"/>
      <c r="AA36" s="149"/>
      <c r="AB36" s="149"/>
      <c r="AC36" s="149"/>
      <c r="AD36" s="149"/>
      <c r="AE36" s="149"/>
      <c r="AF36" s="149"/>
      <c r="AG36" s="149" t="s">
        <v>554</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x14ac:dyDescent="0.2">
      <c r="A37" s="156"/>
      <c r="B37" s="157"/>
      <c r="C37" s="249" t="s">
        <v>2202</v>
      </c>
      <c r="D37" s="250"/>
      <c r="E37" s="250"/>
      <c r="F37" s="250"/>
      <c r="G37" s="250"/>
      <c r="H37" s="160"/>
      <c r="I37" s="160"/>
      <c r="J37" s="160"/>
      <c r="K37" s="160"/>
      <c r="L37" s="160"/>
      <c r="M37" s="160"/>
      <c r="N37" s="159"/>
      <c r="O37" s="159"/>
      <c r="P37" s="159"/>
      <c r="Q37" s="159"/>
      <c r="R37" s="160"/>
      <c r="S37" s="160"/>
      <c r="T37" s="160"/>
      <c r="U37" s="160"/>
      <c r="V37" s="160"/>
      <c r="W37" s="160"/>
      <c r="X37" s="160"/>
      <c r="Y37" s="160"/>
      <c r="Z37" s="149"/>
      <c r="AA37" s="149"/>
      <c r="AB37" s="149"/>
      <c r="AC37" s="149"/>
      <c r="AD37" s="149"/>
      <c r="AE37" s="149"/>
      <c r="AF37" s="149"/>
      <c r="AG37" s="149" t="s">
        <v>278</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x14ac:dyDescent="0.2">
      <c r="A38" s="156"/>
      <c r="B38" s="157"/>
      <c r="C38" s="186" t="s">
        <v>143</v>
      </c>
      <c r="D38" s="165"/>
      <c r="E38" s="166">
        <v>1</v>
      </c>
      <c r="F38" s="160"/>
      <c r="G38" s="160"/>
      <c r="H38" s="160"/>
      <c r="I38" s="160"/>
      <c r="J38" s="160"/>
      <c r="K38" s="160"/>
      <c r="L38" s="160"/>
      <c r="M38" s="160"/>
      <c r="N38" s="159"/>
      <c r="O38" s="159"/>
      <c r="P38" s="159"/>
      <c r="Q38" s="159"/>
      <c r="R38" s="160"/>
      <c r="S38" s="160"/>
      <c r="T38" s="160"/>
      <c r="U38" s="160"/>
      <c r="V38" s="160"/>
      <c r="W38" s="160"/>
      <c r="X38" s="160"/>
      <c r="Y38" s="160"/>
      <c r="Z38" s="149"/>
      <c r="AA38" s="149"/>
      <c r="AB38" s="149"/>
      <c r="AC38" s="149"/>
      <c r="AD38" s="149"/>
      <c r="AE38" s="149"/>
      <c r="AF38" s="149"/>
      <c r="AG38" s="149" t="s">
        <v>284</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x14ac:dyDescent="0.2">
      <c r="A39" s="156"/>
      <c r="B39" s="157"/>
      <c r="C39" s="251"/>
      <c r="D39" s="252"/>
      <c r="E39" s="252"/>
      <c r="F39" s="252"/>
      <c r="G39" s="252"/>
      <c r="H39" s="160"/>
      <c r="I39" s="160"/>
      <c r="J39" s="160"/>
      <c r="K39" s="160"/>
      <c r="L39" s="160"/>
      <c r="M39" s="160"/>
      <c r="N39" s="159"/>
      <c r="O39" s="159"/>
      <c r="P39" s="159"/>
      <c r="Q39" s="159"/>
      <c r="R39" s="160"/>
      <c r="S39" s="160"/>
      <c r="T39" s="160"/>
      <c r="U39" s="160"/>
      <c r="V39" s="160"/>
      <c r="W39" s="160"/>
      <c r="X39" s="160"/>
      <c r="Y39" s="160"/>
      <c r="Z39" s="149"/>
      <c r="AA39" s="149"/>
      <c r="AB39" s="149"/>
      <c r="AC39" s="149"/>
      <c r="AD39" s="149"/>
      <c r="AE39" s="149"/>
      <c r="AF39" s="149"/>
      <c r="AG39" s="149" t="s">
        <v>279</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2.5" outlineLevel="1" x14ac:dyDescent="0.2">
      <c r="A40" s="175">
        <v>8</v>
      </c>
      <c r="B40" s="176" t="s">
        <v>2209</v>
      </c>
      <c r="C40" s="185" t="s">
        <v>2211</v>
      </c>
      <c r="D40" s="177" t="s">
        <v>2201</v>
      </c>
      <c r="E40" s="178">
        <v>1</v>
      </c>
      <c r="F40" s="179"/>
      <c r="G40" s="180">
        <f>ROUND(E40*F40,2)</f>
        <v>0</v>
      </c>
      <c r="H40" s="179"/>
      <c r="I40" s="180">
        <f>ROUND(E40*H40,2)</f>
        <v>0</v>
      </c>
      <c r="J40" s="179"/>
      <c r="K40" s="180">
        <f>ROUND(E40*J40,2)</f>
        <v>0</v>
      </c>
      <c r="L40" s="180">
        <v>21</v>
      </c>
      <c r="M40" s="180">
        <f>G40*(1+L40/100)</f>
        <v>0</v>
      </c>
      <c r="N40" s="178">
        <v>0</v>
      </c>
      <c r="O40" s="178">
        <f>ROUND(E40*N40,2)</f>
        <v>0</v>
      </c>
      <c r="P40" s="178">
        <v>0</v>
      </c>
      <c r="Q40" s="178">
        <f>ROUND(E40*P40,2)</f>
        <v>0</v>
      </c>
      <c r="R40" s="180"/>
      <c r="S40" s="180" t="s">
        <v>354</v>
      </c>
      <c r="T40" s="181" t="s">
        <v>273</v>
      </c>
      <c r="U40" s="160">
        <v>0</v>
      </c>
      <c r="V40" s="160">
        <f>ROUND(E40*U40,2)</f>
        <v>0</v>
      </c>
      <c r="W40" s="160"/>
      <c r="X40" s="160" t="s">
        <v>379</v>
      </c>
      <c r="Y40" s="160" t="s">
        <v>275</v>
      </c>
      <c r="Z40" s="149"/>
      <c r="AA40" s="149"/>
      <c r="AB40" s="149"/>
      <c r="AC40" s="149"/>
      <c r="AD40" s="149"/>
      <c r="AE40" s="149"/>
      <c r="AF40" s="149"/>
      <c r="AG40" s="149" t="s">
        <v>597</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x14ac:dyDescent="0.2">
      <c r="A41" s="156"/>
      <c r="B41" s="157"/>
      <c r="C41" s="249" t="s">
        <v>2202</v>
      </c>
      <c r="D41" s="250"/>
      <c r="E41" s="250"/>
      <c r="F41" s="250"/>
      <c r="G41" s="250"/>
      <c r="H41" s="160"/>
      <c r="I41" s="160"/>
      <c r="J41" s="160"/>
      <c r="K41" s="160"/>
      <c r="L41" s="160"/>
      <c r="M41" s="160"/>
      <c r="N41" s="159"/>
      <c r="O41" s="159"/>
      <c r="P41" s="159"/>
      <c r="Q41" s="159"/>
      <c r="R41" s="160"/>
      <c r="S41" s="160"/>
      <c r="T41" s="160"/>
      <c r="U41" s="160"/>
      <c r="V41" s="160"/>
      <c r="W41" s="160"/>
      <c r="X41" s="160"/>
      <c r="Y41" s="160"/>
      <c r="Z41" s="149"/>
      <c r="AA41" s="149"/>
      <c r="AB41" s="149"/>
      <c r="AC41" s="149"/>
      <c r="AD41" s="149"/>
      <c r="AE41" s="149"/>
      <c r="AF41" s="149"/>
      <c r="AG41" s="149" t="s">
        <v>278</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x14ac:dyDescent="0.2">
      <c r="A42" s="156"/>
      <c r="B42" s="157"/>
      <c r="C42" s="186" t="s">
        <v>143</v>
      </c>
      <c r="D42" s="165"/>
      <c r="E42" s="166">
        <v>1</v>
      </c>
      <c r="F42" s="160"/>
      <c r="G42" s="160"/>
      <c r="H42" s="160"/>
      <c r="I42" s="160"/>
      <c r="J42" s="160"/>
      <c r="K42" s="160"/>
      <c r="L42" s="160"/>
      <c r="M42" s="160"/>
      <c r="N42" s="159"/>
      <c r="O42" s="159"/>
      <c r="P42" s="159"/>
      <c r="Q42" s="159"/>
      <c r="R42" s="160"/>
      <c r="S42" s="160"/>
      <c r="T42" s="160"/>
      <c r="U42" s="160"/>
      <c r="V42" s="160"/>
      <c r="W42" s="160"/>
      <c r="X42" s="160"/>
      <c r="Y42" s="160"/>
      <c r="Z42" s="149"/>
      <c r="AA42" s="149"/>
      <c r="AB42" s="149"/>
      <c r="AC42" s="149"/>
      <c r="AD42" s="149"/>
      <c r="AE42" s="149"/>
      <c r="AF42" s="149"/>
      <c r="AG42" s="149" t="s">
        <v>284</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x14ac:dyDescent="0.2">
      <c r="A43" s="156"/>
      <c r="B43" s="157"/>
      <c r="C43" s="251"/>
      <c r="D43" s="252"/>
      <c r="E43" s="252"/>
      <c r="F43" s="252"/>
      <c r="G43" s="252"/>
      <c r="H43" s="160"/>
      <c r="I43" s="160"/>
      <c r="J43" s="160"/>
      <c r="K43" s="160"/>
      <c r="L43" s="160"/>
      <c r="M43" s="160"/>
      <c r="N43" s="159"/>
      <c r="O43" s="159"/>
      <c r="P43" s="159"/>
      <c r="Q43" s="159"/>
      <c r="R43" s="160"/>
      <c r="S43" s="160"/>
      <c r="T43" s="160"/>
      <c r="U43" s="160"/>
      <c r="V43" s="160"/>
      <c r="W43" s="160"/>
      <c r="X43" s="160"/>
      <c r="Y43" s="160"/>
      <c r="Z43" s="149"/>
      <c r="AA43" s="149"/>
      <c r="AB43" s="149"/>
      <c r="AC43" s="149"/>
      <c r="AD43" s="149"/>
      <c r="AE43" s="149"/>
      <c r="AF43" s="149"/>
      <c r="AG43" s="149" t="s">
        <v>279</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x14ac:dyDescent="0.2">
      <c r="A44" s="168" t="s">
        <v>267</v>
      </c>
      <c r="B44" s="169" t="s">
        <v>222</v>
      </c>
      <c r="C44" s="184" t="s">
        <v>223</v>
      </c>
      <c r="D44" s="170"/>
      <c r="E44" s="171"/>
      <c r="F44" s="172"/>
      <c r="G44" s="172">
        <f>SUMIF(AG45:AG56,"&lt;&gt;NOR",G45:G56)</f>
        <v>0</v>
      </c>
      <c r="H44" s="172"/>
      <c r="I44" s="172">
        <f>SUM(I45:I56)</f>
        <v>0</v>
      </c>
      <c r="J44" s="172"/>
      <c r="K44" s="172">
        <f>SUM(K45:K56)</f>
        <v>0</v>
      </c>
      <c r="L44" s="172"/>
      <c r="M44" s="172">
        <f>SUM(M45:M56)</f>
        <v>0</v>
      </c>
      <c r="N44" s="171"/>
      <c r="O44" s="171">
        <f>SUM(O45:O56)</f>
        <v>0</v>
      </c>
      <c r="P44" s="171"/>
      <c r="Q44" s="171">
        <f>SUM(Q45:Q56)</f>
        <v>0</v>
      </c>
      <c r="R44" s="172"/>
      <c r="S44" s="172"/>
      <c r="T44" s="173"/>
      <c r="U44" s="167"/>
      <c r="V44" s="167">
        <f>SUM(V45:V56)</f>
        <v>0</v>
      </c>
      <c r="W44" s="167"/>
      <c r="X44" s="167"/>
      <c r="Y44" s="167"/>
      <c r="AG44" t="s">
        <v>268</v>
      </c>
    </row>
    <row r="45" spans="1:60" outlineLevel="1" x14ac:dyDescent="0.2">
      <c r="A45" s="175">
        <v>9</v>
      </c>
      <c r="B45" s="176" t="s">
        <v>2212</v>
      </c>
      <c r="C45" s="185" t="s">
        <v>2213</v>
      </c>
      <c r="D45" s="177" t="s">
        <v>2201</v>
      </c>
      <c r="E45" s="178">
        <v>1</v>
      </c>
      <c r="F45" s="179"/>
      <c r="G45" s="180">
        <f>ROUND(E45*F45,2)</f>
        <v>0</v>
      </c>
      <c r="H45" s="179"/>
      <c r="I45" s="180">
        <f>ROUND(E45*H45,2)</f>
        <v>0</v>
      </c>
      <c r="J45" s="179"/>
      <c r="K45" s="180">
        <f>ROUND(E45*J45,2)</f>
        <v>0</v>
      </c>
      <c r="L45" s="180">
        <v>21</v>
      </c>
      <c r="M45" s="180">
        <f>G45*(1+L45/100)</f>
        <v>0</v>
      </c>
      <c r="N45" s="178">
        <v>0</v>
      </c>
      <c r="O45" s="178">
        <f>ROUND(E45*N45,2)</f>
        <v>0</v>
      </c>
      <c r="P45" s="178">
        <v>0</v>
      </c>
      <c r="Q45" s="178">
        <f>ROUND(E45*P45,2)</f>
        <v>0</v>
      </c>
      <c r="R45" s="180"/>
      <c r="S45" s="180" t="s">
        <v>354</v>
      </c>
      <c r="T45" s="181" t="s">
        <v>273</v>
      </c>
      <c r="U45" s="160">
        <v>0</v>
      </c>
      <c r="V45" s="160">
        <f>ROUND(E45*U45,2)</f>
        <v>0</v>
      </c>
      <c r="W45" s="160"/>
      <c r="X45" s="160" t="s">
        <v>313</v>
      </c>
      <c r="Y45" s="160" t="s">
        <v>275</v>
      </c>
      <c r="Z45" s="149"/>
      <c r="AA45" s="149"/>
      <c r="AB45" s="149"/>
      <c r="AC45" s="149"/>
      <c r="AD45" s="149"/>
      <c r="AE45" s="149"/>
      <c r="AF45" s="149"/>
      <c r="AG45" s="149" t="s">
        <v>554</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x14ac:dyDescent="0.2">
      <c r="A46" s="156"/>
      <c r="B46" s="157"/>
      <c r="C46" s="249" t="s">
        <v>2202</v>
      </c>
      <c r="D46" s="250"/>
      <c r="E46" s="250"/>
      <c r="F46" s="250"/>
      <c r="G46" s="250"/>
      <c r="H46" s="160"/>
      <c r="I46" s="160"/>
      <c r="J46" s="160"/>
      <c r="K46" s="160"/>
      <c r="L46" s="160"/>
      <c r="M46" s="160"/>
      <c r="N46" s="159"/>
      <c r="O46" s="159"/>
      <c r="P46" s="159"/>
      <c r="Q46" s="159"/>
      <c r="R46" s="160"/>
      <c r="S46" s="160"/>
      <c r="T46" s="160"/>
      <c r="U46" s="160"/>
      <c r="V46" s="160"/>
      <c r="W46" s="160"/>
      <c r="X46" s="160"/>
      <c r="Y46" s="160"/>
      <c r="Z46" s="149"/>
      <c r="AA46" s="149"/>
      <c r="AB46" s="149"/>
      <c r="AC46" s="149"/>
      <c r="AD46" s="149"/>
      <c r="AE46" s="149"/>
      <c r="AF46" s="149"/>
      <c r="AG46" s="149" t="s">
        <v>278</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x14ac:dyDescent="0.2">
      <c r="A47" s="156"/>
      <c r="B47" s="157"/>
      <c r="C47" s="186" t="s">
        <v>143</v>
      </c>
      <c r="D47" s="165"/>
      <c r="E47" s="166">
        <v>1</v>
      </c>
      <c r="F47" s="160"/>
      <c r="G47" s="160"/>
      <c r="H47" s="160"/>
      <c r="I47" s="160"/>
      <c r="J47" s="160"/>
      <c r="K47" s="160"/>
      <c r="L47" s="160"/>
      <c r="M47" s="160"/>
      <c r="N47" s="159"/>
      <c r="O47" s="159"/>
      <c r="P47" s="159"/>
      <c r="Q47" s="159"/>
      <c r="R47" s="160"/>
      <c r="S47" s="160"/>
      <c r="T47" s="160"/>
      <c r="U47" s="160"/>
      <c r="V47" s="160"/>
      <c r="W47" s="160"/>
      <c r="X47" s="160"/>
      <c r="Y47" s="160"/>
      <c r="Z47" s="149"/>
      <c r="AA47" s="149"/>
      <c r="AB47" s="149"/>
      <c r="AC47" s="149"/>
      <c r="AD47" s="149"/>
      <c r="AE47" s="149"/>
      <c r="AF47" s="149"/>
      <c r="AG47" s="149" t="s">
        <v>284</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x14ac:dyDescent="0.2">
      <c r="A48" s="156"/>
      <c r="B48" s="157"/>
      <c r="C48" s="251"/>
      <c r="D48" s="252"/>
      <c r="E48" s="252"/>
      <c r="F48" s="252"/>
      <c r="G48" s="252"/>
      <c r="H48" s="160"/>
      <c r="I48" s="160"/>
      <c r="J48" s="160"/>
      <c r="K48" s="160"/>
      <c r="L48" s="160"/>
      <c r="M48" s="160"/>
      <c r="N48" s="159"/>
      <c r="O48" s="159"/>
      <c r="P48" s="159"/>
      <c r="Q48" s="159"/>
      <c r="R48" s="160"/>
      <c r="S48" s="160"/>
      <c r="T48" s="160"/>
      <c r="U48" s="160"/>
      <c r="V48" s="160"/>
      <c r="W48" s="160"/>
      <c r="X48" s="160"/>
      <c r="Y48" s="160"/>
      <c r="Z48" s="149"/>
      <c r="AA48" s="149"/>
      <c r="AB48" s="149"/>
      <c r="AC48" s="149"/>
      <c r="AD48" s="149"/>
      <c r="AE48" s="149"/>
      <c r="AF48" s="149"/>
      <c r="AG48" s="149" t="s">
        <v>279</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
      <c r="A49" s="175">
        <v>10</v>
      </c>
      <c r="B49" s="176" t="s">
        <v>2214</v>
      </c>
      <c r="C49" s="185" t="s">
        <v>2215</v>
      </c>
      <c r="D49" s="177" t="s">
        <v>2201</v>
      </c>
      <c r="E49" s="178">
        <v>1</v>
      </c>
      <c r="F49" s="179"/>
      <c r="G49" s="180">
        <f>ROUND(E49*F49,2)</f>
        <v>0</v>
      </c>
      <c r="H49" s="179"/>
      <c r="I49" s="180">
        <f>ROUND(E49*H49,2)</f>
        <v>0</v>
      </c>
      <c r="J49" s="179"/>
      <c r="K49" s="180">
        <f>ROUND(E49*J49,2)</f>
        <v>0</v>
      </c>
      <c r="L49" s="180">
        <v>21</v>
      </c>
      <c r="M49" s="180">
        <f>G49*(1+L49/100)</f>
        <v>0</v>
      </c>
      <c r="N49" s="178">
        <v>0</v>
      </c>
      <c r="O49" s="178">
        <f>ROUND(E49*N49,2)</f>
        <v>0</v>
      </c>
      <c r="P49" s="178">
        <v>0</v>
      </c>
      <c r="Q49" s="178">
        <f>ROUND(E49*P49,2)</f>
        <v>0</v>
      </c>
      <c r="R49" s="180"/>
      <c r="S49" s="180" t="s">
        <v>354</v>
      </c>
      <c r="T49" s="181" t="s">
        <v>273</v>
      </c>
      <c r="U49" s="160">
        <v>0</v>
      </c>
      <c r="V49" s="160">
        <f>ROUND(E49*U49,2)</f>
        <v>0</v>
      </c>
      <c r="W49" s="160"/>
      <c r="X49" s="160" t="s">
        <v>313</v>
      </c>
      <c r="Y49" s="160" t="s">
        <v>275</v>
      </c>
      <c r="Z49" s="149"/>
      <c r="AA49" s="149"/>
      <c r="AB49" s="149"/>
      <c r="AC49" s="149"/>
      <c r="AD49" s="149"/>
      <c r="AE49" s="149"/>
      <c r="AF49" s="149"/>
      <c r="AG49" s="149" t="s">
        <v>554</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x14ac:dyDescent="0.2">
      <c r="A50" s="156"/>
      <c r="B50" s="157"/>
      <c r="C50" s="249" t="s">
        <v>2202</v>
      </c>
      <c r="D50" s="250"/>
      <c r="E50" s="250"/>
      <c r="F50" s="250"/>
      <c r="G50" s="250"/>
      <c r="H50" s="160"/>
      <c r="I50" s="160"/>
      <c r="J50" s="160"/>
      <c r="K50" s="160"/>
      <c r="L50" s="160"/>
      <c r="M50" s="160"/>
      <c r="N50" s="159"/>
      <c r="O50" s="159"/>
      <c r="P50" s="159"/>
      <c r="Q50" s="159"/>
      <c r="R50" s="160"/>
      <c r="S50" s="160"/>
      <c r="T50" s="160"/>
      <c r="U50" s="160"/>
      <c r="V50" s="160"/>
      <c r="W50" s="160"/>
      <c r="X50" s="160"/>
      <c r="Y50" s="160"/>
      <c r="Z50" s="149"/>
      <c r="AA50" s="149"/>
      <c r="AB50" s="149"/>
      <c r="AC50" s="149"/>
      <c r="AD50" s="149"/>
      <c r="AE50" s="149"/>
      <c r="AF50" s="149"/>
      <c r="AG50" s="149" t="s">
        <v>278</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x14ac:dyDescent="0.2">
      <c r="A51" s="156"/>
      <c r="B51" s="157"/>
      <c r="C51" s="186" t="s">
        <v>143</v>
      </c>
      <c r="D51" s="165"/>
      <c r="E51" s="166">
        <v>1</v>
      </c>
      <c r="F51" s="160"/>
      <c r="G51" s="160"/>
      <c r="H51" s="160"/>
      <c r="I51" s="160"/>
      <c r="J51" s="160"/>
      <c r="K51" s="160"/>
      <c r="L51" s="160"/>
      <c r="M51" s="160"/>
      <c r="N51" s="159"/>
      <c r="O51" s="159"/>
      <c r="P51" s="159"/>
      <c r="Q51" s="159"/>
      <c r="R51" s="160"/>
      <c r="S51" s="160"/>
      <c r="T51" s="160"/>
      <c r="U51" s="160"/>
      <c r="V51" s="160"/>
      <c r="W51" s="160"/>
      <c r="X51" s="160"/>
      <c r="Y51" s="160"/>
      <c r="Z51" s="149"/>
      <c r="AA51" s="149"/>
      <c r="AB51" s="149"/>
      <c r="AC51" s="149"/>
      <c r="AD51" s="149"/>
      <c r="AE51" s="149"/>
      <c r="AF51" s="149"/>
      <c r="AG51" s="149" t="s">
        <v>284</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x14ac:dyDescent="0.2">
      <c r="A52" s="156"/>
      <c r="B52" s="157"/>
      <c r="C52" s="251"/>
      <c r="D52" s="252"/>
      <c r="E52" s="252"/>
      <c r="F52" s="252"/>
      <c r="G52" s="252"/>
      <c r="H52" s="160"/>
      <c r="I52" s="160"/>
      <c r="J52" s="160"/>
      <c r="K52" s="160"/>
      <c r="L52" s="160"/>
      <c r="M52" s="160"/>
      <c r="N52" s="159"/>
      <c r="O52" s="159"/>
      <c r="P52" s="159"/>
      <c r="Q52" s="159"/>
      <c r="R52" s="160"/>
      <c r="S52" s="160"/>
      <c r="T52" s="160"/>
      <c r="U52" s="160"/>
      <c r="V52" s="160"/>
      <c r="W52" s="160"/>
      <c r="X52" s="160"/>
      <c r="Y52" s="160"/>
      <c r="Z52" s="149"/>
      <c r="AA52" s="149"/>
      <c r="AB52" s="149"/>
      <c r="AC52" s="149"/>
      <c r="AD52" s="149"/>
      <c r="AE52" s="149"/>
      <c r="AF52" s="149"/>
      <c r="AG52" s="149" t="s">
        <v>279</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
      <c r="A53" s="175">
        <v>11</v>
      </c>
      <c r="B53" s="176" t="s">
        <v>2212</v>
      </c>
      <c r="C53" s="185" t="s">
        <v>2216</v>
      </c>
      <c r="D53" s="177" t="s">
        <v>2201</v>
      </c>
      <c r="E53" s="178">
        <v>1</v>
      </c>
      <c r="F53" s="179"/>
      <c r="G53" s="180">
        <f>ROUND(E53*F53,2)</f>
        <v>0</v>
      </c>
      <c r="H53" s="179"/>
      <c r="I53" s="180">
        <f>ROUND(E53*H53,2)</f>
        <v>0</v>
      </c>
      <c r="J53" s="179"/>
      <c r="K53" s="180">
        <f>ROUND(E53*J53,2)</f>
        <v>0</v>
      </c>
      <c r="L53" s="180">
        <v>21</v>
      </c>
      <c r="M53" s="180">
        <f>G53*(1+L53/100)</f>
        <v>0</v>
      </c>
      <c r="N53" s="178">
        <v>0</v>
      </c>
      <c r="O53" s="178">
        <f>ROUND(E53*N53,2)</f>
        <v>0</v>
      </c>
      <c r="P53" s="178">
        <v>0</v>
      </c>
      <c r="Q53" s="178">
        <f>ROUND(E53*P53,2)</f>
        <v>0</v>
      </c>
      <c r="R53" s="180"/>
      <c r="S53" s="180" t="s">
        <v>354</v>
      </c>
      <c r="T53" s="181" t="s">
        <v>273</v>
      </c>
      <c r="U53" s="160">
        <v>0</v>
      </c>
      <c r="V53" s="160">
        <f>ROUND(E53*U53,2)</f>
        <v>0</v>
      </c>
      <c r="W53" s="160"/>
      <c r="X53" s="160" t="s">
        <v>379</v>
      </c>
      <c r="Y53" s="160" t="s">
        <v>275</v>
      </c>
      <c r="Z53" s="149"/>
      <c r="AA53" s="149"/>
      <c r="AB53" s="149"/>
      <c r="AC53" s="149"/>
      <c r="AD53" s="149"/>
      <c r="AE53" s="149"/>
      <c r="AF53" s="149"/>
      <c r="AG53" s="149" t="s">
        <v>597</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x14ac:dyDescent="0.2">
      <c r="A54" s="156"/>
      <c r="B54" s="157"/>
      <c r="C54" s="249" t="s">
        <v>2202</v>
      </c>
      <c r="D54" s="250"/>
      <c r="E54" s="250"/>
      <c r="F54" s="250"/>
      <c r="G54" s="250"/>
      <c r="H54" s="160"/>
      <c r="I54" s="160"/>
      <c r="J54" s="160"/>
      <c r="K54" s="160"/>
      <c r="L54" s="160"/>
      <c r="M54" s="160"/>
      <c r="N54" s="159"/>
      <c r="O54" s="159"/>
      <c r="P54" s="159"/>
      <c r="Q54" s="159"/>
      <c r="R54" s="160"/>
      <c r="S54" s="160"/>
      <c r="T54" s="160"/>
      <c r="U54" s="160"/>
      <c r="V54" s="160"/>
      <c r="W54" s="160"/>
      <c r="X54" s="160"/>
      <c r="Y54" s="160"/>
      <c r="Z54" s="149"/>
      <c r="AA54" s="149"/>
      <c r="AB54" s="149"/>
      <c r="AC54" s="149"/>
      <c r="AD54" s="149"/>
      <c r="AE54" s="149"/>
      <c r="AF54" s="149"/>
      <c r="AG54" s="149" t="s">
        <v>278</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x14ac:dyDescent="0.2">
      <c r="A55" s="156"/>
      <c r="B55" s="157"/>
      <c r="C55" s="186" t="s">
        <v>143</v>
      </c>
      <c r="D55" s="165"/>
      <c r="E55" s="166">
        <v>1</v>
      </c>
      <c r="F55" s="160"/>
      <c r="G55" s="160"/>
      <c r="H55" s="160"/>
      <c r="I55" s="160"/>
      <c r="J55" s="160"/>
      <c r="K55" s="160"/>
      <c r="L55" s="160"/>
      <c r="M55" s="160"/>
      <c r="N55" s="159"/>
      <c r="O55" s="159"/>
      <c r="P55" s="159"/>
      <c r="Q55" s="159"/>
      <c r="R55" s="160"/>
      <c r="S55" s="160"/>
      <c r="T55" s="160"/>
      <c r="U55" s="160"/>
      <c r="V55" s="160"/>
      <c r="W55" s="160"/>
      <c r="X55" s="160"/>
      <c r="Y55" s="160"/>
      <c r="Z55" s="149"/>
      <c r="AA55" s="149"/>
      <c r="AB55" s="149"/>
      <c r="AC55" s="149"/>
      <c r="AD55" s="149"/>
      <c r="AE55" s="149"/>
      <c r="AF55" s="149"/>
      <c r="AG55" s="149" t="s">
        <v>284</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x14ac:dyDescent="0.2">
      <c r="A56" s="156"/>
      <c r="B56" s="157"/>
      <c r="C56" s="251"/>
      <c r="D56" s="252"/>
      <c r="E56" s="252"/>
      <c r="F56" s="252"/>
      <c r="G56" s="252"/>
      <c r="H56" s="160"/>
      <c r="I56" s="160"/>
      <c r="J56" s="160"/>
      <c r="K56" s="160"/>
      <c r="L56" s="160"/>
      <c r="M56" s="160"/>
      <c r="N56" s="159"/>
      <c r="O56" s="159"/>
      <c r="P56" s="159"/>
      <c r="Q56" s="159"/>
      <c r="R56" s="160"/>
      <c r="S56" s="160"/>
      <c r="T56" s="160"/>
      <c r="U56" s="160"/>
      <c r="V56" s="160"/>
      <c r="W56" s="160"/>
      <c r="X56" s="160"/>
      <c r="Y56" s="160"/>
      <c r="Z56" s="149"/>
      <c r="AA56" s="149"/>
      <c r="AB56" s="149"/>
      <c r="AC56" s="149"/>
      <c r="AD56" s="149"/>
      <c r="AE56" s="149"/>
      <c r="AF56" s="149"/>
      <c r="AG56" s="149" t="s">
        <v>279</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x14ac:dyDescent="0.2">
      <c r="A57" s="168" t="s">
        <v>267</v>
      </c>
      <c r="B57" s="169" t="s">
        <v>224</v>
      </c>
      <c r="C57" s="184" t="s">
        <v>225</v>
      </c>
      <c r="D57" s="170"/>
      <c r="E57" s="171"/>
      <c r="F57" s="172"/>
      <c r="G57" s="172">
        <f>SUMIF(AG58:AG69,"&lt;&gt;NOR",G58:G69)</f>
        <v>0</v>
      </c>
      <c r="H57" s="172"/>
      <c r="I57" s="172">
        <f>SUM(I58:I69)</f>
        <v>0</v>
      </c>
      <c r="J57" s="172"/>
      <c r="K57" s="172">
        <f>SUM(K58:K69)</f>
        <v>0</v>
      </c>
      <c r="L57" s="172"/>
      <c r="M57" s="172">
        <f>SUM(M58:M69)</f>
        <v>0</v>
      </c>
      <c r="N57" s="171"/>
      <c r="O57" s="171">
        <f>SUM(O58:O69)</f>
        <v>0</v>
      </c>
      <c r="P57" s="171"/>
      <c r="Q57" s="171">
        <f>SUM(Q58:Q69)</f>
        <v>0</v>
      </c>
      <c r="R57" s="172"/>
      <c r="S57" s="172"/>
      <c r="T57" s="173"/>
      <c r="U57" s="167"/>
      <c r="V57" s="167">
        <f>SUM(V58:V69)</f>
        <v>0</v>
      </c>
      <c r="W57" s="167"/>
      <c r="X57" s="167"/>
      <c r="Y57" s="167"/>
      <c r="AG57" t="s">
        <v>268</v>
      </c>
    </row>
    <row r="58" spans="1:60" outlineLevel="1" x14ac:dyDescent="0.2">
      <c r="A58" s="175">
        <v>12</v>
      </c>
      <c r="B58" s="176" t="s">
        <v>2217</v>
      </c>
      <c r="C58" s="185" t="s">
        <v>2218</v>
      </c>
      <c r="D58" s="177" t="s">
        <v>2201</v>
      </c>
      <c r="E58" s="178">
        <v>1</v>
      </c>
      <c r="F58" s="179"/>
      <c r="G58" s="180">
        <f>ROUND(E58*F58,2)</f>
        <v>0</v>
      </c>
      <c r="H58" s="179"/>
      <c r="I58" s="180">
        <f>ROUND(E58*H58,2)</f>
        <v>0</v>
      </c>
      <c r="J58" s="179"/>
      <c r="K58" s="180">
        <f>ROUND(E58*J58,2)</f>
        <v>0</v>
      </c>
      <c r="L58" s="180">
        <v>21</v>
      </c>
      <c r="M58" s="180">
        <f>G58*(1+L58/100)</f>
        <v>0</v>
      </c>
      <c r="N58" s="178">
        <v>0</v>
      </c>
      <c r="O58" s="178">
        <f>ROUND(E58*N58,2)</f>
        <v>0</v>
      </c>
      <c r="P58" s="178">
        <v>0</v>
      </c>
      <c r="Q58" s="178">
        <f>ROUND(E58*P58,2)</f>
        <v>0</v>
      </c>
      <c r="R58" s="180"/>
      <c r="S58" s="180" t="s">
        <v>354</v>
      </c>
      <c r="T58" s="181" t="s">
        <v>273</v>
      </c>
      <c r="U58" s="160">
        <v>0</v>
      </c>
      <c r="V58" s="160">
        <f>ROUND(E58*U58,2)</f>
        <v>0</v>
      </c>
      <c r="W58" s="160"/>
      <c r="X58" s="160" t="s">
        <v>313</v>
      </c>
      <c r="Y58" s="160" t="s">
        <v>275</v>
      </c>
      <c r="Z58" s="149"/>
      <c r="AA58" s="149"/>
      <c r="AB58" s="149"/>
      <c r="AC58" s="149"/>
      <c r="AD58" s="149"/>
      <c r="AE58" s="149"/>
      <c r="AF58" s="149"/>
      <c r="AG58" s="149" t="s">
        <v>554</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x14ac:dyDescent="0.2">
      <c r="A59" s="156"/>
      <c r="B59" s="157"/>
      <c r="C59" s="249" t="s">
        <v>2202</v>
      </c>
      <c r="D59" s="250"/>
      <c r="E59" s="250"/>
      <c r="F59" s="250"/>
      <c r="G59" s="250"/>
      <c r="H59" s="160"/>
      <c r="I59" s="160"/>
      <c r="J59" s="160"/>
      <c r="K59" s="160"/>
      <c r="L59" s="160"/>
      <c r="M59" s="160"/>
      <c r="N59" s="159"/>
      <c r="O59" s="159"/>
      <c r="P59" s="159"/>
      <c r="Q59" s="159"/>
      <c r="R59" s="160"/>
      <c r="S59" s="160"/>
      <c r="T59" s="160"/>
      <c r="U59" s="160"/>
      <c r="V59" s="160"/>
      <c r="W59" s="160"/>
      <c r="X59" s="160"/>
      <c r="Y59" s="160"/>
      <c r="Z59" s="149"/>
      <c r="AA59" s="149"/>
      <c r="AB59" s="149"/>
      <c r="AC59" s="149"/>
      <c r="AD59" s="149"/>
      <c r="AE59" s="149"/>
      <c r="AF59" s="149"/>
      <c r="AG59" s="149" t="s">
        <v>278</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x14ac:dyDescent="0.2">
      <c r="A60" s="156"/>
      <c r="B60" s="157"/>
      <c r="C60" s="186" t="s">
        <v>143</v>
      </c>
      <c r="D60" s="165"/>
      <c r="E60" s="166">
        <v>1</v>
      </c>
      <c r="F60" s="160"/>
      <c r="G60" s="160"/>
      <c r="H60" s="160"/>
      <c r="I60" s="160"/>
      <c r="J60" s="160"/>
      <c r="K60" s="160"/>
      <c r="L60" s="160"/>
      <c r="M60" s="160"/>
      <c r="N60" s="159"/>
      <c r="O60" s="159"/>
      <c r="P60" s="159"/>
      <c r="Q60" s="159"/>
      <c r="R60" s="160"/>
      <c r="S60" s="160"/>
      <c r="T60" s="160"/>
      <c r="U60" s="160"/>
      <c r="V60" s="160"/>
      <c r="W60" s="160"/>
      <c r="X60" s="160"/>
      <c r="Y60" s="160"/>
      <c r="Z60" s="149"/>
      <c r="AA60" s="149"/>
      <c r="AB60" s="149"/>
      <c r="AC60" s="149"/>
      <c r="AD60" s="149"/>
      <c r="AE60" s="149"/>
      <c r="AF60" s="149"/>
      <c r="AG60" s="149" t="s">
        <v>284</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x14ac:dyDescent="0.2">
      <c r="A61" s="156"/>
      <c r="B61" s="157"/>
      <c r="C61" s="251"/>
      <c r="D61" s="252"/>
      <c r="E61" s="252"/>
      <c r="F61" s="252"/>
      <c r="G61" s="252"/>
      <c r="H61" s="160"/>
      <c r="I61" s="160"/>
      <c r="J61" s="160"/>
      <c r="K61" s="160"/>
      <c r="L61" s="160"/>
      <c r="M61" s="160"/>
      <c r="N61" s="159"/>
      <c r="O61" s="159"/>
      <c r="P61" s="159"/>
      <c r="Q61" s="159"/>
      <c r="R61" s="160"/>
      <c r="S61" s="160"/>
      <c r="T61" s="160"/>
      <c r="U61" s="160"/>
      <c r="V61" s="160"/>
      <c r="W61" s="160"/>
      <c r="X61" s="160"/>
      <c r="Y61" s="160"/>
      <c r="Z61" s="149"/>
      <c r="AA61" s="149"/>
      <c r="AB61" s="149"/>
      <c r="AC61" s="149"/>
      <c r="AD61" s="149"/>
      <c r="AE61" s="149"/>
      <c r="AF61" s="149"/>
      <c r="AG61" s="149" t="s">
        <v>279</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
      <c r="A62" s="175">
        <v>13</v>
      </c>
      <c r="B62" s="176" t="s">
        <v>2219</v>
      </c>
      <c r="C62" s="185" t="s">
        <v>2220</v>
      </c>
      <c r="D62" s="177" t="s">
        <v>2201</v>
      </c>
      <c r="E62" s="178">
        <v>1</v>
      </c>
      <c r="F62" s="179"/>
      <c r="G62" s="180">
        <f>ROUND(E62*F62,2)</f>
        <v>0</v>
      </c>
      <c r="H62" s="179"/>
      <c r="I62" s="180">
        <f>ROUND(E62*H62,2)</f>
        <v>0</v>
      </c>
      <c r="J62" s="179"/>
      <c r="K62" s="180">
        <f>ROUND(E62*J62,2)</f>
        <v>0</v>
      </c>
      <c r="L62" s="180">
        <v>21</v>
      </c>
      <c r="M62" s="180">
        <f>G62*(1+L62/100)</f>
        <v>0</v>
      </c>
      <c r="N62" s="178">
        <v>0</v>
      </c>
      <c r="O62" s="178">
        <f>ROUND(E62*N62,2)</f>
        <v>0</v>
      </c>
      <c r="P62" s="178">
        <v>0</v>
      </c>
      <c r="Q62" s="178">
        <f>ROUND(E62*P62,2)</f>
        <v>0</v>
      </c>
      <c r="R62" s="180"/>
      <c r="S62" s="180" t="s">
        <v>354</v>
      </c>
      <c r="T62" s="181" t="s">
        <v>273</v>
      </c>
      <c r="U62" s="160">
        <v>0</v>
      </c>
      <c r="V62" s="160">
        <f>ROUND(E62*U62,2)</f>
        <v>0</v>
      </c>
      <c r="W62" s="160"/>
      <c r="X62" s="160" t="s">
        <v>313</v>
      </c>
      <c r="Y62" s="160" t="s">
        <v>275</v>
      </c>
      <c r="Z62" s="149"/>
      <c r="AA62" s="149"/>
      <c r="AB62" s="149"/>
      <c r="AC62" s="149"/>
      <c r="AD62" s="149"/>
      <c r="AE62" s="149"/>
      <c r="AF62" s="149"/>
      <c r="AG62" s="149" t="s">
        <v>554</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x14ac:dyDescent="0.2">
      <c r="A63" s="156"/>
      <c r="B63" s="157"/>
      <c r="C63" s="249" t="s">
        <v>2202</v>
      </c>
      <c r="D63" s="250"/>
      <c r="E63" s="250"/>
      <c r="F63" s="250"/>
      <c r="G63" s="250"/>
      <c r="H63" s="160"/>
      <c r="I63" s="160"/>
      <c r="J63" s="160"/>
      <c r="K63" s="160"/>
      <c r="L63" s="160"/>
      <c r="M63" s="160"/>
      <c r="N63" s="159"/>
      <c r="O63" s="159"/>
      <c r="P63" s="159"/>
      <c r="Q63" s="159"/>
      <c r="R63" s="160"/>
      <c r="S63" s="160"/>
      <c r="T63" s="160"/>
      <c r="U63" s="160"/>
      <c r="V63" s="160"/>
      <c r="W63" s="160"/>
      <c r="X63" s="160"/>
      <c r="Y63" s="160"/>
      <c r="Z63" s="149"/>
      <c r="AA63" s="149"/>
      <c r="AB63" s="149"/>
      <c r="AC63" s="149"/>
      <c r="AD63" s="149"/>
      <c r="AE63" s="149"/>
      <c r="AF63" s="149"/>
      <c r="AG63" s="149" t="s">
        <v>278</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x14ac:dyDescent="0.2">
      <c r="A64" s="156"/>
      <c r="B64" s="157"/>
      <c r="C64" s="186" t="s">
        <v>143</v>
      </c>
      <c r="D64" s="165"/>
      <c r="E64" s="166">
        <v>1</v>
      </c>
      <c r="F64" s="160"/>
      <c r="G64" s="160"/>
      <c r="H64" s="160"/>
      <c r="I64" s="160"/>
      <c r="J64" s="160"/>
      <c r="K64" s="160"/>
      <c r="L64" s="160"/>
      <c r="M64" s="160"/>
      <c r="N64" s="159"/>
      <c r="O64" s="159"/>
      <c r="P64" s="159"/>
      <c r="Q64" s="159"/>
      <c r="R64" s="160"/>
      <c r="S64" s="160"/>
      <c r="T64" s="160"/>
      <c r="U64" s="160"/>
      <c r="V64" s="160"/>
      <c r="W64" s="160"/>
      <c r="X64" s="160"/>
      <c r="Y64" s="160"/>
      <c r="Z64" s="149"/>
      <c r="AA64" s="149"/>
      <c r="AB64" s="149"/>
      <c r="AC64" s="149"/>
      <c r="AD64" s="149"/>
      <c r="AE64" s="149"/>
      <c r="AF64" s="149"/>
      <c r="AG64" s="149" t="s">
        <v>284</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x14ac:dyDescent="0.2">
      <c r="A65" s="156"/>
      <c r="B65" s="157"/>
      <c r="C65" s="251"/>
      <c r="D65" s="252"/>
      <c r="E65" s="252"/>
      <c r="F65" s="252"/>
      <c r="G65" s="252"/>
      <c r="H65" s="160"/>
      <c r="I65" s="160"/>
      <c r="J65" s="160"/>
      <c r="K65" s="160"/>
      <c r="L65" s="160"/>
      <c r="M65" s="160"/>
      <c r="N65" s="159"/>
      <c r="O65" s="159"/>
      <c r="P65" s="159"/>
      <c r="Q65" s="159"/>
      <c r="R65" s="160"/>
      <c r="S65" s="160"/>
      <c r="T65" s="160"/>
      <c r="U65" s="160"/>
      <c r="V65" s="160"/>
      <c r="W65" s="160"/>
      <c r="X65" s="160"/>
      <c r="Y65" s="160"/>
      <c r="Z65" s="149"/>
      <c r="AA65" s="149"/>
      <c r="AB65" s="149"/>
      <c r="AC65" s="149"/>
      <c r="AD65" s="149"/>
      <c r="AE65" s="149"/>
      <c r="AF65" s="149"/>
      <c r="AG65" s="149" t="s">
        <v>279</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
      <c r="A66" s="175">
        <v>14</v>
      </c>
      <c r="B66" s="176" t="s">
        <v>2217</v>
      </c>
      <c r="C66" s="185" t="s">
        <v>2221</v>
      </c>
      <c r="D66" s="177" t="s">
        <v>2201</v>
      </c>
      <c r="E66" s="178">
        <v>1</v>
      </c>
      <c r="F66" s="179"/>
      <c r="G66" s="180">
        <f>ROUND(E66*F66,2)</f>
        <v>0</v>
      </c>
      <c r="H66" s="179"/>
      <c r="I66" s="180">
        <f>ROUND(E66*H66,2)</f>
        <v>0</v>
      </c>
      <c r="J66" s="179"/>
      <c r="K66" s="180">
        <f>ROUND(E66*J66,2)</f>
        <v>0</v>
      </c>
      <c r="L66" s="180">
        <v>21</v>
      </c>
      <c r="M66" s="180">
        <f>G66*(1+L66/100)</f>
        <v>0</v>
      </c>
      <c r="N66" s="178">
        <v>0</v>
      </c>
      <c r="O66" s="178">
        <f>ROUND(E66*N66,2)</f>
        <v>0</v>
      </c>
      <c r="P66" s="178">
        <v>0</v>
      </c>
      <c r="Q66" s="178">
        <f>ROUND(E66*P66,2)</f>
        <v>0</v>
      </c>
      <c r="R66" s="180"/>
      <c r="S66" s="180" t="s">
        <v>354</v>
      </c>
      <c r="T66" s="181" t="s">
        <v>273</v>
      </c>
      <c r="U66" s="160">
        <v>0</v>
      </c>
      <c r="V66" s="160">
        <f>ROUND(E66*U66,2)</f>
        <v>0</v>
      </c>
      <c r="W66" s="160"/>
      <c r="X66" s="160" t="s">
        <v>379</v>
      </c>
      <c r="Y66" s="160" t="s">
        <v>275</v>
      </c>
      <c r="Z66" s="149"/>
      <c r="AA66" s="149"/>
      <c r="AB66" s="149"/>
      <c r="AC66" s="149"/>
      <c r="AD66" s="149"/>
      <c r="AE66" s="149"/>
      <c r="AF66" s="149"/>
      <c r="AG66" s="149" t="s">
        <v>597</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x14ac:dyDescent="0.2">
      <c r="A67" s="156"/>
      <c r="B67" s="157"/>
      <c r="C67" s="249" t="s">
        <v>2202</v>
      </c>
      <c r="D67" s="250"/>
      <c r="E67" s="250"/>
      <c r="F67" s="250"/>
      <c r="G67" s="250"/>
      <c r="H67" s="160"/>
      <c r="I67" s="160"/>
      <c r="J67" s="160"/>
      <c r="K67" s="160"/>
      <c r="L67" s="160"/>
      <c r="M67" s="160"/>
      <c r="N67" s="159"/>
      <c r="O67" s="159"/>
      <c r="P67" s="159"/>
      <c r="Q67" s="159"/>
      <c r="R67" s="160"/>
      <c r="S67" s="160"/>
      <c r="T67" s="160"/>
      <c r="U67" s="160"/>
      <c r="V67" s="160"/>
      <c r="W67" s="160"/>
      <c r="X67" s="160"/>
      <c r="Y67" s="160"/>
      <c r="Z67" s="149"/>
      <c r="AA67" s="149"/>
      <c r="AB67" s="149"/>
      <c r="AC67" s="149"/>
      <c r="AD67" s="149"/>
      <c r="AE67" s="149"/>
      <c r="AF67" s="149"/>
      <c r="AG67" s="149" t="s">
        <v>278</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x14ac:dyDescent="0.2">
      <c r="A68" s="156"/>
      <c r="B68" s="157"/>
      <c r="C68" s="186" t="s">
        <v>143</v>
      </c>
      <c r="D68" s="165"/>
      <c r="E68" s="166">
        <v>1</v>
      </c>
      <c r="F68" s="160"/>
      <c r="G68" s="160"/>
      <c r="H68" s="160"/>
      <c r="I68" s="160"/>
      <c r="J68" s="160"/>
      <c r="K68" s="160"/>
      <c r="L68" s="160"/>
      <c r="M68" s="160"/>
      <c r="N68" s="159"/>
      <c r="O68" s="159"/>
      <c r="P68" s="159"/>
      <c r="Q68" s="159"/>
      <c r="R68" s="160"/>
      <c r="S68" s="160"/>
      <c r="T68" s="160"/>
      <c r="U68" s="160"/>
      <c r="V68" s="160"/>
      <c r="W68" s="160"/>
      <c r="X68" s="160"/>
      <c r="Y68" s="160"/>
      <c r="Z68" s="149"/>
      <c r="AA68" s="149"/>
      <c r="AB68" s="149"/>
      <c r="AC68" s="149"/>
      <c r="AD68" s="149"/>
      <c r="AE68" s="149"/>
      <c r="AF68" s="149"/>
      <c r="AG68" s="149" t="s">
        <v>284</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x14ac:dyDescent="0.2">
      <c r="A69" s="156"/>
      <c r="B69" s="157"/>
      <c r="C69" s="251"/>
      <c r="D69" s="252"/>
      <c r="E69" s="252"/>
      <c r="F69" s="252"/>
      <c r="G69" s="252"/>
      <c r="H69" s="160"/>
      <c r="I69" s="160"/>
      <c r="J69" s="160"/>
      <c r="K69" s="160"/>
      <c r="L69" s="160"/>
      <c r="M69" s="160"/>
      <c r="N69" s="159"/>
      <c r="O69" s="159"/>
      <c r="P69" s="159"/>
      <c r="Q69" s="159"/>
      <c r="R69" s="160"/>
      <c r="S69" s="160"/>
      <c r="T69" s="160"/>
      <c r="U69" s="160"/>
      <c r="V69" s="160"/>
      <c r="W69" s="160"/>
      <c r="X69" s="160"/>
      <c r="Y69" s="160"/>
      <c r="Z69" s="149"/>
      <c r="AA69" s="149"/>
      <c r="AB69" s="149"/>
      <c r="AC69" s="149"/>
      <c r="AD69" s="149"/>
      <c r="AE69" s="149"/>
      <c r="AF69" s="149"/>
      <c r="AG69" s="149" t="s">
        <v>279</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x14ac:dyDescent="0.2">
      <c r="A70" s="168" t="s">
        <v>267</v>
      </c>
      <c r="B70" s="169" t="s">
        <v>226</v>
      </c>
      <c r="C70" s="184" t="s">
        <v>227</v>
      </c>
      <c r="D70" s="170"/>
      <c r="E70" s="171"/>
      <c r="F70" s="172"/>
      <c r="G70" s="172">
        <f>SUMIF(AG71:AG86,"&lt;&gt;NOR",G71:G86)</f>
        <v>0</v>
      </c>
      <c r="H70" s="172"/>
      <c r="I70" s="172">
        <f>SUM(I71:I86)</f>
        <v>0</v>
      </c>
      <c r="J70" s="172"/>
      <c r="K70" s="172">
        <f>SUM(K71:K86)</f>
        <v>0</v>
      </c>
      <c r="L70" s="172"/>
      <c r="M70" s="172">
        <f>SUM(M71:M86)</f>
        <v>0</v>
      </c>
      <c r="N70" s="171"/>
      <c r="O70" s="171">
        <f>SUM(O71:O86)</f>
        <v>0</v>
      </c>
      <c r="P70" s="171"/>
      <c r="Q70" s="171">
        <f>SUM(Q71:Q86)</f>
        <v>0</v>
      </c>
      <c r="R70" s="172"/>
      <c r="S70" s="172"/>
      <c r="T70" s="173"/>
      <c r="U70" s="167"/>
      <c r="V70" s="167">
        <f>SUM(V71:V86)</f>
        <v>0</v>
      </c>
      <c r="W70" s="167"/>
      <c r="X70" s="167"/>
      <c r="Y70" s="167"/>
      <c r="AG70" t="s">
        <v>268</v>
      </c>
    </row>
    <row r="71" spans="1:60" outlineLevel="1" x14ac:dyDescent="0.2">
      <c r="A71" s="175">
        <v>15</v>
      </c>
      <c r="B71" s="176" t="s">
        <v>2222</v>
      </c>
      <c r="C71" s="185" t="s">
        <v>2223</v>
      </c>
      <c r="D71" s="177" t="s">
        <v>2201</v>
      </c>
      <c r="E71" s="178">
        <v>1</v>
      </c>
      <c r="F71" s="179"/>
      <c r="G71" s="180">
        <f>ROUND(E71*F71,2)</f>
        <v>0</v>
      </c>
      <c r="H71" s="179"/>
      <c r="I71" s="180">
        <f>ROUND(E71*H71,2)</f>
        <v>0</v>
      </c>
      <c r="J71" s="179"/>
      <c r="K71" s="180">
        <f>ROUND(E71*J71,2)</f>
        <v>0</v>
      </c>
      <c r="L71" s="180">
        <v>21</v>
      </c>
      <c r="M71" s="180">
        <f>G71*(1+L71/100)</f>
        <v>0</v>
      </c>
      <c r="N71" s="178">
        <v>0</v>
      </c>
      <c r="O71" s="178">
        <f>ROUND(E71*N71,2)</f>
        <v>0</v>
      </c>
      <c r="P71" s="178">
        <v>0</v>
      </c>
      <c r="Q71" s="178">
        <f>ROUND(E71*P71,2)</f>
        <v>0</v>
      </c>
      <c r="R71" s="180"/>
      <c r="S71" s="180" t="s">
        <v>354</v>
      </c>
      <c r="T71" s="181" t="s">
        <v>273</v>
      </c>
      <c r="U71" s="160">
        <v>0</v>
      </c>
      <c r="V71" s="160">
        <f>ROUND(E71*U71,2)</f>
        <v>0</v>
      </c>
      <c r="W71" s="160"/>
      <c r="X71" s="160" t="s">
        <v>313</v>
      </c>
      <c r="Y71" s="160" t="s">
        <v>275</v>
      </c>
      <c r="Z71" s="149"/>
      <c r="AA71" s="149"/>
      <c r="AB71" s="149"/>
      <c r="AC71" s="149"/>
      <c r="AD71" s="149"/>
      <c r="AE71" s="149"/>
      <c r="AF71" s="149"/>
      <c r="AG71" s="149" t="s">
        <v>554</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x14ac:dyDescent="0.2">
      <c r="A72" s="156"/>
      <c r="B72" s="157"/>
      <c r="C72" s="249" t="s">
        <v>2202</v>
      </c>
      <c r="D72" s="250"/>
      <c r="E72" s="250"/>
      <c r="F72" s="250"/>
      <c r="G72" s="250"/>
      <c r="H72" s="160"/>
      <c r="I72" s="160"/>
      <c r="J72" s="160"/>
      <c r="K72" s="160"/>
      <c r="L72" s="160"/>
      <c r="M72" s="160"/>
      <c r="N72" s="159"/>
      <c r="O72" s="159"/>
      <c r="P72" s="159"/>
      <c r="Q72" s="159"/>
      <c r="R72" s="160"/>
      <c r="S72" s="160"/>
      <c r="T72" s="160"/>
      <c r="U72" s="160"/>
      <c r="V72" s="160"/>
      <c r="W72" s="160"/>
      <c r="X72" s="160"/>
      <c r="Y72" s="160"/>
      <c r="Z72" s="149"/>
      <c r="AA72" s="149"/>
      <c r="AB72" s="149"/>
      <c r="AC72" s="149"/>
      <c r="AD72" s="149"/>
      <c r="AE72" s="149"/>
      <c r="AF72" s="149"/>
      <c r="AG72" s="149" t="s">
        <v>278</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x14ac:dyDescent="0.2">
      <c r="A73" s="156"/>
      <c r="B73" s="157"/>
      <c r="C73" s="186" t="s">
        <v>143</v>
      </c>
      <c r="D73" s="165"/>
      <c r="E73" s="166">
        <v>1</v>
      </c>
      <c r="F73" s="160"/>
      <c r="G73" s="160"/>
      <c r="H73" s="160"/>
      <c r="I73" s="160"/>
      <c r="J73" s="160"/>
      <c r="K73" s="160"/>
      <c r="L73" s="160"/>
      <c r="M73" s="160"/>
      <c r="N73" s="159"/>
      <c r="O73" s="159"/>
      <c r="P73" s="159"/>
      <c r="Q73" s="159"/>
      <c r="R73" s="160"/>
      <c r="S73" s="160"/>
      <c r="T73" s="160"/>
      <c r="U73" s="160"/>
      <c r="V73" s="160"/>
      <c r="W73" s="160"/>
      <c r="X73" s="160"/>
      <c r="Y73" s="160"/>
      <c r="Z73" s="149"/>
      <c r="AA73" s="149"/>
      <c r="AB73" s="149"/>
      <c r="AC73" s="149"/>
      <c r="AD73" s="149"/>
      <c r="AE73" s="149"/>
      <c r="AF73" s="149"/>
      <c r="AG73" s="149" t="s">
        <v>284</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2" x14ac:dyDescent="0.2">
      <c r="A74" s="156"/>
      <c r="B74" s="157"/>
      <c r="C74" s="251"/>
      <c r="D74" s="252"/>
      <c r="E74" s="252"/>
      <c r="F74" s="252"/>
      <c r="G74" s="252"/>
      <c r="H74" s="160"/>
      <c r="I74" s="160"/>
      <c r="J74" s="160"/>
      <c r="K74" s="160"/>
      <c r="L74" s="160"/>
      <c r="M74" s="160"/>
      <c r="N74" s="159"/>
      <c r="O74" s="159"/>
      <c r="P74" s="159"/>
      <c r="Q74" s="159"/>
      <c r="R74" s="160"/>
      <c r="S74" s="160"/>
      <c r="T74" s="160"/>
      <c r="U74" s="160"/>
      <c r="V74" s="160"/>
      <c r="W74" s="160"/>
      <c r="X74" s="160"/>
      <c r="Y74" s="160"/>
      <c r="Z74" s="149"/>
      <c r="AA74" s="149"/>
      <c r="AB74" s="149"/>
      <c r="AC74" s="149"/>
      <c r="AD74" s="149"/>
      <c r="AE74" s="149"/>
      <c r="AF74" s="149"/>
      <c r="AG74" s="149" t="s">
        <v>279</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
      <c r="A75" s="175">
        <v>16</v>
      </c>
      <c r="B75" s="176" t="s">
        <v>2224</v>
      </c>
      <c r="C75" s="185" t="s">
        <v>2225</v>
      </c>
      <c r="D75" s="177" t="s">
        <v>2201</v>
      </c>
      <c r="E75" s="178">
        <v>1</v>
      </c>
      <c r="F75" s="179"/>
      <c r="G75" s="180">
        <f>ROUND(E75*F75,2)</f>
        <v>0</v>
      </c>
      <c r="H75" s="179"/>
      <c r="I75" s="180">
        <f>ROUND(E75*H75,2)</f>
        <v>0</v>
      </c>
      <c r="J75" s="179"/>
      <c r="K75" s="180">
        <f>ROUND(E75*J75,2)</f>
        <v>0</v>
      </c>
      <c r="L75" s="180">
        <v>21</v>
      </c>
      <c r="M75" s="180">
        <f>G75*(1+L75/100)</f>
        <v>0</v>
      </c>
      <c r="N75" s="178">
        <v>0</v>
      </c>
      <c r="O75" s="178">
        <f>ROUND(E75*N75,2)</f>
        <v>0</v>
      </c>
      <c r="P75" s="178">
        <v>0</v>
      </c>
      <c r="Q75" s="178">
        <f>ROUND(E75*P75,2)</f>
        <v>0</v>
      </c>
      <c r="R75" s="180"/>
      <c r="S75" s="180" t="s">
        <v>354</v>
      </c>
      <c r="T75" s="181" t="s">
        <v>273</v>
      </c>
      <c r="U75" s="160">
        <v>0</v>
      </c>
      <c r="V75" s="160">
        <f>ROUND(E75*U75,2)</f>
        <v>0</v>
      </c>
      <c r="W75" s="160"/>
      <c r="X75" s="160" t="s">
        <v>313</v>
      </c>
      <c r="Y75" s="160" t="s">
        <v>275</v>
      </c>
      <c r="Z75" s="149"/>
      <c r="AA75" s="149"/>
      <c r="AB75" s="149"/>
      <c r="AC75" s="149"/>
      <c r="AD75" s="149"/>
      <c r="AE75" s="149"/>
      <c r="AF75" s="149"/>
      <c r="AG75" s="149" t="s">
        <v>554</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2" x14ac:dyDescent="0.2">
      <c r="A76" s="156"/>
      <c r="B76" s="157"/>
      <c r="C76" s="249" t="s">
        <v>2202</v>
      </c>
      <c r="D76" s="250"/>
      <c r="E76" s="250"/>
      <c r="F76" s="250"/>
      <c r="G76" s="250"/>
      <c r="H76" s="160"/>
      <c r="I76" s="160"/>
      <c r="J76" s="160"/>
      <c r="K76" s="160"/>
      <c r="L76" s="160"/>
      <c r="M76" s="160"/>
      <c r="N76" s="159"/>
      <c r="O76" s="159"/>
      <c r="P76" s="159"/>
      <c r="Q76" s="159"/>
      <c r="R76" s="160"/>
      <c r="S76" s="160"/>
      <c r="T76" s="160"/>
      <c r="U76" s="160"/>
      <c r="V76" s="160"/>
      <c r="W76" s="160"/>
      <c r="X76" s="160"/>
      <c r="Y76" s="160"/>
      <c r="Z76" s="149"/>
      <c r="AA76" s="149"/>
      <c r="AB76" s="149"/>
      <c r="AC76" s="149"/>
      <c r="AD76" s="149"/>
      <c r="AE76" s="149"/>
      <c r="AF76" s="149"/>
      <c r="AG76" s="149" t="s">
        <v>278</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x14ac:dyDescent="0.2">
      <c r="A77" s="156"/>
      <c r="B77" s="157"/>
      <c r="C77" s="186" t="s">
        <v>143</v>
      </c>
      <c r="D77" s="165"/>
      <c r="E77" s="166">
        <v>1</v>
      </c>
      <c r="F77" s="160"/>
      <c r="G77" s="160"/>
      <c r="H77" s="160"/>
      <c r="I77" s="160"/>
      <c r="J77" s="160"/>
      <c r="K77" s="160"/>
      <c r="L77" s="160"/>
      <c r="M77" s="160"/>
      <c r="N77" s="159"/>
      <c r="O77" s="159"/>
      <c r="P77" s="159"/>
      <c r="Q77" s="159"/>
      <c r="R77" s="160"/>
      <c r="S77" s="160"/>
      <c r="T77" s="160"/>
      <c r="U77" s="160"/>
      <c r="V77" s="160"/>
      <c r="W77" s="160"/>
      <c r="X77" s="160"/>
      <c r="Y77" s="160"/>
      <c r="Z77" s="149"/>
      <c r="AA77" s="149"/>
      <c r="AB77" s="149"/>
      <c r="AC77" s="149"/>
      <c r="AD77" s="149"/>
      <c r="AE77" s="149"/>
      <c r="AF77" s="149"/>
      <c r="AG77" s="149" t="s">
        <v>284</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x14ac:dyDescent="0.2">
      <c r="A78" s="156"/>
      <c r="B78" s="157"/>
      <c r="C78" s="251"/>
      <c r="D78" s="252"/>
      <c r="E78" s="252"/>
      <c r="F78" s="252"/>
      <c r="G78" s="252"/>
      <c r="H78" s="160"/>
      <c r="I78" s="160"/>
      <c r="J78" s="160"/>
      <c r="K78" s="160"/>
      <c r="L78" s="160"/>
      <c r="M78" s="160"/>
      <c r="N78" s="159"/>
      <c r="O78" s="159"/>
      <c r="P78" s="159"/>
      <c r="Q78" s="159"/>
      <c r="R78" s="160"/>
      <c r="S78" s="160"/>
      <c r="T78" s="160"/>
      <c r="U78" s="160"/>
      <c r="V78" s="160"/>
      <c r="W78" s="160"/>
      <c r="X78" s="160"/>
      <c r="Y78" s="160"/>
      <c r="Z78" s="149"/>
      <c r="AA78" s="149"/>
      <c r="AB78" s="149"/>
      <c r="AC78" s="149"/>
      <c r="AD78" s="149"/>
      <c r="AE78" s="149"/>
      <c r="AF78" s="149"/>
      <c r="AG78" s="149" t="s">
        <v>279</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
      <c r="A79" s="175">
        <v>17</v>
      </c>
      <c r="B79" s="176" t="s">
        <v>2222</v>
      </c>
      <c r="C79" s="185" t="s">
        <v>2226</v>
      </c>
      <c r="D79" s="177" t="s">
        <v>2201</v>
      </c>
      <c r="E79" s="178">
        <v>1</v>
      </c>
      <c r="F79" s="179"/>
      <c r="G79" s="180">
        <f>ROUND(E79*F79,2)</f>
        <v>0</v>
      </c>
      <c r="H79" s="179"/>
      <c r="I79" s="180">
        <f>ROUND(E79*H79,2)</f>
        <v>0</v>
      </c>
      <c r="J79" s="179"/>
      <c r="K79" s="180">
        <f>ROUND(E79*J79,2)</f>
        <v>0</v>
      </c>
      <c r="L79" s="180">
        <v>21</v>
      </c>
      <c r="M79" s="180">
        <f>G79*(1+L79/100)</f>
        <v>0</v>
      </c>
      <c r="N79" s="178">
        <v>0</v>
      </c>
      <c r="O79" s="178">
        <f>ROUND(E79*N79,2)</f>
        <v>0</v>
      </c>
      <c r="P79" s="178">
        <v>0</v>
      </c>
      <c r="Q79" s="178">
        <f>ROUND(E79*P79,2)</f>
        <v>0</v>
      </c>
      <c r="R79" s="180"/>
      <c r="S79" s="180" t="s">
        <v>354</v>
      </c>
      <c r="T79" s="181" t="s">
        <v>273</v>
      </c>
      <c r="U79" s="160">
        <v>0</v>
      </c>
      <c r="V79" s="160">
        <f>ROUND(E79*U79,2)</f>
        <v>0</v>
      </c>
      <c r="W79" s="160"/>
      <c r="X79" s="160" t="s">
        <v>379</v>
      </c>
      <c r="Y79" s="160" t="s">
        <v>275</v>
      </c>
      <c r="Z79" s="149"/>
      <c r="AA79" s="149"/>
      <c r="AB79" s="149"/>
      <c r="AC79" s="149"/>
      <c r="AD79" s="149"/>
      <c r="AE79" s="149"/>
      <c r="AF79" s="149"/>
      <c r="AG79" s="149" t="s">
        <v>597</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2" x14ac:dyDescent="0.2">
      <c r="A80" s="156"/>
      <c r="B80" s="157"/>
      <c r="C80" s="249" t="s">
        <v>2202</v>
      </c>
      <c r="D80" s="250"/>
      <c r="E80" s="250"/>
      <c r="F80" s="250"/>
      <c r="G80" s="250"/>
      <c r="H80" s="160"/>
      <c r="I80" s="160"/>
      <c r="J80" s="160"/>
      <c r="K80" s="160"/>
      <c r="L80" s="160"/>
      <c r="M80" s="160"/>
      <c r="N80" s="159"/>
      <c r="O80" s="159"/>
      <c r="P80" s="159"/>
      <c r="Q80" s="159"/>
      <c r="R80" s="160"/>
      <c r="S80" s="160"/>
      <c r="T80" s="160"/>
      <c r="U80" s="160"/>
      <c r="V80" s="160"/>
      <c r="W80" s="160"/>
      <c r="X80" s="160"/>
      <c r="Y80" s="160"/>
      <c r="Z80" s="149"/>
      <c r="AA80" s="149"/>
      <c r="AB80" s="149"/>
      <c r="AC80" s="149"/>
      <c r="AD80" s="149"/>
      <c r="AE80" s="149"/>
      <c r="AF80" s="149"/>
      <c r="AG80" s="149" t="s">
        <v>278</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x14ac:dyDescent="0.2">
      <c r="A81" s="156"/>
      <c r="B81" s="157"/>
      <c r="C81" s="186" t="s">
        <v>143</v>
      </c>
      <c r="D81" s="165"/>
      <c r="E81" s="166">
        <v>1</v>
      </c>
      <c r="F81" s="160"/>
      <c r="G81" s="160"/>
      <c r="H81" s="160"/>
      <c r="I81" s="160"/>
      <c r="J81" s="160"/>
      <c r="K81" s="160"/>
      <c r="L81" s="160"/>
      <c r="M81" s="160"/>
      <c r="N81" s="159"/>
      <c r="O81" s="159"/>
      <c r="P81" s="159"/>
      <c r="Q81" s="159"/>
      <c r="R81" s="160"/>
      <c r="S81" s="160"/>
      <c r="T81" s="160"/>
      <c r="U81" s="160"/>
      <c r="V81" s="160"/>
      <c r="W81" s="160"/>
      <c r="X81" s="160"/>
      <c r="Y81" s="160"/>
      <c r="Z81" s="149"/>
      <c r="AA81" s="149"/>
      <c r="AB81" s="149"/>
      <c r="AC81" s="149"/>
      <c r="AD81" s="149"/>
      <c r="AE81" s="149"/>
      <c r="AF81" s="149"/>
      <c r="AG81" s="149" t="s">
        <v>284</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x14ac:dyDescent="0.2">
      <c r="A82" s="156"/>
      <c r="B82" s="157"/>
      <c r="C82" s="251"/>
      <c r="D82" s="252"/>
      <c r="E82" s="252"/>
      <c r="F82" s="252"/>
      <c r="G82" s="252"/>
      <c r="H82" s="160"/>
      <c r="I82" s="160"/>
      <c r="J82" s="160"/>
      <c r="K82" s="160"/>
      <c r="L82" s="160"/>
      <c r="M82" s="160"/>
      <c r="N82" s="159"/>
      <c r="O82" s="159"/>
      <c r="P82" s="159"/>
      <c r="Q82" s="159"/>
      <c r="R82" s="160"/>
      <c r="S82" s="160"/>
      <c r="T82" s="160"/>
      <c r="U82" s="160"/>
      <c r="V82" s="160"/>
      <c r="W82" s="160"/>
      <c r="X82" s="160"/>
      <c r="Y82" s="160"/>
      <c r="Z82" s="149"/>
      <c r="AA82" s="149"/>
      <c r="AB82" s="149"/>
      <c r="AC82" s="149"/>
      <c r="AD82" s="149"/>
      <c r="AE82" s="149"/>
      <c r="AF82" s="149"/>
      <c r="AG82" s="149" t="s">
        <v>279</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
      <c r="A83" s="175">
        <v>18</v>
      </c>
      <c r="B83" s="176" t="s">
        <v>2224</v>
      </c>
      <c r="C83" s="185" t="s">
        <v>2227</v>
      </c>
      <c r="D83" s="177" t="s">
        <v>2201</v>
      </c>
      <c r="E83" s="178">
        <v>1</v>
      </c>
      <c r="F83" s="179"/>
      <c r="G83" s="180">
        <f>ROUND(E83*F83,2)</f>
        <v>0</v>
      </c>
      <c r="H83" s="179"/>
      <c r="I83" s="180">
        <f>ROUND(E83*H83,2)</f>
        <v>0</v>
      </c>
      <c r="J83" s="179"/>
      <c r="K83" s="180">
        <f>ROUND(E83*J83,2)</f>
        <v>0</v>
      </c>
      <c r="L83" s="180">
        <v>21</v>
      </c>
      <c r="M83" s="180">
        <f>G83*(1+L83/100)</f>
        <v>0</v>
      </c>
      <c r="N83" s="178">
        <v>0</v>
      </c>
      <c r="O83" s="178">
        <f>ROUND(E83*N83,2)</f>
        <v>0</v>
      </c>
      <c r="P83" s="178">
        <v>0</v>
      </c>
      <c r="Q83" s="178">
        <f>ROUND(E83*P83,2)</f>
        <v>0</v>
      </c>
      <c r="R83" s="180"/>
      <c r="S83" s="180" t="s">
        <v>354</v>
      </c>
      <c r="T83" s="181" t="s">
        <v>273</v>
      </c>
      <c r="U83" s="160">
        <v>0</v>
      </c>
      <c r="V83" s="160">
        <f>ROUND(E83*U83,2)</f>
        <v>0</v>
      </c>
      <c r="W83" s="160"/>
      <c r="X83" s="160" t="s">
        <v>379</v>
      </c>
      <c r="Y83" s="160" t="s">
        <v>275</v>
      </c>
      <c r="Z83" s="149"/>
      <c r="AA83" s="149"/>
      <c r="AB83" s="149"/>
      <c r="AC83" s="149"/>
      <c r="AD83" s="149"/>
      <c r="AE83" s="149"/>
      <c r="AF83" s="149"/>
      <c r="AG83" s="149" t="s">
        <v>597</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x14ac:dyDescent="0.2">
      <c r="A84" s="156"/>
      <c r="B84" s="157"/>
      <c r="C84" s="249" t="s">
        <v>2202</v>
      </c>
      <c r="D84" s="250"/>
      <c r="E84" s="250"/>
      <c r="F84" s="250"/>
      <c r="G84" s="250"/>
      <c r="H84" s="160"/>
      <c r="I84" s="160"/>
      <c r="J84" s="160"/>
      <c r="K84" s="160"/>
      <c r="L84" s="160"/>
      <c r="M84" s="160"/>
      <c r="N84" s="159"/>
      <c r="O84" s="159"/>
      <c r="P84" s="159"/>
      <c r="Q84" s="159"/>
      <c r="R84" s="160"/>
      <c r="S84" s="160"/>
      <c r="T84" s="160"/>
      <c r="U84" s="160"/>
      <c r="V84" s="160"/>
      <c r="W84" s="160"/>
      <c r="X84" s="160"/>
      <c r="Y84" s="160"/>
      <c r="Z84" s="149"/>
      <c r="AA84" s="149"/>
      <c r="AB84" s="149"/>
      <c r="AC84" s="149"/>
      <c r="AD84" s="149"/>
      <c r="AE84" s="149"/>
      <c r="AF84" s="149"/>
      <c r="AG84" s="149" t="s">
        <v>278</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2" x14ac:dyDescent="0.2">
      <c r="A85" s="156"/>
      <c r="B85" s="157"/>
      <c r="C85" s="186" t="s">
        <v>143</v>
      </c>
      <c r="D85" s="165"/>
      <c r="E85" s="166">
        <v>1</v>
      </c>
      <c r="F85" s="160"/>
      <c r="G85" s="160"/>
      <c r="H85" s="160"/>
      <c r="I85" s="160"/>
      <c r="J85" s="160"/>
      <c r="K85" s="160"/>
      <c r="L85" s="160"/>
      <c r="M85" s="160"/>
      <c r="N85" s="159"/>
      <c r="O85" s="159"/>
      <c r="P85" s="159"/>
      <c r="Q85" s="159"/>
      <c r="R85" s="160"/>
      <c r="S85" s="160"/>
      <c r="T85" s="160"/>
      <c r="U85" s="160"/>
      <c r="V85" s="160"/>
      <c r="W85" s="160"/>
      <c r="X85" s="160"/>
      <c r="Y85" s="160"/>
      <c r="Z85" s="149"/>
      <c r="AA85" s="149"/>
      <c r="AB85" s="149"/>
      <c r="AC85" s="149"/>
      <c r="AD85" s="149"/>
      <c r="AE85" s="149"/>
      <c r="AF85" s="149"/>
      <c r="AG85" s="149" t="s">
        <v>284</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x14ac:dyDescent="0.2">
      <c r="A86" s="156"/>
      <c r="B86" s="157"/>
      <c r="C86" s="251"/>
      <c r="D86" s="252"/>
      <c r="E86" s="252"/>
      <c r="F86" s="252"/>
      <c r="G86" s="252"/>
      <c r="H86" s="160"/>
      <c r="I86" s="160"/>
      <c r="J86" s="160"/>
      <c r="K86" s="160"/>
      <c r="L86" s="160"/>
      <c r="M86" s="160"/>
      <c r="N86" s="159"/>
      <c r="O86" s="159"/>
      <c r="P86" s="159"/>
      <c r="Q86" s="159"/>
      <c r="R86" s="160"/>
      <c r="S86" s="160"/>
      <c r="T86" s="160"/>
      <c r="U86" s="160"/>
      <c r="V86" s="160"/>
      <c r="W86" s="160"/>
      <c r="X86" s="160"/>
      <c r="Y86" s="160"/>
      <c r="Z86" s="149"/>
      <c r="AA86" s="149"/>
      <c r="AB86" s="149"/>
      <c r="AC86" s="149"/>
      <c r="AD86" s="149"/>
      <c r="AE86" s="149"/>
      <c r="AF86" s="149"/>
      <c r="AG86" s="149" t="s">
        <v>279</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x14ac:dyDescent="0.2">
      <c r="A87" s="168" t="s">
        <v>267</v>
      </c>
      <c r="B87" s="169" t="s">
        <v>228</v>
      </c>
      <c r="C87" s="184" t="s">
        <v>229</v>
      </c>
      <c r="D87" s="170"/>
      <c r="E87" s="171"/>
      <c r="F87" s="172"/>
      <c r="G87" s="172">
        <f>SUMIF(AG88:AG91,"&lt;&gt;NOR",G88:G91)</f>
        <v>0</v>
      </c>
      <c r="H87" s="172"/>
      <c r="I87" s="172">
        <f>SUM(I88:I91)</f>
        <v>0</v>
      </c>
      <c r="J87" s="172"/>
      <c r="K87" s="172">
        <f>SUM(K88:K91)</f>
        <v>0</v>
      </c>
      <c r="L87" s="172"/>
      <c r="M87" s="172">
        <f>SUM(M88:M91)</f>
        <v>0</v>
      </c>
      <c r="N87" s="171"/>
      <c r="O87" s="171">
        <f>SUM(O88:O91)</f>
        <v>0</v>
      </c>
      <c r="P87" s="171"/>
      <c r="Q87" s="171">
        <f>SUM(Q88:Q91)</f>
        <v>0</v>
      </c>
      <c r="R87" s="172"/>
      <c r="S87" s="172"/>
      <c r="T87" s="173"/>
      <c r="U87" s="167"/>
      <c r="V87" s="167">
        <f>SUM(V88:V91)</f>
        <v>0</v>
      </c>
      <c r="W87" s="167"/>
      <c r="X87" s="167"/>
      <c r="Y87" s="167"/>
      <c r="AG87" t="s">
        <v>268</v>
      </c>
    </row>
    <row r="88" spans="1:60" outlineLevel="1" x14ac:dyDescent="0.2">
      <c r="A88" s="175">
        <v>19</v>
      </c>
      <c r="B88" s="176" t="s">
        <v>2228</v>
      </c>
      <c r="C88" s="185" t="s">
        <v>2229</v>
      </c>
      <c r="D88" s="177" t="s">
        <v>2201</v>
      </c>
      <c r="E88" s="178">
        <v>1</v>
      </c>
      <c r="F88" s="179"/>
      <c r="G88" s="180">
        <f>ROUND(E88*F88,2)</f>
        <v>0</v>
      </c>
      <c r="H88" s="179"/>
      <c r="I88" s="180">
        <f>ROUND(E88*H88,2)</f>
        <v>0</v>
      </c>
      <c r="J88" s="179"/>
      <c r="K88" s="180">
        <f>ROUND(E88*J88,2)</f>
        <v>0</v>
      </c>
      <c r="L88" s="180">
        <v>21</v>
      </c>
      <c r="M88" s="180">
        <f>G88*(1+L88/100)</f>
        <v>0</v>
      </c>
      <c r="N88" s="178">
        <v>0</v>
      </c>
      <c r="O88" s="178">
        <f>ROUND(E88*N88,2)</f>
        <v>0</v>
      </c>
      <c r="P88" s="178">
        <v>0</v>
      </c>
      <c r="Q88" s="178">
        <f>ROUND(E88*P88,2)</f>
        <v>0</v>
      </c>
      <c r="R88" s="180"/>
      <c r="S88" s="180" t="s">
        <v>354</v>
      </c>
      <c r="T88" s="181" t="s">
        <v>273</v>
      </c>
      <c r="U88" s="160">
        <v>0</v>
      </c>
      <c r="V88" s="160">
        <f>ROUND(E88*U88,2)</f>
        <v>0</v>
      </c>
      <c r="W88" s="160"/>
      <c r="X88" s="160" t="s">
        <v>313</v>
      </c>
      <c r="Y88" s="160" t="s">
        <v>275</v>
      </c>
      <c r="Z88" s="149"/>
      <c r="AA88" s="149"/>
      <c r="AB88" s="149"/>
      <c r="AC88" s="149"/>
      <c r="AD88" s="149"/>
      <c r="AE88" s="149"/>
      <c r="AF88" s="149"/>
      <c r="AG88" s="149" t="s">
        <v>554</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2" x14ac:dyDescent="0.2">
      <c r="A89" s="156"/>
      <c r="B89" s="157"/>
      <c r="C89" s="249" t="s">
        <v>2202</v>
      </c>
      <c r="D89" s="250"/>
      <c r="E89" s="250"/>
      <c r="F89" s="250"/>
      <c r="G89" s="250"/>
      <c r="H89" s="160"/>
      <c r="I89" s="160"/>
      <c r="J89" s="160"/>
      <c r="K89" s="160"/>
      <c r="L89" s="160"/>
      <c r="M89" s="160"/>
      <c r="N89" s="159"/>
      <c r="O89" s="159"/>
      <c r="P89" s="159"/>
      <c r="Q89" s="159"/>
      <c r="R89" s="160"/>
      <c r="S89" s="160"/>
      <c r="T89" s="160"/>
      <c r="U89" s="160"/>
      <c r="V89" s="160"/>
      <c r="W89" s="160"/>
      <c r="X89" s="160"/>
      <c r="Y89" s="160"/>
      <c r="Z89" s="149"/>
      <c r="AA89" s="149"/>
      <c r="AB89" s="149"/>
      <c r="AC89" s="149"/>
      <c r="AD89" s="149"/>
      <c r="AE89" s="149"/>
      <c r="AF89" s="149"/>
      <c r="AG89" s="149" t="s">
        <v>278</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x14ac:dyDescent="0.2">
      <c r="A90" s="156"/>
      <c r="B90" s="157"/>
      <c r="C90" s="186" t="s">
        <v>143</v>
      </c>
      <c r="D90" s="165"/>
      <c r="E90" s="166">
        <v>1</v>
      </c>
      <c r="F90" s="160"/>
      <c r="G90" s="160"/>
      <c r="H90" s="160"/>
      <c r="I90" s="160"/>
      <c r="J90" s="160"/>
      <c r="K90" s="160"/>
      <c r="L90" s="160"/>
      <c r="M90" s="160"/>
      <c r="N90" s="159"/>
      <c r="O90" s="159"/>
      <c r="P90" s="159"/>
      <c r="Q90" s="159"/>
      <c r="R90" s="160"/>
      <c r="S90" s="160"/>
      <c r="T90" s="160"/>
      <c r="U90" s="160"/>
      <c r="V90" s="160"/>
      <c r="W90" s="160"/>
      <c r="X90" s="160"/>
      <c r="Y90" s="160"/>
      <c r="Z90" s="149"/>
      <c r="AA90" s="149"/>
      <c r="AB90" s="149"/>
      <c r="AC90" s="149"/>
      <c r="AD90" s="149"/>
      <c r="AE90" s="149"/>
      <c r="AF90" s="149"/>
      <c r="AG90" s="149" t="s">
        <v>284</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x14ac:dyDescent="0.2">
      <c r="A91" s="156"/>
      <c r="B91" s="157"/>
      <c r="C91" s="251"/>
      <c r="D91" s="252"/>
      <c r="E91" s="252"/>
      <c r="F91" s="252"/>
      <c r="G91" s="252"/>
      <c r="H91" s="160"/>
      <c r="I91" s="160"/>
      <c r="J91" s="160"/>
      <c r="K91" s="160"/>
      <c r="L91" s="160"/>
      <c r="M91" s="160"/>
      <c r="N91" s="159"/>
      <c r="O91" s="159"/>
      <c r="P91" s="159"/>
      <c r="Q91" s="159"/>
      <c r="R91" s="160"/>
      <c r="S91" s="160"/>
      <c r="T91" s="160"/>
      <c r="U91" s="160"/>
      <c r="V91" s="160"/>
      <c r="W91" s="160"/>
      <c r="X91" s="160"/>
      <c r="Y91" s="160"/>
      <c r="Z91" s="149"/>
      <c r="AA91" s="149"/>
      <c r="AB91" s="149"/>
      <c r="AC91" s="149"/>
      <c r="AD91" s="149"/>
      <c r="AE91" s="149"/>
      <c r="AF91" s="149"/>
      <c r="AG91" s="149" t="s">
        <v>279</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x14ac:dyDescent="0.2">
      <c r="A92" s="168" t="s">
        <v>267</v>
      </c>
      <c r="B92" s="169" t="s">
        <v>237</v>
      </c>
      <c r="C92" s="184" t="s">
        <v>27</v>
      </c>
      <c r="D92" s="170"/>
      <c r="E92" s="171"/>
      <c r="F92" s="172"/>
      <c r="G92" s="172">
        <f>SUMIF(AG93:AG99,"&lt;&gt;NOR",G93:G99)</f>
        <v>0</v>
      </c>
      <c r="H92" s="172"/>
      <c r="I92" s="172">
        <f>SUM(I93:I99)</f>
        <v>0</v>
      </c>
      <c r="J92" s="172"/>
      <c r="K92" s="172">
        <f>SUM(K93:K99)</f>
        <v>0</v>
      </c>
      <c r="L92" s="172"/>
      <c r="M92" s="172">
        <f>SUM(M93:M99)</f>
        <v>0</v>
      </c>
      <c r="N92" s="171"/>
      <c r="O92" s="171">
        <f>SUM(O93:O99)</f>
        <v>0</v>
      </c>
      <c r="P92" s="171"/>
      <c r="Q92" s="171">
        <f>SUM(Q93:Q99)</f>
        <v>0</v>
      </c>
      <c r="R92" s="172"/>
      <c r="S92" s="172"/>
      <c r="T92" s="173"/>
      <c r="U92" s="167"/>
      <c r="V92" s="167">
        <f>SUM(V93:V99)</f>
        <v>0</v>
      </c>
      <c r="W92" s="167"/>
      <c r="X92" s="167"/>
      <c r="Y92" s="167"/>
      <c r="AG92" t="s">
        <v>268</v>
      </c>
    </row>
    <row r="93" spans="1:60" outlineLevel="1" x14ac:dyDescent="0.2">
      <c r="A93" s="175">
        <v>20</v>
      </c>
      <c r="B93" s="176" t="s">
        <v>2230</v>
      </c>
      <c r="C93" s="185" t="s">
        <v>2231</v>
      </c>
      <c r="D93" s="177" t="s">
        <v>2232</v>
      </c>
      <c r="E93" s="178">
        <v>1</v>
      </c>
      <c r="F93" s="179"/>
      <c r="G93" s="180">
        <f>ROUND(E93*F93,2)</f>
        <v>0</v>
      </c>
      <c r="H93" s="179"/>
      <c r="I93" s="180">
        <f>ROUND(E93*H93,2)</f>
        <v>0</v>
      </c>
      <c r="J93" s="179"/>
      <c r="K93" s="180">
        <f>ROUND(E93*J93,2)</f>
        <v>0</v>
      </c>
      <c r="L93" s="180">
        <v>21</v>
      </c>
      <c r="M93" s="180">
        <f>G93*(1+L93/100)</f>
        <v>0</v>
      </c>
      <c r="N93" s="178">
        <v>0</v>
      </c>
      <c r="O93" s="178">
        <f>ROUND(E93*N93,2)</f>
        <v>0</v>
      </c>
      <c r="P93" s="178">
        <v>0</v>
      </c>
      <c r="Q93" s="178">
        <f>ROUND(E93*P93,2)</f>
        <v>0</v>
      </c>
      <c r="R93" s="180"/>
      <c r="S93" s="180" t="s">
        <v>272</v>
      </c>
      <c r="T93" s="181" t="s">
        <v>273</v>
      </c>
      <c r="U93" s="160">
        <v>0</v>
      </c>
      <c r="V93" s="160">
        <f>ROUND(E93*U93,2)</f>
        <v>0</v>
      </c>
      <c r="W93" s="160"/>
      <c r="X93" s="160" t="s">
        <v>274</v>
      </c>
      <c r="Y93" s="160" t="s">
        <v>275</v>
      </c>
      <c r="Z93" s="149"/>
      <c r="AA93" s="149"/>
      <c r="AB93" s="149"/>
      <c r="AC93" s="149"/>
      <c r="AD93" s="149"/>
      <c r="AE93" s="149"/>
      <c r="AF93" s="149"/>
      <c r="AG93" s="149" t="s">
        <v>2233</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ht="33.75" outlineLevel="2" x14ac:dyDescent="0.2">
      <c r="A94" s="156"/>
      <c r="B94" s="157"/>
      <c r="C94" s="249" t="s">
        <v>2234</v>
      </c>
      <c r="D94" s="250"/>
      <c r="E94" s="250"/>
      <c r="F94" s="250"/>
      <c r="G94" s="250"/>
      <c r="H94" s="160"/>
      <c r="I94" s="160"/>
      <c r="J94" s="160"/>
      <c r="K94" s="160"/>
      <c r="L94" s="160"/>
      <c r="M94" s="160"/>
      <c r="N94" s="159"/>
      <c r="O94" s="159"/>
      <c r="P94" s="159"/>
      <c r="Q94" s="159"/>
      <c r="R94" s="160"/>
      <c r="S94" s="160"/>
      <c r="T94" s="160"/>
      <c r="U94" s="160"/>
      <c r="V94" s="160"/>
      <c r="W94" s="160"/>
      <c r="X94" s="160"/>
      <c r="Y94" s="160"/>
      <c r="Z94" s="149"/>
      <c r="AA94" s="149"/>
      <c r="AB94" s="149"/>
      <c r="AC94" s="149"/>
      <c r="AD94" s="149"/>
      <c r="AE94" s="149"/>
      <c r="AF94" s="149"/>
      <c r="AG94" s="149" t="s">
        <v>278</v>
      </c>
      <c r="AH94" s="149"/>
      <c r="AI94" s="149"/>
      <c r="AJ94" s="149"/>
      <c r="AK94" s="149"/>
      <c r="AL94" s="149"/>
      <c r="AM94" s="149"/>
      <c r="AN94" s="149"/>
      <c r="AO94" s="149"/>
      <c r="AP94" s="149"/>
      <c r="AQ94" s="149"/>
      <c r="AR94" s="149"/>
      <c r="AS94" s="149"/>
      <c r="AT94" s="149"/>
      <c r="AU94" s="149"/>
      <c r="AV94" s="149"/>
      <c r="AW94" s="149"/>
      <c r="AX94" s="149"/>
      <c r="AY94" s="149"/>
      <c r="AZ94" s="149"/>
      <c r="BA94" s="183" t="str">
        <f>C94</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94" s="149"/>
      <c r="BC94" s="149"/>
      <c r="BD94" s="149"/>
      <c r="BE94" s="149"/>
      <c r="BF94" s="149"/>
      <c r="BG94" s="149"/>
      <c r="BH94" s="149"/>
    </row>
    <row r="95" spans="1:60" outlineLevel="2" x14ac:dyDescent="0.2">
      <c r="A95" s="156"/>
      <c r="B95" s="157"/>
      <c r="C95" s="186" t="s">
        <v>143</v>
      </c>
      <c r="D95" s="165"/>
      <c r="E95" s="166">
        <v>1</v>
      </c>
      <c r="F95" s="160"/>
      <c r="G95" s="160"/>
      <c r="H95" s="160"/>
      <c r="I95" s="160"/>
      <c r="J95" s="160"/>
      <c r="K95" s="160"/>
      <c r="L95" s="160"/>
      <c r="M95" s="160"/>
      <c r="N95" s="159"/>
      <c r="O95" s="159"/>
      <c r="P95" s="159"/>
      <c r="Q95" s="159"/>
      <c r="R95" s="160"/>
      <c r="S95" s="160"/>
      <c r="T95" s="160"/>
      <c r="U95" s="160"/>
      <c r="V95" s="160"/>
      <c r="W95" s="160"/>
      <c r="X95" s="160"/>
      <c r="Y95" s="160"/>
      <c r="Z95" s="149"/>
      <c r="AA95" s="149"/>
      <c r="AB95" s="149"/>
      <c r="AC95" s="149"/>
      <c r="AD95" s="149"/>
      <c r="AE95" s="149"/>
      <c r="AF95" s="149"/>
      <c r="AG95" s="149" t="s">
        <v>284</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x14ac:dyDescent="0.2">
      <c r="A96" s="156"/>
      <c r="B96" s="157"/>
      <c r="C96" s="251"/>
      <c r="D96" s="252"/>
      <c r="E96" s="252"/>
      <c r="F96" s="252"/>
      <c r="G96" s="252"/>
      <c r="H96" s="160"/>
      <c r="I96" s="160"/>
      <c r="J96" s="160"/>
      <c r="K96" s="160"/>
      <c r="L96" s="160"/>
      <c r="M96" s="160"/>
      <c r="N96" s="159"/>
      <c r="O96" s="159"/>
      <c r="P96" s="159"/>
      <c r="Q96" s="159"/>
      <c r="R96" s="160"/>
      <c r="S96" s="160"/>
      <c r="T96" s="160"/>
      <c r="U96" s="160"/>
      <c r="V96" s="160"/>
      <c r="W96" s="160"/>
      <c r="X96" s="160"/>
      <c r="Y96" s="160"/>
      <c r="Z96" s="149"/>
      <c r="AA96" s="149"/>
      <c r="AB96" s="149"/>
      <c r="AC96" s="149"/>
      <c r="AD96" s="149"/>
      <c r="AE96" s="149"/>
      <c r="AF96" s="149"/>
      <c r="AG96" s="149" t="s">
        <v>279</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
      <c r="A97" s="175">
        <v>21</v>
      </c>
      <c r="B97" s="176" t="s">
        <v>2235</v>
      </c>
      <c r="C97" s="185" t="s">
        <v>2236</v>
      </c>
      <c r="D97" s="177" t="s">
        <v>2232</v>
      </c>
      <c r="E97" s="178">
        <v>1</v>
      </c>
      <c r="F97" s="179"/>
      <c r="G97" s="180">
        <f>ROUND(E97*F97,2)</f>
        <v>0</v>
      </c>
      <c r="H97" s="179"/>
      <c r="I97" s="180">
        <f>ROUND(E97*H97,2)</f>
        <v>0</v>
      </c>
      <c r="J97" s="179"/>
      <c r="K97" s="180">
        <f>ROUND(E97*J97,2)</f>
        <v>0</v>
      </c>
      <c r="L97" s="180">
        <v>21</v>
      </c>
      <c r="M97" s="180">
        <f>G97*(1+L97/100)</f>
        <v>0</v>
      </c>
      <c r="N97" s="178">
        <v>0</v>
      </c>
      <c r="O97" s="178">
        <f>ROUND(E97*N97,2)</f>
        <v>0</v>
      </c>
      <c r="P97" s="178">
        <v>0</v>
      </c>
      <c r="Q97" s="178">
        <f>ROUND(E97*P97,2)</f>
        <v>0</v>
      </c>
      <c r="R97" s="180"/>
      <c r="S97" s="180" t="s">
        <v>354</v>
      </c>
      <c r="T97" s="181" t="s">
        <v>273</v>
      </c>
      <c r="U97" s="160">
        <v>0</v>
      </c>
      <c r="V97" s="160">
        <f>ROUND(E97*U97,2)</f>
        <v>0</v>
      </c>
      <c r="W97" s="160"/>
      <c r="X97" s="160" t="s">
        <v>274</v>
      </c>
      <c r="Y97" s="160" t="s">
        <v>275</v>
      </c>
      <c r="Z97" s="149"/>
      <c r="AA97" s="149"/>
      <c r="AB97" s="149"/>
      <c r="AC97" s="149"/>
      <c r="AD97" s="149"/>
      <c r="AE97" s="149"/>
      <c r="AF97" s="149"/>
      <c r="AG97" s="149" t="s">
        <v>2233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x14ac:dyDescent="0.2">
      <c r="A98" s="156"/>
      <c r="B98" s="157"/>
      <c r="C98" s="186" t="s">
        <v>143</v>
      </c>
      <c r="D98" s="165"/>
      <c r="E98" s="166">
        <v>1</v>
      </c>
      <c r="F98" s="160"/>
      <c r="G98" s="160"/>
      <c r="H98" s="160"/>
      <c r="I98" s="160"/>
      <c r="J98" s="160"/>
      <c r="K98" s="160"/>
      <c r="L98" s="160"/>
      <c r="M98" s="160"/>
      <c r="N98" s="159"/>
      <c r="O98" s="159"/>
      <c r="P98" s="159"/>
      <c r="Q98" s="159"/>
      <c r="R98" s="160"/>
      <c r="S98" s="160"/>
      <c r="T98" s="160"/>
      <c r="U98" s="160"/>
      <c r="V98" s="160"/>
      <c r="W98" s="160"/>
      <c r="X98" s="160"/>
      <c r="Y98" s="160"/>
      <c r="Z98" s="149"/>
      <c r="AA98" s="149"/>
      <c r="AB98" s="149"/>
      <c r="AC98" s="149"/>
      <c r="AD98" s="149"/>
      <c r="AE98" s="149"/>
      <c r="AF98" s="149"/>
      <c r="AG98" s="149" t="s">
        <v>284</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2" x14ac:dyDescent="0.2">
      <c r="A99" s="156"/>
      <c r="B99" s="157"/>
      <c r="C99" s="251"/>
      <c r="D99" s="252"/>
      <c r="E99" s="252"/>
      <c r="F99" s="252"/>
      <c r="G99" s="252"/>
      <c r="H99" s="160"/>
      <c r="I99" s="160"/>
      <c r="J99" s="160"/>
      <c r="K99" s="160"/>
      <c r="L99" s="160"/>
      <c r="M99" s="160"/>
      <c r="N99" s="159"/>
      <c r="O99" s="159"/>
      <c r="P99" s="159"/>
      <c r="Q99" s="159"/>
      <c r="R99" s="160"/>
      <c r="S99" s="160"/>
      <c r="T99" s="160"/>
      <c r="U99" s="160"/>
      <c r="V99" s="160"/>
      <c r="W99" s="160"/>
      <c r="X99" s="160"/>
      <c r="Y99" s="160"/>
      <c r="Z99" s="149"/>
      <c r="AA99" s="149"/>
      <c r="AB99" s="149"/>
      <c r="AC99" s="149"/>
      <c r="AD99" s="149"/>
      <c r="AE99" s="149"/>
      <c r="AF99" s="149"/>
      <c r="AG99" s="149" t="s">
        <v>279</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x14ac:dyDescent="0.2">
      <c r="A100" s="168" t="s">
        <v>267</v>
      </c>
      <c r="B100" s="169" t="s">
        <v>238</v>
      </c>
      <c r="C100" s="184" t="s">
        <v>28</v>
      </c>
      <c r="D100" s="170"/>
      <c r="E100" s="171"/>
      <c r="F100" s="172"/>
      <c r="G100" s="172">
        <f>SUMIF(AG101:AG110,"&lt;&gt;NOR",G101:G110)</f>
        <v>0</v>
      </c>
      <c r="H100" s="172"/>
      <c r="I100" s="172">
        <f>SUM(I101:I110)</f>
        <v>0</v>
      </c>
      <c r="J100" s="172"/>
      <c r="K100" s="172">
        <f>SUM(K101:K110)</f>
        <v>0</v>
      </c>
      <c r="L100" s="172"/>
      <c r="M100" s="172">
        <f>SUM(M101:M110)</f>
        <v>0</v>
      </c>
      <c r="N100" s="171"/>
      <c r="O100" s="171">
        <f>SUM(O101:O110)</f>
        <v>0</v>
      </c>
      <c r="P100" s="171"/>
      <c r="Q100" s="171">
        <f>SUM(Q101:Q110)</f>
        <v>0</v>
      </c>
      <c r="R100" s="172"/>
      <c r="S100" s="172"/>
      <c r="T100" s="173"/>
      <c r="U100" s="167"/>
      <c r="V100" s="167">
        <f>SUM(V101:V110)</f>
        <v>0</v>
      </c>
      <c r="W100" s="167"/>
      <c r="X100" s="167"/>
      <c r="Y100" s="167"/>
      <c r="AG100" t="s">
        <v>268</v>
      </c>
    </row>
    <row r="101" spans="1:60" outlineLevel="1" x14ac:dyDescent="0.2">
      <c r="A101" s="175">
        <v>22</v>
      </c>
      <c r="B101" s="176" t="s">
        <v>300</v>
      </c>
      <c r="C101" s="185" t="s">
        <v>301</v>
      </c>
      <c r="D101" s="177" t="s">
        <v>2232</v>
      </c>
      <c r="E101" s="178">
        <v>1</v>
      </c>
      <c r="F101" s="179"/>
      <c r="G101" s="180">
        <f>ROUND(E101*F101,2)</f>
        <v>0</v>
      </c>
      <c r="H101" s="179"/>
      <c r="I101" s="180">
        <f>ROUND(E101*H101,2)</f>
        <v>0</v>
      </c>
      <c r="J101" s="179"/>
      <c r="K101" s="180">
        <f>ROUND(E101*J101,2)</f>
        <v>0</v>
      </c>
      <c r="L101" s="180">
        <v>21</v>
      </c>
      <c r="M101" s="180">
        <f>G101*(1+L101/100)</f>
        <v>0</v>
      </c>
      <c r="N101" s="178">
        <v>0</v>
      </c>
      <c r="O101" s="178">
        <f>ROUND(E101*N101,2)</f>
        <v>0</v>
      </c>
      <c r="P101" s="178">
        <v>0</v>
      </c>
      <c r="Q101" s="178">
        <f>ROUND(E101*P101,2)</f>
        <v>0</v>
      </c>
      <c r="R101" s="180"/>
      <c r="S101" s="180" t="s">
        <v>272</v>
      </c>
      <c r="T101" s="181" t="s">
        <v>273</v>
      </c>
      <c r="U101" s="160">
        <v>0</v>
      </c>
      <c r="V101" s="160">
        <f>ROUND(E101*U101,2)</f>
        <v>0</v>
      </c>
      <c r="W101" s="160"/>
      <c r="X101" s="160" t="s">
        <v>274</v>
      </c>
      <c r="Y101" s="160" t="s">
        <v>275</v>
      </c>
      <c r="Z101" s="149"/>
      <c r="AA101" s="149"/>
      <c r="AB101" s="149"/>
      <c r="AC101" s="149"/>
      <c r="AD101" s="149"/>
      <c r="AE101" s="149"/>
      <c r="AF101" s="149"/>
      <c r="AG101" s="149" t="s">
        <v>2233</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2" x14ac:dyDescent="0.2">
      <c r="A102" s="156"/>
      <c r="B102" s="157"/>
      <c r="C102" s="249" t="s">
        <v>302</v>
      </c>
      <c r="D102" s="250"/>
      <c r="E102" s="250"/>
      <c r="F102" s="250"/>
      <c r="G102" s="250"/>
      <c r="H102" s="160"/>
      <c r="I102" s="160"/>
      <c r="J102" s="160"/>
      <c r="K102" s="160"/>
      <c r="L102" s="160"/>
      <c r="M102" s="160"/>
      <c r="N102" s="159"/>
      <c r="O102" s="159"/>
      <c r="P102" s="159"/>
      <c r="Q102" s="159"/>
      <c r="R102" s="160"/>
      <c r="S102" s="160"/>
      <c r="T102" s="160"/>
      <c r="U102" s="160"/>
      <c r="V102" s="160"/>
      <c r="W102" s="160"/>
      <c r="X102" s="160"/>
      <c r="Y102" s="160"/>
      <c r="Z102" s="149"/>
      <c r="AA102" s="149"/>
      <c r="AB102" s="149"/>
      <c r="AC102" s="149"/>
      <c r="AD102" s="149"/>
      <c r="AE102" s="149"/>
      <c r="AF102" s="149"/>
      <c r="AG102" s="149" t="s">
        <v>278</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83" t="str">
        <f>C102</f>
        <v>Náklady na vyhotovení dokumentace skutečného provedení stavby a její předání objednateli v požadované formě a požadovaném počtu.</v>
      </c>
      <c r="BB102" s="149"/>
      <c r="BC102" s="149"/>
      <c r="BD102" s="149"/>
      <c r="BE102" s="149"/>
      <c r="BF102" s="149"/>
      <c r="BG102" s="149"/>
      <c r="BH102" s="149"/>
    </row>
    <row r="103" spans="1:60" outlineLevel="2" x14ac:dyDescent="0.2">
      <c r="A103" s="156"/>
      <c r="B103" s="157"/>
      <c r="C103" s="186" t="s">
        <v>143</v>
      </c>
      <c r="D103" s="165"/>
      <c r="E103" s="166">
        <v>1</v>
      </c>
      <c r="F103" s="160"/>
      <c r="G103" s="160"/>
      <c r="H103" s="160"/>
      <c r="I103" s="160"/>
      <c r="J103" s="160"/>
      <c r="K103" s="160"/>
      <c r="L103" s="160"/>
      <c r="M103" s="160"/>
      <c r="N103" s="159"/>
      <c r="O103" s="159"/>
      <c r="P103" s="159"/>
      <c r="Q103" s="159"/>
      <c r="R103" s="160"/>
      <c r="S103" s="160"/>
      <c r="T103" s="160"/>
      <c r="U103" s="160"/>
      <c r="V103" s="160"/>
      <c r="W103" s="160"/>
      <c r="X103" s="160"/>
      <c r="Y103" s="160"/>
      <c r="Z103" s="149"/>
      <c r="AA103" s="149"/>
      <c r="AB103" s="149"/>
      <c r="AC103" s="149"/>
      <c r="AD103" s="149"/>
      <c r="AE103" s="149"/>
      <c r="AF103" s="149"/>
      <c r="AG103" s="149" t="s">
        <v>284</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x14ac:dyDescent="0.2">
      <c r="A104" s="156"/>
      <c r="B104" s="157"/>
      <c r="C104" s="251"/>
      <c r="D104" s="252"/>
      <c r="E104" s="252"/>
      <c r="F104" s="252"/>
      <c r="G104" s="252"/>
      <c r="H104" s="160"/>
      <c r="I104" s="160"/>
      <c r="J104" s="160"/>
      <c r="K104" s="160"/>
      <c r="L104" s="160"/>
      <c r="M104" s="160"/>
      <c r="N104" s="159"/>
      <c r="O104" s="159"/>
      <c r="P104" s="159"/>
      <c r="Q104" s="159"/>
      <c r="R104" s="160"/>
      <c r="S104" s="160"/>
      <c r="T104" s="160"/>
      <c r="U104" s="160"/>
      <c r="V104" s="160"/>
      <c r="W104" s="160"/>
      <c r="X104" s="160"/>
      <c r="Y104" s="160"/>
      <c r="Z104" s="149"/>
      <c r="AA104" s="149"/>
      <c r="AB104" s="149"/>
      <c r="AC104" s="149"/>
      <c r="AD104" s="149"/>
      <c r="AE104" s="149"/>
      <c r="AF104" s="149"/>
      <c r="AG104" s="149" t="s">
        <v>279</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1" x14ac:dyDescent="0.2">
      <c r="A105" s="175">
        <v>23</v>
      </c>
      <c r="B105" s="176" t="s">
        <v>2237</v>
      </c>
      <c r="C105" s="185" t="s">
        <v>2238</v>
      </c>
      <c r="D105" s="177" t="s">
        <v>2232</v>
      </c>
      <c r="E105" s="178">
        <v>1</v>
      </c>
      <c r="F105" s="179"/>
      <c r="G105" s="180">
        <f>ROUND(E105*F105,2)</f>
        <v>0</v>
      </c>
      <c r="H105" s="179"/>
      <c r="I105" s="180">
        <f>ROUND(E105*H105,2)</f>
        <v>0</v>
      </c>
      <c r="J105" s="179"/>
      <c r="K105" s="180">
        <f>ROUND(E105*J105,2)</f>
        <v>0</v>
      </c>
      <c r="L105" s="180">
        <v>21</v>
      </c>
      <c r="M105" s="180">
        <f>G105*(1+L105/100)</f>
        <v>0</v>
      </c>
      <c r="N105" s="178">
        <v>0</v>
      </c>
      <c r="O105" s="178">
        <f>ROUND(E105*N105,2)</f>
        <v>0</v>
      </c>
      <c r="P105" s="178">
        <v>0</v>
      </c>
      <c r="Q105" s="178">
        <f>ROUND(E105*P105,2)</f>
        <v>0</v>
      </c>
      <c r="R105" s="180"/>
      <c r="S105" s="180" t="s">
        <v>354</v>
      </c>
      <c r="T105" s="181" t="s">
        <v>273</v>
      </c>
      <c r="U105" s="160">
        <v>0</v>
      </c>
      <c r="V105" s="160">
        <f>ROUND(E105*U105,2)</f>
        <v>0</v>
      </c>
      <c r="W105" s="160"/>
      <c r="X105" s="160" t="s">
        <v>274</v>
      </c>
      <c r="Y105" s="160" t="s">
        <v>275</v>
      </c>
      <c r="Z105" s="149"/>
      <c r="AA105" s="149"/>
      <c r="AB105" s="149"/>
      <c r="AC105" s="149"/>
      <c r="AD105" s="149"/>
      <c r="AE105" s="149"/>
      <c r="AF105" s="149"/>
      <c r="AG105" s="149" t="s">
        <v>2233</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2" x14ac:dyDescent="0.2">
      <c r="A106" s="156"/>
      <c r="B106" s="157"/>
      <c r="C106" s="186" t="s">
        <v>143</v>
      </c>
      <c r="D106" s="165"/>
      <c r="E106" s="166">
        <v>1</v>
      </c>
      <c r="F106" s="160"/>
      <c r="G106" s="160"/>
      <c r="H106" s="160"/>
      <c r="I106" s="160"/>
      <c r="J106" s="160"/>
      <c r="K106" s="160"/>
      <c r="L106" s="160"/>
      <c r="M106" s="160"/>
      <c r="N106" s="159"/>
      <c r="O106" s="159"/>
      <c r="P106" s="159"/>
      <c r="Q106" s="159"/>
      <c r="R106" s="160"/>
      <c r="S106" s="160"/>
      <c r="T106" s="160"/>
      <c r="U106" s="160"/>
      <c r="V106" s="160"/>
      <c r="W106" s="160"/>
      <c r="X106" s="160"/>
      <c r="Y106" s="160"/>
      <c r="Z106" s="149"/>
      <c r="AA106" s="149"/>
      <c r="AB106" s="149"/>
      <c r="AC106" s="149"/>
      <c r="AD106" s="149"/>
      <c r="AE106" s="149"/>
      <c r="AF106" s="149"/>
      <c r="AG106" s="149" t="s">
        <v>284</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x14ac:dyDescent="0.2">
      <c r="A107" s="156"/>
      <c r="B107" s="157"/>
      <c r="C107" s="251"/>
      <c r="D107" s="252"/>
      <c r="E107" s="252"/>
      <c r="F107" s="252"/>
      <c r="G107" s="252"/>
      <c r="H107" s="160"/>
      <c r="I107" s="160"/>
      <c r="J107" s="160"/>
      <c r="K107" s="160"/>
      <c r="L107" s="160"/>
      <c r="M107" s="160"/>
      <c r="N107" s="159"/>
      <c r="O107" s="159"/>
      <c r="P107" s="159"/>
      <c r="Q107" s="159"/>
      <c r="R107" s="160"/>
      <c r="S107" s="160"/>
      <c r="T107" s="160"/>
      <c r="U107" s="160"/>
      <c r="V107" s="160"/>
      <c r="W107" s="160"/>
      <c r="X107" s="160"/>
      <c r="Y107" s="160"/>
      <c r="Z107" s="149"/>
      <c r="AA107" s="149"/>
      <c r="AB107" s="149"/>
      <c r="AC107" s="149"/>
      <c r="AD107" s="149"/>
      <c r="AE107" s="149"/>
      <c r="AF107" s="149"/>
      <c r="AG107" s="149" t="s">
        <v>279</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
      <c r="A108" s="175">
        <v>24</v>
      </c>
      <c r="B108" s="176" t="s">
        <v>2239</v>
      </c>
      <c r="C108" s="185" t="s">
        <v>2240</v>
      </c>
      <c r="D108" s="177" t="s">
        <v>2232</v>
      </c>
      <c r="E108" s="178">
        <v>1</v>
      </c>
      <c r="F108" s="179"/>
      <c r="G108" s="180">
        <f>ROUND(E108*F108,2)</f>
        <v>0</v>
      </c>
      <c r="H108" s="179"/>
      <c r="I108" s="180">
        <f>ROUND(E108*H108,2)</f>
        <v>0</v>
      </c>
      <c r="J108" s="179"/>
      <c r="K108" s="180">
        <f>ROUND(E108*J108,2)</f>
        <v>0</v>
      </c>
      <c r="L108" s="180">
        <v>21</v>
      </c>
      <c r="M108" s="180">
        <f>G108*(1+L108/100)</f>
        <v>0</v>
      </c>
      <c r="N108" s="178">
        <v>0</v>
      </c>
      <c r="O108" s="178">
        <f>ROUND(E108*N108,2)</f>
        <v>0</v>
      </c>
      <c r="P108" s="178">
        <v>0</v>
      </c>
      <c r="Q108" s="178">
        <f>ROUND(E108*P108,2)</f>
        <v>0</v>
      </c>
      <c r="R108" s="180"/>
      <c r="S108" s="180" t="s">
        <v>354</v>
      </c>
      <c r="T108" s="181" t="s">
        <v>273</v>
      </c>
      <c r="U108" s="160">
        <v>0</v>
      </c>
      <c r="V108" s="160">
        <f>ROUND(E108*U108,2)</f>
        <v>0</v>
      </c>
      <c r="W108" s="160"/>
      <c r="X108" s="160" t="s">
        <v>274</v>
      </c>
      <c r="Y108" s="160" t="s">
        <v>275</v>
      </c>
      <c r="Z108" s="149"/>
      <c r="AA108" s="149"/>
      <c r="AB108" s="149"/>
      <c r="AC108" s="149"/>
      <c r="AD108" s="149"/>
      <c r="AE108" s="149"/>
      <c r="AF108" s="149"/>
      <c r="AG108" s="149" t="s">
        <v>2233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x14ac:dyDescent="0.2">
      <c r="A109" s="156"/>
      <c r="B109" s="157"/>
      <c r="C109" s="186" t="s">
        <v>143</v>
      </c>
      <c r="D109" s="165"/>
      <c r="E109" s="166">
        <v>1</v>
      </c>
      <c r="F109" s="160"/>
      <c r="G109" s="160"/>
      <c r="H109" s="160"/>
      <c r="I109" s="160"/>
      <c r="J109" s="160"/>
      <c r="K109" s="160"/>
      <c r="L109" s="160"/>
      <c r="M109" s="160"/>
      <c r="N109" s="159"/>
      <c r="O109" s="159"/>
      <c r="P109" s="159"/>
      <c r="Q109" s="159"/>
      <c r="R109" s="160"/>
      <c r="S109" s="160"/>
      <c r="T109" s="160"/>
      <c r="U109" s="160"/>
      <c r="V109" s="160"/>
      <c r="W109" s="160"/>
      <c r="X109" s="160"/>
      <c r="Y109" s="160"/>
      <c r="Z109" s="149"/>
      <c r="AA109" s="149"/>
      <c r="AB109" s="149"/>
      <c r="AC109" s="149"/>
      <c r="AD109" s="149"/>
      <c r="AE109" s="149"/>
      <c r="AF109" s="149"/>
      <c r="AG109" s="149" t="s">
        <v>284</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x14ac:dyDescent="0.2">
      <c r="A110" s="156"/>
      <c r="B110" s="157"/>
      <c r="C110" s="251"/>
      <c r="D110" s="252"/>
      <c r="E110" s="252"/>
      <c r="F110" s="252"/>
      <c r="G110" s="252"/>
      <c r="H110" s="160"/>
      <c r="I110" s="160"/>
      <c r="J110" s="160"/>
      <c r="K110" s="160"/>
      <c r="L110" s="160"/>
      <c r="M110" s="160"/>
      <c r="N110" s="159"/>
      <c r="O110" s="159"/>
      <c r="P110" s="159"/>
      <c r="Q110" s="159"/>
      <c r="R110" s="160"/>
      <c r="S110" s="160"/>
      <c r="T110" s="160"/>
      <c r="U110" s="160"/>
      <c r="V110" s="160"/>
      <c r="W110" s="160"/>
      <c r="X110" s="160"/>
      <c r="Y110" s="160"/>
      <c r="Z110" s="149"/>
      <c r="AA110" s="149"/>
      <c r="AB110" s="149"/>
      <c r="AC110" s="149"/>
      <c r="AD110" s="149"/>
      <c r="AE110" s="149"/>
      <c r="AF110" s="149"/>
      <c r="AG110" s="149" t="s">
        <v>279</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x14ac:dyDescent="0.2">
      <c r="A111" s="3"/>
      <c r="B111" s="4"/>
      <c r="C111" s="187"/>
      <c r="D111" s="6"/>
      <c r="E111" s="3"/>
      <c r="F111" s="3"/>
      <c r="G111" s="3"/>
      <c r="H111" s="3"/>
      <c r="I111" s="3"/>
      <c r="J111" s="3"/>
      <c r="K111" s="3"/>
      <c r="L111" s="3"/>
      <c r="M111" s="3"/>
      <c r="N111" s="3"/>
      <c r="O111" s="3"/>
      <c r="P111" s="3"/>
      <c r="Q111" s="3"/>
      <c r="R111" s="3"/>
      <c r="S111" s="3"/>
      <c r="T111" s="3"/>
      <c r="U111" s="3"/>
      <c r="V111" s="3"/>
      <c r="W111" s="3"/>
      <c r="X111" s="3"/>
      <c r="Y111" s="3"/>
      <c r="AE111">
        <v>15</v>
      </c>
      <c r="AF111">
        <v>21</v>
      </c>
      <c r="AG111" t="s">
        <v>253</v>
      </c>
    </row>
    <row r="112" spans="1:60" x14ac:dyDescent="0.2">
      <c r="A112" s="152"/>
      <c r="B112" s="153" t="s">
        <v>29</v>
      </c>
      <c r="C112" s="188"/>
      <c r="D112" s="154"/>
      <c r="E112" s="155"/>
      <c r="F112" s="155"/>
      <c r="G112" s="174">
        <f>G8+G17+G26+G35+G44+G57+G70+G87+G92+G100</f>
        <v>0</v>
      </c>
      <c r="H112" s="3"/>
      <c r="I112" s="3"/>
      <c r="J112" s="3"/>
      <c r="K112" s="3"/>
      <c r="L112" s="3"/>
      <c r="M112" s="3"/>
      <c r="N112" s="3"/>
      <c r="O112" s="3"/>
      <c r="P112" s="3"/>
      <c r="Q112" s="3"/>
      <c r="R112" s="3"/>
      <c r="S112" s="3"/>
      <c r="T112" s="3"/>
      <c r="U112" s="3"/>
      <c r="V112" s="3"/>
      <c r="W112" s="3"/>
      <c r="X112" s="3"/>
      <c r="Y112" s="3"/>
      <c r="AE112">
        <f>SUMIF(L7:L110,AE111,G7:G110)</f>
        <v>0</v>
      </c>
      <c r="AF112">
        <f>SUMIF(L7:L110,AF111,G7:G110)</f>
        <v>0</v>
      </c>
      <c r="AG112" t="s">
        <v>306</v>
      </c>
    </row>
    <row r="113" spans="3:33" x14ac:dyDescent="0.2">
      <c r="C113" s="189"/>
      <c r="D113" s="10"/>
      <c r="AG113" t="s">
        <v>307</v>
      </c>
    </row>
    <row r="114" spans="3:33" x14ac:dyDescent="0.2">
      <c r="D114" s="10"/>
    </row>
    <row r="115" spans="3:33" x14ac:dyDescent="0.2">
      <c r="D115" s="10"/>
    </row>
    <row r="116" spans="3:33" x14ac:dyDescent="0.2">
      <c r="D116" s="10"/>
    </row>
    <row r="117" spans="3:33" x14ac:dyDescent="0.2">
      <c r="D117" s="10"/>
    </row>
    <row r="118" spans="3:33" x14ac:dyDescent="0.2">
      <c r="D118" s="10"/>
    </row>
    <row r="119" spans="3:33" x14ac:dyDescent="0.2">
      <c r="D119" s="10"/>
    </row>
    <row r="120" spans="3:33" x14ac:dyDescent="0.2">
      <c r="D120" s="10"/>
    </row>
    <row r="121" spans="3:33" x14ac:dyDescent="0.2">
      <c r="D121" s="10"/>
    </row>
    <row r="122" spans="3:33" x14ac:dyDescent="0.2">
      <c r="D122" s="10"/>
    </row>
    <row r="123" spans="3:33" x14ac:dyDescent="0.2">
      <c r="D123" s="10"/>
    </row>
    <row r="124" spans="3:33" x14ac:dyDescent="0.2">
      <c r="D124" s="10"/>
    </row>
    <row r="125" spans="3:33" x14ac:dyDescent="0.2">
      <c r="D125" s="10"/>
    </row>
    <row r="126" spans="3:33" x14ac:dyDescent="0.2">
      <c r="D126" s="10"/>
    </row>
    <row r="127" spans="3:33" x14ac:dyDescent="0.2">
      <c r="D127" s="10"/>
    </row>
    <row r="128" spans="3:33"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9lnQC2V1fFTbJDnc0s9COHmitoV5hiiw14foSH0bePkVYDUea02wdv9r7yCNn6jCf+znVXv+/I0ZAVRzocsCw==" saltValue="1aGN4/UMgI7dpgSFHEw28A==" spinCount="100000" sheet="1" formatRows="0"/>
  <mergeCells count="49">
    <mergeCell ref="C12:G12"/>
    <mergeCell ref="A1:G1"/>
    <mergeCell ref="C2:G2"/>
    <mergeCell ref="C3:G3"/>
    <mergeCell ref="C4:G4"/>
    <mergeCell ref="C10:G10"/>
    <mergeCell ref="C39:G39"/>
    <mergeCell ref="C14:G14"/>
    <mergeCell ref="C16:G16"/>
    <mergeCell ref="C19:G19"/>
    <mergeCell ref="C21:G21"/>
    <mergeCell ref="C23:G23"/>
    <mergeCell ref="C25:G25"/>
    <mergeCell ref="C28:G28"/>
    <mergeCell ref="C30:G30"/>
    <mergeCell ref="C32:G32"/>
    <mergeCell ref="C34:G34"/>
    <mergeCell ref="C37:G37"/>
    <mergeCell ref="C65:G65"/>
    <mergeCell ref="C41:G41"/>
    <mergeCell ref="C43:G43"/>
    <mergeCell ref="C46:G46"/>
    <mergeCell ref="C48:G48"/>
    <mergeCell ref="C50:G50"/>
    <mergeCell ref="C52:G52"/>
    <mergeCell ref="C54:G54"/>
    <mergeCell ref="C56:G56"/>
    <mergeCell ref="C59:G59"/>
    <mergeCell ref="C61:G61"/>
    <mergeCell ref="C63:G63"/>
    <mergeCell ref="C91:G91"/>
    <mergeCell ref="C67:G67"/>
    <mergeCell ref="C69:G69"/>
    <mergeCell ref="C72:G72"/>
    <mergeCell ref="C74:G74"/>
    <mergeCell ref="C76:G76"/>
    <mergeCell ref="C78:G78"/>
    <mergeCell ref="C80:G80"/>
    <mergeCell ref="C82:G82"/>
    <mergeCell ref="C84:G84"/>
    <mergeCell ref="C86:G86"/>
    <mergeCell ref="C89:G89"/>
    <mergeCell ref="C110:G110"/>
    <mergeCell ref="C94:G94"/>
    <mergeCell ref="C96:G96"/>
    <mergeCell ref="C99:G99"/>
    <mergeCell ref="C102:G102"/>
    <mergeCell ref="C104:G104"/>
    <mergeCell ref="C107:G10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ECBE-0AB4-418C-B636-291D176D73BC}">
  <sheetPr>
    <outlinePr summaryBelow="0"/>
  </sheetPr>
  <dimension ref="A1:BH5000"/>
  <sheetViews>
    <sheetView view="pageBreakPreview" zoomScale="60" zoomScaleNormal="100"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3" t="s">
        <v>308</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64</v>
      </c>
      <c r="C3" s="254" t="s">
        <v>65</v>
      </c>
      <c r="D3" s="255"/>
      <c r="E3" s="255"/>
      <c r="F3" s="255"/>
      <c r="G3" s="256"/>
      <c r="AC3" s="123" t="s">
        <v>241</v>
      </c>
      <c r="AG3" t="s">
        <v>243</v>
      </c>
    </row>
    <row r="4" spans="1:60" ht="24.95" customHeight="1" x14ac:dyDescent="0.2">
      <c r="A4" s="142" t="s">
        <v>9</v>
      </c>
      <c r="B4" s="143" t="s">
        <v>76</v>
      </c>
      <c r="C4" s="257" t="s">
        <v>77</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230</v>
      </c>
      <c r="C8" s="184" t="s">
        <v>231</v>
      </c>
      <c r="D8" s="170"/>
      <c r="E8" s="171"/>
      <c r="F8" s="172"/>
      <c r="G8" s="172">
        <f>SUMIF(AG9:AG20,"&lt;&gt;NOR",G9:G20)</f>
        <v>0</v>
      </c>
      <c r="H8" s="172"/>
      <c r="I8" s="172">
        <f>SUM(I9:I20)</f>
        <v>0</v>
      </c>
      <c r="J8" s="172"/>
      <c r="K8" s="172">
        <f>SUM(K9:K20)</f>
        <v>0</v>
      </c>
      <c r="L8" s="172"/>
      <c r="M8" s="172">
        <f>SUM(M9:M20)</f>
        <v>0</v>
      </c>
      <c r="N8" s="171"/>
      <c r="O8" s="171">
        <f>SUM(O9:O20)</f>
        <v>0</v>
      </c>
      <c r="P8" s="171"/>
      <c r="Q8" s="171">
        <f>SUM(Q9:Q20)</f>
        <v>0</v>
      </c>
      <c r="R8" s="172"/>
      <c r="S8" s="172"/>
      <c r="T8" s="173"/>
      <c r="U8" s="167"/>
      <c r="V8" s="167">
        <f>SUM(V9:V20)</f>
        <v>1.7399999999999998</v>
      </c>
      <c r="W8" s="167"/>
      <c r="X8" s="167"/>
      <c r="Y8" s="167"/>
      <c r="AG8" t="s">
        <v>268</v>
      </c>
    </row>
    <row r="9" spans="1:60" outlineLevel="1" x14ac:dyDescent="0.2">
      <c r="A9" s="175">
        <v>1</v>
      </c>
      <c r="B9" s="176" t="s">
        <v>2241</v>
      </c>
      <c r="C9" s="185" t="s">
        <v>2242</v>
      </c>
      <c r="D9" s="177" t="s">
        <v>2201</v>
      </c>
      <c r="E9" s="178">
        <v>1</v>
      </c>
      <c r="F9" s="179"/>
      <c r="G9" s="180">
        <f>ROUND(E9*F9,2)</f>
        <v>0</v>
      </c>
      <c r="H9" s="179"/>
      <c r="I9" s="180">
        <f>ROUND(E9*H9,2)</f>
        <v>0</v>
      </c>
      <c r="J9" s="179"/>
      <c r="K9" s="180">
        <f>ROUND(E9*J9,2)</f>
        <v>0</v>
      </c>
      <c r="L9" s="180">
        <v>21</v>
      </c>
      <c r="M9" s="180">
        <f>G9*(1+L9/100)</f>
        <v>0</v>
      </c>
      <c r="N9" s="178">
        <v>0</v>
      </c>
      <c r="O9" s="178">
        <f>ROUND(E9*N9,2)</f>
        <v>0</v>
      </c>
      <c r="P9" s="178">
        <v>0</v>
      </c>
      <c r="Q9" s="178">
        <f>ROUND(E9*P9,2)</f>
        <v>0</v>
      </c>
      <c r="R9" s="180"/>
      <c r="S9" s="180" t="s">
        <v>354</v>
      </c>
      <c r="T9" s="181" t="s">
        <v>273</v>
      </c>
      <c r="U9" s="160">
        <v>0.57999999999999996</v>
      </c>
      <c r="V9" s="160">
        <f>ROUND(E9*U9,2)</f>
        <v>0.57999999999999996</v>
      </c>
      <c r="W9" s="160"/>
      <c r="X9" s="160" t="s">
        <v>313</v>
      </c>
      <c r="Y9" s="160" t="s">
        <v>275</v>
      </c>
      <c r="Z9" s="149"/>
      <c r="AA9" s="149"/>
      <c r="AB9" s="149"/>
      <c r="AC9" s="149"/>
      <c r="AD9" s="149"/>
      <c r="AE9" s="149"/>
      <c r="AF9" s="149"/>
      <c r="AG9" s="149" t="s">
        <v>554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x14ac:dyDescent="0.2">
      <c r="A10" s="156"/>
      <c r="B10" s="157"/>
      <c r="C10" s="249" t="s">
        <v>2243</v>
      </c>
      <c r="D10" s="250"/>
      <c r="E10" s="250"/>
      <c r="F10" s="250"/>
      <c r="G10" s="250"/>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278</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x14ac:dyDescent="0.2">
      <c r="A11" s="156"/>
      <c r="B11" s="157"/>
      <c r="C11" s="186" t="s">
        <v>143</v>
      </c>
      <c r="D11" s="165"/>
      <c r="E11" s="166">
        <v>1</v>
      </c>
      <c r="F11" s="160"/>
      <c r="G11" s="160"/>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284</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2" x14ac:dyDescent="0.2">
      <c r="A12" s="156"/>
      <c r="B12" s="157"/>
      <c r="C12" s="251"/>
      <c r="D12" s="252"/>
      <c r="E12" s="252"/>
      <c r="F12" s="252"/>
      <c r="G12" s="252"/>
      <c r="H12" s="160"/>
      <c r="I12" s="160"/>
      <c r="J12" s="160"/>
      <c r="K12" s="160"/>
      <c r="L12" s="160"/>
      <c r="M12" s="160"/>
      <c r="N12" s="159"/>
      <c r="O12" s="159"/>
      <c r="P12" s="159"/>
      <c r="Q12" s="159"/>
      <c r="R12" s="160"/>
      <c r="S12" s="160"/>
      <c r="T12" s="160"/>
      <c r="U12" s="160"/>
      <c r="V12" s="160"/>
      <c r="W12" s="160"/>
      <c r="X12" s="160"/>
      <c r="Y12" s="160"/>
      <c r="Z12" s="149"/>
      <c r="AA12" s="149"/>
      <c r="AB12" s="149"/>
      <c r="AC12" s="149"/>
      <c r="AD12" s="149"/>
      <c r="AE12" s="149"/>
      <c r="AF12" s="149"/>
      <c r="AG12" s="149" t="s">
        <v>279</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
      <c r="A13" s="175">
        <v>2</v>
      </c>
      <c r="B13" s="176" t="s">
        <v>2244</v>
      </c>
      <c r="C13" s="185" t="s">
        <v>2245</v>
      </c>
      <c r="D13" s="177" t="s">
        <v>2201</v>
      </c>
      <c r="E13" s="178">
        <v>1</v>
      </c>
      <c r="F13" s="179"/>
      <c r="G13" s="180">
        <f>ROUND(E13*F13,2)</f>
        <v>0</v>
      </c>
      <c r="H13" s="179"/>
      <c r="I13" s="180">
        <f>ROUND(E13*H13,2)</f>
        <v>0</v>
      </c>
      <c r="J13" s="179"/>
      <c r="K13" s="180">
        <f>ROUND(E13*J13,2)</f>
        <v>0</v>
      </c>
      <c r="L13" s="180">
        <v>21</v>
      </c>
      <c r="M13" s="180">
        <f>G13*(1+L13/100)</f>
        <v>0</v>
      </c>
      <c r="N13" s="178">
        <v>0</v>
      </c>
      <c r="O13" s="178">
        <f>ROUND(E13*N13,2)</f>
        <v>0</v>
      </c>
      <c r="P13" s="178">
        <v>0</v>
      </c>
      <c r="Q13" s="178">
        <f>ROUND(E13*P13,2)</f>
        <v>0</v>
      </c>
      <c r="R13" s="180"/>
      <c r="S13" s="180" t="s">
        <v>354</v>
      </c>
      <c r="T13" s="181" t="s">
        <v>273</v>
      </c>
      <c r="U13" s="160">
        <v>0.57999999999999996</v>
      </c>
      <c r="V13" s="160">
        <f>ROUND(E13*U13,2)</f>
        <v>0.57999999999999996</v>
      </c>
      <c r="W13" s="160"/>
      <c r="X13" s="160" t="s">
        <v>379</v>
      </c>
      <c r="Y13" s="160" t="s">
        <v>275</v>
      </c>
      <c r="Z13" s="149"/>
      <c r="AA13" s="149"/>
      <c r="AB13" s="149"/>
      <c r="AC13" s="149"/>
      <c r="AD13" s="149"/>
      <c r="AE13" s="149"/>
      <c r="AF13" s="149"/>
      <c r="AG13" s="149" t="s">
        <v>597</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x14ac:dyDescent="0.2">
      <c r="A14" s="156"/>
      <c r="B14" s="157"/>
      <c r="C14" s="249" t="s">
        <v>2243</v>
      </c>
      <c r="D14" s="250"/>
      <c r="E14" s="250"/>
      <c r="F14" s="250"/>
      <c r="G14" s="250"/>
      <c r="H14" s="160"/>
      <c r="I14" s="160"/>
      <c r="J14" s="160"/>
      <c r="K14" s="160"/>
      <c r="L14" s="160"/>
      <c r="M14" s="160"/>
      <c r="N14" s="159"/>
      <c r="O14" s="159"/>
      <c r="P14" s="159"/>
      <c r="Q14" s="159"/>
      <c r="R14" s="160"/>
      <c r="S14" s="160"/>
      <c r="T14" s="160"/>
      <c r="U14" s="160"/>
      <c r="V14" s="160"/>
      <c r="W14" s="160"/>
      <c r="X14" s="160"/>
      <c r="Y14" s="160"/>
      <c r="Z14" s="149"/>
      <c r="AA14" s="149"/>
      <c r="AB14" s="149"/>
      <c r="AC14" s="149"/>
      <c r="AD14" s="149"/>
      <c r="AE14" s="149"/>
      <c r="AF14" s="149"/>
      <c r="AG14" s="149" t="s">
        <v>278</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2" x14ac:dyDescent="0.2">
      <c r="A15" s="156"/>
      <c r="B15" s="157"/>
      <c r="C15" s="186" t="s">
        <v>143</v>
      </c>
      <c r="D15" s="165"/>
      <c r="E15" s="166">
        <v>1</v>
      </c>
      <c r="F15" s="160"/>
      <c r="G15" s="160"/>
      <c r="H15" s="160"/>
      <c r="I15" s="160"/>
      <c r="J15" s="160"/>
      <c r="K15" s="160"/>
      <c r="L15" s="160"/>
      <c r="M15" s="160"/>
      <c r="N15" s="159"/>
      <c r="O15" s="159"/>
      <c r="P15" s="159"/>
      <c r="Q15" s="159"/>
      <c r="R15" s="160"/>
      <c r="S15" s="160"/>
      <c r="T15" s="160"/>
      <c r="U15" s="160"/>
      <c r="V15" s="160"/>
      <c r="W15" s="160"/>
      <c r="X15" s="160"/>
      <c r="Y15" s="160"/>
      <c r="Z15" s="149"/>
      <c r="AA15" s="149"/>
      <c r="AB15" s="149"/>
      <c r="AC15" s="149"/>
      <c r="AD15" s="149"/>
      <c r="AE15" s="149"/>
      <c r="AF15" s="149"/>
      <c r="AG15" s="149" t="s">
        <v>284</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x14ac:dyDescent="0.2">
      <c r="A16" s="156"/>
      <c r="B16" s="157"/>
      <c r="C16" s="251"/>
      <c r="D16" s="252"/>
      <c r="E16" s="252"/>
      <c r="F16" s="252"/>
      <c r="G16" s="252"/>
      <c r="H16" s="160"/>
      <c r="I16" s="160"/>
      <c r="J16" s="160"/>
      <c r="K16" s="160"/>
      <c r="L16" s="160"/>
      <c r="M16" s="160"/>
      <c r="N16" s="159"/>
      <c r="O16" s="159"/>
      <c r="P16" s="159"/>
      <c r="Q16" s="159"/>
      <c r="R16" s="160"/>
      <c r="S16" s="160"/>
      <c r="T16" s="160"/>
      <c r="U16" s="160"/>
      <c r="V16" s="160"/>
      <c r="W16" s="160"/>
      <c r="X16" s="160"/>
      <c r="Y16" s="160"/>
      <c r="Z16" s="149"/>
      <c r="AA16" s="149"/>
      <c r="AB16" s="149"/>
      <c r="AC16" s="149"/>
      <c r="AD16" s="149"/>
      <c r="AE16" s="149"/>
      <c r="AF16" s="149"/>
      <c r="AG16" s="149" t="s">
        <v>279</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
      <c r="A17" s="175">
        <v>3</v>
      </c>
      <c r="B17" s="176" t="s">
        <v>2246</v>
      </c>
      <c r="C17" s="185" t="s">
        <v>2247</v>
      </c>
      <c r="D17" s="177" t="s">
        <v>2201</v>
      </c>
      <c r="E17" s="178">
        <v>1</v>
      </c>
      <c r="F17" s="179"/>
      <c r="G17" s="180">
        <f>ROUND(E17*F17,2)</f>
        <v>0</v>
      </c>
      <c r="H17" s="179"/>
      <c r="I17" s="180">
        <f>ROUND(E17*H17,2)</f>
        <v>0</v>
      </c>
      <c r="J17" s="179"/>
      <c r="K17" s="180">
        <f>ROUND(E17*J17,2)</f>
        <v>0</v>
      </c>
      <c r="L17" s="180">
        <v>21</v>
      </c>
      <c r="M17" s="180">
        <f>G17*(1+L17/100)</f>
        <v>0</v>
      </c>
      <c r="N17" s="178">
        <v>0</v>
      </c>
      <c r="O17" s="178">
        <f>ROUND(E17*N17,2)</f>
        <v>0</v>
      </c>
      <c r="P17" s="178">
        <v>0</v>
      </c>
      <c r="Q17" s="178">
        <f>ROUND(E17*P17,2)</f>
        <v>0</v>
      </c>
      <c r="R17" s="180"/>
      <c r="S17" s="180" t="s">
        <v>354</v>
      </c>
      <c r="T17" s="181" t="s">
        <v>273</v>
      </c>
      <c r="U17" s="160">
        <v>0.57999999999999996</v>
      </c>
      <c r="V17" s="160">
        <f>ROUND(E17*U17,2)</f>
        <v>0.57999999999999996</v>
      </c>
      <c r="W17" s="160"/>
      <c r="X17" s="160" t="s">
        <v>379</v>
      </c>
      <c r="Y17" s="160" t="s">
        <v>275</v>
      </c>
      <c r="Z17" s="149"/>
      <c r="AA17" s="149"/>
      <c r="AB17" s="149"/>
      <c r="AC17" s="149"/>
      <c r="AD17" s="149"/>
      <c r="AE17" s="149"/>
      <c r="AF17" s="149"/>
      <c r="AG17" s="149" t="s">
        <v>597</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x14ac:dyDescent="0.2">
      <c r="A18" s="156"/>
      <c r="B18" s="157"/>
      <c r="C18" s="249" t="s">
        <v>2243</v>
      </c>
      <c r="D18" s="250"/>
      <c r="E18" s="250"/>
      <c r="F18" s="250"/>
      <c r="G18" s="250"/>
      <c r="H18" s="160"/>
      <c r="I18" s="160"/>
      <c r="J18" s="160"/>
      <c r="K18" s="160"/>
      <c r="L18" s="160"/>
      <c r="M18" s="160"/>
      <c r="N18" s="159"/>
      <c r="O18" s="159"/>
      <c r="P18" s="159"/>
      <c r="Q18" s="159"/>
      <c r="R18" s="160"/>
      <c r="S18" s="160"/>
      <c r="T18" s="160"/>
      <c r="U18" s="160"/>
      <c r="V18" s="160"/>
      <c r="W18" s="160"/>
      <c r="X18" s="160"/>
      <c r="Y18" s="160"/>
      <c r="Z18" s="149"/>
      <c r="AA18" s="149"/>
      <c r="AB18" s="149"/>
      <c r="AC18" s="149"/>
      <c r="AD18" s="149"/>
      <c r="AE18" s="149"/>
      <c r="AF18" s="149"/>
      <c r="AG18" s="149" t="s">
        <v>278</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x14ac:dyDescent="0.2">
      <c r="A19" s="156"/>
      <c r="B19" s="157"/>
      <c r="C19" s="186" t="s">
        <v>143</v>
      </c>
      <c r="D19" s="165"/>
      <c r="E19" s="166">
        <v>1</v>
      </c>
      <c r="F19" s="160"/>
      <c r="G19" s="160"/>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284</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x14ac:dyDescent="0.2">
      <c r="A20" s="156"/>
      <c r="B20" s="157"/>
      <c r="C20" s="251"/>
      <c r="D20" s="252"/>
      <c r="E20" s="252"/>
      <c r="F20" s="252"/>
      <c r="G20" s="252"/>
      <c r="H20" s="160"/>
      <c r="I20" s="160"/>
      <c r="J20" s="160"/>
      <c r="K20" s="160"/>
      <c r="L20" s="160"/>
      <c r="M20" s="160"/>
      <c r="N20" s="159"/>
      <c r="O20" s="159"/>
      <c r="P20" s="159"/>
      <c r="Q20" s="159"/>
      <c r="R20" s="160"/>
      <c r="S20" s="160"/>
      <c r="T20" s="160"/>
      <c r="U20" s="160"/>
      <c r="V20" s="160"/>
      <c r="W20" s="160"/>
      <c r="X20" s="160"/>
      <c r="Y20" s="160"/>
      <c r="Z20" s="149"/>
      <c r="AA20" s="149"/>
      <c r="AB20" s="149"/>
      <c r="AC20" s="149"/>
      <c r="AD20" s="149"/>
      <c r="AE20" s="149"/>
      <c r="AF20" s="149"/>
      <c r="AG20" s="149" t="s">
        <v>279</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x14ac:dyDescent="0.2">
      <c r="A21" s="168" t="s">
        <v>267</v>
      </c>
      <c r="B21" s="169" t="s">
        <v>232</v>
      </c>
      <c r="C21" s="184" t="s">
        <v>233</v>
      </c>
      <c r="D21" s="170"/>
      <c r="E21" s="171"/>
      <c r="F21" s="172"/>
      <c r="G21" s="172">
        <f>SUMIF(AG22:AG25,"&lt;&gt;NOR",G22:G25)</f>
        <v>0</v>
      </c>
      <c r="H21" s="172"/>
      <c r="I21" s="172">
        <f>SUM(I22:I25)</f>
        <v>0</v>
      </c>
      <c r="J21" s="172"/>
      <c r="K21" s="172">
        <f>SUM(K22:K25)</f>
        <v>0</v>
      </c>
      <c r="L21" s="172"/>
      <c r="M21" s="172">
        <f>SUM(M22:M25)</f>
        <v>0</v>
      </c>
      <c r="N21" s="171"/>
      <c r="O21" s="171">
        <f>SUM(O22:O25)</f>
        <v>0</v>
      </c>
      <c r="P21" s="171"/>
      <c r="Q21" s="171">
        <f>SUM(Q22:Q25)</f>
        <v>0</v>
      </c>
      <c r="R21" s="172"/>
      <c r="S21" s="172"/>
      <c r="T21" s="173"/>
      <c r="U21" s="167"/>
      <c r="V21" s="167">
        <f>SUM(V22:V25)</f>
        <v>0</v>
      </c>
      <c r="W21" s="167"/>
      <c r="X21" s="167"/>
      <c r="Y21" s="167"/>
      <c r="AG21" t="s">
        <v>268</v>
      </c>
    </row>
    <row r="22" spans="1:60" outlineLevel="1" x14ac:dyDescent="0.2">
      <c r="A22" s="175">
        <v>4</v>
      </c>
      <c r="B22" s="176" t="s">
        <v>2248</v>
      </c>
      <c r="C22" s="185" t="s">
        <v>2249</v>
      </c>
      <c r="D22" s="177" t="s">
        <v>2201</v>
      </c>
      <c r="E22" s="178">
        <v>1</v>
      </c>
      <c r="F22" s="179"/>
      <c r="G22" s="180">
        <f>ROUND(E22*F22,2)</f>
        <v>0</v>
      </c>
      <c r="H22" s="179"/>
      <c r="I22" s="180">
        <f>ROUND(E22*H22,2)</f>
        <v>0</v>
      </c>
      <c r="J22" s="179"/>
      <c r="K22" s="180">
        <f>ROUND(E22*J22,2)</f>
        <v>0</v>
      </c>
      <c r="L22" s="180">
        <v>21</v>
      </c>
      <c r="M22" s="180">
        <f>G22*(1+L22/100)</f>
        <v>0</v>
      </c>
      <c r="N22" s="178">
        <v>0</v>
      </c>
      <c r="O22" s="178">
        <f>ROUND(E22*N22,2)</f>
        <v>0</v>
      </c>
      <c r="P22" s="178">
        <v>0</v>
      </c>
      <c r="Q22" s="178">
        <f>ROUND(E22*P22,2)</f>
        <v>0</v>
      </c>
      <c r="R22" s="180"/>
      <c r="S22" s="180" t="s">
        <v>354</v>
      </c>
      <c r="T22" s="181" t="s">
        <v>273</v>
      </c>
      <c r="U22" s="160">
        <v>0</v>
      </c>
      <c r="V22" s="160">
        <f>ROUND(E22*U22,2)</f>
        <v>0</v>
      </c>
      <c r="W22" s="160"/>
      <c r="X22" s="160" t="s">
        <v>379</v>
      </c>
      <c r="Y22" s="160" t="s">
        <v>275</v>
      </c>
      <c r="Z22" s="149"/>
      <c r="AA22" s="149"/>
      <c r="AB22" s="149"/>
      <c r="AC22" s="149"/>
      <c r="AD22" s="149"/>
      <c r="AE22" s="149"/>
      <c r="AF22" s="149"/>
      <c r="AG22" s="149" t="s">
        <v>597</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x14ac:dyDescent="0.2">
      <c r="A23" s="156"/>
      <c r="B23" s="157"/>
      <c r="C23" s="249" t="s">
        <v>2243</v>
      </c>
      <c r="D23" s="250"/>
      <c r="E23" s="250"/>
      <c r="F23" s="250"/>
      <c r="G23" s="250"/>
      <c r="H23" s="160"/>
      <c r="I23" s="160"/>
      <c r="J23" s="160"/>
      <c r="K23" s="160"/>
      <c r="L23" s="160"/>
      <c r="M23" s="160"/>
      <c r="N23" s="159"/>
      <c r="O23" s="159"/>
      <c r="P23" s="159"/>
      <c r="Q23" s="159"/>
      <c r="R23" s="160"/>
      <c r="S23" s="160"/>
      <c r="T23" s="160"/>
      <c r="U23" s="160"/>
      <c r="V23" s="160"/>
      <c r="W23" s="160"/>
      <c r="X23" s="160"/>
      <c r="Y23" s="160"/>
      <c r="Z23" s="149"/>
      <c r="AA23" s="149"/>
      <c r="AB23" s="149"/>
      <c r="AC23" s="149"/>
      <c r="AD23" s="149"/>
      <c r="AE23" s="149"/>
      <c r="AF23" s="149"/>
      <c r="AG23" s="149" t="s">
        <v>278</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x14ac:dyDescent="0.2">
      <c r="A24" s="156"/>
      <c r="B24" s="157"/>
      <c r="C24" s="186" t="s">
        <v>143</v>
      </c>
      <c r="D24" s="165"/>
      <c r="E24" s="166">
        <v>1</v>
      </c>
      <c r="F24" s="160"/>
      <c r="G24" s="160"/>
      <c r="H24" s="160"/>
      <c r="I24" s="160"/>
      <c r="J24" s="160"/>
      <c r="K24" s="160"/>
      <c r="L24" s="160"/>
      <c r="M24" s="160"/>
      <c r="N24" s="159"/>
      <c r="O24" s="159"/>
      <c r="P24" s="159"/>
      <c r="Q24" s="159"/>
      <c r="R24" s="160"/>
      <c r="S24" s="160"/>
      <c r="T24" s="160"/>
      <c r="U24" s="160"/>
      <c r="V24" s="160"/>
      <c r="W24" s="160"/>
      <c r="X24" s="160"/>
      <c r="Y24" s="160"/>
      <c r="Z24" s="149"/>
      <c r="AA24" s="149"/>
      <c r="AB24" s="149"/>
      <c r="AC24" s="149"/>
      <c r="AD24" s="149"/>
      <c r="AE24" s="149"/>
      <c r="AF24" s="149"/>
      <c r="AG24" s="149" t="s">
        <v>284</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x14ac:dyDescent="0.2">
      <c r="A25" s="156"/>
      <c r="B25" s="157"/>
      <c r="C25" s="251"/>
      <c r="D25" s="252"/>
      <c r="E25" s="252"/>
      <c r="F25" s="252"/>
      <c r="G25" s="252"/>
      <c r="H25" s="160"/>
      <c r="I25" s="160"/>
      <c r="J25" s="160"/>
      <c r="K25" s="160"/>
      <c r="L25" s="160"/>
      <c r="M25" s="160"/>
      <c r="N25" s="159"/>
      <c r="O25" s="159"/>
      <c r="P25" s="159"/>
      <c r="Q25" s="159"/>
      <c r="R25" s="160"/>
      <c r="S25" s="160"/>
      <c r="T25" s="160"/>
      <c r="U25" s="160"/>
      <c r="V25" s="160"/>
      <c r="W25" s="160"/>
      <c r="X25" s="160"/>
      <c r="Y25" s="160"/>
      <c r="Z25" s="149"/>
      <c r="AA25" s="149"/>
      <c r="AB25" s="149"/>
      <c r="AC25" s="149"/>
      <c r="AD25" s="149"/>
      <c r="AE25" s="149"/>
      <c r="AF25" s="149"/>
      <c r="AG25" s="149" t="s">
        <v>279</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x14ac:dyDescent="0.2">
      <c r="A26" s="3"/>
      <c r="B26" s="4"/>
      <c r="C26" s="187"/>
      <c r="D26" s="6"/>
      <c r="E26" s="3"/>
      <c r="F26" s="3"/>
      <c r="G26" s="3"/>
      <c r="H26" s="3"/>
      <c r="I26" s="3"/>
      <c r="J26" s="3"/>
      <c r="K26" s="3"/>
      <c r="L26" s="3"/>
      <c r="M26" s="3"/>
      <c r="N26" s="3"/>
      <c r="O26" s="3"/>
      <c r="P26" s="3"/>
      <c r="Q26" s="3"/>
      <c r="R26" s="3"/>
      <c r="S26" s="3"/>
      <c r="T26" s="3"/>
      <c r="U26" s="3"/>
      <c r="V26" s="3"/>
      <c r="W26" s="3"/>
      <c r="X26" s="3"/>
      <c r="Y26" s="3"/>
      <c r="AE26">
        <v>15</v>
      </c>
      <c r="AF26">
        <v>21</v>
      </c>
      <c r="AG26" t="s">
        <v>253</v>
      </c>
    </row>
    <row r="27" spans="1:60" x14ac:dyDescent="0.2">
      <c r="A27" s="152"/>
      <c r="B27" s="153" t="s">
        <v>29</v>
      </c>
      <c r="C27" s="188"/>
      <c r="D27" s="154"/>
      <c r="E27" s="155"/>
      <c r="F27" s="155"/>
      <c r="G27" s="174">
        <f>G8+G21</f>
        <v>0</v>
      </c>
      <c r="H27" s="3"/>
      <c r="I27" s="3"/>
      <c r="J27" s="3"/>
      <c r="K27" s="3"/>
      <c r="L27" s="3"/>
      <c r="M27" s="3"/>
      <c r="N27" s="3"/>
      <c r="O27" s="3"/>
      <c r="P27" s="3"/>
      <c r="Q27" s="3"/>
      <c r="R27" s="3"/>
      <c r="S27" s="3"/>
      <c r="T27" s="3"/>
      <c r="U27" s="3"/>
      <c r="V27" s="3"/>
      <c r="W27" s="3"/>
      <c r="X27" s="3"/>
      <c r="Y27" s="3"/>
      <c r="AE27">
        <f>SUMIF(L7:L25,AE26,G7:G25)</f>
        <v>0</v>
      </c>
      <c r="AF27">
        <f>SUMIF(L7:L25,AF26,G7:G25)</f>
        <v>0</v>
      </c>
      <c r="AG27" t="s">
        <v>306</v>
      </c>
    </row>
    <row r="28" spans="1:60" x14ac:dyDescent="0.2">
      <c r="C28" s="189"/>
      <c r="D28" s="10"/>
      <c r="AG28" t="s">
        <v>307</v>
      </c>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wkA0bGRBY86N7wP3pxamHs5vmvPcaG3j7GWgreL2IR7GuQVuxHKgRSG4HealJoq9gpoR09iPB+NkxrMHb1D4w==" saltValue="p+ccPJ6p0FEKnDVZmWXC+Q==" spinCount="100000" sheet="1" formatRows="0"/>
  <mergeCells count="12">
    <mergeCell ref="C25:G25"/>
    <mergeCell ref="A1:G1"/>
    <mergeCell ref="C2:G2"/>
    <mergeCell ref="C3:G3"/>
    <mergeCell ref="C4:G4"/>
    <mergeCell ref="C10:G10"/>
    <mergeCell ref="C12:G12"/>
    <mergeCell ref="C14:G14"/>
    <mergeCell ref="C16:G16"/>
    <mergeCell ref="C18:G18"/>
    <mergeCell ref="C20:G20"/>
    <mergeCell ref="C23:G2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98"/>
  <sheetViews>
    <sheetView showGridLines="0" view="pageBreakPreview" topLeftCell="B1" zoomScale="75"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1" customWidth="1"/>
    <col min="4" max="4" width="13" style="51" customWidth="1"/>
    <col min="5" max="5" width="9.7109375" style="51"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7" t="s">
        <v>36</v>
      </c>
      <c r="B1" s="228" t="s">
        <v>41</v>
      </c>
      <c r="C1" s="229"/>
      <c r="D1" s="229"/>
      <c r="E1" s="229"/>
      <c r="F1" s="229"/>
      <c r="G1" s="229"/>
      <c r="H1" s="229"/>
      <c r="I1" s="229"/>
      <c r="J1" s="230"/>
    </row>
    <row r="2" spans="1:15" ht="36" customHeight="1" x14ac:dyDescent="0.2">
      <c r="A2" s="2"/>
      <c r="B2" s="74" t="s">
        <v>22</v>
      </c>
      <c r="C2" s="75"/>
      <c r="D2" s="76" t="s">
        <v>43</v>
      </c>
      <c r="E2" s="234" t="s">
        <v>44</v>
      </c>
      <c r="F2" s="235"/>
      <c r="G2" s="235"/>
      <c r="H2" s="235"/>
      <c r="I2" s="235"/>
      <c r="J2" s="236"/>
      <c r="O2" s="1"/>
    </row>
    <row r="3" spans="1:15" ht="27" hidden="1" customHeight="1" x14ac:dyDescent="0.2">
      <c r="A3" s="2"/>
      <c r="B3" s="77"/>
      <c r="C3" s="75"/>
      <c r="D3" s="78"/>
      <c r="E3" s="237"/>
      <c r="F3" s="238"/>
      <c r="G3" s="238"/>
      <c r="H3" s="238"/>
      <c r="I3" s="238"/>
      <c r="J3" s="239"/>
    </row>
    <row r="4" spans="1:15" ht="23.25" customHeight="1" x14ac:dyDescent="0.2">
      <c r="A4" s="2"/>
      <c r="B4" s="79"/>
      <c r="C4" s="80"/>
      <c r="D4" s="81"/>
      <c r="E4" s="218"/>
      <c r="F4" s="218"/>
      <c r="G4" s="218"/>
      <c r="H4" s="218"/>
      <c r="I4" s="218"/>
      <c r="J4" s="219"/>
    </row>
    <row r="5" spans="1:15" ht="24" customHeight="1" x14ac:dyDescent="0.2">
      <c r="A5" s="2"/>
      <c r="B5" s="31" t="s">
        <v>42</v>
      </c>
      <c r="D5" s="222"/>
      <c r="E5" s="223"/>
      <c r="F5" s="223"/>
      <c r="G5" s="223"/>
      <c r="H5" s="18" t="s">
        <v>40</v>
      </c>
      <c r="I5" s="22"/>
      <c r="J5" s="8"/>
    </row>
    <row r="6" spans="1:15" ht="15.75" customHeight="1" x14ac:dyDescent="0.2">
      <c r="A6" s="2"/>
      <c r="B6" s="28"/>
      <c r="C6" s="54"/>
      <c r="D6" s="224"/>
      <c r="E6" s="225"/>
      <c r="F6" s="225"/>
      <c r="G6" s="225"/>
      <c r="H6" s="18" t="s">
        <v>34</v>
      </c>
      <c r="I6" s="22"/>
      <c r="J6" s="8"/>
    </row>
    <row r="7" spans="1:15" ht="15.75" customHeight="1" x14ac:dyDescent="0.2">
      <c r="A7" s="2"/>
      <c r="B7" s="29"/>
      <c r="C7" s="55"/>
      <c r="D7" s="52"/>
      <c r="E7" s="226"/>
      <c r="F7" s="227"/>
      <c r="G7" s="227"/>
      <c r="H7" s="24"/>
      <c r="I7" s="23"/>
      <c r="J7" s="34"/>
    </row>
    <row r="8" spans="1:15" ht="24" hidden="1" customHeight="1" x14ac:dyDescent="0.2">
      <c r="A8" s="2"/>
      <c r="B8" s="31" t="s">
        <v>20</v>
      </c>
      <c r="D8" s="82" t="s">
        <v>45</v>
      </c>
      <c r="H8" s="18" t="s">
        <v>40</v>
      </c>
      <c r="I8" s="85" t="s">
        <v>49</v>
      </c>
      <c r="J8" s="8"/>
    </row>
    <row r="9" spans="1:15" ht="15.75" hidden="1" customHeight="1" x14ac:dyDescent="0.2">
      <c r="A9" s="2"/>
      <c r="B9" s="2"/>
      <c r="D9" s="82" t="s">
        <v>46</v>
      </c>
      <c r="H9" s="18" t="s">
        <v>34</v>
      </c>
      <c r="I9" s="85" t="s">
        <v>50</v>
      </c>
      <c r="J9" s="8"/>
    </row>
    <row r="10" spans="1:15" ht="15.75" hidden="1" customHeight="1" x14ac:dyDescent="0.2">
      <c r="A10" s="2"/>
      <c r="B10" s="35"/>
      <c r="C10" s="55"/>
      <c r="D10" s="84" t="s">
        <v>48</v>
      </c>
      <c r="E10" s="83" t="s">
        <v>47</v>
      </c>
      <c r="F10" s="24"/>
      <c r="G10" s="14"/>
      <c r="H10" s="14"/>
      <c r="I10" s="36"/>
      <c r="J10" s="34"/>
    </row>
    <row r="11" spans="1:15" ht="24" customHeight="1" x14ac:dyDescent="0.2">
      <c r="A11" s="2"/>
      <c r="B11" s="31" t="s">
        <v>19</v>
      </c>
      <c r="D11" s="241"/>
      <c r="E11" s="241"/>
      <c r="F11" s="241"/>
      <c r="G11" s="241"/>
      <c r="H11" s="18" t="s">
        <v>40</v>
      </c>
      <c r="I11" s="86"/>
      <c r="J11" s="8"/>
    </row>
    <row r="12" spans="1:15" ht="15.75" customHeight="1" x14ac:dyDescent="0.2">
      <c r="A12" s="2"/>
      <c r="B12" s="28"/>
      <c r="C12" s="54"/>
      <c r="D12" s="217"/>
      <c r="E12" s="217"/>
      <c r="F12" s="217"/>
      <c r="G12" s="217"/>
      <c r="H12" s="18" t="s">
        <v>34</v>
      </c>
      <c r="I12" s="86"/>
      <c r="J12" s="8"/>
    </row>
    <row r="13" spans="1:15" ht="15.75" customHeight="1" x14ac:dyDescent="0.2">
      <c r="A13" s="2"/>
      <c r="B13" s="29"/>
      <c r="C13" s="55"/>
      <c r="D13" s="87"/>
      <c r="E13" s="220"/>
      <c r="F13" s="221"/>
      <c r="G13" s="221"/>
      <c r="H13" s="19"/>
      <c r="I13" s="23"/>
      <c r="J13" s="34"/>
    </row>
    <row r="14" spans="1:15" ht="24" customHeight="1" x14ac:dyDescent="0.2">
      <c r="A14" s="2"/>
      <c r="B14" s="43" t="s">
        <v>21</v>
      </c>
      <c r="C14" s="56"/>
      <c r="D14" s="57"/>
      <c r="E14" s="58"/>
      <c r="F14" s="44"/>
      <c r="G14" s="44"/>
      <c r="H14" s="45"/>
      <c r="I14" s="44"/>
      <c r="J14" s="46"/>
    </row>
    <row r="15" spans="1:15" ht="32.25" customHeight="1" x14ac:dyDescent="0.2">
      <c r="A15" s="2"/>
      <c r="B15" s="35" t="s">
        <v>32</v>
      </c>
      <c r="C15" s="59"/>
      <c r="D15" s="53"/>
      <c r="E15" s="240"/>
      <c r="F15" s="240"/>
      <c r="G15" s="242"/>
      <c r="H15" s="242"/>
      <c r="I15" s="242" t="s">
        <v>29</v>
      </c>
      <c r="J15" s="243"/>
    </row>
    <row r="16" spans="1:15" ht="23.25" customHeight="1" x14ac:dyDescent="0.2">
      <c r="A16" s="141" t="s">
        <v>24</v>
      </c>
      <c r="B16" s="38" t="s">
        <v>24</v>
      </c>
      <c r="C16" s="60"/>
      <c r="D16" s="61"/>
      <c r="E16" s="206"/>
      <c r="F16" s="207"/>
      <c r="G16" s="206"/>
      <c r="H16" s="207"/>
      <c r="I16" s="206">
        <f>SUMIF(F146:F194,A16,I146:I194)+SUMIF(F146:F194,"PSU",I146:I194)</f>
        <v>0</v>
      </c>
      <c r="J16" s="208"/>
    </row>
    <row r="17" spans="1:10" ht="23.25" customHeight="1" x14ac:dyDescent="0.2">
      <c r="A17" s="141" t="s">
        <v>25</v>
      </c>
      <c r="B17" s="38" t="s">
        <v>25</v>
      </c>
      <c r="C17" s="60"/>
      <c r="D17" s="61"/>
      <c r="E17" s="206"/>
      <c r="F17" s="207"/>
      <c r="G17" s="206"/>
      <c r="H17" s="207"/>
      <c r="I17" s="206">
        <f>SUMIF(F146:F194,A17,I146:I194)</f>
        <v>0</v>
      </c>
      <c r="J17" s="208"/>
    </row>
    <row r="18" spans="1:10" ht="23.25" customHeight="1" x14ac:dyDescent="0.2">
      <c r="A18" s="141" t="s">
        <v>26</v>
      </c>
      <c r="B18" s="38" t="s">
        <v>26</v>
      </c>
      <c r="C18" s="60"/>
      <c r="D18" s="61"/>
      <c r="E18" s="206"/>
      <c r="F18" s="207"/>
      <c r="G18" s="206"/>
      <c r="H18" s="207"/>
      <c r="I18" s="206">
        <f>SUMIF(F146:F194,A18,I146:I194)</f>
        <v>0</v>
      </c>
      <c r="J18" s="208"/>
    </row>
    <row r="19" spans="1:10" ht="23.25" customHeight="1" x14ac:dyDescent="0.2">
      <c r="A19" s="141" t="s">
        <v>237</v>
      </c>
      <c r="B19" s="38" t="s">
        <v>27</v>
      </c>
      <c r="C19" s="60"/>
      <c r="D19" s="61"/>
      <c r="E19" s="206"/>
      <c r="F19" s="207"/>
      <c r="G19" s="206"/>
      <c r="H19" s="207"/>
      <c r="I19" s="206">
        <f>SUMIF(F146:F194,A19,I146:I194)</f>
        <v>0</v>
      </c>
      <c r="J19" s="208"/>
    </row>
    <row r="20" spans="1:10" ht="23.25" customHeight="1" x14ac:dyDescent="0.2">
      <c r="A20" s="141" t="s">
        <v>238</v>
      </c>
      <c r="B20" s="38" t="s">
        <v>28</v>
      </c>
      <c r="C20" s="60"/>
      <c r="D20" s="61"/>
      <c r="E20" s="206"/>
      <c r="F20" s="207"/>
      <c r="G20" s="206"/>
      <c r="H20" s="207"/>
      <c r="I20" s="206">
        <f>SUMIF(F146:F194,A20,I146:I194)</f>
        <v>0</v>
      </c>
      <c r="J20" s="208"/>
    </row>
    <row r="21" spans="1:10" ht="23.25" customHeight="1" x14ac:dyDescent="0.2">
      <c r="A21" s="2"/>
      <c r="B21" s="48" t="s">
        <v>29</v>
      </c>
      <c r="C21" s="62"/>
      <c r="D21" s="63"/>
      <c r="E21" s="209"/>
      <c r="F21" s="244"/>
      <c r="G21" s="209"/>
      <c r="H21" s="244"/>
      <c r="I21" s="209">
        <f>SUM(I16:J20)</f>
        <v>0</v>
      </c>
      <c r="J21" s="210"/>
    </row>
    <row r="22" spans="1:10" ht="33" customHeight="1" x14ac:dyDescent="0.2">
      <c r="A22" s="2"/>
      <c r="B22" s="42" t="s">
        <v>33</v>
      </c>
      <c r="C22" s="60"/>
      <c r="D22" s="61"/>
      <c r="E22" s="64"/>
      <c r="F22" s="39"/>
      <c r="G22" s="33"/>
      <c r="H22" s="33"/>
      <c r="I22" s="33"/>
      <c r="J22" s="40"/>
    </row>
    <row r="23" spans="1:10" ht="23.25" customHeight="1" x14ac:dyDescent="0.2">
      <c r="A23" s="2">
        <f>ZakladDPHSni*SazbaDPH1/100</f>
        <v>0</v>
      </c>
      <c r="B23" s="38" t="s">
        <v>12</v>
      </c>
      <c r="C23" s="60"/>
      <c r="D23" s="61"/>
      <c r="E23" s="65">
        <v>15</v>
      </c>
      <c r="F23" s="39" t="s">
        <v>0</v>
      </c>
      <c r="G23" s="204">
        <f>ZakladDPHSniVypocet</f>
        <v>0</v>
      </c>
      <c r="H23" s="205"/>
      <c r="I23" s="205"/>
      <c r="J23" s="40" t="str">
        <f t="shared" ref="J23:J28" si="0">Mena</f>
        <v>CZK</v>
      </c>
    </row>
    <row r="24" spans="1:10" ht="23.25" customHeight="1" x14ac:dyDescent="0.2">
      <c r="A24" s="2">
        <f>(A23-INT(A23))*100</f>
        <v>0</v>
      </c>
      <c r="B24" s="38" t="s">
        <v>13</v>
      </c>
      <c r="C24" s="60"/>
      <c r="D24" s="61"/>
      <c r="E24" s="65">
        <f>SazbaDPH1</f>
        <v>15</v>
      </c>
      <c r="F24" s="39" t="s">
        <v>0</v>
      </c>
      <c r="G24" s="202">
        <f>A23</f>
        <v>0</v>
      </c>
      <c r="H24" s="203"/>
      <c r="I24" s="203"/>
      <c r="J24" s="40" t="str">
        <f t="shared" si="0"/>
        <v>CZK</v>
      </c>
    </row>
    <row r="25" spans="1:10" ht="23.25" customHeight="1" x14ac:dyDescent="0.2">
      <c r="A25" s="2">
        <f>ZakladDPHZakl*SazbaDPH2/100</f>
        <v>0</v>
      </c>
      <c r="B25" s="38" t="s">
        <v>14</v>
      </c>
      <c r="C25" s="60"/>
      <c r="D25" s="61"/>
      <c r="E25" s="65">
        <v>21</v>
      </c>
      <c r="F25" s="39" t="s">
        <v>0</v>
      </c>
      <c r="G25" s="204">
        <f>ZakladDPHZaklVypocet</f>
        <v>0</v>
      </c>
      <c r="H25" s="205"/>
      <c r="I25" s="205"/>
      <c r="J25" s="40" t="str">
        <f t="shared" si="0"/>
        <v>CZK</v>
      </c>
    </row>
    <row r="26" spans="1:10" ht="23.25" customHeight="1" x14ac:dyDescent="0.2">
      <c r="A26" s="2">
        <f>(A25-INT(A25))*100</f>
        <v>0</v>
      </c>
      <c r="B26" s="32" t="s">
        <v>15</v>
      </c>
      <c r="C26" s="66"/>
      <c r="D26" s="53"/>
      <c r="E26" s="67">
        <f>SazbaDPH2</f>
        <v>21</v>
      </c>
      <c r="F26" s="30" t="s">
        <v>0</v>
      </c>
      <c r="G26" s="231">
        <f>A25</f>
        <v>0</v>
      </c>
      <c r="H26" s="232"/>
      <c r="I26" s="232"/>
      <c r="J26" s="37" t="str">
        <f t="shared" si="0"/>
        <v>CZK</v>
      </c>
    </row>
    <row r="27" spans="1:10" ht="23.25" customHeight="1" thickBot="1" x14ac:dyDescent="0.25">
      <c r="A27" s="2">
        <f>ZakladDPHSni+DPHSni+ZakladDPHZakl+DPHZakl</f>
        <v>0</v>
      </c>
      <c r="B27" s="31" t="s">
        <v>4</v>
      </c>
      <c r="C27" s="68"/>
      <c r="D27" s="69"/>
      <c r="E27" s="68"/>
      <c r="F27" s="16"/>
      <c r="G27" s="233">
        <f>CenaCelkem-(ZakladDPHSni+DPHSni+ZakladDPHZakl+DPHZakl)</f>
        <v>0</v>
      </c>
      <c r="H27" s="233"/>
      <c r="I27" s="233"/>
      <c r="J27" s="41" t="str">
        <f t="shared" si="0"/>
        <v>CZK</v>
      </c>
    </row>
    <row r="28" spans="1:10" ht="27.75" hidden="1" customHeight="1" thickBot="1" x14ac:dyDescent="0.25">
      <c r="A28" s="2"/>
      <c r="B28" s="113" t="s">
        <v>23</v>
      </c>
      <c r="C28" s="114"/>
      <c r="D28" s="114"/>
      <c r="E28" s="115"/>
      <c r="F28" s="116"/>
      <c r="G28" s="212">
        <f>ZakladDPHSniVypocet+ZakladDPHZaklVypocet</f>
        <v>0</v>
      </c>
      <c r="H28" s="212"/>
      <c r="I28" s="212"/>
      <c r="J28" s="117" t="str">
        <f t="shared" si="0"/>
        <v>CZK</v>
      </c>
    </row>
    <row r="29" spans="1:10" ht="27.75" customHeight="1" thickBot="1" x14ac:dyDescent="0.25">
      <c r="A29" s="2">
        <f>(A27-INT(A27))*100</f>
        <v>0</v>
      </c>
      <c r="B29" s="113" t="s">
        <v>35</v>
      </c>
      <c r="C29" s="118"/>
      <c r="D29" s="118"/>
      <c r="E29" s="118"/>
      <c r="F29" s="119"/>
      <c r="G29" s="211">
        <f>A27</f>
        <v>0</v>
      </c>
      <c r="H29" s="211"/>
      <c r="I29" s="211"/>
      <c r="J29" s="120" t="s">
        <v>79</v>
      </c>
    </row>
    <row r="30" spans="1:10" ht="12.75" customHeight="1" x14ac:dyDescent="0.2">
      <c r="A30" s="2"/>
      <c r="B30" s="2"/>
      <c r="J30" s="9"/>
    </row>
    <row r="31" spans="1:10" ht="30" customHeight="1" x14ac:dyDescent="0.2">
      <c r="A31" s="2"/>
      <c r="B31" s="2"/>
      <c r="J31" s="9"/>
    </row>
    <row r="32" spans="1:10" ht="18.75" customHeight="1" x14ac:dyDescent="0.2">
      <c r="A32" s="2"/>
      <c r="B32" s="17"/>
      <c r="C32" s="70" t="s">
        <v>11</v>
      </c>
      <c r="D32" s="71"/>
      <c r="E32" s="71"/>
      <c r="F32" s="15" t="s">
        <v>10</v>
      </c>
      <c r="G32" s="26"/>
      <c r="H32" s="27"/>
      <c r="I32" s="26"/>
      <c r="J32" s="9"/>
    </row>
    <row r="33" spans="1:10" ht="47.25" customHeight="1" x14ac:dyDescent="0.2">
      <c r="A33" s="2"/>
      <c r="B33" s="2"/>
      <c r="J33" s="9"/>
    </row>
    <row r="34" spans="1:10" s="21" customFormat="1" ht="18.75" customHeight="1" x14ac:dyDescent="0.2">
      <c r="A34" s="20"/>
      <c r="B34" s="20"/>
      <c r="C34" s="72"/>
      <c r="D34" s="213"/>
      <c r="E34" s="214"/>
      <c r="G34" s="215"/>
      <c r="H34" s="216"/>
      <c r="I34" s="216"/>
      <c r="J34" s="25"/>
    </row>
    <row r="35" spans="1:10" ht="12.75" customHeight="1" x14ac:dyDescent="0.2">
      <c r="A35" s="2"/>
      <c r="B35" s="2"/>
      <c r="D35" s="201" t="s">
        <v>2</v>
      </c>
      <c r="E35" s="201"/>
      <c r="H35" s="10" t="s">
        <v>3</v>
      </c>
      <c r="J35" s="9"/>
    </row>
    <row r="36" spans="1:10" ht="13.5" customHeight="1" thickBot="1" x14ac:dyDescent="0.25">
      <c r="A36" s="11"/>
      <c r="B36" s="11"/>
      <c r="C36" s="73"/>
      <c r="D36" s="73"/>
      <c r="E36" s="73"/>
      <c r="F36" s="12"/>
      <c r="G36" s="12"/>
      <c r="H36" s="12"/>
      <c r="I36" s="12"/>
      <c r="J36" s="13"/>
    </row>
    <row r="37" spans="1:10" ht="27" customHeight="1" x14ac:dyDescent="0.2">
      <c r="B37" s="90" t="s">
        <v>16</v>
      </c>
      <c r="C37" s="91"/>
      <c r="D37" s="91"/>
      <c r="E37" s="91"/>
      <c r="F37" s="92"/>
      <c r="G37" s="92"/>
      <c r="H37" s="92"/>
      <c r="I37" s="92"/>
      <c r="J37" s="93"/>
    </row>
    <row r="38" spans="1:10" ht="25.5" customHeight="1" x14ac:dyDescent="0.2">
      <c r="A38" s="89" t="s">
        <v>37</v>
      </c>
      <c r="B38" s="94" t="s">
        <v>17</v>
      </c>
      <c r="C38" s="95" t="s">
        <v>5</v>
      </c>
      <c r="D38" s="95"/>
      <c r="E38" s="95"/>
      <c r="F38" s="96" t="str">
        <f>B23</f>
        <v>Základ pro sníženou DPH</v>
      </c>
      <c r="G38" s="96" t="str">
        <f>B25</f>
        <v>Základ pro základní DPH</v>
      </c>
      <c r="H38" s="97" t="s">
        <v>18</v>
      </c>
      <c r="I38" s="97" t="s">
        <v>1</v>
      </c>
      <c r="J38" s="98" t="s">
        <v>0</v>
      </c>
    </row>
    <row r="39" spans="1:10" ht="25.5" hidden="1" customHeight="1" x14ac:dyDescent="0.2">
      <c r="A39" s="89">
        <v>1</v>
      </c>
      <c r="B39" s="99" t="s">
        <v>51</v>
      </c>
      <c r="C39" s="199"/>
      <c r="D39" s="199"/>
      <c r="E39" s="199"/>
      <c r="F39" s="100">
        <f>'001 001 Naklady'!AE43+'D1.1 D1.1-01 Pol'!AE477+'D1.1 D1.1-02 Pol'!AE162+'D1.1 D1.1-03 Pol'!AE141+'D1.4 D1.4-01.1 Pol'!AE346+'D1.4 D1.4-01.2 Pol'!AE347+'D1.4 D1.4-02 Pol'!AE310+'D1.4 D1.4-04 Pol'!AE928+'D1.4 D1.4-06 Pol'!AE112+'D1.4 D1.4-07 Pol'!AE27</f>
        <v>0</v>
      </c>
      <c r="G39" s="101">
        <f>'001 001 Naklady'!AF43+'D1.1 D1.1-01 Pol'!AF477+'D1.1 D1.1-02 Pol'!AF162+'D1.1 D1.1-03 Pol'!AF141+'D1.4 D1.4-01.1 Pol'!AF346+'D1.4 D1.4-01.2 Pol'!AF347+'D1.4 D1.4-02 Pol'!AF310+'D1.4 D1.4-04 Pol'!AF928+'D1.4 D1.4-06 Pol'!AF112+'D1.4 D1.4-07 Pol'!AF27</f>
        <v>0</v>
      </c>
      <c r="H39" s="102">
        <f t="shared" ref="H39:H53" si="1">(F39*SazbaDPH1/100)+(G39*SazbaDPH2/100)</f>
        <v>0</v>
      </c>
      <c r="I39" s="102">
        <f>F39+G39+H39</f>
        <v>0</v>
      </c>
      <c r="J39" s="103" t="str">
        <f>IF(CenaCelkemVypocet=0,"",I39/CenaCelkemVypocet*100)</f>
        <v/>
      </c>
    </row>
    <row r="40" spans="1:10" ht="25.5" customHeight="1" x14ac:dyDescent="0.2">
      <c r="A40" s="89">
        <v>2</v>
      </c>
      <c r="B40" s="104"/>
      <c r="C40" s="200" t="s">
        <v>52</v>
      </c>
      <c r="D40" s="200"/>
      <c r="E40" s="200"/>
      <c r="F40" s="105">
        <f>'001 001 Naklady'!AE43</f>
        <v>0</v>
      </c>
      <c r="G40" s="106">
        <f>'001 001 Naklady'!AF43</f>
        <v>0</v>
      </c>
      <c r="H40" s="106">
        <f t="shared" si="1"/>
        <v>0</v>
      </c>
      <c r="I40" s="106">
        <f>F40+G40+H40</f>
        <v>0</v>
      </c>
      <c r="J40" s="107" t="str">
        <f>IF(CenaCelkemVypocet=0,"",I40/CenaCelkemVypocet*100)</f>
        <v/>
      </c>
    </row>
    <row r="41" spans="1:10" ht="25.5" customHeight="1" x14ac:dyDescent="0.2">
      <c r="A41" s="89">
        <v>3</v>
      </c>
      <c r="B41" s="108" t="s">
        <v>53</v>
      </c>
      <c r="C41" s="199" t="s">
        <v>54</v>
      </c>
      <c r="D41" s="199"/>
      <c r="E41" s="199"/>
      <c r="F41" s="109">
        <f>'001 001 Naklady'!AE43</f>
        <v>0</v>
      </c>
      <c r="G41" s="102">
        <f>'001 001 Naklady'!AF43</f>
        <v>0</v>
      </c>
      <c r="H41" s="102">
        <f t="shared" si="1"/>
        <v>0</v>
      </c>
      <c r="I41" s="102">
        <f>F41+G41+H41</f>
        <v>0</v>
      </c>
      <c r="J41" s="103" t="str">
        <f>IF(CenaCelkemVypocet=0,"",I41/CenaCelkemVypocet*100)</f>
        <v/>
      </c>
    </row>
    <row r="42" spans="1:10" ht="25.5" customHeight="1" x14ac:dyDescent="0.2">
      <c r="A42" s="89">
        <v>2</v>
      </c>
      <c r="B42" s="104"/>
      <c r="C42" s="200" t="s">
        <v>55</v>
      </c>
      <c r="D42" s="200"/>
      <c r="E42" s="200"/>
      <c r="F42" s="105"/>
      <c r="G42" s="106"/>
      <c r="H42" s="106">
        <f t="shared" si="1"/>
        <v>0</v>
      </c>
      <c r="I42" s="106"/>
      <c r="J42" s="107"/>
    </row>
    <row r="43" spans="1:10" ht="25.5" customHeight="1" x14ac:dyDescent="0.2">
      <c r="A43" s="89">
        <v>2</v>
      </c>
      <c r="B43" s="104" t="s">
        <v>56</v>
      </c>
      <c r="C43" s="200" t="s">
        <v>57</v>
      </c>
      <c r="D43" s="200"/>
      <c r="E43" s="200"/>
      <c r="F43" s="105">
        <f>'D1.1 D1.1-01 Pol'!AE477+'D1.1 D1.1-02 Pol'!AE162+'D1.1 D1.1-03 Pol'!AE141</f>
        <v>0</v>
      </c>
      <c r="G43" s="106">
        <f>'D1.1 D1.1-01 Pol'!AF477+'D1.1 D1.1-02 Pol'!AF162+'D1.1 D1.1-03 Pol'!AF141</f>
        <v>0</v>
      </c>
      <c r="H43" s="106">
        <f t="shared" si="1"/>
        <v>0</v>
      </c>
      <c r="I43" s="106">
        <f t="shared" ref="I43:I53" si="2">F43+G43+H43</f>
        <v>0</v>
      </c>
      <c r="J43" s="107" t="str">
        <f t="shared" ref="J43:J53" si="3">IF(CenaCelkemVypocet=0,"",I43/CenaCelkemVypocet*100)</f>
        <v/>
      </c>
    </row>
    <row r="44" spans="1:10" ht="25.5" customHeight="1" x14ac:dyDescent="0.2">
      <c r="A44" s="89">
        <v>3</v>
      </c>
      <c r="B44" s="108" t="s">
        <v>58</v>
      </c>
      <c r="C44" s="199" t="s">
        <v>59</v>
      </c>
      <c r="D44" s="199"/>
      <c r="E44" s="199"/>
      <c r="F44" s="109">
        <f>'D1.1 D1.1-01 Pol'!AE477</f>
        <v>0</v>
      </c>
      <c r="G44" s="102">
        <f>'D1.1 D1.1-01 Pol'!AF477</f>
        <v>0</v>
      </c>
      <c r="H44" s="102">
        <f t="shared" si="1"/>
        <v>0</v>
      </c>
      <c r="I44" s="102">
        <f t="shared" si="2"/>
        <v>0</v>
      </c>
      <c r="J44" s="103" t="str">
        <f t="shared" si="3"/>
        <v/>
      </c>
    </row>
    <row r="45" spans="1:10" ht="25.5" customHeight="1" x14ac:dyDescent="0.2">
      <c r="A45" s="89">
        <v>3</v>
      </c>
      <c r="B45" s="108" t="s">
        <v>60</v>
      </c>
      <c r="C45" s="199" t="s">
        <v>61</v>
      </c>
      <c r="D45" s="199"/>
      <c r="E45" s="199"/>
      <c r="F45" s="109">
        <f>'D1.1 D1.1-02 Pol'!AE162</f>
        <v>0</v>
      </c>
      <c r="G45" s="102">
        <f>'D1.1 D1.1-02 Pol'!AF162</f>
        <v>0</v>
      </c>
      <c r="H45" s="102">
        <f t="shared" si="1"/>
        <v>0</v>
      </c>
      <c r="I45" s="102">
        <f t="shared" si="2"/>
        <v>0</v>
      </c>
      <c r="J45" s="103" t="str">
        <f t="shared" si="3"/>
        <v/>
      </c>
    </row>
    <row r="46" spans="1:10" ht="25.5" customHeight="1" x14ac:dyDescent="0.2">
      <c r="A46" s="89">
        <v>3</v>
      </c>
      <c r="B46" s="108" t="s">
        <v>62</v>
      </c>
      <c r="C46" s="199" t="s">
        <v>63</v>
      </c>
      <c r="D46" s="199"/>
      <c r="E46" s="199"/>
      <c r="F46" s="109">
        <f>'D1.1 D1.1-03 Pol'!AE141</f>
        <v>0</v>
      </c>
      <c r="G46" s="102">
        <f>'D1.1 D1.1-03 Pol'!AF141</f>
        <v>0</v>
      </c>
      <c r="H46" s="102">
        <f t="shared" si="1"/>
        <v>0</v>
      </c>
      <c r="I46" s="102">
        <f t="shared" si="2"/>
        <v>0</v>
      </c>
      <c r="J46" s="103" t="str">
        <f t="shared" si="3"/>
        <v/>
      </c>
    </row>
    <row r="47" spans="1:10" ht="25.5" customHeight="1" x14ac:dyDescent="0.2">
      <c r="A47" s="89">
        <v>2</v>
      </c>
      <c r="B47" s="104" t="s">
        <v>64</v>
      </c>
      <c r="C47" s="200" t="s">
        <v>65</v>
      </c>
      <c r="D47" s="200"/>
      <c r="E47" s="200"/>
      <c r="F47" s="105">
        <f>'D1.4 D1.4-01.1 Pol'!AE346+'D1.4 D1.4-01.2 Pol'!AE347+'D1.4 D1.4-02 Pol'!AE310+'D1.4 D1.4-04 Pol'!AE928+'D1.4 D1.4-06 Pol'!AE112+'D1.4 D1.4-07 Pol'!AE27</f>
        <v>0</v>
      </c>
      <c r="G47" s="106">
        <f>'D1.4 D1.4-01.1 Pol'!AF346+'D1.4 D1.4-01.2 Pol'!AF347+'D1.4 D1.4-02 Pol'!AF310+'D1.4 D1.4-04 Pol'!AF928+'D1.4 D1.4-06 Pol'!AF112+'D1.4 D1.4-07 Pol'!AF27</f>
        <v>0</v>
      </c>
      <c r="H47" s="106">
        <f t="shared" si="1"/>
        <v>0</v>
      </c>
      <c r="I47" s="106">
        <f t="shared" si="2"/>
        <v>0</v>
      </c>
      <c r="J47" s="107" t="str">
        <f t="shared" si="3"/>
        <v/>
      </c>
    </row>
    <row r="48" spans="1:10" ht="25.5" customHeight="1" x14ac:dyDescent="0.2">
      <c r="A48" s="89">
        <v>3</v>
      </c>
      <c r="B48" s="108" t="s">
        <v>66</v>
      </c>
      <c r="C48" s="199" t="s">
        <v>67</v>
      </c>
      <c r="D48" s="199"/>
      <c r="E48" s="199"/>
      <c r="F48" s="109">
        <f>'D1.4 D1.4-01.1 Pol'!AE346</f>
        <v>0</v>
      </c>
      <c r="G48" s="102">
        <f>'D1.4 D1.4-01.1 Pol'!AF346</f>
        <v>0</v>
      </c>
      <c r="H48" s="102">
        <f t="shared" si="1"/>
        <v>0</v>
      </c>
      <c r="I48" s="102">
        <f t="shared" si="2"/>
        <v>0</v>
      </c>
      <c r="J48" s="103" t="str">
        <f t="shared" si="3"/>
        <v/>
      </c>
    </row>
    <row r="49" spans="1:52" ht="25.5" customHeight="1" x14ac:dyDescent="0.2">
      <c r="A49" s="89">
        <v>3</v>
      </c>
      <c r="B49" s="108" t="s">
        <v>68</v>
      </c>
      <c r="C49" s="199" t="s">
        <v>69</v>
      </c>
      <c r="D49" s="199"/>
      <c r="E49" s="199"/>
      <c r="F49" s="109">
        <f>'D1.4 D1.4-01.2 Pol'!AE347</f>
        <v>0</v>
      </c>
      <c r="G49" s="102">
        <f>'D1.4 D1.4-01.2 Pol'!AF347</f>
        <v>0</v>
      </c>
      <c r="H49" s="102">
        <f t="shared" si="1"/>
        <v>0</v>
      </c>
      <c r="I49" s="102">
        <f t="shared" si="2"/>
        <v>0</v>
      </c>
      <c r="J49" s="103" t="str">
        <f t="shared" si="3"/>
        <v/>
      </c>
    </row>
    <row r="50" spans="1:52" ht="25.5" customHeight="1" x14ac:dyDescent="0.2">
      <c r="A50" s="89">
        <v>3</v>
      </c>
      <c r="B50" s="108" t="s">
        <v>70</v>
      </c>
      <c r="C50" s="199" t="s">
        <v>71</v>
      </c>
      <c r="D50" s="199"/>
      <c r="E50" s="199"/>
      <c r="F50" s="109">
        <f>'D1.4 D1.4-02 Pol'!AE310</f>
        <v>0</v>
      </c>
      <c r="G50" s="102">
        <f>'D1.4 D1.4-02 Pol'!AF310</f>
        <v>0</v>
      </c>
      <c r="H50" s="102">
        <f t="shared" si="1"/>
        <v>0</v>
      </c>
      <c r="I50" s="102">
        <f t="shared" si="2"/>
        <v>0</v>
      </c>
      <c r="J50" s="103" t="str">
        <f t="shared" si="3"/>
        <v/>
      </c>
    </row>
    <row r="51" spans="1:52" ht="25.5" customHeight="1" x14ac:dyDescent="0.2">
      <c r="A51" s="89">
        <v>3</v>
      </c>
      <c r="B51" s="108" t="s">
        <v>72</v>
      </c>
      <c r="C51" s="199" t="s">
        <v>73</v>
      </c>
      <c r="D51" s="199"/>
      <c r="E51" s="199"/>
      <c r="F51" s="109">
        <f>'D1.4 D1.4-04 Pol'!AE928</f>
        <v>0</v>
      </c>
      <c r="G51" s="102">
        <f>'D1.4 D1.4-04 Pol'!AF928</f>
        <v>0</v>
      </c>
      <c r="H51" s="102">
        <f t="shared" si="1"/>
        <v>0</v>
      </c>
      <c r="I51" s="102">
        <f t="shared" si="2"/>
        <v>0</v>
      </c>
      <c r="J51" s="103" t="str">
        <f t="shared" si="3"/>
        <v/>
      </c>
    </row>
    <row r="52" spans="1:52" ht="25.5" customHeight="1" x14ac:dyDescent="0.2">
      <c r="A52" s="89">
        <v>3</v>
      </c>
      <c r="B52" s="108" t="s">
        <v>74</v>
      </c>
      <c r="C52" s="199" t="s">
        <v>75</v>
      </c>
      <c r="D52" s="199"/>
      <c r="E52" s="199"/>
      <c r="F52" s="109">
        <f>'D1.4 D1.4-06 Pol'!AE112</f>
        <v>0</v>
      </c>
      <c r="G52" s="102">
        <f>'D1.4 D1.4-06 Pol'!AF112</f>
        <v>0</v>
      </c>
      <c r="H52" s="102">
        <f t="shared" si="1"/>
        <v>0</v>
      </c>
      <c r="I52" s="102">
        <f t="shared" si="2"/>
        <v>0</v>
      </c>
      <c r="J52" s="103" t="str">
        <f t="shared" si="3"/>
        <v/>
      </c>
    </row>
    <row r="53" spans="1:52" ht="25.5" customHeight="1" x14ac:dyDescent="0.2">
      <c r="A53" s="89">
        <v>3</v>
      </c>
      <c r="B53" s="108" t="s">
        <v>76</v>
      </c>
      <c r="C53" s="199" t="s">
        <v>77</v>
      </c>
      <c r="D53" s="199"/>
      <c r="E53" s="199"/>
      <c r="F53" s="109">
        <f>'D1.4 D1.4-07 Pol'!AE27</f>
        <v>0</v>
      </c>
      <c r="G53" s="102">
        <f>'D1.4 D1.4-07 Pol'!AF27</f>
        <v>0</v>
      </c>
      <c r="H53" s="102">
        <f t="shared" si="1"/>
        <v>0</v>
      </c>
      <c r="I53" s="102">
        <f t="shared" si="2"/>
        <v>0</v>
      </c>
      <c r="J53" s="103" t="str">
        <f t="shared" si="3"/>
        <v/>
      </c>
    </row>
    <row r="54" spans="1:52" ht="25.5" customHeight="1" x14ac:dyDescent="0.2">
      <c r="A54" s="89"/>
      <c r="B54" s="196" t="s">
        <v>78</v>
      </c>
      <c r="C54" s="197"/>
      <c r="D54" s="197"/>
      <c r="E54" s="198"/>
      <c r="F54" s="110">
        <f>SUMIF(A39:A53,"=1",F39:F53)</f>
        <v>0</v>
      </c>
      <c r="G54" s="111">
        <f>SUMIF(A39:A53,"=1",G39:G53)</f>
        <v>0</v>
      </c>
      <c r="H54" s="111">
        <f>SUMIF(A39:A53,"=1",H39:H53)</f>
        <v>0</v>
      </c>
      <c r="I54" s="111">
        <f>SUMIF(A39:A53,"=1",I39:I53)</f>
        <v>0</v>
      </c>
      <c r="J54" s="112">
        <f>SUMIF(A39:A53,"=1",J39:J53)</f>
        <v>0</v>
      </c>
    </row>
    <row r="56" spans="1:52" x14ac:dyDescent="0.2">
      <c r="A56" t="s">
        <v>80</v>
      </c>
      <c r="B56" t="s">
        <v>81</v>
      </c>
    </row>
    <row r="57" spans="1:52" x14ac:dyDescent="0.2">
      <c r="B57" s="195" t="s">
        <v>82</v>
      </c>
      <c r="C57" s="195"/>
      <c r="D57" s="195"/>
      <c r="E57" s="195"/>
      <c r="F57" s="195"/>
      <c r="G57" s="195"/>
      <c r="H57" s="195"/>
      <c r="I57" s="195"/>
      <c r="J57" s="195"/>
      <c r="AZ57" s="121" t="str">
        <f>B57</f>
        <v>1. PODMÍNKY PRO ZPRACOVÁNÍ NABÍDKOVÉ CENY</v>
      </c>
    </row>
    <row r="59" spans="1:52" x14ac:dyDescent="0.2">
      <c r="B59" s="195" t="s">
        <v>83</v>
      </c>
      <c r="C59" s="195"/>
      <c r="D59" s="195"/>
      <c r="E59" s="195"/>
      <c r="F59" s="195"/>
      <c r="G59" s="195"/>
      <c r="H59" s="195"/>
      <c r="I59" s="195"/>
      <c r="J59" s="195"/>
      <c r="AZ59" s="121" t="str">
        <f>B59</f>
        <v xml:space="preserve">        Preambule</v>
      </c>
    </row>
    <row r="61" spans="1:52" ht="51" x14ac:dyDescent="0.2">
      <c r="B61" s="195" t="s">
        <v>84</v>
      </c>
      <c r="C61" s="195"/>
      <c r="D61" s="195"/>
      <c r="E61" s="195"/>
      <c r="F61" s="195"/>
      <c r="G61" s="195"/>
      <c r="H61" s="195"/>
      <c r="I61" s="195"/>
      <c r="J61" s="195"/>
      <c r="AZ61" s="121" t="str">
        <f>B61</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2" spans="1:52" ht="51" x14ac:dyDescent="0.2">
      <c r="B62" s="195" t="s">
        <v>85</v>
      </c>
      <c r="C62" s="195"/>
      <c r="D62" s="195"/>
      <c r="E62" s="195"/>
      <c r="F62" s="195"/>
      <c r="G62" s="195"/>
      <c r="H62" s="195"/>
      <c r="I62" s="195"/>
      <c r="J62" s="195"/>
      <c r="AZ62" s="121" t="str">
        <f>B62</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64" spans="1:52" x14ac:dyDescent="0.2">
      <c r="B64" s="195" t="s">
        <v>86</v>
      </c>
      <c r="C64" s="195"/>
      <c r="D64" s="195"/>
      <c r="E64" s="195"/>
      <c r="F64" s="195"/>
      <c r="G64" s="195"/>
      <c r="H64" s="195"/>
      <c r="I64" s="195"/>
      <c r="J64" s="195"/>
      <c r="AZ64" s="121" t="str">
        <f>B64</f>
        <v xml:space="preserve">        Vymezení některých pojmů</v>
      </c>
    </row>
    <row r="67" spans="2:52" x14ac:dyDescent="0.2">
      <c r="B67" s="195" t="s">
        <v>87</v>
      </c>
      <c r="C67" s="195"/>
      <c r="D67" s="195"/>
      <c r="E67" s="195"/>
      <c r="F67" s="195"/>
      <c r="G67" s="195"/>
      <c r="H67" s="195"/>
      <c r="I67" s="195"/>
      <c r="J67" s="195"/>
      <c r="AZ67" s="121" t="str">
        <f t="shared" ref="AZ67:AZ72" si="4">B67</f>
        <v>Pro účely zpracování nabídkové ceny se jsou použity některé pojmy, pod kterými se rozumí:</v>
      </c>
    </row>
    <row r="68" spans="2:52" ht="38.25" x14ac:dyDescent="0.2">
      <c r="B68" s="195" t="s">
        <v>88</v>
      </c>
      <c r="C68" s="195"/>
      <c r="D68" s="195"/>
      <c r="E68" s="195"/>
      <c r="F68" s="195"/>
      <c r="G68" s="195"/>
      <c r="H68" s="195"/>
      <c r="I68" s="195"/>
      <c r="J68" s="195"/>
      <c r="AZ68" s="121" t="str">
        <f t="shared" si="4"/>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69" spans="2:52" ht="38.25" x14ac:dyDescent="0.2">
      <c r="B69" s="195" t="s">
        <v>89</v>
      </c>
      <c r="C69" s="195"/>
      <c r="D69" s="195"/>
      <c r="E69" s="195"/>
      <c r="F69" s="195"/>
      <c r="G69" s="195"/>
      <c r="H69" s="195"/>
      <c r="I69" s="195"/>
      <c r="J69" s="195"/>
      <c r="AZ69" s="121" t="str">
        <f t="shared" si="4"/>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0" spans="2:52" ht="51" x14ac:dyDescent="0.2">
      <c r="B70" s="195" t="s">
        <v>90</v>
      </c>
      <c r="C70" s="195"/>
      <c r="D70" s="195"/>
      <c r="E70" s="195"/>
      <c r="F70" s="195"/>
      <c r="G70" s="195"/>
      <c r="H70" s="195"/>
      <c r="I70" s="195"/>
      <c r="J70" s="195"/>
      <c r="AZ70" s="121" t="str">
        <f t="shared" si="4"/>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1" spans="2:52" ht="76.5" x14ac:dyDescent="0.2">
      <c r="B71" s="195" t="s">
        <v>91</v>
      </c>
      <c r="C71" s="195"/>
      <c r="D71" s="195"/>
      <c r="E71" s="195"/>
      <c r="F71" s="195"/>
      <c r="G71" s="195"/>
      <c r="H71" s="195"/>
      <c r="I71" s="195"/>
      <c r="J71" s="195"/>
      <c r="AZ71" s="121" t="str">
        <f t="shared" si="4"/>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2" spans="2:52" ht="51" x14ac:dyDescent="0.2">
      <c r="B72" s="195" t="s">
        <v>92</v>
      </c>
      <c r="C72" s="195"/>
      <c r="D72" s="195"/>
      <c r="E72" s="195"/>
      <c r="F72" s="195"/>
      <c r="G72" s="195"/>
      <c r="H72" s="195"/>
      <c r="I72" s="195"/>
      <c r="J72" s="195"/>
      <c r="AZ72" s="121" t="str">
        <f t="shared" si="4"/>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74" spans="2:52" x14ac:dyDescent="0.2">
      <c r="B74" s="195" t="s">
        <v>93</v>
      </c>
      <c r="C74" s="195"/>
      <c r="D74" s="195"/>
      <c r="E74" s="195"/>
      <c r="F74" s="195"/>
      <c r="G74" s="195"/>
      <c r="H74" s="195"/>
      <c r="I74" s="195"/>
      <c r="J74" s="195"/>
      <c r="AZ74" s="121" t="str">
        <f>B74</f>
        <v xml:space="preserve">        Cenová soustava</v>
      </c>
    </row>
    <row r="76" spans="2:52" x14ac:dyDescent="0.2">
      <c r="B76" s="195" t="s">
        <v>94</v>
      </c>
      <c r="C76" s="195"/>
      <c r="D76" s="195"/>
      <c r="E76" s="195"/>
      <c r="F76" s="195"/>
      <c r="G76" s="195"/>
      <c r="H76" s="195"/>
      <c r="I76" s="195"/>
      <c r="J76" s="195"/>
      <c r="AZ76" s="121" t="str">
        <f>B76</f>
        <v xml:space="preserve">        Použitá cenová soustava</v>
      </c>
    </row>
    <row r="77" spans="2:52" ht="38.25" x14ac:dyDescent="0.2">
      <c r="B77" s="195" t="s">
        <v>95</v>
      </c>
      <c r="C77" s="195"/>
      <c r="D77" s="195"/>
      <c r="E77" s="195"/>
      <c r="F77" s="195"/>
      <c r="G77" s="195"/>
      <c r="H77" s="195"/>
      <c r="I77" s="195"/>
      <c r="J77" s="195"/>
      <c r="AZ77" s="121" t="str">
        <f>B77</f>
        <v>Soupisy stavebních prací, dodávek a služeb jsou zpracovány s použitím cenové soustavy zpracované společností RTS, a.s.. Položky z cenové soustavy mají uveden odkaz na cenovou soustavu včetně označení příslušného ceníku.</v>
      </c>
    </row>
    <row r="79" spans="2:52" x14ac:dyDescent="0.2">
      <c r="B79" s="195" t="s">
        <v>96</v>
      </c>
      <c r="C79" s="195"/>
      <c r="D79" s="195"/>
      <c r="E79" s="195"/>
      <c r="F79" s="195"/>
      <c r="G79" s="195"/>
      <c r="H79" s="195"/>
      <c r="I79" s="195"/>
      <c r="J79" s="195"/>
      <c r="AZ79" s="121" t="str">
        <f>B79</f>
        <v xml:space="preserve">        Technické podmínky</v>
      </c>
    </row>
    <row r="80" spans="2:52" ht="38.25" x14ac:dyDescent="0.2">
      <c r="B80" s="195" t="s">
        <v>97</v>
      </c>
      <c r="C80" s="195"/>
      <c r="D80" s="195"/>
      <c r="E80" s="195"/>
      <c r="F80" s="195"/>
      <c r="G80" s="195"/>
      <c r="H80" s="195"/>
      <c r="I80" s="195"/>
      <c r="J80" s="195"/>
      <c r="AZ80" s="121" t="str">
        <f>B80</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2" spans="2:52" x14ac:dyDescent="0.2">
      <c r="B82" s="195" t="s">
        <v>98</v>
      </c>
      <c r="C82" s="195"/>
      <c r="D82" s="195"/>
      <c r="E82" s="195"/>
      <c r="F82" s="195"/>
      <c r="G82" s="195"/>
      <c r="H82" s="195"/>
      <c r="I82" s="195"/>
      <c r="J82" s="195"/>
      <c r="AZ82" s="121" t="str">
        <f>B82</f>
        <v>Individuální položky</v>
      </c>
    </row>
    <row r="83" spans="2:52" ht="38.25" x14ac:dyDescent="0.2">
      <c r="B83" s="195" t="s">
        <v>99</v>
      </c>
      <c r="C83" s="195"/>
      <c r="D83" s="195"/>
      <c r="E83" s="195"/>
      <c r="F83" s="195"/>
      <c r="G83" s="195"/>
      <c r="H83" s="195"/>
      <c r="I83" s="195"/>
      <c r="J83" s="195"/>
      <c r="AZ83" s="121" t="str">
        <f>B83</f>
        <v>Položky soupisu prací, které cenová soustava neobsahuje, jsou označeny popisem „vlastní“. Pro tyto položky jsou cenové a technické podmínky definovány jejich popisem, případně odkazem na konkrétní část příslušné dokumentace.</v>
      </c>
    </row>
    <row r="85" spans="2:52" x14ac:dyDescent="0.2">
      <c r="B85" s="195" t="s">
        <v>100</v>
      </c>
      <c r="C85" s="195"/>
      <c r="D85" s="195"/>
      <c r="E85" s="195"/>
      <c r="F85" s="195"/>
      <c r="G85" s="195"/>
      <c r="H85" s="195"/>
      <c r="I85" s="195"/>
      <c r="J85" s="195"/>
      <c r="AZ85" s="121" t="str">
        <f>B85</f>
        <v xml:space="preserve">        Závaznost a změna soupisu</v>
      </c>
    </row>
    <row r="87" spans="2:52" x14ac:dyDescent="0.2">
      <c r="B87" s="195" t="s">
        <v>101</v>
      </c>
      <c r="C87" s="195"/>
      <c r="D87" s="195"/>
      <c r="E87" s="195"/>
      <c r="F87" s="195"/>
      <c r="G87" s="195"/>
      <c r="H87" s="195"/>
      <c r="I87" s="195"/>
      <c r="J87" s="195"/>
      <c r="AZ87" s="121" t="str">
        <f>B87</f>
        <v xml:space="preserve">        Závaznost soupisu</v>
      </c>
    </row>
    <row r="88" spans="2:52" ht="38.25" x14ac:dyDescent="0.2">
      <c r="B88" s="195" t="s">
        <v>102</v>
      </c>
      <c r="C88" s="195"/>
      <c r="D88" s="195"/>
      <c r="E88" s="195"/>
      <c r="F88" s="195"/>
      <c r="G88" s="195"/>
      <c r="H88" s="195"/>
      <c r="I88" s="195"/>
      <c r="J88" s="195"/>
      <c r="AZ88" s="121" t="str">
        <f>B88</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0" spans="2:52" x14ac:dyDescent="0.2">
      <c r="B90" s="195" t="s">
        <v>103</v>
      </c>
      <c r="C90" s="195"/>
      <c r="D90" s="195"/>
      <c r="E90" s="195"/>
      <c r="F90" s="195"/>
      <c r="G90" s="195"/>
      <c r="H90" s="195"/>
      <c r="I90" s="195"/>
      <c r="J90" s="195"/>
      <c r="AZ90" s="121" t="str">
        <f>B90</f>
        <v xml:space="preserve">        Zvláštní podmínky pro stanovení nabídkové ceny</v>
      </c>
    </row>
    <row r="92" spans="2:52" x14ac:dyDescent="0.2">
      <c r="B92" s="195" t="s">
        <v>104</v>
      </c>
      <c r="C92" s="195"/>
      <c r="D92" s="195"/>
      <c r="E92" s="195"/>
      <c r="F92" s="195"/>
      <c r="G92" s="195"/>
      <c r="H92" s="195"/>
      <c r="I92" s="195"/>
      <c r="J92" s="195"/>
      <c r="AZ92" s="121" t="str">
        <f>B92</f>
        <v xml:space="preserve">        Přeprava vybouraných hmot, suti a vytěžené zeminy</v>
      </c>
    </row>
    <row r="93" spans="2:52" ht="76.5" x14ac:dyDescent="0.2">
      <c r="B93" s="195" t="s">
        <v>105</v>
      </c>
      <c r="C93" s="195"/>
      <c r="D93" s="195"/>
      <c r="E93" s="195"/>
      <c r="F93" s="195"/>
      <c r="G93" s="195"/>
      <c r="H93" s="195"/>
      <c r="I93" s="195"/>
      <c r="J93" s="195"/>
      <c r="AZ93" s="121" t="str">
        <f>B93</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95" spans="2:52" x14ac:dyDescent="0.2">
      <c r="B95" s="195" t="s">
        <v>106</v>
      </c>
      <c r="C95" s="195"/>
      <c r="D95" s="195"/>
      <c r="E95" s="195"/>
      <c r="F95" s="195"/>
      <c r="G95" s="195"/>
      <c r="H95" s="195"/>
      <c r="I95" s="195"/>
      <c r="J95" s="195"/>
      <c r="AZ95" s="121" t="str">
        <f>B95</f>
        <v xml:space="preserve">        Vnitrostaveništní přesun stavebního materiálu</v>
      </c>
    </row>
    <row r="96" spans="2:52" ht="51" x14ac:dyDescent="0.2">
      <c r="B96" s="195" t="s">
        <v>107</v>
      </c>
      <c r="C96" s="195"/>
      <c r="D96" s="195"/>
      <c r="E96" s="195"/>
      <c r="F96" s="195"/>
      <c r="G96" s="195"/>
      <c r="H96" s="195"/>
      <c r="I96" s="195"/>
      <c r="J96" s="195"/>
      <c r="AZ96" s="121" t="str">
        <f>B96</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97" spans="2:52" ht="51" x14ac:dyDescent="0.2">
      <c r="B97" s="195" t="s">
        <v>108</v>
      </c>
      <c r="C97" s="195"/>
      <c r="D97" s="195"/>
      <c r="E97" s="195"/>
      <c r="F97" s="195"/>
      <c r="G97" s="195"/>
      <c r="H97" s="195"/>
      <c r="I97" s="195"/>
      <c r="J97" s="195"/>
      <c r="AZ97" s="121" t="str">
        <f>B97</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99" spans="2:52" x14ac:dyDescent="0.2">
      <c r="B99" s="195" t="s">
        <v>109</v>
      </c>
      <c r="C99" s="195"/>
      <c r="D99" s="195"/>
      <c r="E99" s="195"/>
      <c r="F99" s="195"/>
      <c r="G99" s="195"/>
      <c r="H99" s="195"/>
      <c r="I99" s="195"/>
      <c r="J99" s="195"/>
      <c r="AZ99" s="121" t="str">
        <f>B99</f>
        <v xml:space="preserve">        Příplatky za ztížené podmínky prací</v>
      </c>
    </row>
    <row r="100" spans="2:52" ht="25.5" x14ac:dyDescent="0.2">
      <c r="B100" s="195" t="s">
        <v>110</v>
      </c>
      <c r="C100" s="195"/>
      <c r="D100" s="195"/>
      <c r="E100" s="195"/>
      <c r="F100" s="195"/>
      <c r="G100" s="195"/>
      <c r="H100" s="195"/>
      <c r="I100" s="195"/>
      <c r="J100" s="195"/>
      <c r="AZ100" s="121" t="str">
        <f>B100</f>
        <v>Pokud soupis položku příplatku za ztížené podmínky obsahuje, je dodavatel povinen ji ocenit bez ohledu na to, že tento příplatek dodavatel standardně neuplatňuje.</v>
      </c>
    </row>
    <row r="102" spans="2:52" x14ac:dyDescent="0.2">
      <c r="B102" s="195" t="s">
        <v>111</v>
      </c>
      <c r="C102" s="195"/>
      <c r="D102" s="195"/>
      <c r="E102" s="195"/>
      <c r="F102" s="195"/>
      <c r="G102" s="195"/>
      <c r="H102" s="195"/>
      <c r="I102" s="195"/>
      <c r="J102" s="195"/>
      <c r="AZ102" s="121" t="str">
        <f>B102</f>
        <v xml:space="preserve">        Vedlejší a ostatní náklady</v>
      </c>
    </row>
    <row r="103" spans="2:52" ht="25.5" x14ac:dyDescent="0.2">
      <c r="B103" s="195" t="s">
        <v>112</v>
      </c>
      <c r="C103" s="195"/>
      <c r="D103" s="195"/>
      <c r="E103" s="195"/>
      <c r="F103" s="195"/>
      <c r="G103" s="195"/>
      <c r="H103" s="195"/>
      <c r="I103" s="195"/>
      <c r="J103" s="195"/>
      <c r="AZ103" s="121" t="str">
        <f>B103</f>
        <v>Tyto náklady jsou popsány v samostatném soupisu stavebních prací, dodávek a služeb s tím, že dodavatel je povinen v rámci těchto nákladů ocenit všechny definované náklady souhrnně pro celou stavbu.</v>
      </c>
    </row>
    <row r="107" spans="2:52" x14ac:dyDescent="0.2">
      <c r="B107" s="195" t="s">
        <v>113</v>
      </c>
      <c r="C107" s="195"/>
      <c r="D107" s="195"/>
      <c r="E107" s="195"/>
      <c r="F107" s="195"/>
      <c r="G107" s="195"/>
      <c r="H107" s="195"/>
      <c r="I107" s="195"/>
      <c r="J107" s="195"/>
      <c r="AZ107" s="121" t="str">
        <f>B107</f>
        <v>2. SPECIFICKÉ PODMÍNKY PRO ZPRACOVÁNÍ NABÍDKOVÉ CENY</v>
      </c>
    </row>
    <row r="109" spans="2:52" x14ac:dyDescent="0.2">
      <c r="B109" s="195" t="s">
        <v>114</v>
      </c>
      <c r="C109" s="195"/>
      <c r="D109" s="195"/>
      <c r="E109" s="195"/>
      <c r="F109" s="195"/>
      <c r="G109" s="195"/>
      <c r="H109" s="195"/>
      <c r="I109" s="195"/>
      <c r="J109" s="195"/>
      <c r="AZ109" s="121" t="str">
        <f>B109</f>
        <v>Zde doplní zpracovatel soupisu  případná specifika týkající se konkrétní zakázky.</v>
      </c>
    </row>
    <row r="112" spans="2:52" x14ac:dyDescent="0.2">
      <c r="B112" s="195" t="s">
        <v>115</v>
      </c>
      <c r="C112" s="195"/>
      <c r="D112" s="195"/>
      <c r="E112" s="195"/>
      <c r="F112" s="195"/>
      <c r="G112" s="195"/>
      <c r="H112" s="195"/>
      <c r="I112" s="195"/>
      <c r="J112" s="195"/>
      <c r="AZ112" s="121" t="str">
        <f>B112</f>
        <v>3. ELEKTRONICKÁ PODOBA SOUPISU</v>
      </c>
    </row>
    <row r="114" spans="1:52" x14ac:dyDescent="0.2">
      <c r="B114" s="195" t="s">
        <v>116</v>
      </c>
      <c r="C114" s="195"/>
      <c r="D114" s="195"/>
      <c r="E114" s="195"/>
      <c r="F114" s="195"/>
      <c r="G114" s="195"/>
      <c r="H114" s="195"/>
      <c r="I114" s="195"/>
      <c r="J114" s="195"/>
      <c r="AZ114" s="121" t="str">
        <f>B114</f>
        <v xml:space="preserve">        Elektronická podoba soupisu</v>
      </c>
    </row>
    <row r="115" spans="1:52" ht="25.5" x14ac:dyDescent="0.2">
      <c r="B115" s="195" t="s">
        <v>117</v>
      </c>
      <c r="C115" s="195"/>
      <c r="D115" s="195"/>
      <c r="E115" s="195"/>
      <c r="F115" s="195"/>
      <c r="G115" s="195"/>
      <c r="H115" s="195"/>
      <c r="I115" s="195"/>
      <c r="J115" s="195"/>
      <c r="AZ115" s="121" t="str">
        <f>B115</f>
        <v>V souladu se zákonem jsou předložené soupisy zpracovány i v elektronické podobě.  Elektronickou podobou soupisu stavebních prací, dodávek a služeb je formát MS EXCEL.</v>
      </c>
    </row>
    <row r="116" spans="1:52" x14ac:dyDescent="0.2">
      <c r="B116" s="195" t="s">
        <v>118</v>
      </c>
      <c r="C116" s="195"/>
      <c r="D116" s="195"/>
      <c r="E116" s="195"/>
      <c r="F116" s="195"/>
      <c r="G116" s="195"/>
      <c r="H116" s="195"/>
      <c r="I116" s="195"/>
      <c r="J116" s="195"/>
      <c r="AZ116" s="121" t="str">
        <f>B116</f>
        <v>Popis formátu soupisu odpovídá svou strukturou vzorovému soupisu volně dostupnému na internetové adrese:</v>
      </c>
    </row>
    <row r="118" spans="1:52" x14ac:dyDescent="0.2">
      <c r="B118" s="195" t="s">
        <v>119</v>
      </c>
      <c r="C118" s="195"/>
      <c r="D118" s="195"/>
      <c r="E118" s="195"/>
      <c r="F118" s="195"/>
      <c r="G118" s="195"/>
      <c r="H118" s="195"/>
      <c r="I118" s="195"/>
      <c r="J118" s="195"/>
      <c r="AZ118" s="121" t="str">
        <f>B118</f>
        <v>www.stavebnionline.cz/soupis</v>
      </c>
    </row>
    <row r="120" spans="1:52" x14ac:dyDescent="0.2">
      <c r="B120" s="195" t="s">
        <v>120</v>
      </c>
      <c r="C120" s="195"/>
      <c r="D120" s="195"/>
      <c r="E120" s="195"/>
      <c r="F120" s="195"/>
      <c r="G120" s="195"/>
      <c r="H120" s="195"/>
      <c r="I120" s="195"/>
      <c r="J120" s="195"/>
      <c r="AZ120" s="121" t="str">
        <f>B120</f>
        <v xml:space="preserve">        Zpracování elektronické podoby soupisu</v>
      </c>
    </row>
    <row r="121" spans="1:52" ht="51" x14ac:dyDescent="0.2">
      <c r="B121" s="195" t="s">
        <v>121</v>
      </c>
      <c r="C121" s="195"/>
      <c r="D121" s="195"/>
      <c r="E121" s="195"/>
      <c r="F121" s="195"/>
      <c r="G121" s="195"/>
      <c r="H121" s="195"/>
      <c r="I121" s="195"/>
      <c r="J121" s="195"/>
      <c r="AZ121" s="121" t="str">
        <f>B121</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3" spans="1:52" x14ac:dyDescent="0.2">
      <c r="B123" s="195" t="s">
        <v>122</v>
      </c>
      <c r="C123" s="195"/>
      <c r="D123" s="195"/>
      <c r="E123" s="195"/>
      <c r="F123" s="195"/>
      <c r="G123" s="195"/>
      <c r="H123" s="195"/>
      <c r="I123" s="195"/>
      <c r="J123" s="195"/>
      <c r="AZ123" s="121" t="str">
        <f>B123</f>
        <v xml:space="preserve">        Jiný formát soupisu</v>
      </c>
    </row>
    <row r="124" spans="1:52" ht="38.25" x14ac:dyDescent="0.2">
      <c r="B124" s="195" t="s">
        <v>123</v>
      </c>
      <c r="C124" s="195"/>
      <c r="D124" s="195"/>
      <c r="E124" s="195"/>
      <c r="F124" s="195"/>
      <c r="G124" s="195"/>
      <c r="H124" s="195"/>
      <c r="I124" s="195"/>
      <c r="J124" s="195"/>
      <c r="AZ124" s="121" t="str">
        <f>B124</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26" spans="1:52" x14ac:dyDescent="0.2">
      <c r="B126" s="195" t="s">
        <v>124</v>
      </c>
      <c r="C126" s="195"/>
      <c r="D126" s="195"/>
      <c r="E126" s="195"/>
      <c r="F126" s="195"/>
      <c r="G126" s="195"/>
      <c r="H126" s="195"/>
      <c r="I126" s="195"/>
      <c r="J126" s="195"/>
      <c r="AZ126" s="121" t="str">
        <f>B126</f>
        <v xml:space="preserve">        Závěrečné ustanovení</v>
      </c>
    </row>
    <row r="127" spans="1:52" x14ac:dyDescent="0.2">
      <c r="B127" s="195" t="s">
        <v>125</v>
      </c>
      <c r="C127" s="195"/>
      <c r="D127" s="195"/>
      <c r="E127" s="195"/>
      <c r="F127" s="195"/>
      <c r="G127" s="195"/>
      <c r="H127" s="195"/>
      <c r="I127" s="195"/>
      <c r="J127" s="195"/>
      <c r="AZ127" s="121" t="str">
        <f>B127</f>
        <v>Ostatní podmínky vztahující se ke zpracování nabídkové ceny jsou uvedeny v zadávací dokumentaci.</v>
      </c>
    </row>
    <row r="128" spans="1:52" x14ac:dyDescent="0.2">
      <c r="A128" t="s">
        <v>126</v>
      </c>
      <c r="B128" t="s">
        <v>127</v>
      </c>
    </row>
    <row r="129" spans="1:2" x14ac:dyDescent="0.2">
      <c r="A129" t="s">
        <v>128</v>
      </c>
      <c r="B129" t="s">
        <v>129</v>
      </c>
    </row>
    <row r="130" spans="1:2" x14ac:dyDescent="0.2">
      <c r="A130" t="s">
        <v>126</v>
      </c>
      <c r="B130" t="s">
        <v>130</v>
      </c>
    </row>
    <row r="131" spans="1:2" x14ac:dyDescent="0.2">
      <c r="A131" t="s">
        <v>128</v>
      </c>
      <c r="B131" t="s">
        <v>131</v>
      </c>
    </row>
    <row r="132" spans="1:2" x14ac:dyDescent="0.2">
      <c r="A132" t="s">
        <v>128</v>
      </c>
      <c r="B132" t="s">
        <v>132</v>
      </c>
    </row>
    <row r="133" spans="1:2" x14ac:dyDescent="0.2">
      <c r="A133" t="s">
        <v>128</v>
      </c>
      <c r="B133" t="s">
        <v>133</v>
      </c>
    </row>
    <row r="134" spans="1:2" x14ac:dyDescent="0.2">
      <c r="A134" t="s">
        <v>126</v>
      </c>
      <c r="B134" t="s">
        <v>134</v>
      </c>
    </row>
    <row r="135" spans="1:2" x14ac:dyDescent="0.2">
      <c r="A135" t="s">
        <v>128</v>
      </c>
      <c r="B135" t="s">
        <v>135</v>
      </c>
    </row>
    <row r="136" spans="1:2" x14ac:dyDescent="0.2">
      <c r="A136" t="s">
        <v>128</v>
      </c>
      <c r="B136" t="s">
        <v>136</v>
      </c>
    </row>
    <row r="137" spans="1:2" x14ac:dyDescent="0.2">
      <c r="A137" t="s">
        <v>128</v>
      </c>
      <c r="B137" t="s">
        <v>137</v>
      </c>
    </row>
    <row r="138" spans="1:2" x14ac:dyDescent="0.2">
      <c r="A138" t="s">
        <v>128</v>
      </c>
      <c r="B138" t="s">
        <v>138</v>
      </c>
    </row>
    <row r="139" spans="1:2" x14ac:dyDescent="0.2">
      <c r="A139" t="s">
        <v>128</v>
      </c>
      <c r="B139" t="s">
        <v>139</v>
      </c>
    </row>
    <row r="140" spans="1:2" x14ac:dyDescent="0.2">
      <c r="A140" t="s">
        <v>128</v>
      </c>
      <c r="B140" t="s">
        <v>140</v>
      </c>
    </row>
    <row r="143" spans="1:2" ht="15.75" x14ac:dyDescent="0.25">
      <c r="B143" s="122" t="s">
        <v>141</v>
      </c>
    </row>
    <row r="145" spans="1:10" ht="25.5" customHeight="1" x14ac:dyDescent="0.2">
      <c r="A145" s="124"/>
      <c r="B145" s="127" t="s">
        <v>17</v>
      </c>
      <c r="C145" s="127" t="s">
        <v>5</v>
      </c>
      <c r="D145" s="128"/>
      <c r="E145" s="128"/>
      <c r="F145" s="129" t="s">
        <v>142</v>
      </c>
      <c r="G145" s="129"/>
      <c r="H145" s="129"/>
      <c r="I145" s="129" t="s">
        <v>29</v>
      </c>
      <c r="J145" s="129" t="s">
        <v>0</v>
      </c>
    </row>
    <row r="146" spans="1:10" ht="36.75" customHeight="1" x14ac:dyDescent="0.2">
      <c r="A146" s="125"/>
      <c r="B146" s="130" t="s">
        <v>143</v>
      </c>
      <c r="C146" s="193" t="s">
        <v>144</v>
      </c>
      <c r="D146" s="194"/>
      <c r="E146" s="194"/>
      <c r="F146" s="137" t="s">
        <v>24</v>
      </c>
      <c r="G146" s="138"/>
      <c r="H146" s="138"/>
      <c r="I146" s="138">
        <f>'D1.1 D1.1-02 Pol'!G8</f>
        <v>0</v>
      </c>
      <c r="J146" s="134" t="str">
        <f>IF(I195=0,"",I146/I195*100)</f>
        <v/>
      </c>
    </row>
    <row r="147" spans="1:10" ht="36.75" customHeight="1" x14ac:dyDescent="0.2">
      <c r="A147" s="125"/>
      <c r="B147" s="130" t="s">
        <v>145</v>
      </c>
      <c r="C147" s="193" t="s">
        <v>146</v>
      </c>
      <c r="D147" s="194"/>
      <c r="E147" s="194"/>
      <c r="F147" s="137" t="s">
        <v>24</v>
      </c>
      <c r="G147" s="138"/>
      <c r="H147" s="138"/>
      <c r="I147" s="138">
        <f>'D1.1 D1.1-01 Pol'!G8</f>
        <v>0</v>
      </c>
      <c r="J147" s="134" t="str">
        <f>IF(I195=0,"",I147/I195*100)</f>
        <v/>
      </c>
    </row>
    <row r="148" spans="1:10" ht="36.75" customHeight="1" x14ac:dyDescent="0.2">
      <c r="A148" s="125"/>
      <c r="B148" s="130" t="s">
        <v>147</v>
      </c>
      <c r="C148" s="193" t="s">
        <v>148</v>
      </c>
      <c r="D148" s="194"/>
      <c r="E148" s="194"/>
      <c r="F148" s="137" t="s">
        <v>24</v>
      </c>
      <c r="G148" s="138"/>
      <c r="H148" s="138"/>
      <c r="I148" s="138">
        <f>'D1.1 D1.1-01 Pol'!G15</f>
        <v>0</v>
      </c>
      <c r="J148" s="134" t="str">
        <f>IF(I195=0,"",I148/I195*100)</f>
        <v/>
      </c>
    </row>
    <row r="149" spans="1:10" ht="36.75" customHeight="1" x14ac:dyDescent="0.2">
      <c r="A149" s="125"/>
      <c r="B149" s="130" t="s">
        <v>149</v>
      </c>
      <c r="C149" s="193" t="s">
        <v>150</v>
      </c>
      <c r="D149" s="194"/>
      <c r="E149" s="194"/>
      <c r="F149" s="137" t="s">
        <v>24</v>
      </c>
      <c r="G149" s="138"/>
      <c r="H149" s="138"/>
      <c r="I149" s="138">
        <f>'D1.1 D1.1-01 Pol'!G23+'D1.1 D1.1-03 Pol'!G8</f>
        <v>0</v>
      </c>
      <c r="J149" s="134" t="str">
        <f>IF(I195=0,"",I149/I195*100)</f>
        <v/>
      </c>
    </row>
    <row r="150" spans="1:10" ht="36.75" customHeight="1" x14ac:dyDescent="0.2">
      <c r="A150" s="125"/>
      <c r="B150" s="130" t="s">
        <v>151</v>
      </c>
      <c r="C150" s="193" t="s">
        <v>152</v>
      </c>
      <c r="D150" s="194"/>
      <c r="E150" s="194"/>
      <c r="F150" s="137" t="s">
        <v>24</v>
      </c>
      <c r="G150" s="138"/>
      <c r="H150" s="138"/>
      <c r="I150" s="138">
        <f>'D1.1 D1.1-01 Pol'!G51</f>
        <v>0</v>
      </c>
      <c r="J150" s="134" t="str">
        <f>IF(I195=0,"",I150/I195*100)</f>
        <v/>
      </c>
    </row>
    <row r="151" spans="1:10" ht="36.75" customHeight="1" x14ac:dyDescent="0.2">
      <c r="A151" s="125"/>
      <c r="B151" s="130" t="s">
        <v>153</v>
      </c>
      <c r="C151" s="193" t="s">
        <v>154</v>
      </c>
      <c r="D151" s="194"/>
      <c r="E151" s="194"/>
      <c r="F151" s="137" t="s">
        <v>24</v>
      </c>
      <c r="G151" s="138"/>
      <c r="H151" s="138"/>
      <c r="I151" s="138">
        <f>'D1.1 D1.1-02 Pol'!G80</f>
        <v>0</v>
      </c>
      <c r="J151" s="134" t="str">
        <f>IF(I195=0,"",I151/I195*100)</f>
        <v/>
      </c>
    </row>
    <row r="152" spans="1:10" ht="36.75" customHeight="1" x14ac:dyDescent="0.2">
      <c r="A152" s="125"/>
      <c r="B152" s="130" t="s">
        <v>155</v>
      </c>
      <c r="C152" s="193" t="s">
        <v>156</v>
      </c>
      <c r="D152" s="194"/>
      <c r="E152" s="194"/>
      <c r="F152" s="137" t="s">
        <v>24</v>
      </c>
      <c r="G152" s="138"/>
      <c r="H152" s="138"/>
      <c r="I152" s="138">
        <f>'D1.1 D1.1-01 Pol'!G74+'D1.1 D1.1-03 Pol'!G17</f>
        <v>0</v>
      </c>
      <c r="J152" s="134" t="str">
        <f>IF(I195=0,"",I152/I195*100)</f>
        <v/>
      </c>
    </row>
    <row r="153" spans="1:10" ht="36.75" customHeight="1" x14ac:dyDescent="0.2">
      <c r="A153" s="125"/>
      <c r="B153" s="130" t="s">
        <v>157</v>
      </c>
      <c r="C153" s="193" t="s">
        <v>158</v>
      </c>
      <c r="D153" s="194"/>
      <c r="E153" s="194"/>
      <c r="F153" s="137" t="s">
        <v>24</v>
      </c>
      <c r="G153" s="138"/>
      <c r="H153" s="138"/>
      <c r="I153" s="138">
        <f>'D1.1 D1.1-02 Pol'!G101+'D1.4 D1.4-02 Pol'!G8</f>
        <v>0</v>
      </c>
      <c r="J153" s="134" t="str">
        <f>IF(I195=0,"",I153/I195*100)</f>
        <v/>
      </c>
    </row>
    <row r="154" spans="1:10" ht="36.75" customHeight="1" x14ac:dyDescent="0.2">
      <c r="A154" s="125"/>
      <c r="B154" s="130" t="s">
        <v>159</v>
      </c>
      <c r="C154" s="193" t="s">
        <v>160</v>
      </c>
      <c r="D154" s="194"/>
      <c r="E154" s="194"/>
      <c r="F154" s="137" t="s">
        <v>24</v>
      </c>
      <c r="G154" s="138"/>
      <c r="H154" s="138"/>
      <c r="I154" s="138">
        <f>'D1.1 D1.1-02 Pol'!G105</f>
        <v>0</v>
      </c>
      <c r="J154" s="134" t="str">
        <f>IF(I195=0,"",I154/I195*100)</f>
        <v/>
      </c>
    </row>
    <row r="155" spans="1:10" ht="36.75" customHeight="1" x14ac:dyDescent="0.2">
      <c r="A155" s="125"/>
      <c r="B155" s="130" t="s">
        <v>161</v>
      </c>
      <c r="C155" s="193" t="s">
        <v>162</v>
      </c>
      <c r="D155" s="194"/>
      <c r="E155" s="194"/>
      <c r="F155" s="137" t="s">
        <v>24</v>
      </c>
      <c r="G155" s="138"/>
      <c r="H155" s="138"/>
      <c r="I155" s="138">
        <f>'D1.1 D1.1-02 Pol'!G109</f>
        <v>0</v>
      </c>
      <c r="J155" s="134" t="str">
        <f>IF(I195=0,"",I155/I195*100)</f>
        <v/>
      </c>
    </row>
    <row r="156" spans="1:10" ht="36.75" customHeight="1" x14ac:dyDescent="0.2">
      <c r="A156" s="125"/>
      <c r="B156" s="130" t="s">
        <v>163</v>
      </c>
      <c r="C156" s="193" t="s">
        <v>164</v>
      </c>
      <c r="D156" s="194"/>
      <c r="E156" s="194"/>
      <c r="F156" s="137" t="s">
        <v>24</v>
      </c>
      <c r="G156" s="138"/>
      <c r="H156" s="138"/>
      <c r="I156" s="138">
        <f>'D1.1 D1.1-01 Pol'!G101+'D1.4 D1.4-04 Pol'!G8</f>
        <v>0</v>
      </c>
      <c r="J156" s="134" t="str">
        <f>IF(I195=0,"",I156/I195*100)</f>
        <v/>
      </c>
    </row>
    <row r="157" spans="1:10" ht="36.75" customHeight="1" x14ac:dyDescent="0.2">
      <c r="A157" s="125"/>
      <c r="B157" s="130" t="s">
        <v>165</v>
      </c>
      <c r="C157" s="193" t="s">
        <v>166</v>
      </c>
      <c r="D157" s="194"/>
      <c r="E157" s="194"/>
      <c r="F157" s="137" t="s">
        <v>24</v>
      </c>
      <c r="G157" s="138"/>
      <c r="H157" s="138"/>
      <c r="I157" s="138">
        <f>'D1.1 D1.1-01 Pol'!G118</f>
        <v>0</v>
      </c>
      <c r="J157" s="134" t="str">
        <f>IF(I195=0,"",I157/I195*100)</f>
        <v/>
      </c>
    </row>
    <row r="158" spans="1:10" ht="36.75" customHeight="1" x14ac:dyDescent="0.2">
      <c r="A158" s="125"/>
      <c r="B158" s="130" t="s">
        <v>167</v>
      </c>
      <c r="C158" s="193" t="s">
        <v>166</v>
      </c>
      <c r="D158" s="194"/>
      <c r="E158" s="194"/>
      <c r="F158" s="137" t="s">
        <v>24</v>
      </c>
      <c r="G158" s="138"/>
      <c r="H158" s="138"/>
      <c r="I158" s="138">
        <f>'D1.1 D1.1-01 Pol'!G153</f>
        <v>0</v>
      </c>
      <c r="J158" s="134" t="str">
        <f>IF(I195=0,"",I158/I195*100)</f>
        <v/>
      </c>
    </row>
    <row r="159" spans="1:10" ht="36.75" customHeight="1" x14ac:dyDescent="0.2">
      <c r="A159" s="125"/>
      <c r="B159" s="130" t="s">
        <v>168</v>
      </c>
      <c r="C159" s="193" t="s">
        <v>169</v>
      </c>
      <c r="D159" s="194"/>
      <c r="E159" s="194"/>
      <c r="F159" s="137" t="s">
        <v>24</v>
      </c>
      <c r="G159" s="138"/>
      <c r="H159" s="138"/>
      <c r="I159" s="138">
        <f>'D1.1 D1.1-01 Pol'!G172+'D1.1 D1.1-03 Pol'!G36</f>
        <v>0</v>
      </c>
      <c r="J159" s="134" t="str">
        <f>IF(I195=0,"",I159/I195*100)</f>
        <v/>
      </c>
    </row>
    <row r="160" spans="1:10" ht="36.75" customHeight="1" x14ac:dyDescent="0.2">
      <c r="A160" s="125"/>
      <c r="B160" s="130" t="s">
        <v>170</v>
      </c>
      <c r="C160" s="193" t="s">
        <v>171</v>
      </c>
      <c r="D160" s="194"/>
      <c r="E160" s="194"/>
      <c r="F160" s="137" t="s">
        <v>24</v>
      </c>
      <c r="G160" s="138"/>
      <c r="H160" s="138"/>
      <c r="I160" s="138">
        <f>'D1.1 D1.1-01 Pol'!G186+'D1.1 D1.1-02 Pol'!G117</f>
        <v>0</v>
      </c>
      <c r="J160" s="134" t="str">
        <f>IF(I195=0,"",I160/I195*100)</f>
        <v/>
      </c>
    </row>
    <row r="161" spans="1:10" ht="36.75" customHeight="1" x14ac:dyDescent="0.2">
      <c r="A161" s="125"/>
      <c r="B161" s="130" t="s">
        <v>172</v>
      </c>
      <c r="C161" s="193" t="s">
        <v>173</v>
      </c>
      <c r="D161" s="194"/>
      <c r="E161" s="194"/>
      <c r="F161" s="137" t="s">
        <v>24</v>
      </c>
      <c r="G161" s="138"/>
      <c r="H161" s="138"/>
      <c r="I161" s="138">
        <f>'D1.1 D1.1-01 Pol'!G259+'D1.1 D1.1-02 Pol'!G124+'D1.1 D1.1-03 Pol'!G48</f>
        <v>0</v>
      </c>
      <c r="J161" s="134" t="str">
        <f>IF(I195=0,"",I161/I195*100)</f>
        <v/>
      </c>
    </row>
    <row r="162" spans="1:10" ht="36.75" customHeight="1" x14ac:dyDescent="0.2">
      <c r="A162" s="125"/>
      <c r="B162" s="130" t="s">
        <v>174</v>
      </c>
      <c r="C162" s="193" t="s">
        <v>175</v>
      </c>
      <c r="D162" s="194"/>
      <c r="E162" s="194"/>
      <c r="F162" s="137" t="s">
        <v>25</v>
      </c>
      <c r="G162" s="138"/>
      <c r="H162" s="138"/>
      <c r="I162" s="138">
        <f>'D1.1 D1.1-01 Pol'!G266</f>
        <v>0</v>
      </c>
      <c r="J162" s="134" t="str">
        <f>IF(I195=0,"",I162/I195*100)</f>
        <v/>
      </c>
    </row>
    <row r="163" spans="1:10" ht="36.75" customHeight="1" x14ac:dyDescent="0.2">
      <c r="A163" s="125"/>
      <c r="B163" s="130" t="s">
        <v>176</v>
      </c>
      <c r="C163" s="193" t="s">
        <v>177</v>
      </c>
      <c r="D163" s="194"/>
      <c r="E163" s="194"/>
      <c r="F163" s="137" t="s">
        <v>25</v>
      </c>
      <c r="G163" s="138"/>
      <c r="H163" s="138"/>
      <c r="I163" s="138">
        <f>'D1.4 D1.4-01.1 Pol'!G8+'D1.4 D1.4-01.2 Pol'!G8+'D1.4 D1.4-04 Pol'!G16</f>
        <v>0</v>
      </c>
      <c r="J163" s="134" t="str">
        <f>IF(I195=0,"",I163/I195*100)</f>
        <v/>
      </c>
    </row>
    <row r="164" spans="1:10" ht="36.75" customHeight="1" x14ac:dyDescent="0.2">
      <c r="A164" s="125"/>
      <c r="B164" s="130" t="s">
        <v>178</v>
      </c>
      <c r="C164" s="193" t="s">
        <v>179</v>
      </c>
      <c r="D164" s="194"/>
      <c r="E164" s="194"/>
      <c r="F164" s="137" t="s">
        <v>25</v>
      </c>
      <c r="G164" s="138"/>
      <c r="H164" s="138"/>
      <c r="I164" s="138">
        <f>'D1.4 D1.4-01.1 Pol'!G39+'D1.4 D1.4-01.2 Pol'!G32</f>
        <v>0</v>
      </c>
      <c r="J164" s="134" t="str">
        <f>IF(I195=0,"",I164/I195*100)</f>
        <v/>
      </c>
    </row>
    <row r="165" spans="1:10" ht="36.75" customHeight="1" x14ac:dyDescent="0.2">
      <c r="A165" s="125"/>
      <c r="B165" s="130" t="s">
        <v>180</v>
      </c>
      <c r="C165" s="193" t="s">
        <v>181</v>
      </c>
      <c r="D165" s="194"/>
      <c r="E165" s="194"/>
      <c r="F165" s="137" t="s">
        <v>25</v>
      </c>
      <c r="G165" s="138"/>
      <c r="H165" s="138"/>
      <c r="I165" s="138">
        <f>'D1.4 D1.4-01.1 Pol'!G126+'D1.4 D1.4-01.2 Pol'!G85</f>
        <v>0</v>
      </c>
      <c r="J165" s="134" t="str">
        <f>IF(I195=0,"",I165/I195*100)</f>
        <v/>
      </c>
    </row>
    <row r="166" spans="1:10" ht="36.75" customHeight="1" x14ac:dyDescent="0.2">
      <c r="A166" s="125"/>
      <c r="B166" s="130" t="s">
        <v>182</v>
      </c>
      <c r="C166" s="193" t="s">
        <v>183</v>
      </c>
      <c r="D166" s="194"/>
      <c r="E166" s="194"/>
      <c r="F166" s="137" t="s">
        <v>25</v>
      </c>
      <c r="G166" s="138"/>
      <c r="H166" s="138"/>
      <c r="I166" s="138">
        <f>'D1.4 D1.4-02 Pol'!G51</f>
        <v>0</v>
      </c>
      <c r="J166" s="134" t="str">
        <f>IF(I195=0,"",I166/I195*100)</f>
        <v/>
      </c>
    </row>
    <row r="167" spans="1:10" ht="36.75" customHeight="1" x14ac:dyDescent="0.2">
      <c r="A167" s="125"/>
      <c r="B167" s="130" t="s">
        <v>184</v>
      </c>
      <c r="C167" s="193" t="s">
        <v>185</v>
      </c>
      <c r="D167" s="194"/>
      <c r="E167" s="194"/>
      <c r="F167" s="137" t="s">
        <v>25</v>
      </c>
      <c r="G167" s="138"/>
      <c r="H167" s="138"/>
      <c r="I167" s="138">
        <f>'D1.4 D1.4-01.1 Pol'!G281</f>
        <v>0</v>
      </c>
      <c r="J167" s="134" t="str">
        <f>IF(I195=0,"",I167/I195*100)</f>
        <v/>
      </c>
    </row>
    <row r="168" spans="1:10" ht="36.75" customHeight="1" x14ac:dyDescent="0.2">
      <c r="A168" s="125"/>
      <c r="B168" s="130" t="s">
        <v>186</v>
      </c>
      <c r="C168" s="193" t="s">
        <v>187</v>
      </c>
      <c r="D168" s="194"/>
      <c r="E168" s="194"/>
      <c r="F168" s="137" t="s">
        <v>25</v>
      </c>
      <c r="G168" s="138"/>
      <c r="H168" s="138"/>
      <c r="I168" s="138">
        <f>'D1.4 D1.4-01.1 Pol'!G327+'D1.4 D1.4-01.2 Pol'!G215</f>
        <v>0</v>
      </c>
      <c r="J168" s="134" t="str">
        <f>IF(I195=0,"",I168/I195*100)</f>
        <v/>
      </c>
    </row>
    <row r="169" spans="1:10" ht="36.75" customHeight="1" x14ac:dyDescent="0.2">
      <c r="A169" s="125"/>
      <c r="B169" s="130" t="s">
        <v>188</v>
      </c>
      <c r="C169" s="193" t="s">
        <v>189</v>
      </c>
      <c r="D169" s="194"/>
      <c r="E169" s="194"/>
      <c r="F169" s="137" t="s">
        <v>25</v>
      </c>
      <c r="G169" s="138"/>
      <c r="H169" s="138"/>
      <c r="I169" s="138">
        <f>'D1.1 D1.1-01 Pol'!G274</f>
        <v>0</v>
      </c>
      <c r="J169" s="134" t="str">
        <f>IF(I195=0,"",I169/I195*100)</f>
        <v/>
      </c>
    </row>
    <row r="170" spans="1:10" ht="36.75" customHeight="1" x14ac:dyDescent="0.2">
      <c r="A170" s="125"/>
      <c r="B170" s="130" t="s">
        <v>190</v>
      </c>
      <c r="C170" s="193" t="s">
        <v>191</v>
      </c>
      <c r="D170" s="194"/>
      <c r="E170" s="194"/>
      <c r="F170" s="137" t="s">
        <v>25</v>
      </c>
      <c r="G170" s="138"/>
      <c r="H170" s="138"/>
      <c r="I170" s="138">
        <f>'D1.4 D1.4-04 Pol'!G112</f>
        <v>0</v>
      </c>
      <c r="J170" s="134" t="str">
        <f>IF(I195=0,"",I170/I195*100)</f>
        <v/>
      </c>
    </row>
    <row r="171" spans="1:10" ht="36.75" customHeight="1" x14ac:dyDescent="0.2">
      <c r="A171" s="125"/>
      <c r="B171" s="130" t="s">
        <v>192</v>
      </c>
      <c r="C171" s="193" t="s">
        <v>193</v>
      </c>
      <c r="D171" s="194"/>
      <c r="E171" s="194"/>
      <c r="F171" s="137" t="s">
        <v>25</v>
      </c>
      <c r="G171" s="138"/>
      <c r="H171" s="138"/>
      <c r="I171" s="138">
        <f>'D1.4 D1.4-04 Pol'!G232</f>
        <v>0</v>
      </c>
      <c r="J171" s="134" t="str">
        <f>IF(I195=0,"",I171/I195*100)</f>
        <v/>
      </c>
    </row>
    <row r="172" spans="1:10" ht="36.75" customHeight="1" x14ac:dyDescent="0.2">
      <c r="A172" s="125"/>
      <c r="B172" s="130" t="s">
        <v>194</v>
      </c>
      <c r="C172" s="193" t="s">
        <v>195</v>
      </c>
      <c r="D172" s="194"/>
      <c r="E172" s="194"/>
      <c r="F172" s="137" t="s">
        <v>25</v>
      </c>
      <c r="G172" s="138"/>
      <c r="H172" s="138"/>
      <c r="I172" s="138">
        <f>'D1.4 D1.4-04 Pol'!G393</f>
        <v>0</v>
      </c>
      <c r="J172" s="134" t="str">
        <f>IF(I195=0,"",I172/I195*100)</f>
        <v/>
      </c>
    </row>
    <row r="173" spans="1:10" ht="36.75" customHeight="1" x14ac:dyDescent="0.2">
      <c r="A173" s="125"/>
      <c r="B173" s="130" t="s">
        <v>196</v>
      </c>
      <c r="C173" s="193" t="s">
        <v>197</v>
      </c>
      <c r="D173" s="194"/>
      <c r="E173" s="194"/>
      <c r="F173" s="137" t="s">
        <v>25</v>
      </c>
      <c r="G173" s="138"/>
      <c r="H173" s="138"/>
      <c r="I173" s="138">
        <f>'D1.4 D1.4-04 Pol'!G510</f>
        <v>0</v>
      </c>
      <c r="J173" s="134" t="str">
        <f>IF(I195=0,"",I173/I195*100)</f>
        <v/>
      </c>
    </row>
    <row r="174" spans="1:10" ht="36.75" customHeight="1" x14ac:dyDescent="0.2">
      <c r="A174" s="125"/>
      <c r="B174" s="130" t="s">
        <v>198</v>
      </c>
      <c r="C174" s="193" t="s">
        <v>199</v>
      </c>
      <c r="D174" s="194"/>
      <c r="E174" s="194"/>
      <c r="F174" s="137" t="s">
        <v>25</v>
      </c>
      <c r="G174" s="138"/>
      <c r="H174" s="138"/>
      <c r="I174" s="138">
        <f>'D1.4 D1.4-04 Pol'!G839</f>
        <v>0</v>
      </c>
      <c r="J174" s="134" t="str">
        <f>IF(I195=0,"",I174/I195*100)</f>
        <v/>
      </c>
    </row>
    <row r="175" spans="1:10" ht="36.75" customHeight="1" x14ac:dyDescent="0.2">
      <c r="A175" s="125"/>
      <c r="B175" s="130" t="s">
        <v>200</v>
      </c>
      <c r="C175" s="193" t="s">
        <v>201</v>
      </c>
      <c r="D175" s="194"/>
      <c r="E175" s="194"/>
      <c r="F175" s="137" t="s">
        <v>25</v>
      </c>
      <c r="G175" s="138"/>
      <c r="H175" s="138"/>
      <c r="I175" s="138">
        <f>'D1.1 D1.1-03 Pol'!G52</f>
        <v>0</v>
      </c>
      <c r="J175" s="134" t="str">
        <f>IF(I195=0,"",I175/I195*100)</f>
        <v/>
      </c>
    </row>
    <row r="176" spans="1:10" ht="36.75" customHeight="1" x14ac:dyDescent="0.2">
      <c r="A176" s="125"/>
      <c r="B176" s="130" t="s">
        <v>202</v>
      </c>
      <c r="C176" s="193" t="s">
        <v>203</v>
      </c>
      <c r="D176" s="194"/>
      <c r="E176" s="194"/>
      <c r="F176" s="137" t="s">
        <v>25</v>
      </c>
      <c r="G176" s="138"/>
      <c r="H176" s="138"/>
      <c r="I176" s="138">
        <f>'D1.1 D1.1-01 Pol'!G327+'D1.4 D1.4-04 Pol'!G865</f>
        <v>0</v>
      </c>
      <c r="J176" s="134" t="str">
        <f>IF(I195=0,"",I176/I195*100)</f>
        <v/>
      </c>
    </row>
    <row r="177" spans="1:10" ht="36.75" customHeight="1" x14ac:dyDescent="0.2">
      <c r="A177" s="125"/>
      <c r="B177" s="130" t="s">
        <v>204</v>
      </c>
      <c r="C177" s="193" t="s">
        <v>205</v>
      </c>
      <c r="D177" s="194"/>
      <c r="E177" s="194"/>
      <c r="F177" s="137" t="s">
        <v>25</v>
      </c>
      <c r="G177" s="138"/>
      <c r="H177" s="138"/>
      <c r="I177" s="138">
        <f>'D1.1 D1.1-01 Pol'!G341</f>
        <v>0</v>
      </c>
      <c r="J177" s="134" t="str">
        <f>IF(I195=0,"",I177/I195*100)</f>
        <v/>
      </c>
    </row>
    <row r="178" spans="1:10" ht="36.75" customHeight="1" x14ac:dyDescent="0.2">
      <c r="A178" s="125"/>
      <c r="B178" s="130" t="s">
        <v>206</v>
      </c>
      <c r="C178" s="193" t="s">
        <v>207</v>
      </c>
      <c r="D178" s="194"/>
      <c r="E178" s="194"/>
      <c r="F178" s="137" t="s">
        <v>25</v>
      </c>
      <c r="G178" s="138"/>
      <c r="H178" s="138"/>
      <c r="I178" s="138">
        <f>'D1.1 D1.1-01 Pol'!G350</f>
        <v>0</v>
      </c>
      <c r="J178" s="134" t="str">
        <f>IF(I195=0,"",I178/I195*100)</f>
        <v/>
      </c>
    </row>
    <row r="179" spans="1:10" ht="36.75" customHeight="1" x14ac:dyDescent="0.2">
      <c r="A179" s="125"/>
      <c r="B179" s="130" t="s">
        <v>208</v>
      </c>
      <c r="C179" s="193" t="s">
        <v>209</v>
      </c>
      <c r="D179" s="194"/>
      <c r="E179" s="194"/>
      <c r="F179" s="137" t="s">
        <v>25</v>
      </c>
      <c r="G179" s="138"/>
      <c r="H179" s="138"/>
      <c r="I179" s="138">
        <f>'D1.1 D1.1-03 Pol'!G60</f>
        <v>0</v>
      </c>
      <c r="J179" s="134" t="str">
        <f>IF(I195=0,"",I179/I195*100)</f>
        <v/>
      </c>
    </row>
    <row r="180" spans="1:10" ht="36.75" customHeight="1" x14ac:dyDescent="0.2">
      <c r="A180" s="125"/>
      <c r="B180" s="130" t="s">
        <v>210</v>
      </c>
      <c r="C180" s="193" t="s">
        <v>211</v>
      </c>
      <c r="D180" s="194"/>
      <c r="E180" s="194"/>
      <c r="F180" s="137" t="s">
        <v>25</v>
      </c>
      <c r="G180" s="138"/>
      <c r="H180" s="138"/>
      <c r="I180" s="138">
        <f>'D1.1 D1.1-01 Pol'!G398+'D1.4 D1.4-02 Pol'!G283+'D1.4 D1.4-04 Pol'!G875</f>
        <v>0</v>
      </c>
      <c r="J180" s="134" t="str">
        <f>IF(I195=0,"",I180/I195*100)</f>
        <v/>
      </c>
    </row>
    <row r="181" spans="1:10" ht="36.75" customHeight="1" x14ac:dyDescent="0.2">
      <c r="A181" s="125"/>
      <c r="B181" s="130" t="s">
        <v>212</v>
      </c>
      <c r="C181" s="193" t="s">
        <v>213</v>
      </c>
      <c r="D181" s="194"/>
      <c r="E181" s="194"/>
      <c r="F181" s="137" t="s">
        <v>25</v>
      </c>
      <c r="G181" s="138"/>
      <c r="H181" s="138"/>
      <c r="I181" s="138">
        <f>'D1.1 D1.1-01 Pol'!G412+'D1.1 D1.1-03 Pol'!G88</f>
        <v>0</v>
      </c>
      <c r="J181" s="134" t="str">
        <f>IF(I195=0,"",I181/I195*100)</f>
        <v/>
      </c>
    </row>
    <row r="182" spans="1:10" ht="36.75" customHeight="1" x14ac:dyDescent="0.2">
      <c r="A182" s="125"/>
      <c r="B182" s="130" t="s">
        <v>214</v>
      </c>
      <c r="C182" s="193" t="s">
        <v>215</v>
      </c>
      <c r="D182" s="194"/>
      <c r="E182" s="194"/>
      <c r="F182" s="137" t="s">
        <v>25</v>
      </c>
      <c r="G182" s="138"/>
      <c r="H182" s="138"/>
      <c r="I182" s="138">
        <f>'D1.4 D1.4-06 Pol'!G8</f>
        <v>0</v>
      </c>
      <c r="J182" s="134" t="str">
        <f>IF(I195=0,"",I182/I195*100)</f>
        <v/>
      </c>
    </row>
    <row r="183" spans="1:10" ht="36.75" customHeight="1" x14ac:dyDescent="0.2">
      <c r="A183" s="125"/>
      <c r="B183" s="130" t="s">
        <v>216</v>
      </c>
      <c r="C183" s="193" t="s">
        <v>217</v>
      </c>
      <c r="D183" s="194"/>
      <c r="E183" s="194"/>
      <c r="F183" s="137" t="s">
        <v>25</v>
      </c>
      <c r="G183" s="138"/>
      <c r="H183" s="138"/>
      <c r="I183" s="138">
        <f>'D1.4 D1.4-06 Pol'!G17</f>
        <v>0</v>
      </c>
      <c r="J183" s="134" t="str">
        <f>IF(I195=0,"",I183/I195*100)</f>
        <v/>
      </c>
    </row>
    <row r="184" spans="1:10" ht="36.75" customHeight="1" x14ac:dyDescent="0.2">
      <c r="A184" s="125"/>
      <c r="B184" s="130" t="s">
        <v>218</v>
      </c>
      <c r="C184" s="193" t="s">
        <v>219</v>
      </c>
      <c r="D184" s="194"/>
      <c r="E184" s="194"/>
      <c r="F184" s="137" t="s">
        <v>25</v>
      </c>
      <c r="G184" s="138"/>
      <c r="H184" s="138"/>
      <c r="I184" s="138">
        <f>'D1.4 D1.4-06 Pol'!G26</f>
        <v>0</v>
      </c>
      <c r="J184" s="134" t="str">
        <f>IF(I195=0,"",I184/I195*100)</f>
        <v/>
      </c>
    </row>
    <row r="185" spans="1:10" ht="36.75" customHeight="1" x14ac:dyDescent="0.2">
      <c r="A185" s="125"/>
      <c r="B185" s="130" t="s">
        <v>220</v>
      </c>
      <c r="C185" s="193" t="s">
        <v>221</v>
      </c>
      <c r="D185" s="194"/>
      <c r="E185" s="194"/>
      <c r="F185" s="137" t="s">
        <v>25</v>
      </c>
      <c r="G185" s="138"/>
      <c r="H185" s="138"/>
      <c r="I185" s="138">
        <f>'D1.4 D1.4-06 Pol'!G35</f>
        <v>0</v>
      </c>
      <c r="J185" s="134" t="str">
        <f>IF(I195=0,"",I185/I195*100)</f>
        <v/>
      </c>
    </row>
    <row r="186" spans="1:10" ht="36.75" customHeight="1" x14ac:dyDescent="0.2">
      <c r="A186" s="125"/>
      <c r="B186" s="130" t="s">
        <v>222</v>
      </c>
      <c r="C186" s="193" t="s">
        <v>223</v>
      </c>
      <c r="D186" s="194"/>
      <c r="E186" s="194"/>
      <c r="F186" s="137" t="s">
        <v>25</v>
      </c>
      <c r="G186" s="138"/>
      <c r="H186" s="138"/>
      <c r="I186" s="138">
        <f>'D1.4 D1.4-06 Pol'!G44</f>
        <v>0</v>
      </c>
      <c r="J186" s="134" t="str">
        <f>IF(I195=0,"",I186/I195*100)</f>
        <v/>
      </c>
    </row>
    <row r="187" spans="1:10" ht="36.75" customHeight="1" x14ac:dyDescent="0.2">
      <c r="A187" s="125"/>
      <c r="B187" s="130" t="s">
        <v>224</v>
      </c>
      <c r="C187" s="193" t="s">
        <v>225</v>
      </c>
      <c r="D187" s="194"/>
      <c r="E187" s="194"/>
      <c r="F187" s="137" t="s">
        <v>25</v>
      </c>
      <c r="G187" s="138"/>
      <c r="H187" s="138"/>
      <c r="I187" s="138">
        <f>'D1.4 D1.4-06 Pol'!G57</f>
        <v>0</v>
      </c>
      <c r="J187" s="134" t="str">
        <f>IF(I195=0,"",I187/I195*100)</f>
        <v/>
      </c>
    </row>
    <row r="188" spans="1:10" ht="36.75" customHeight="1" x14ac:dyDescent="0.2">
      <c r="A188" s="125"/>
      <c r="B188" s="130" t="s">
        <v>226</v>
      </c>
      <c r="C188" s="193" t="s">
        <v>227</v>
      </c>
      <c r="D188" s="194"/>
      <c r="E188" s="194"/>
      <c r="F188" s="137" t="s">
        <v>25</v>
      </c>
      <c r="G188" s="138"/>
      <c r="H188" s="138"/>
      <c r="I188" s="138">
        <f>'D1.4 D1.4-06 Pol'!G70</f>
        <v>0</v>
      </c>
      <c r="J188" s="134" t="str">
        <f>IF(I195=0,"",I188/I195*100)</f>
        <v/>
      </c>
    </row>
    <row r="189" spans="1:10" ht="36.75" customHeight="1" x14ac:dyDescent="0.2">
      <c r="A189" s="125"/>
      <c r="B189" s="130" t="s">
        <v>228</v>
      </c>
      <c r="C189" s="193" t="s">
        <v>229</v>
      </c>
      <c r="D189" s="194"/>
      <c r="E189" s="194"/>
      <c r="F189" s="137" t="s">
        <v>25</v>
      </c>
      <c r="G189" s="138"/>
      <c r="H189" s="138"/>
      <c r="I189" s="138">
        <f>'D1.4 D1.4-06 Pol'!G87</f>
        <v>0</v>
      </c>
      <c r="J189" s="134" t="str">
        <f>IF(I195=0,"",I189/I195*100)</f>
        <v/>
      </c>
    </row>
    <row r="190" spans="1:10" ht="36.75" customHeight="1" x14ac:dyDescent="0.2">
      <c r="A190" s="125"/>
      <c r="B190" s="130" t="s">
        <v>230</v>
      </c>
      <c r="C190" s="193" t="s">
        <v>231</v>
      </c>
      <c r="D190" s="194"/>
      <c r="E190" s="194"/>
      <c r="F190" s="137" t="s">
        <v>26</v>
      </c>
      <c r="G190" s="138"/>
      <c r="H190" s="138"/>
      <c r="I190" s="138">
        <f>'D1.4 D1.4-07 Pol'!G8</f>
        <v>0</v>
      </c>
      <c r="J190" s="134" t="str">
        <f>IF(I195=0,"",I190/I195*100)</f>
        <v/>
      </c>
    </row>
    <row r="191" spans="1:10" ht="36.75" customHeight="1" x14ac:dyDescent="0.2">
      <c r="A191" s="125"/>
      <c r="B191" s="130" t="s">
        <v>232</v>
      </c>
      <c r="C191" s="193" t="s">
        <v>233</v>
      </c>
      <c r="D191" s="194"/>
      <c r="E191" s="194"/>
      <c r="F191" s="137" t="s">
        <v>26</v>
      </c>
      <c r="G191" s="138"/>
      <c r="H191" s="138"/>
      <c r="I191" s="138">
        <f>'D1.4 D1.4-07 Pol'!G21</f>
        <v>0</v>
      </c>
      <c r="J191" s="134" t="str">
        <f>IF(I195=0,"",I191/I195*100)</f>
        <v/>
      </c>
    </row>
    <row r="192" spans="1:10" ht="36.75" customHeight="1" x14ac:dyDescent="0.2">
      <c r="A192" s="125"/>
      <c r="B192" s="130" t="s">
        <v>234</v>
      </c>
      <c r="C192" s="193" t="s">
        <v>235</v>
      </c>
      <c r="D192" s="194"/>
      <c r="E192" s="194"/>
      <c r="F192" s="137" t="s">
        <v>236</v>
      </c>
      <c r="G192" s="138"/>
      <c r="H192" s="138"/>
      <c r="I192" s="138">
        <f>'D1.1 D1.1-01 Pol'!G431+'D1.1 D1.1-02 Pol'!G132+'D1.1 D1.1-03 Pol'!G105</f>
        <v>0</v>
      </c>
      <c r="J192" s="134" t="str">
        <f>IF(I195=0,"",I192/I195*100)</f>
        <v/>
      </c>
    </row>
    <row r="193" spans="1:10" ht="36.75" customHeight="1" x14ac:dyDescent="0.2">
      <c r="A193" s="125"/>
      <c r="B193" s="130" t="s">
        <v>237</v>
      </c>
      <c r="C193" s="193" t="s">
        <v>27</v>
      </c>
      <c r="D193" s="194"/>
      <c r="E193" s="194"/>
      <c r="F193" s="137" t="s">
        <v>237</v>
      </c>
      <c r="G193" s="138"/>
      <c r="H193" s="138"/>
      <c r="I193" s="138">
        <f>'001 001 Naklady'!G8+'D1.4 D1.4-06 Pol'!G92</f>
        <v>0</v>
      </c>
      <c r="J193" s="134" t="str">
        <f>IF(I195=0,"",I193/I195*100)</f>
        <v/>
      </c>
    </row>
    <row r="194" spans="1:10" ht="36.75" customHeight="1" x14ac:dyDescent="0.2">
      <c r="A194" s="125"/>
      <c r="B194" s="130" t="s">
        <v>238</v>
      </c>
      <c r="C194" s="193" t="s">
        <v>28</v>
      </c>
      <c r="D194" s="194"/>
      <c r="E194" s="194"/>
      <c r="F194" s="137" t="s">
        <v>238</v>
      </c>
      <c r="G194" s="138"/>
      <c r="H194" s="138"/>
      <c r="I194" s="138">
        <f>'001 001 Naklady'!G20+'D1.4 D1.4-04 Pol'!G910+'D1.4 D1.4-06 Pol'!G100</f>
        <v>0</v>
      </c>
      <c r="J194" s="134" t="str">
        <f>IF(I195=0,"",I194/I195*100)</f>
        <v/>
      </c>
    </row>
    <row r="195" spans="1:10" ht="25.5" customHeight="1" x14ac:dyDescent="0.2">
      <c r="A195" s="126"/>
      <c r="B195" s="131" t="s">
        <v>1</v>
      </c>
      <c r="C195" s="132"/>
      <c r="D195" s="133"/>
      <c r="E195" s="133"/>
      <c r="F195" s="139"/>
      <c r="G195" s="140"/>
      <c r="H195" s="140"/>
      <c r="I195" s="140">
        <f>SUM(I146:I194)</f>
        <v>0</v>
      </c>
      <c r="J195" s="135">
        <f>SUM(J146:J194)</f>
        <v>0</v>
      </c>
    </row>
    <row r="196" spans="1:10" x14ac:dyDescent="0.2">
      <c r="F196" s="88"/>
      <c r="G196" s="88"/>
      <c r="H196" s="88"/>
      <c r="I196" s="88"/>
      <c r="J196" s="136"/>
    </row>
    <row r="197" spans="1:10" x14ac:dyDescent="0.2">
      <c r="F197" s="88"/>
      <c r="G197" s="88"/>
      <c r="H197" s="88"/>
      <c r="I197" s="88"/>
      <c r="J197" s="136"/>
    </row>
    <row r="198" spans="1:10" x14ac:dyDescent="0.2">
      <c r="F198" s="88"/>
      <c r="G198" s="88"/>
      <c r="H198" s="88"/>
      <c r="I198" s="88"/>
      <c r="J198" s="136"/>
    </row>
  </sheetData>
  <sheetProtection algorithmName="SHA-512" hashValue="mpPmNQGO9j2qQY7ocFdx8VOQE/duogUGg9G7FkqOia6AY3IlvLKkJyr+HM+O6trlhfKKpdKztygBFX6eYdDFXQ==" saltValue="lidpBMTMwxB72YIsDp0jm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50">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4:E44"/>
    <mergeCell ref="C45:E45"/>
    <mergeCell ref="C46:E46"/>
    <mergeCell ref="C47:E47"/>
    <mergeCell ref="C48:E48"/>
    <mergeCell ref="C39:E39"/>
    <mergeCell ref="C40:E40"/>
    <mergeCell ref="C41:E41"/>
    <mergeCell ref="C42:E42"/>
    <mergeCell ref="C43:E43"/>
    <mergeCell ref="B54:E54"/>
    <mergeCell ref="B57:J57"/>
    <mergeCell ref="B59:J59"/>
    <mergeCell ref="B61:J61"/>
    <mergeCell ref="B62:J62"/>
    <mergeCell ref="C49:E49"/>
    <mergeCell ref="C50:E50"/>
    <mergeCell ref="C51:E51"/>
    <mergeCell ref="C52:E52"/>
    <mergeCell ref="C53:E53"/>
    <mergeCell ref="B71:J71"/>
    <mergeCell ref="B72:J72"/>
    <mergeCell ref="B74:J74"/>
    <mergeCell ref="B76:J76"/>
    <mergeCell ref="B77:J77"/>
    <mergeCell ref="B64:J64"/>
    <mergeCell ref="B67:J67"/>
    <mergeCell ref="B68:J68"/>
    <mergeCell ref="B69:J69"/>
    <mergeCell ref="B70:J70"/>
    <mergeCell ref="B87:J87"/>
    <mergeCell ref="B88:J88"/>
    <mergeCell ref="B90:J90"/>
    <mergeCell ref="B92:J92"/>
    <mergeCell ref="B93:J93"/>
    <mergeCell ref="B79:J79"/>
    <mergeCell ref="B80:J80"/>
    <mergeCell ref="B82:J82"/>
    <mergeCell ref="B83:J83"/>
    <mergeCell ref="B85:J85"/>
    <mergeCell ref="B102:J102"/>
    <mergeCell ref="B103:J103"/>
    <mergeCell ref="B107:J107"/>
    <mergeCell ref="B109:J109"/>
    <mergeCell ref="B112:J112"/>
    <mergeCell ref="B95:J95"/>
    <mergeCell ref="B96:J96"/>
    <mergeCell ref="B97:J97"/>
    <mergeCell ref="B99:J99"/>
    <mergeCell ref="B100:J100"/>
    <mergeCell ref="B121:J121"/>
    <mergeCell ref="B123:J123"/>
    <mergeCell ref="B124:J124"/>
    <mergeCell ref="B126:J126"/>
    <mergeCell ref="B127:J127"/>
    <mergeCell ref="B114:J114"/>
    <mergeCell ref="B115:J115"/>
    <mergeCell ref="B116:J116"/>
    <mergeCell ref="B118:J118"/>
    <mergeCell ref="B120:J120"/>
    <mergeCell ref="C151:E151"/>
    <mergeCell ref="C152:E152"/>
    <mergeCell ref="C153:E153"/>
    <mergeCell ref="C154:E154"/>
    <mergeCell ref="C155:E155"/>
    <mergeCell ref="C146:E146"/>
    <mergeCell ref="C147:E147"/>
    <mergeCell ref="C148:E148"/>
    <mergeCell ref="C149:E149"/>
    <mergeCell ref="C150:E150"/>
    <mergeCell ref="C161:E161"/>
    <mergeCell ref="C162:E162"/>
    <mergeCell ref="C163:E163"/>
    <mergeCell ref="C164:E164"/>
    <mergeCell ref="C165:E165"/>
    <mergeCell ref="C156:E156"/>
    <mergeCell ref="C157:E157"/>
    <mergeCell ref="C158:E158"/>
    <mergeCell ref="C159:E159"/>
    <mergeCell ref="C160:E160"/>
    <mergeCell ref="C171:E171"/>
    <mergeCell ref="C172:E172"/>
    <mergeCell ref="C173:E173"/>
    <mergeCell ref="C174:E174"/>
    <mergeCell ref="C175:E175"/>
    <mergeCell ref="C166:E166"/>
    <mergeCell ref="C167:E167"/>
    <mergeCell ref="C168:E168"/>
    <mergeCell ref="C169:E169"/>
    <mergeCell ref="C170:E170"/>
    <mergeCell ref="C181:E181"/>
    <mergeCell ref="C182:E182"/>
    <mergeCell ref="C183:E183"/>
    <mergeCell ref="C184:E184"/>
    <mergeCell ref="C185:E185"/>
    <mergeCell ref="C176:E176"/>
    <mergeCell ref="C177:E177"/>
    <mergeCell ref="C178:E178"/>
    <mergeCell ref="C179:E179"/>
    <mergeCell ref="C180:E180"/>
    <mergeCell ref="C191:E191"/>
    <mergeCell ref="C192:E192"/>
    <mergeCell ref="C193:E193"/>
    <mergeCell ref="C194:E194"/>
    <mergeCell ref="C186:E186"/>
    <mergeCell ref="C187:E187"/>
    <mergeCell ref="C188:E188"/>
    <mergeCell ref="C189:E189"/>
    <mergeCell ref="C190:E190"/>
  </mergeCells>
  <phoneticPr fontId="0" type="noConversion"/>
  <pageMargins left="0.39370078740157483" right="0.19685039370078741" top="0.59055118110236227" bottom="0.39370078740157483" header="0" footer="0.19685039370078741"/>
  <pageSetup paperSize="9" scale="9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40"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45" t="s">
        <v>6</v>
      </c>
      <c r="B1" s="245"/>
      <c r="C1" s="246"/>
      <c r="D1" s="245"/>
      <c r="E1" s="245"/>
      <c r="F1" s="245"/>
      <c r="G1" s="245"/>
    </row>
    <row r="2" spans="1:7" ht="24.95" customHeight="1" x14ac:dyDescent="0.2">
      <c r="A2" s="50" t="s">
        <v>7</v>
      </c>
      <c r="B2" s="49"/>
      <c r="C2" s="247"/>
      <c r="D2" s="247"/>
      <c r="E2" s="247"/>
      <c r="F2" s="247"/>
      <c r="G2" s="248"/>
    </row>
    <row r="3" spans="1:7" ht="24.95" customHeight="1" x14ac:dyDescent="0.2">
      <c r="A3" s="50" t="s">
        <v>8</v>
      </c>
      <c r="B3" s="49"/>
      <c r="C3" s="247"/>
      <c r="D3" s="247"/>
      <c r="E3" s="247"/>
      <c r="F3" s="247"/>
      <c r="G3" s="248"/>
    </row>
    <row r="4" spans="1:7" ht="24.95" customHeight="1" x14ac:dyDescent="0.2">
      <c r="A4" s="50" t="s">
        <v>9</v>
      </c>
      <c r="B4" s="49"/>
      <c r="C4" s="247"/>
      <c r="D4" s="247"/>
      <c r="E4" s="247"/>
      <c r="F4" s="247"/>
      <c r="G4" s="248"/>
    </row>
    <row r="5" spans="1:7" x14ac:dyDescent="0.2">
      <c r="B5" s="4"/>
      <c r="C5" s="5"/>
      <c r="D5" s="6"/>
    </row>
  </sheetData>
  <sheetProtection algorithmName="SHA-512" hashValue="yzfiJwEIhSWXJOKsNuqdBfyVTo9oZTNSp0NH8xC4PF6FjHihxrBak9Ft+/JugGr5BP7fXN84AoED4QBB3skNxA==" saltValue="X1G5R5fXXudVq/nIYWNQQ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7B6D-3811-4BA6-9129-13A519F52283}">
  <sheetPr>
    <outlinePr summaryBelow="0"/>
  </sheetPr>
  <dimension ref="A1:BH5000"/>
  <sheetViews>
    <sheetView view="pageBreakPreview" zoomScale="60" zoomScaleNormal="100" workbookViewId="0">
      <pane ySplit="7" topLeftCell="A8" activePane="bottomLeft" state="frozen"/>
      <selection pane="bottomLeft" activeCell="S4" sqref="R4:S4"/>
    </sheetView>
  </sheetViews>
  <sheetFormatPr defaultRowHeight="12.75" outlineLevelRow="2"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3" t="s">
        <v>239</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53</v>
      </c>
      <c r="C3" s="254" t="s">
        <v>54</v>
      </c>
      <c r="D3" s="255"/>
      <c r="E3" s="255"/>
      <c r="F3" s="255"/>
      <c r="G3" s="256"/>
      <c r="AC3" s="123" t="s">
        <v>242</v>
      </c>
      <c r="AG3" t="s">
        <v>243</v>
      </c>
    </row>
    <row r="4" spans="1:60" ht="24.95" customHeight="1" x14ac:dyDescent="0.2">
      <c r="A4" s="142" t="s">
        <v>9</v>
      </c>
      <c r="B4" s="143" t="s">
        <v>53</v>
      </c>
      <c r="C4" s="257" t="s">
        <v>54</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237</v>
      </c>
      <c r="C8" s="184" t="s">
        <v>27</v>
      </c>
      <c r="D8" s="170"/>
      <c r="E8" s="171"/>
      <c r="F8" s="172"/>
      <c r="G8" s="172">
        <f>SUMIF(AG9:AG19,"&lt;&gt;NOR",G9:G19)</f>
        <v>0</v>
      </c>
      <c r="H8" s="172"/>
      <c r="I8" s="172">
        <f>SUM(I9:I19)</f>
        <v>0</v>
      </c>
      <c r="J8" s="172"/>
      <c r="K8" s="172">
        <f>SUM(K9:K19)</f>
        <v>0</v>
      </c>
      <c r="L8" s="172"/>
      <c r="M8" s="172">
        <f>SUM(M9:M19)</f>
        <v>0</v>
      </c>
      <c r="N8" s="171"/>
      <c r="O8" s="171">
        <f>SUM(O9:O19)</f>
        <v>0</v>
      </c>
      <c r="P8" s="171"/>
      <c r="Q8" s="171">
        <f>SUM(Q9:Q19)</f>
        <v>0</v>
      </c>
      <c r="R8" s="172"/>
      <c r="S8" s="172"/>
      <c r="T8" s="173"/>
      <c r="U8" s="167"/>
      <c r="V8" s="167">
        <f>SUM(V9:V19)</f>
        <v>0</v>
      </c>
      <c r="W8" s="167"/>
      <c r="X8" s="167"/>
      <c r="Y8" s="167"/>
      <c r="AG8" t="s">
        <v>268</v>
      </c>
    </row>
    <row r="9" spans="1:60" outlineLevel="1" x14ac:dyDescent="0.2">
      <c r="A9" s="175">
        <v>1</v>
      </c>
      <c r="B9" s="176" t="s">
        <v>269</v>
      </c>
      <c r="C9" s="185" t="s">
        <v>270</v>
      </c>
      <c r="D9" s="177" t="s">
        <v>271</v>
      </c>
      <c r="E9" s="178">
        <v>1</v>
      </c>
      <c r="F9" s="179"/>
      <c r="G9" s="180">
        <f>ROUND(E9*F9,2)</f>
        <v>0</v>
      </c>
      <c r="H9" s="179"/>
      <c r="I9" s="180">
        <f>ROUND(E9*H9,2)</f>
        <v>0</v>
      </c>
      <c r="J9" s="179"/>
      <c r="K9" s="180">
        <f>ROUND(E9*J9,2)</f>
        <v>0</v>
      </c>
      <c r="L9" s="180">
        <v>21</v>
      </c>
      <c r="M9" s="180">
        <f>G9*(1+L9/100)</f>
        <v>0</v>
      </c>
      <c r="N9" s="178">
        <v>0</v>
      </c>
      <c r="O9" s="178">
        <f>ROUND(E9*N9,2)</f>
        <v>0</v>
      </c>
      <c r="P9" s="178">
        <v>0</v>
      </c>
      <c r="Q9" s="178">
        <f>ROUND(E9*P9,2)</f>
        <v>0</v>
      </c>
      <c r="R9" s="180"/>
      <c r="S9" s="180" t="s">
        <v>272</v>
      </c>
      <c r="T9" s="181" t="s">
        <v>273</v>
      </c>
      <c r="U9" s="160">
        <v>0</v>
      </c>
      <c r="V9" s="160">
        <f>ROUND(E9*U9,2)</f>
        <v>0</v>
      </c>
      <c r="W9" s="160"/>
      <c r="X9" s="160" t="s">
        <v>274</v>
      </c>
      <c r="Y9" s="160" t="s">
        <v>275</v>
      </c>
      <c r="Z9" s="149"/>
      <c r="AA9" s="149"/>
      <c r="AB9" s="149"/>
      <c r="AC9" s="149"/>
      <c r="AD9" s="149"/>
      <c r="AE9" s="149"/>
      <c r="AF9" s="149"/>
      <c r="AG9" s="149" t="s">
        <v>276</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x14ac:dyDescent="0.2">
      <c r="A10" s="156"/>
      <c r="B10" s="157"/>
      <c r="C10" s="249" t="s">
        <v>277</v>
      </c>
      <c r="D10" s="250"/>
      <c r="E10" s="250"/>
      <c r="F10" s="250"/>
      <c r="G10" s="250"/>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278</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x14ac:dyDescent="0.2">
      <c r="A11" s="156"/>
      <c r="B11" s="157"/>
      <c r="C11" s="251"/>
      <c r="D11" s="252"/>
      <c r="E11" s="252"/>
      <c r="F11" s="252"/>
      <c r="G11" s="252"/>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279</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
      <c r="A12" s="175">
        <v>2</v>
      </c>
      <c r="B12" s="176" t="s">
        <v>280</v>
      </c>
      <c r="C12" s="185" t="s">
        <v>281</v>
      </c>
      <c r="D12" s="177" t="s">
        <v>271</v>
      </c>
      <c r="E12" s="178">
        <v>1</v>
      </c>
      <c r="F12" s="179"/>
      <c r="G12" s="180">
        <f>ROUND(E12*F12,2)</f>
        <v>0</v>
      </c>
      <c r="H12" s="179"/>
      <c r="I12" s="180">
        <f>ROUND(E12*H12,2)</f>
        <v>0</v>
      </c>
      <c r="J12" s="179"/>
      <c r="K12" s="180">
        <f>ROUND(E12*J12,2)</f>
        <v>0</v>
      </c>
      <c r="L12" s="180">
        <v>21</v>
      </c>
      <c r="M12" s="180">
        <f>G12*(1+L12/100)</f>
        <v>0</v>
      </c>
      <c r="N12" s="178">
        <v>0</v>
      </c>
      <c r="O12" s="178">
        <f>ROUND(E12*N12,2)</f>
        <v>0</v>
      </c>
      <c r="P12" s="178">
        <v>0</v>
      </c>
      <c r="Q12" s="178">
        <f>ROUND(E12*P12,2)</f>
        <v>0</v>
      </c>
      <c r="R12" s="180"/>
      <c r="S12" s="180" t="s">
        <v>272</v>
      </c>
      <c r="T12" s="181" t="s">
        <v>273</v>
      </c>
      <c r="U12" s="160">
        <v>0</v>
      </c>
      <c r="V12" s="160">
        <f>ROUND(E12*U12,2)</f>
        <v>0</v>
      </c>
      <c r="W12" s="160"/>
      <c r="X12" s="160" t="s">
        <v>274</v>
      </c>
      <c r="Y12" s="160" t="s">
        <v>275</v>
      </c>
      <c r="Z12" s="149"/>
      <c r="AA12" s="149"/>
      <c r="AB12" s="149"/>
      <c r="AC12" s="149"/>
      <c r="AD12" s="149"/>
      <c r="AE12" s="149"/>
      <c r="AF12" s="149"/>
      <c r="AG12" s="149" t="s">
        <v>282</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2.5" outlineLevel="2" x14ac:dyDescent="0.2">
      <c r="A13" s="156"/>
      <c r="B13" s="157"/>
      <c r="C13" s="249" t="s">
        <v>283</v>
      </c>
      <c r="D13" s="250"/>
      <c r="E13" s="250"/>
      <c r="F13" s="250"/>
      <c r="G13" s="250"/>
      <c r="H13" s="160"/>
      <c r="I13" s="160"/>
      <c r="J13" s="160"/>
      <c r="K13" s="160"/>
      <c r="L13" s="160"/>
      <c r="M13" s="160"/>
      <c r="N13" s="159"/>
      <c r="O13" s="159"/>
      <c r="P13" s="159"/>
      <c r="Q13" s="159"/>
      <c r="R13" s="160"/>
      <c r="S13" s="160"/>
      <c r="T13" s="160"/>
      <c r="U13" s="160"/>
      <c r="V13" s="160"/>
      <c r="W13" s="160"/>
      <c r="X13" s="160"/>
      <c r="Y13" s="160"/>
      <c r="Z13" s="149"/>
      <c r="AA13" s="149"/>
      <c r="AB13" s="149"/>
      <c r="AC13" s="149"/>
      <c r="AD13" s="149"/>
      <c r="AE13" s="149"/>
      <c r="AF13" s="149"/>
      <c r="AG13" s="149" t="s">
        <v>278</v>
      </c>
      <c r="AH13" s="149"/>
      <c r="AI13" s="149"/>
      <c r="AJ13" s="149"/>
      <c r="AK13" s="149"/>
      <c r="AL13" s="149"/>
      <c r="AM13" s="149"/>
      <c r="AN13" s="149"/>
      <c r="AO13" s="149"/>
      <c r="AP13" s="149"/>
      <c r="AQ13" s="149"/>
      <c r="AR13" s="149"/>
      <c r="AS13" s="149"/>
      <c r="AT13" s="149"/>
      <c r="AU13" s="149"/>
      <c r="AV13" s="149"/>
      <c r="AW13" s="149"/>
      <c r="AX13" s="149"/>
      <c r="AY13" s="149"/>
      <c r="AZ13" s="149"/>
      <c r="BA13" s="183" t="str">
        <f>C13</f>
        <v>Náklady na ztížené provádění stavebních prací v důsledku nepřerušeného provozu na staveništi nebo v případech nepřerušeného provozu v objektech v nichž se stavební práce provádí.</v>
      </c>
      <c r="BB13" s="149"/>
      <c r="BC13" s="149"/>
      <c r="BD13" s="149"/>
      <c r="BE13" s="149"/>
      <c r="BF13" s="149"/>
      <c r="BG13" s="149"/>
      <c r="BH13" s="149"/>
    </row>
    <row r="14" spans="1:60" outlineLevel="2" x14ac:dyDescent="0.2">
      <c r="A14" s="156"/>
      <c r="B14" s="157"/>
      <c r="C14" s="186" t="s">
        <v>143</v>
      </c>
      <c r="D14" s="165"/>
      <c r="E14" s="166">
        <v>1</v>
      </c>
      <c r="F14" s="160"/>
      <c r="G14" s="160"/>
      <c r="H14" s="160"/>
      <c r="I14" s="160"/>
      <c r="J14" s="160"/>
      <c r="K14" s="160"/>
      <c r="L14" s="160"/>
      <c r="M14" s="160"/>
      <c r="N14" s="159"/>
      <c r="O14" s="159"/>
      <c r="P14" s="159"/>
      <c r="Q14" s="159"/>
      <c r="R14" s="160"/>
      <c r="S14" s="160"/>
      <c r="T14" s="160"/>
      <c r="U14" s="160"/>
      <c r="V14" s="160"/>
      <c r="W14" s="160"/>
      <c r="X14" s="160"/>
      <c r="Y14" s="160"/>
      <c r="Z14" s="149"/>
      <c r="AA14" s="149"/>
      <c r="AB14" s="149"/>
      <c r="AC14" s="149"/>
      <c r="AD14" s="149"/>
      <c r="AE14" s="149"/>
      <c r="AF14" s="149"/>
      <c r="AG14" s="149" t="s">
        <v>284</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2" x14ac:dyDescent="0.2">
      <c r="A15" s="156"/>
      <c r="B15" s="157"/>
      <c r="C15" s="251"/>
      <c r="D15" s="252"/>
      <c r="E15" s="252"/>
      <c r="F15" s="252"/>
      <c r="G15" s="252"/>
      <c r="H15" s="160"/>
      <c r="I15" s="160"/>
      <c r="J15" s="160"/>
      <c r="K15" s="160"/>
      <c r="L15" s="160"/>
      <c r="M15" s="160"/>
      <c r="N15" s="159"/>
      <c r="O15" s="159"/>
      <c r="P15" s="159"/>
      <c r="Q15" s="159"/>
      <c r="R15" s="160"/>
      <c r="S15" s="160"/>
      <c r="T15" s="160"/>
      <c r="U15" s="160"/>
      <c r="V15" s="160"/>
      <c r="W15" s="160"/>
      <c r="X15" s="160"/>
      <c r="Y15" s="160"/>
      <c r="Z15" s="149"/>
      <c r="AA15" s="149"/>
      <c r="AB15" s="149"/>
      <c r="AC15" s="149"/>
      <c r="AD15" s="149"/>
      <c r="AE15" s="149"/>
      <c r="AF15" s="149"/>
      <c r="AG15" s="149" t="s">
        <v>279</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
      <c r="A16" s="175">
        <v>3</v>
      </c>
      <c r="B16" s="176" t="s">
        <v>285</v>
      </c>
      <c r="C16" s="185" t="s">
        <v>286</v>
      </c>
      <c r="D16" s="177" t="s">
        <v>271</v>
      </c>
      <c r="E16" s="178">
        <v>1</v>
      </c>
      <c r="F16" s="179"/>
      <c r="G16" s="180">
        <f>ROUND(E16*F16,2)</f>
        <v>0</v>
      </c>
      <c r="H16" s="179"/>
      <c r="I16" s="180">
        <f>ROUND(E16*H16,2)</f>
        <v>0</v>
      </c>
      <c r="J16" s="179"/>
      <c r="K16" s="180">
        <f>ROUND(E16*J16,2)</f>
        <v>0</v>
      </c>
      <c r="L16" s="180">
        <v>21</v>
      </c>
      <c r="M16" s="180">
        <f>G16*(1+L16/100)</f>
        <v>0</v>
      </c>
      <c r="N16" s="178">
        <v>0</v>
      </c>
      <c r="O16" s="178">
        <f>ROUND(E16*N16,2)</f>
        <v>0</v>
      </c>
      <c r="P16" s="178">
        <v>0</v>
      </c>
      <c r="Q16" s="178">
        <f>ROUND(E16*P16,2)</f>
        <v>0</v>
      </c>
      <c r="R16" s="180"/>
      <c r="S16" s="180" t="s">
        <v>272</v>
      </c>
      <c r="T16" s="181" t="s">
        <v>273</v>
      </c>
      <c r="U16" s="160">
        <v>0</v>
      </c>
      <c r="V16" s="160">
        <f>ROUND(E16*U16,2)</f>
        <v>0</v>
      </c>
      <c r="W16" s="160"/>
      <c r="X16" s="160" t="s">
        <v>274</v>
      </c>
      <c r="Y16" s="160" t="s">
        <v>275</v>
      </c>
      <c r="Z16" s="149"/>
      <c r="AA16" s="149"/>
      <c r="AB16" s="149"/>
      <c r="AC16" s="149"/>
      <c r="AD16" s="149"/>
      <c r="AE16" s="149"/>
      <c r="AF16" s="149"/>
      <c r="AG16" s="149" t="s">
        <v>276</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x14ac:dyDescent="0.2">
      <c r="A17" s="156"/>
      <c r="B17" s="157"/>
      <c r="C17" s="249" t="s">
        <v>287</v>
      </c>
      <c r="D17" s="250"/>
      <c r="E17" s="250"/>
      <c r="F17" s="250"/>
      <c r="G17" s="250"/>
      <c r="H17" s="160"/>
      <c r="I17" s="160"/>
      <c r="J17" s="160"/>
      <c r="K17" s="160"/>
      <c r="L17" s="160"/>
      <c r="M17" s="160"/>
      <c r="N17" s="159"/>
      <c r="O17" s="159"/>
      <c r="P17" s="159"/>
      <c r="Q17" s="159"/>
      <c r="R17" s="160"/>
      <c r="S17" s="160"/>
      <c r="T17" s="160"/>
      <c r="U17" s="160"/>
      <c r="V17" s="160"/>
      <c r="W17" s="160"/>
      <c r="X17" s="160"/>
      <c r="Y17" s="160"/>
      <c r="Z17" s="149"/>
      <c r="AA17" s="149"/>
      <c r="AB17" s="149"/>
      <c r="AC17" s="149"/>
      <c r="AD17" s="149"/>
      <c r="AE17" s="149"/>
      <c r="AF17" s="149"/>
      <c r="AG17" s="149" t="s">
        <v>278</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x14ac:dyDescent="0.2">
      <c r="A18" s="156"/>
      <c r="B18" s="157"/>
      <c r="C18" s="186" t="s">
        <v>143</v>
      </c>
      <c r="D18" s="165"/>
      <c r="E18" s="166">
        <v>1</v>
      </c>
      <c r="F18" s="160"/>
      <c r="G18" s="160"/>
      <c r="H18" s="160"/>
      <c r="I18" s="160"/>
      <c r="J18" s="160"/>
      <c r="K18" s="160"/>
      <c r="L18" s="160"/>
      <c r="M18" s="160"/>
      <c r="N18" s="159"/>
      <c r="O18" s="159"/>
      <c r="P18" s="159"/>
      <c r="Q18" s="159"/>
      <c r="R18" s="160"/>
      <c r="S18" s="160"/>
      <c r="T18" s="160"/>
      <c r="U18" s="160"/>
      <c r="V18" s="160"/>
      <c r="W18" s="160"/>
      <c r="X18" s="160"/>
      <c r="Y18" s="160"/>
      <c r="Z18" s="149"/>
      <c r="AA18" s="149"/>
      <c r="AB18" s="149"/>
      <c r="AC18" s="149"/>
      <c r="AD18" s="149"/>
      <c r="AE18" s="149"/>
      <c r="AF18" s="149"/>
      <c r="AG18" s="149" t="s">
        <v>284</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x14ac:dyDescent="0.2">
      <c r="A19" s="156"/>
      <c r="B19" s="157"/>
      <c r="C19" s="251"/>
      <c r="D19" s="252"/>
      <c r="E19" s="252"/>
      <c r="F19" s="252"/>
      <c r="G19" s="252"/>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279</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x14ac:dyDescent="0.2">
      <c r="A20" s="168" t="s">
        <v>267</v>
      </c>
      <c r="B20" s="169" t="s">
        <v>238</v>
      </c>
      <c r="C20" s="184" t="s">
        <v>28</v>
      </c>
      <c r="D20" s="170"/>
      <c r="E20" s="171"/>
      <c r="F20" s="172"/>
      <c r="G20" s="172">
        <f>SUMIF(AG21:AG41,"&lt;&gt;NOR",G21:G41)</f>
        <v>0</v>
      </c>
      <c r="H20" s="172"/>
      <c r="I20" s="172">
        <f>SUM(I21:I41)</f>
        <v>0</v>
      </c>
      <c r="J20" s="172"/>
      <c r="K20" s="172">
        <f>SUM(K21:K41)</f>
        <v>0</v>
      </c>
      <c r="L20" s="172"/>
      <c r="M20" s="172">
        <f>SUM(M21:M41)</f>
        <v>0</v>
      </c>
      <c r="N20" s="171"/>
      <c r="O20" s="171">
        <f>SUM(O21:O41)</f>
        <v>0</v>
      </c>
      <c r="P20" s="171"/>
      <c r="Q20" s="171">
        <f>SUM(Q21:Q41)</f>
        <v>0</v>
      </c>
      <c r="R20" s="172"/>
      <c r="S20" s="172"/>
      <c r="T20" s="173"/>
      <c r="U20" s="167"/>
      <c r="V20" s="167">
        <f>SUM(V21:V41)</f>
        <v>0</v>
      </c>
      <c r="W20" s="167"/>
      <c r="X20" s="167"/>
      <c r="Y20" s="167"/>
      <c r="AG20" t="s">
        <v>268</v>
      </c>
    </row>
    <row r="21" spans="1:60" outlineLevel="1" x14ac:dyDescent="0.2">
      <c r="A21" s="175">
        <v>4</v>
      </c>
      <c r="B21" s="176" t="s">
        <v>288</v>
      </c>
      <c r="C21" s="185" t="s">
        <v>289</v>
      </c>
      <c r="D21" s="177" t="s">
        <v>271</v>
      </c>
      <c r="E21" s="178">
        <v>1</v>
      </c>
      <c r="F21" s="179"/>
      <c r="G21" s="180">
        <f>ROUND(E21*F21,2)</f>
        <v>0</v>
      </c>
      <c r="H21" s="179"/>
      <c r="I21" s="180">
        <f>ROUND(E21*H21,2)</f>
        <v>0</v>
      </c>
      <c r="J21" s="179"/>
      <c r="K21" s="180">
        <f>ROUND(E21*J21,2)</f>
        <v>0</v>
      </c>
      <c r="L21" s="180">
        <v>21</v>
      </c>
      <c r="M21" s="180">
        <f>G21*(1+L21/100)</f>
        <v>0</v>
      </c>
      <c r="N21" s="178">
        <v>0</v>
      </c>
      <c r="O21" s="178">
        <f>ROUND(E21*N21,2)</f>
        <v>0</v>
      </c>
      <c r="P21" s="178">
        <v>0</v>
      </c>
      <c r="Q21" s="178">
        <f>ROUND(E21*P21,2)</f>
        <v>0</v>
      </c>
      <c r="R21" s="180"/>
      <c r="S21" s="180" t="s">
        <v>272</v>
      </c>
      <c r="T21" s="181" t="s">
        <v>273</v>
      </c>
      <c r="U21" s="160">
        <v>0</v>
      </c>
      <c r="V21" s="160">
        <f>ROUND(E21*U21,2)</f>
        <v>0</v>
      </c>
      <c r="W21" s="160"/>
      <c r="X21" s="160" t="s">
        <v>274</v>
      </c>
      <c r="Y21" s="160" t="s">
        <v>275</v>
      </c>
      <c r="Z21" s="149"/>
      <c r="AA21" s="149"/>
      <c r="AB21" s="149"/>
      <c r="AC21" s="149"/>
      <c r="AD21" s="149"/>
      <c r="AE21" s="149"/>
      <c r="AF21" s="149"/>
      <c r="AG21" s="149" t="s">
        <v>276</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33.75" outlineLevel="2" x14ac:dyDescent="0.2">
      <c r="A22" s="156"/>
      <c r="B22" s="157"/>
      <c r="C22" s="249" t="s">
        <v>290</v>
      </c>
      <c r="D22" s="250"/>
      <c r="E22" s="250"/>
      <c r="F22" s="250"/>
      <c r="G22" s="250"/>
      <c r="H22" s="160"/>
      <c r="I22" s="160"/>
      <c r="J22" s="160"/>
      <c r="K22" s="160"/>
      <c r="L22" s="160"/>
      <c r="M22" s="160"/>
      <c r="N22" s="159"/>
      <c r="O22" s="159"/>
      <c r="P22" s="159"/>
      <c r="Q22" s="159"/>
      <c r="R22" s="160"/>
      <c r="S22" s="160"/>
      <c r="T22" s="160"/>
      <c r="U22" s="160"/>
      <c r="V22" s="160"/>
      <c r="W22" s="160"/>
      <c r="X22" s="160"/>
      <c r="Y22" s="160"/>
      <c r="Z22" s="149"/>
      <c r="AA22" s="149"/>
      <c r="AB22" s="149"/>
      <c r="AC22" s="149"/>
      <c r="AD22" s="149"/>
      <c r="AE22" s="149"/>
      <c r="AF22" s="149"/>
      <c r="AG22" s="149" t="s">
        <v>278</v>
      </c>
      <c r="AH22" s="149"/>
      <c r="AI22" s="149"/>
      <c r="AJ22" s="149"/>
      <c r="AK22" s="149"/>
      <c r="AL22" s="149"/>
      <c r="AM22" s="149"/>
      <c r="AN22" s="149"/>
      <c r="AO22" s="149"/>
      <c r="AP22" s="149"/>
      <c r="AQ22" s="149"/>
      <c r="AR22" s="149"/>
      <c r="AS22" s="149"/>
      <c r="AT22" s="149"/>
      <c r="AU22" s="149"/>
      <c r="AV22" s="149"/>
      <c r="AW22" s="149"/>
      <c r="AX22" s="149"/>
      <c r="AY22" s="149"/>
      <c r="AZ22" s="149"/>
      <c r="BA22" s="183" t="str">
        <f>C22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2" s="149"/>
      <c r="BC22" s="149"/>
      <c r="BD22" s="149"/>
      <c r="BE22" s="149"/>
      <c r="BF22" s="149"/>
      <c r="BG22" s="149"/>
      <c r="BH22" s="149"/>
    </row>
    <row r="23" spans="1:60" outlineLevel="2" x14ac:dyDescent="0.2">
      <c r="A23" s="156"/>
      <c r="B23" s="157"/>
      <c r="C23" s="186" t="s">
        <v>143</v>
      </c>
      <c r="D23" s="165"/>
      <c r="E23" s="166">
        <v>1</v>
      </c>
      <c r="F23" s="160"/>
      <c r="G23" s="160"/>
      <c r="H23" s="160"/>
      <c r="I23" s="160"/>
      <c r="J23" s="160"/>
      <c r="K23" s="160"/>
      <c r="L23" s="160"/>
      <c r="M23" s="160"/>
      <c r="N23" s="159"/>
      <c r="O23" s="159"/>
      <c r="P23" s="159"/>
      <c r="Q23" s="159"/>
      <c r="R23" s="160"/>
      <c r="S23" s="160"/>
      <c r="T23" s="160"/>
      <c r="U23" s="160"/>
      <c r="V23" s="160"/>
      <c r="W23" s="160"/>
      <c r="X23" s="160"/>
      <c r="Y23" s="160"/>
      <c r="Z23" s="149"/>
      <c r="AA23" s="149"/>
      <c r="AB23" s="149"/>
      <c r="AC23" s="149"/>
      <c r="AD23" s="149"/>
      <c r="AE23" s="149"/>
      <c r="AF23" s="149"/>
      <c r="AG23" s="149" t="s">
        <v>284</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x14ac:dyDescent="0.2">
      <c r="A24" s="156"/>
      <c r="B24" s="157"/>
      <c r="C24" s="251"/>
      <c r="D24" s="252"/>
      <c r="E24" s="252"/>
      <c r="F24" s="252"/>
      <c r="G24" s="252"/>
      <c r="H24" s="160"/>
      <c r="I24" s="160"/>
      <c r="J24" s="160"/>
      <c r="K24" s="160"/>
      <c r="L24" s="160"/>
      <c r="M24" s="160"/>
      <c r="N24" s="159"/>
      <c r="O24" s="159"/>
      <c r="P24" s="159"/>
      <c r="Q24" s="159"/>
      <c r="R24" s="160"/>
      <c r="S24" s="160"/>
      <c r="T24" s="160"/>
      <c r="U24" s="160"/>
      <c r="V24" s="160"/>
      <c r="W24" s="160"/>
      <c r="X24" s="160"/>
      <c r="Y24" s="160"/>
      <c r="Z24" s="149"/>
      <c r="AA24" s="149"/>
      <c r="AB24" s="149"/>
      <c r="AC24" s="149"/>
      <c r="AD24" s="149"/>
      <c r="AE24" s="149"/>
      <c r="AF24" s="149"/>
      <c r="AG24" s="149" t="s">
        <v>279</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
      <c r="A25" s="175">
        <v>5</v>
      </c>
      <c r="B25" s="176" t="s">
        <v>291</v>
      </c>
      <c r="C25" s="185" t="s">
        <v>292</v>
      </c>
      <c r="D25" s="177" t="s">
        <v>271</v>
      </c>
      <c r="E25" s="178">
        <v>1</v>
      </c>
      <c r="F25" s="179"/>
      <c r="G25" s="180">
        <f>ROUND(E25*F25,2)</f>
        <v>0</v>
      </c>
      <c r="H25" s="179"/>
      <c r="I25" s="180">
        <f>ROUND(E25*H25,2)</f>
        <v>0</v>
      </c>
      <c r="J25" s="179"/>
      <c r="K25" s="180">
        <f>ROUND(E25*J25,2)</f>
        <v>0</v>
      </c>
      <c r="L25" s="180">
        <v>21</v>
      </c>
      <c r="M25" s="180">
        <f>G25*(1+L25/100)</f>
        <v>0</v>
      </c>
      <c r="N25" s="178">
        <v>0</v>
      </c>
      <c r="O25" s="178">
        <f>ROUND(E25*N25,2)</f>
        <v>0</v>
      </c>
      <c r="P25" s="178">
        <v>0</v>
      </c>
      <c r="Q25" s="178">
        <f>ROUND(E25*P25,2)</f>
        <v>0</v>
      </c>
      <c r="R25" s="180"/>
      <c r="S25" s="180" t="s">
        <v>272</v>
      </c>
      <c r="T25" s="181" t="s">
        <v>273</v>
      </c>
      <c r="U25" s="160">
        <v>0</v>
      </c>
      <c r="V25" s="160">
        <f>ROUND(E25*U25,2)</f>
        <v>0</v>
      </c>
      <c r="W25" s="160"/>
      <c r="X25" s="160" t="s">
        <v>274</v>
      </c>
      <c r="Y25" s="160" t="s">
        <v>275</v>
      </c>
      <c r="Z25" s="149"/>
      <c r="AA25" s="149"/>
      <c r="AB25" s="149"/>
      <c r="AC25" s="149"/>
      <c r="AD25" s="149"/>
      <c r="AE25" s="149"/>
      <c r="AF25" s="149"/>
      <c r="AG25" s="149" t="s">
        <v>276</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x14ac:dyDescent="0.2">
      <c r="A26" s="156"/>
      <c r="B26" s="157"/>
      <c r="C26" s="249" t="s">
        <v>293</v>
      </c>
      <c r="D26" s="250"/>
      <c r="E26" s="250"/>
      <c r="F26" s="250"/>
      <c r="G26" s="250"/>
      <c r="H26" s="160"/>
      <c r="I26" s="160"/>
      <c r="J26" s="160"/>
      <c r="K26" s="160"/>
      <c r="L26" s="160"/>
      <c r="M26" s="160"/>
      <c r="N26" s="159"/>
      <c r="O26" s="159"/>
      <c r="P26" s="159"/>
      <c r="Q26" s="159"/>
      <c r="R26" s="160"/>
      <c r="S26" s="160"/>
      <c r="T26" s="160"/>
      <c r="U26" s="160"/>
      <c r="V26" s="160"/>
      <c r="W26" s="160"/>
      <c r="X26" s="160"/>
      <c r="Y26" s="160"/>
      <c r="Z26" s="149"/>
      <c r="AA26" s="149"/>
      <c r="AB26" s="149"/>
      <c r="AC26" s="149"/>
      <c r="AD26" s="149"/>
      <c r="AE26" s="149"/>
      <c r="AF26" s="149"/>
      <c r="AG26" s="149" t="s">
        <v>278</v>
      </c>
      <c r="AH26" s="149"/>
      <c r="AI26" s="149"/>
      <c r="AJ26" s="149"/>
      <c r="AK26" s="149"/>
      <c r="AL26" s="149"/>
      <c r="AM26" s="149"/>
      <c r="AN26" s="149"/>
      <c r="AO26" s="149"/>
      <c r="AP26" s="149"/>
      <c r="AQ26" s="149"/>
      <c r="AR26" s="149"/>
      <c r="AS26" s="149"/>
      <c r="AT26" s="149"/>
      <c r="AU26" s="149"/>
      <c r="AV26" s="149"/>
      <c r="AW26" s="149"/>
      <c r="AX26" s="149"/>
      <c r="AY26" s="149"/>
      <c r="AZ26" s="149"/>
      <c r="BA26" s="183" t="str">
        <f>C26</f>
        <v>Náklady na individuální zkoušky dodaných a smontovaných technologických zařízení včetně komplexního vyzkoušení.</v>
      </c>
      <c r="BB26" s="149"/>
      <c r="BC26" s="149"/>
      <c r="BD26" s="149"/>
      <c r="BE26" s="149"/>
      <c r="BF26" s="149"/>
      <c r="BG26" s="149"/>
      <c r="BH26" s="149"/>
    </row>
    <row r="27" spans="1:60" outlineLevel="2" x14ac:dyDescent="0.2">
      <c r="A27" s="156"/>
      <c r="B27" s="157"/>
      <c r="C27" s="186" t="s">
        <v>143</v>
      </c>
      <c r="D27" s="165"/>
      <c r="E27" s="166">
        <v>1</v>
      </c>
      <c r="F27" s="160"/>
      <c r="G27" s="160"/>
      <c r="H27" s="160"/>
      <c r="I27" s="160"/>
      <c r="J27" s="160"/>
      <c r="K27" s="160"/>
      <c r="L27" s="160"/>
      <c r="M27" s="160"/>
      <c r="N27" s="159"/>
      <c r="O27" s="159"/>
      <c r="P27" s="159"/>
      <c r="Q27" s="159"/>
      <c r="R27" s="160"/>
      <c r="S27" s="160"/>
      <c r="T27" s="160"/>
      <c r="U27" s="160"/>
      <c r="V27" s="160"/>
      <c r="W27" s="160"/>
      <c r="X27" s="160"/>
      <c r="Y27" s="160"/>
      <c r="Z27" s="149"/>
      <c r="AA27" s="149"/>
      <c r="AB27" s="149"/>
      <c r="AC27" s="149"/>
      <c r="AD27" s="149"/>
      <c r="AE27" s="149"/>
      <c r="AF27" s="149"/>
      <c r="AG27" s="149" t="s">
        <v>284</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x14ac:dyDescent="0.2">
      <c r="A28" s="156"/>
      <c r="B28" s="157"/>
      <c r="C28" s="251"/>
      <c r="D28" s="252"/>
      <c r="E28" s="252"/>
      <c r="F28" s="252"/>
      <c r="G28" s="252"/>
      <c r="H28" s="160"/>
      <c r="I28" s="160"/>
      <c r="J28" s="160"/>
      <c r="K28" s="160"/>
      <c r="L28" s="160"/>
      <c r="M28" s="160"/>
      <c r="N28" s="159"/>
      <c r="O28" s="159"/>
      <c r="P28" s="159"/>
      <c r="Q28" s="159"/>
      <c r="R28" s="160"/>
      <c r="S28" s="160"/>
      <c r="T28" s="160"/>
      <c r="U28" s="160"/>
      <c r="V28" s="160"/>
      <c r="W28" s="160"/>
      <c r="X28" s="160"/>
      <c r="Y28" s="160"/>
      <c r="Z28" s="149"/>
      <c r="AA28" s="149"/>
      <c r="AB28" s="149"/>
      <c r="AC28" s="149"/>
      <c r="AD28" s="149"/>
      <c r="AE28" s="149"/>
      <c r="AF28" s="149"/>
      <c r="AG28" s="149" t="s">
        <v>279</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
      <c r="A29" s="175">
        <v>6</v>
      </c>
      <c r="B29" s="176" t="s">
        <v>294</v>
      </c>
      <c r="C29" s="185" t="s">
        <v>295</v>
      </c>
      <c r="D29" s="177" t="s">
        <v>271</v>
      </c>
      <c r="E29" s="178">
        <v>1</v>
      </c>
      <c r="F29" s="179"/>
      <c r="G29" s="180">
        <f>ROUND(E29*F29,2)</f>
        <v>0</v>
      </c>
      <c r="H29" s="179"/>
      <c r="I29" s="180">
        <f>ROUND(E29*H29,2)</f>
        <v>0</v>
      </c>
      <c r="J29" s="179"/>
      <c r="K29" s="180">
        <f>ROUND(E29*J29,2)</f>
        <v>0</v>
      </c>
      <c r="L29" s="180">
        <v>21</v>
      </c>
      <c r="M29" s="180">
        <f>G29*(1+L29/100)</f>
        <v>0</v>
      </c>
      <c r="N29" s="178">
        <v>0</v>
      </c>
      <c r="O29" s="178">
        <f>ROUND(E29*N29,2)</f>
        <v>0</v>
      </c>
      <c r="P29" s="178">
        <v>0</v>
      </c>
      <c r="Q29" s="178">
        <f>ROUND(E29*P29,2)</f>
        <v>0</v>
      </c>
      <c r="R29" s="180"/>
      <c r="S29" s="180" t="s">
        <v>272</v>
      </c>
      <c r="T29" s="181" t="s">
        <v>273</v>
      </c>
      <c r="U29" s="160">
        <v>0</v>
      </c>
      <c r="V29" s="160">
        <f>ROUND(E29*U29,2)</f>
        <v>0</v>
      </c>
      <c r="W29" s="160"/>
      <c r="X29" s="160" t="s">
        <v>274</v>
      </c>
      <c r="Y29" s="160" t="s">
        <v>275</v>
      </c>
      <c r="Z29" s="149"/>
      <c r="AA29" s="149"/>
      <c r="AB29" s="149"/>
      <c r="AC29" s="149"/>
      <c r="AD29" s="149"/>
      <c r="AE29" s="149"/>
      <c r="AF29" s="149"/>
      <c r="AG29" s="149" t="s">
        <v>276</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ht="22.5" outlineLevel="2" x14ac:dyDescent="0.2">
      <c r="A30" s="156"/>
      <c r="B30" s="157"/>
      <c r="C30" s="249" t="s">
        <v>296</v>
      </c>
      <c r="D30" s="250"/>
      <c r="E30" s="250"/>
      <c r="F30" s="250"/>
      <c r="G30" s="250"/>
      <c r="H30" s="160"/>
      <c r="I30" s="160"/>
      <c r="J30" s="160"/>
      <c r="K30" s="160"/>
      <c r="L30" s="160"/>
      <c r="M30" s="160"/>
      <c r="N30" s="159"/>
      <c r="O30" s="159"/>
      <c r="P30" s="159"/>
      <c r="Q30" s="159"/>
      <c r="R30" s="160"/>
      <c r="S30" s="160"/>
      <c r="T30" s="160"/>
      <c r="U30" s="160"/>
      <c r="V30" s="160"/>
      <c r="W30" s="160"/>
      <c r="X30" s="160"/>
      <c r="Y30" s="160"/>
      <c r="Z30" s="149"/>
      <c r="AA30" s="149"/>
      <c r="AB30" s="149"/>
      <c r="AC30" s="149"/>
      <c r="AD30" s="149"/>
      <c r="AE30" s="149"/>
      <c r="AF30" s="149"/>
      <c r="AG30" s="149" t="s">
        <v>278</v>
      </c>
      <c r="AH30" s="149"/>
      <c r="AI30" s="149"/>
      <c r="AJ30" s="149"/>
      <c r="AK30" s="149"/>
      <c r="AL30" s="149"/>
      <c r="AM30" s="149"/>
      <c r="AN30" s="149"/>
      <c r="AO30" s="149"/>
      <c r="AP30" s="149"/>
      <c r="AQ30" s="149"/>
      <c r="AR30" s="149"/>
      <c r="AS30" s="149"/>
      <c r="AT30" s="149"/>
      <c r="AU30" s="149"/>
      <c r="AV30" s="149"/>
      <c r="AW30" s="149"/>
      <c r="AX30" s="149"/>
      <c r="AY30" s="149"/>
      <c r="AZ30" s="149"/>
      <c r="BA30" s="183" t="str">
        <f>C30</f>
        <v>Náklady zhotovitele na vypracování provozních řádů pro zkušební či trvalý provoz včetně nákladů na předání všech návodů k obsluze a údržbě pro technologická zařízení a včetně zaškolení obsluhy objednatele.</v>
      </c>
      <c r="BB30" s="149"/>
      <c r="BC30" s="149"/>
      <c r="BD30" s="149"/>
      <c r="BE30" s="149"/>
      <c r="BF30" s="149"/>
      <c r="BG30" s="149"/>
      <c r="BH30" s="149"/>
    </row>
    <row r="31" spans="1:60" outlineLevel="2" x14ac:dyDescent="0.2">
      <c r="A31" s="156"/>
      <c r="B31" s="157"/>
      <c r="C31" s="251"/>
      <c r="D31" s="252"/>
      <c r="E31" s="252"/>
      <c r="F31" s="252"/>
      <c r="G31" s="252"/>
      <c r="H31" s="160"/>
      <c r="I31" s="160"/>
      <c r="J31" s="160"/>
      <c r="K31" s="160"/>
      <c r="L31" s="160"/>
      <c r="M31" s="160"/>
      <c r="N31" s="159"/>
      <c r="O31" s="159"/>
      <c r="P31" s="159"/>
      <c r="Q31" s="159"/>
      <c r="R31" s="160"/>
      <c r="S31" s="160"/>
      <c r="T31" s="160"/>
      <c r="U31" s="160"/>
      <c r="V31" s="160"/>
      <c r="W31" s="160"/>
      <c r="X31" s="160"/>
      <c r="Y31" s="160"/>
      <c r="Z31" s="149"/>
      <c r="AA31" s="149"/>
      <c r="AB31" s="149"/>
      <c r="AC31" s="149"/>
      <c r="AD31" s="149"/>
      <c r="AE31" s="149"/>
      <c r="AF31" s="149"/>
      <c r="AG31" s="149" t="s">
        <v>279</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
      <c r="A32" s="175">
        <v>7</v>
      </c>
      <c r="B32" s="176" t="s">
        <v>297</v>
      </c>
      <c r="C32" s="185" t="s">
        <v>298</v>
      </c>
      <c r="D32" s="177" t="s">
        <v>271</v>
      </c>
      <c r="E32" s="178">
        <v>1</v>
      </c>
      <c r="F32" s="179"/>
      <c r="G32" s="180">
        <f>ROUND(E32*F32,2)</f>
        <v>0</v>
      </c>
      <c r="H32" s="179"/>
      <c r="I32" s="180">
        <f>ROUND(E32*H32,2)</f>
        <v>0</v>
      </c>
      <c r="J32" s="179"/>
      <c r="K32" s="180">
        <f>ROUND(E32*J32,2)</f>
        <v>0</v>
      </c>
      <c r="L32" s="180">
        <v>21</v>
      </c>
      <c r="M32" s="180">
        <f>G32*(1+L32/100)</f>
        <v>0</v>
      </c>
      <c r="N32" s="178">
        <v>0</v>
      </c>
      <c r="O32" s="178">
        <f>ROUND(E32*N32,2)</f>
        <v>0</v>
      </c>
      <c r="P32" s="178">
        <v>0</v>
      </c>
      <c r="Q32" s="178">
        <f>ROUND(E32*P32,2)</f>
        <v>0</v>
      </c>
      <c r="R32" s="180"/>
      <c r="S32" s="180" t="s">
        <v>272</v>
      </c>
      <c r="T32" s="181" t="s">
        <v>273</v>
      </c>
      <c r="U32" s="160">
        <v>0</v>
      </c>
      <c r="V32" s="160">
        <f>ROUND(E32*U32,2)</f>
        <v>0</v>
      </c>
      <c r="W32" s="160"/>
      <c r="X32" s="160" t="s">
        <v>274</v>
      </c>
      <c r="Y32" s="160" t="s">
        <v>275</v>
      </c>
      <c r="Z32" s="149"/>
      <c r="AA32" s="149"/>
      <c r="AB32" s="149"/>
      <c r="AC32" s="149"/>
      <c r="AD32" s="149"/>
      <c r="AE32" s="149"/>
      <c r="AF32" s="149"/>
      <c r="AG32" s="149" t="s">
        <v>276</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x14ac:dyDescent="0.2">
      <c r="A33" s="156"/>
      <c r="B33" s="157"/>
      <c r="C33" s="249" t="s">
        <v>299</v>
      </c>
      <c r="D33" s="250"/>
      <c r="E33" s="250"/>
      <c r="F33" s="250"/>
      <c r="G33" s="250"/>
      <c r="H33" s="160"/>
      <c r="I33" s="160"/>
      <c r="J33" s="160"/>
      <c r="K33" s="160"/>
      <c r="L33" s="160"/>
      <c r="M33" s="160"/>
      <c r="N33" s="159"/>
      <c r="O33" s="159"/>
      <c r="P33" s="159"/>
      <c r="Q33" s="159"/>
      <c r="R33" s="160"/>
      <c r="S33" s="160"/>
      <c r="T33" s="160"/>
      <c r="U33" s="160"/>
      <c r="V33" s="160"/>
      <c r="W33" s="160"/>
      <c r="X33" s="160"/>
      <c r="Y33" s="160"/>
      <c r="Z33" s="149"/>
      <c r="AA33" s="149"/>
      <c r="AB33" s="149"/>
      <c r="AC33" s="149"/>
      <c r="AD33" s="149"/>
      <c r="AE33" s="149"/>
      <c r="AF33" s="149"/>
      <c r="AG33" s="149" t="s">
        <v>278</v>
      </c>
      <c r="AH33" s="149"/>
      <c r="AI33" s="149"/>
      <c r="AJ33" s="149"/>
      <c r="AK33" s="149"/>
      <c r="AL33" s="149"/>
      <c r="AM33" s="149"/>
      <c r="AN33" s="149"/>
      <c r="AO33" s="149"/>
      <c r="AP33" s="149"/>
      <c r="AQ33" s="149"/>
      <c r="AR33" s="149"/>
      <c r="AS33" s="149"/>
      <c r="AT33" s="149"/>
      <c r="AU33" s="149"/>
      <c r="AV33" s="149"/>
      <c r="AW33" s="149"/>
      <c r="AX33" s="149"/>
      <c r="AY33" s="149"/>
      <c r="AZ33" s="149"/>
      <c r="BA33" s="183" t="str">
        <f>C33</f>
        <v>Náklady zhotovitele, které vzniknou v souvislosti s povinnostmi zhotovitele při předání a převzetí díla.</v>
      </c>
      <c r="BB33" s="149"/>
      <c r="BC33" s="149"/>
      <c r="BD33" s="149"/>
      <c r="BE33" s="149"/>
      <c r="BF33" s="149"/>
      <c r="BG33" s="149"/>
      <c r="BH33" s="149"/>
    </row>
    <row r="34" spans="1:60" outlineLevel="2" x14ac:dyDescent="0.2">
      <c r="A34" s="156"/>
      <c r="B34" s="157"/>
      <c r="C34" s="251"/>
      <c r="D34" s="252"/>
      <c r="E34" s="252"/>
      <c r="F34" s="252"/>
      <c r="G34" s="252"/>
      <c r="H34" s="160"/>
      <c r="I34" s="160"/>
      <c r="J34" s="160"/>
      <c r="K34" s="160"/>
      <c r="L34" s="160"/>
      <c r="M34" s="160"/>
      <c r="N34" s="159"/>
      <c r="O34" s="159"/>
      <c r="P34" s="159"/>
      <c r="Q34" s="159"/>
      <c r="R34" s="160"/>
      <c r="S34" s="160"/>
      <c r="T34" s="160"/>
      <c r="U34" s="160"/>
      <c r="V34" s="160"/>
      <c r="W34" s="160"/>
      <c r="X34" s="160"/>
      <c r="Y34" s="160"/>
      <c r="Z34" s="149"/>
      <c r="AA34" s="149"/>
      <c r="AB34" s="149"/>
      <c r="AC34" s="149"/>
      <c r="AD34" s="149"/>
      <c r="AE34" s="149"/>
      <c r="AF34" s="149"/>
      <c r="AG34" s="149" t="s">
        <v>279</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
      <c r="A35" s="175">
        <v>8</v>
      </c>
      <c r="B35" s="176" t="s">
        <v>300</v>
      </c>
      <c r="C35" s="185" t="s">
        <v>301</v>
      </c>
      <c r="D35" s="177" t="s">
        <v>271</v>
      </c>
      <c r="E35" s="178">
        <v>1</v>
      </c>
      <c r="F35" s="179"/>
      <c r="G35" s="180">
        <f>ROUND(E35*F35,2)</f>
        <v>0</v>
      </c>
      <c r="H35" s="179"/>
      <c r="I35" s="180">
        <f>ROUND(E35*H35,2)</f>
        <v>0</v>
      </c>
      <c r="J35" s="179"/>
      <c r="K35" s="180">
        <f>ROUND(E35*J35,2)</f>
        <v>0</v>
      </c>
      <c r="L35" s="180">
        <v>21</v>
      </c>
      <c r="M35" s="180">
        <f>G35*(1+L35/100)</f>
        <v>0</v>
      </c>
      <c r="N35" s="178">
        <v>0</v>
      </c>
      <c r="O35" s="178">
        <f>ROUND(E35*N35,2)</f>
        <v>0</v>
      </c>
      <c r="P35" s="178">
        <v>0</v>
      </c>
      <c r="Q35" s="178">
        <f>ROUND(E35*P35,2)</f>
        <v>0</v>
      </c>
      <c r="R35" s="180"/>
      <c r="S35" s="180" t="s">
        <v>272</v>
      </c>
      <c r="T35" s="181" t="s">
        <v>273</v>
      </c>
      <c r="U35" s="160">
        <v>0</v>
      </c>
      <c r="V35" s="160">
        <f>ROUND(E35*U35,2)</f>
        <v>0</v>
      </c>
      <c r="W35" s="160"/>
      <c r="X35" s="160" t="s">
        <v>274</v>
      </c>
      <c r="Y35" s="160" t="s">
        <v>275</v>
      </c>
      <c r="Z35" s="149"/>
      <c r="AA35" s="149"/>
      <c r="AB35" s="149"/>
      <c r="AC35" s="149"/>
      <c r="AD35" s="149"/>
      <c r="AE35" s="149"/>
      <c r="AF35" s="149"/>
      <c r="AG35" s="149" t="s">
        <v>276</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x14ac:dyDescent="0.2">
      <c r="A36" s="156"/>
      <c r="B36" s="157"/>
      <c r="C36" s="249" t="s">
        <v>302</v>
      </c>
      <c r="D36" s="250"/>
      <c r="E36" s="250"/>
      <c r="F36" s="250"/>
      <c r="G36" s="250"/>
      <c r="H36" s="160"/>
      <c r="I36" s="160"/>
      <c r="J36" s="160"/>
      <c r="K36" s="160"/>
      <c r="L36" s="160"/>
      <c r="M36" s="160"/>
      <c r="N36" s="159"/>
      <c r="O36" s="159"/>
      <c r="P36" s="159"/>
      <c r="Q36" s="159"/>
      <c r="R36" s="160"/>
      <c r="S36" s="160"/>
      <c r="T36" s="160"/>
      <c r="U36" s="160"/>
      <c r="V36" s="160"/>
      <c r="W36" s="160"/>
      <c r="X36" s="160"/>
      <c r="Y36" s="160"/>
      <c r="Z36" s="149"/>
      <c r="AA36" s="149"/>
      <c r="AB36" s="149"/>
      <c r="AC36" s="149"/>
      <c r="AD36" s="149"/>
      <c r="AE36" s="149"/>
      <c r="AF36" s="149"/>
      <c r="AG36" s="149" t="s">
        <v>278</v>
      </c>
      <c r="AH36" s="149"/>
      <c r="AI36" s="149"/>
      <c r="AJ36" s="149"/>
      <c r="AK36" s="149"/>
      <c r="AL36" s="149"/>
      <c r="AM36" s="149"/>
      <c r="AN36" s="149"/>
      <c r="AO36" s="149"/>
      <c r="AP36" s="149"/>
      <c r="AQ36" s="149"/>
      <c r="AR36" s="149"/>
      <c r="AS36" s="149"/>
      <c r="AT36" s="149"/>
      <c r="AU36" s="149"/>
      <c r="AV36" s="149"/>
      <c r="AW36" s="149"/>
      <c r="AX36" s="149"/>
      <c r="AY36" s="149"/>
      <c r="AZ36" s="149"/>
      <c r="BA36" s="183" t="str">
        <f>C36</f>
        <v>Náklady na vyhotovení dokumentace skutečného provedení stavby a její předání objednateli v požadované formě a požadovaném počtu.</v>
      </c>
      <c r="BB36" s="149"/>
      <c r="BC36" s="149"/>
      <c r="BD36" s="149"/>
      <c r="BE36" s="149"/>
      <c r="BF36" s="149"/>
      <c r="BG36" s="149"/>
      <c r="BH36" s="149"/>
    </row>
    <row r="37" spans="1:60" outlineLevel="2" x14ac:dyDescent="0.2">
      <c r="A37" s="156"/>
      <c r="B37" s="157"/>
      <c r="C37" s="186" t="s">
        <v>143</v>
      </c>
      <c r="D37" s="165"/>
      <c r="E37" s="166">
        <v>1</v>
      </c>
      <c r="F37" s="160"/>
      <c r="G37" s="160"/>
      <c r="H37" s="160"/>
      <c r="I37" s="160"/>
      <c r="J37" s="160"/>
      <c r="K37" s="160"/>
      <c r="L37" s="160"/>
      <c r="M37" s="160"/>
      <c r="N37" s="159"/>
      <c r="O37" s="159"/>
      <c r="P37" s="159"/>
      <c r="Q37" s="159"/>
      <c r="R37" s="160"/>
      <c r="S37" s="160"/>
      <c r="T37" s="160"/>
      <c r="U37" s="160"/>
      <c r="V37" s="160"/>
      <c r="W37" s="160"/>
      <c r="X37" s="160"/>
      <c r="Y37" s="160"/>
      <c r="Z37" s="149"/>
      <c r="AA37" s="149"/>
      <c r="AB37" s="149"/>
      <c r="AC37" s="149"/>
      <c r="AD37" s="149"/>
      <c r="AE37" s="149"/>
      <c r="AF37" s="149"/>
      <c r="AG37" s="149" t="s">
        <v>284</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x14ac:dyDescent="0.2">
      <c r="A38" s="156"/>
      <c r="B38" s="157"/>
      <c r="C38" s="251"/>
      <c r="D38" s="252"/>
      <c r="E38" s="252"/>
      <c r="F38" s="252"/>
      <c r="G38" s="252"/>
      <c r="H38" s="160"/>
      <c r="I38" s="160"/>
      <c r="J38" s="160"/>
      <c r="K38" s="160"/>
      <c r="L38" s="160"/>
      <c r="M38" s="160"/>
      <c r="N38" s="159"/>
      <c r="O38" s="159"/>
      <c r="P38" s="159"/>
      <c r="Q38" s="159"/>
      <c r="R38" s="160"/>
      <c r="S38" s="160"/>
      <c r="T38" s="160"/>
      <c r="U38" s="160"/>
      <c r="V38" s="160"/>
      <c r="W38" s="160"/>
      <c r="X38" s="160"/>
      <c r="Y38" s="160"/>
      <c r="Z38" s="149"/>
      <c r="AA38" s="149"/>
      <c r="AB38" s="149"/>
      <c r="AC38" s="149"/>
      <c r="AD38" s="149"/>
      <c r="AE38" s="149"/>
      <c r="AF38" s="149"/>
      <c r="AG38" s="149" t="s">
        <v>279</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
      <c r="A39" s="175">
        <v>9</v>
      </c>
      <c r="B39" s="176" t="s">
        <v>303</v>
      </c>
      <c r="C39" s="185" t="s">
        <v>304</v>
      </c>
      <c r="D39" s="177" t="s">
        <v>271</v>
      </c>
      <c r="E39" s="178">
        <v>1</v>
      </c>
      <c r="F39" s="179"/>
      <c r="G39" s="180">
        <f>ROUND(E39*F39,2)</f>
        <v>0</v>
      </c>
      <c r="H39" s="179"/>
      <c r="I39" s="180">
        <f>ROUND(E39*H39,2)</f>
        <v>0</v>
      </c>
      <c r="J39" s="179"/>
      <c r="K39" s="180">
        <f>ROUND(E39*J39,2)</f>
        <v>0</v>
      </c>
      <c r="L39" s="180">
        <v>21</v>
      </c>
      <c r="M39" s="180">
        <f>G39*(1+L39/100)</f>
        <v>0</v>
      </c>
      <c r="N39" s="178">
        <v>0</v>
      </c>
      <c r="O39" s="178">
        <f>ROUND(E39*N39,2)</f>
        <v>0</v>
      </c>
      <c r="P39" s="178">
        <v>0</v>
      </c>
      <c r="Q39" s="178">
        <f>ROUND(E39*P39,2)</f>
        <v>0</v>
      </c>
      <c r="R39" s="180"/>
      <c r="S39" s="180" t="s">
        <v>272</v>
      </c>
      <c r="T39" s="181" t="s">
        <v>273</v>
      </c>
      <c r="U39" s="160">
        <v>0</v>
      </c>
      <c r="V39" s="160">
        <f>ROUND(E39*U39,2)</f>
        <v>0</v>
      </c>
      <c r="W39" s="160"/>
      <c r="X39" s="160" t="s">
        <v>274</v>
      </c>
      <c r="Y39" s="160" t="s">
        <v>275</v>
      </c>
      <c r="Z39" s="149"/>
      <c r="AA39" s="149"/>
      <c r="AB39" s="149"/>
      <c r="AC39" s="149"/>
      <c r="AD39" s="149"/>
      <c r="AE39" s="149"/>
      <c r="AF39" s="149"/>
      <c r="AG39" s="149" t="s">
        <v>276</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x14ac:dyDescent="0.2">
      <c r="A40" s="156"/>
      <c r="B40" s="157"/>
      <c r="C40" s="249" t="s">
        <v>305</v>
      </c>
      <c r="D40" s="250"/>
      <c r="E40" s="250"/>
      <c r="F40" s="250"/>
      <c r="G40" s="250"/>
      <c r="H40" s="160"/>
      <c r="I40" s="160"/>
      <c r="J40" s="160"/>
      <c r="K40" s="160"/>
      <c r="L40" s="160"/>
      <c r="M40" s="160"/>
      <c r="N40" s="159"/>
      <c r="O40" s="159"/>
      <c r="P40" s="159"/>
      <c r="Q40" s="159"/>
      <c r="R40" s="160"/>
      <c r="S40" s="160"/>
      <c r="T40" s="160"/>
      <c r="U40" s="160"/>
      <c r="V40" s="160"/>
      <c r="W40" s="160"/>
      <c r="X40" s="160"/>
      <c r="Y40" s="160"/>
      <c r="Z40" s="149"/>
      <c r="AA40" s="149"/>
      <c r="AB40" s="149"/>
      <c r="AC40" s="149"/>
      <c r="AD40" s="149"/>
      <c r="AE40" s="149"/>
      <c r="AF40" s="149"/>
      <c r="AG40" s="149" t="s">
        <v>278</v>
      </c>
      <c r="AH40" s="149"/>
      <c r="AI40" s="149"/>
      <c r="AJ40" s="149"/>
      <c r="AK40" s="149"/>
      <c r="AL40" s="149"/>
      <c r="AM40" s="149"/>
      <c r="AN40" s="149"/>
      <c r="AO40" s="149"/>
      <c r="AP40" s="149"/>
      <c r="AQ40" s="149"/>
      <c r="AR40" s="149"/>
      <c r="AS40" s="149"/>
      <c r="AT40" s="149"/>
      <c r="AU40" s="149"/>
      <c r="AV40" s="149"/>
      <c r="AW40" s="149"/>
      <c r="AX40" s="149"/>
      <c r="AY40" s="149"/>
      <c r="AZ40" s="149"/>
      <c r="BA40" s="183" t="str">
        <f>C40</f>
        <v>Náklady spojené s povinným pojištěním dodavatele nebo stavebního díla či jeho části, v rozsahu obchodních podmínek.</v>
      </c>
      <c r="BB40" s="149"/>
      <c r="BC40" s="149"/>
      <c r="BD40" s="149"/>
      <c r="BE40" s="149"/>
      <c r="BF40" s="149"/>
      <c r="BG40" s="149"/>
      <c r="BH40" s="149"/>
    </row>
    <row r="41" spans="1:60" outlineLevel="2" x14ac:dyDescent="0.2">
      <c r="A41" s="156"/>
      <c r="B41" s="157"/>
      <c r="C41" s="251"/>
      <c r="D41" s="252"/>
      <c r="E41" s="252"/>
      <c r="F41" s="252"/>
      <c r="G41" s="252"/>
      <c r="H41" s="160"/>
      <c r="I41" s="160"/>
      <c r="J41" s="160"/>
      <c r="K41" s="160"/>
      <c r="L41" s="160"/>
      <c r="M41" s="160"/>
      <c r="N41" s="159"/>
      <c r="O41" s="159"/>
      <c r="P41" s="159"/>
      <c r="Q41" s="159"/>
      <c r="R41" s="160"/>
      <c r="S41" s="160"/>
      <c r="T41" s="160"/>
      <c r="U41" s="160"/>
      <c r="V41" s="160"/>
      <c r="W41" s="160"/>
      <c r="X41" s="160"/>
      <c r="Y41" s="160"/>
      <c r="Z41" s="149"/>
      <c r="AA41" s="149"/>
      <c r="AB41" s="149"/>
      <c r="AC41" s="149"/>
      <c r="AD41" s="149"/>
      <c r="AE41" s="149"/>
      <c r="AF41" s="149"/>
      <c r="AG41" s="149" t="s">
        <v>279</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x14ac:dyDescent="0.2">
      <c r="A42" s="3"/>
      <c r="B42" s="4"/>
      <c r="C42" s="187"/>
      <c r="D42" s="6"/>
      <c r="E42" s="3"/>
      <c r="F42" s="3"/>
      <c r="G42" s="3"/>
      <c r="H42" s="3"/>
      <c r="I42" s="3"/>
      <c r="J42" s="3"/>
      <c r="K42" s="3"/>
      <c r="L42" s="3"/>
      <c r="M42" s="3"/>
      <c r="N42" s="3"/>
      <c r="O42" s="3"/>
      <c r="P42" s="3"/>
      <c r="Q42" s="3"/>
      <c r="R42" s="3"/>
      <c r="S42" s="3"/>
      <c r="T42" s="3"/>
      <c r="U42" s="3"/>
      <c r="V42" s="3"/>
      <c r="W42" s="3"/>
      <c r="X42" s="3"/>
      <c r="Y42" s="3"/>
      <c r="AE42">
        <v>15</v>
      </c>
      <c r="AF42">
        <v>21</v>
      </c>
      <c r="AG42" t="s">
        <v>253</v>
      </c>
    </row>
    <row r="43" spans="1:60" x14ac:dyDescent="0.2">
      <c r="A43" s="152"/>
      <c r="B43" s="153" t="s">
        <v>29</v>
      </c>
      <c r="C43" s="188"/>
      <c r="D43" s="154"/>
      <c r="E43" s="155"/>
      <c r="F43" s="155"/>
      <c r="G43" s="174">
        <f>G8+G20</f>
        <v>0</v>
      </c>
      <c r="H43" s="3"/>
      <c r="I43" s="3"/>
      <c r="J43" s="3"/>
      <c r="K43" s="3"/>
      <c r="L43" s="3"/>
      <c r="M43" s="3"/>
      <c r="N43" s="3"/>
      <c r="O43" s="3"/>
      <c r="P43" s="3"/>
      <c r="Q43" s="3"/>
      <c r="R43" s="3"/>
      <c r="S43" s="3"/>
      <c r="T43" s="3"/>
      <c r="U43" s="3"/>
      <c r="V43" s="3"/>
      <c r="W43" s="3"/>
      <c r="X43" s="3"/>
      <c r="Y43" s="3"/>
      <c r="AE43">
        <f>SUMIF(L7:L41,AE42,G7:G41)</f>
        <v>0</v>
      </c>
      <c r="AF43">
        <f>SUMIF(L7:L41,AF42,G7:G41)</f>
        <v>0</v>
      </c>
      <c r="AG43" t="s">
        <v>306</v>
      </c>
    </row>
    <row r="44" spans="1:60" x14ac:dyDescent="0.2">
      <c r="C44" s="189"/>
      <c r="D44" s="10"/>
      <c r="AG44" t="s">
        <v>307</v>
      </c>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vXcAbUd+I+8RE3UMv0xWPuMEtB05Yuj2Lk5laBqUO5Nr7JsJq+CCL2UWo1CNMVz7GzxD7ms+Pdodc0JvnB4Nw==" saltValue="V6ouwdmhTMzmRCJGeOU/FQ==" spinCount="100000" sheet="1" formatRows="0"/>
  <mergeCells count="22">
    <mergeCell ref="C24:G24"/>
    <mergeCell ref="A1:G1"/>
    <mergeCell ref="C2:G2"/>
    <mergeCell ref="C3:G3"/>
    <mergeCell ref="C4:G4"/>
    <mergeCell ref="C10:G10"/>
    <mergeCell ref="C11:G11"/>
    <mergeCell ref="C13:G13"/>
    <mergeCell ref="C15:G15"/>
    <mergeCell ref="C17:G17"/>
    <mergeCell ref="C19:G19"/>
    <mergeCell ref="C22:G22"/>
    <mergeCell ref="C36:G36"/>
    <mergeCell ref="C38:G38"/>
    <mergeCell ref="C40:G40"/>
    <mergeCell ref="C41:G41"/>
    <mergeCell ref="C26:G26"/>
    <mergeCell ref="C28:G28"/>
    <mergeCell ref="C30:G30"/>
    <mergeCell ref="C31:G31"/>
    <mergeCell ref="C33:G33"/>
    <mergeCell ref="C34:G3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036CA-C805-482A-BBF4-0FF3437C6682}">
  <sheetPr>
    <outlinePr summaryBelow="0"/>
  </sheetPr>
  <dimension ref="A1:BH5000"/>
  <sheetViews>
    <sheetView zoomScaleNormal="100" workbookViewId="0">
      <pane ySplit="7" topLeftCell="A146" activePane="bottomLeft" state="frozen"/>
      <selection pane="bottomLeft" activeCell="C168" sqref="C168"/>
    </sheetView>
  </sheetViews>
  <sheetFormatPr defaultRowHeight="12.75" outlineLevelRow="3"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3" t="s">
        <v>308</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56</v>
      </c>
      <c r="C3" s="254" t="s">
        <v>57</v>
      </c>
      <c r="D3" s="255"/>
      <c r="E3" s="255"/>
      <c r="F3" s="255"/>
      <c r="G3" s="256"/>
      <c r="AC3" s="123" t="s">
        <v>241</v>
      </c>
      <c r="AG3" t="s">
        <v>243</v>
      </c>
    </row>
    <row r="4" spans="1:60" ht="24.95" customHeight="1" x14ac:dyDescent="0.2">
      <c r="A4" s="142" t="s">
        <v>9</v>
      </c>
      <c r="B4" s="143" t="s">
        <v>58</v>
      </c>
      <c r="C4" s="257" t="s">
        <v>59</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145</v>
      </c>
      <c r="C8" s="184" t="s">
        <v>146</v>
      </c>
      <c r="D8" s="170"/>
      <c r="E8" s="171"/>
      <c r="F8" s="172"/>
      <c r="G8" s="172">
        <f>SUMIF(AG9:AG14,"&lt;&gt;NOR",G9:G14)</f>
        <v>0</v>
      </c>
      <c r="H8" s="172"/>
      <c r="I8" s="172">
        <f>SUM(I9:I14)</f>
        <v>0</v>
      </c>
      <c r="J8" s="172"/>
      <c r="K8" s="172">
        <f>SUM(K9:K14)</f>
        <v>0</v>
      </c>
      <c r="L8" s="172"/>
      <c r="M8" s="172">
        <f>SUM(M9:M14)</f>
        <v>0</v>
      </c>
      <c r="N8" s="171"/>
      <c r="O8" s="171">
        <f>SUM(O9:O14)</f>
        <v>2.1800000000000002</v>
      </c>
      <c r="P8" s="171"/>
      <c r="Q8" s="171">
        <f>SUM(Q9:Q14)</f>
        <v>0</v>
      </c>
      <c r="R8" s="172"/>
      <c r="S8" s="172"/>
      <c r="T8" s="173"/>
      <c r="U8" s="167"/>
      <c r="V8" s="167">
        <f>SUM(V9:V14)</f>
        <v>9.1300000000000008</v>
      </c>
      <c r="W8" s="167"/>
      <c r="X8" s="167"/>
      <c r="Y8" s="167"/>
      <c r="AG8" t="s">
        <v>268</v>
      </c>
    </row>
    <row r="9" spans="1:60" ht="22.5" outlineLevel="1" x14ac:dyDescent="0.2">
      <c r="A9" s="175">
        <v>1</v>
      </c>
      <c r="B9" s="176" t="s">
        <v>309</v>
      </c>
      <c r="C9" s="185" t="s">
        <v>310</v>
      </c>
      <c r="D9" s="177" t="s">
        <v>311</v>
      </c>
      <c r="E9" s="178">
        <v>0.76949999999999996</v>
      </c>
      <c r="F9" s="179"/>
      <c r="G9" s="180">
        <f>ROUND(E9*F9,2)</f>
        <v>0</v>
      </c>
      <c r="H9" s="179"/>
      <c r="I9" s="180">
        <f>ROUND(E9*H9,2)</f>
        <v>0</v>
      </c>
      <c r="J9" s="179"/>
      <c r="K9" s="180">
        <f>ROUND(E9*J9,2)</f>
        <v>0</v>
      </c>
      <c r="L9" s="180">
        <v>21</v>
      </c>
      <c r="M9" s="180">
        <f>G9*(1+L9/100)</f>
        <v>0</v>
      </c>
      <c r="N9" s="178">
        <v>2.8387799999999999</v>
      </c>
      <c r="O9" s="178">
        <f>ROUND(E9*N9,2)</f>
        <v>2.1800000000000002</v>
      </c>
      <c r="P9" s="178">
        <v>0</v>
      </c>
      <c r="Q9" s="178">
        <f>ROUND(E9*P9,2)</f>
        <v>0</v>
      </c>
      <c r="R9" s="180" t="s">
        <v>312</v>
      </c>
      <c r="S9" s="180" t="s">
        <v>272</v>
      </c>
      <c r="T9" s="181" t="s">
        <v>272</v>
      </c>
      <c r="U9" s="160">
        <v>11.87</v>
      </c>
      <c r="V9" s="160">
        <f>ROUND(E9*U9,2)</f>
        <v>9.1300000000000008</v>
      </c>
      <c r="W9" s="160"/>
      <c r="X9" s="160" t="s">
        <v>313</v>
      </c>
      <c r="Y9" s="160" t="s">
        <v>275</v>
      </c>
      <c r="Z9" s="149"/>
      <c r="AA9" s="149"/>
      <c r="AB9" s="149"/>
      <c r="AC9" s="149"/>
      <c r="AD9" s="149"/>
      <c r="AE9" s="149"/>
      <c r="AF9" s="149"/>
      <c r="AG9" s="149" t="s">
        <v>314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2.5" outlineLevel="2" x14ac:dyDescent="0.2">
      <c r="A10" s="156"/>
      <c r="B10" s="157"/>
      <c r="C10" s="260" t="s">
        <v>315</v>
      </c>
      <c r="D10" s="261"/>
      <c r="E10" s="261"/>
      <c r="F10" s="261"/>
      <c r="G10" s="261"/>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316</v>
      </c>
      <c r="AH10" s="149"/>
      <c r="AI10" s="149"/>
      <c r="AJ10" s="149"/>
      <c r="AK10" s="149"/>
      <c r="AL10" s="149"/>
      <c r="AM10" s="149"/>
      <c r="AN10" s="149"/>
      <c r="AO10" s="149"/>
      <c r="AP10" s="149"/>
      <c r="AQ10" s="149"/>
      <c r="AR10" s="149"/>
      <c r="AS10" s="149"/>
      <c r="AT10" s="149"/>
      <c r="AU10" s="149"/>
      <c r="AV10" s="149"/>
      <c r="AW10" s="149"/>
      <c r="AX10" s="149"/>
      <c r="AY10" s="149"/>
      <c r="AZ10" s="149"/>
      <c r="BA10" s="183" t="str">
        <f>C10</f>
        <v>(ventilátory, čerpadla, ohřívače, motorová zařízení, odstředivky, ždímačky, pračky apod.) z betonu prostého včetně potřebného bednění, s hladkou cementovou omítkou stěn, s potěrem, s vynecháním otvorů pro kotvení železa, bez zemních prací a izolace,</v>
      </c>
      <c r="BB10" s="149"/>
      <c r="BC10" s="149"/>
      <c r="BD10" s="149"/>
      <c r="BE10" s="149"/>
      <c r="BF10" s="149"/>
      <c r="BG10" s="149"/>
      <c r="BH10" s="149"/>
    </row>
    <row r="11" spans="1:60" outlineLevel="2" x14ac:dyDescent="0.2">
      <c r="A11" s="156"/>
      <c r="B11" s="157"/>
      <c r="C11" s="186" t="s">
        <v>317</v>
      </c>
      <c r="D11" s="165"/>
      <c r="E11" s="166">
        <v>0.41849999999999998</v>
      </c>
      <c r="F11" s="160"/>
      <c r="G11" s="160"/>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284</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3" x14ac:dyDescent="0.2">
      <c r="A12" s="156"/>
      <c r="B12" s="157"/>
      <c r="C12" s="186" t="s">
        <v>318</v>
      </c>
      <c r="D12" s="165"/>
      <c r="E12" s="166">
        <v>0.27</v>
      </c>
      <c r="F12" s="160"/>
      <c r="G12" s="160"/>
      <c r="H12" s="160"/>
      <c r="I12" s="160"/>
      <c r="J12" s="160"/>
      <c r="K12" s="160"/>
      <c r="L12" s="160"/>
      <c r="M12" s="160"/>
      <c r="N12" s="159"/>
      <c r="O12" s="159"/>
      <c r="P12" s="159"/>
      <c r="Q12" s="159"/>
      <c r="R12" s="160"/>
      <c r="S12" s="160"/>
      <c r="T12" s="160"/>
      <c r="U12" s="160"/>
      <c r="V12" s="160"/>
      <c r="W12" s="160"/>
      <c r="X12" s="160"/>
      <c r="Y12" s="160"/>
      <c r="Z12" s="149"/>
      <c r="AA12" s="149"/>
      <c r="AB12" s="149"/>
      <c r="AC12" s="149"/>
      <c r="AD12" s="149"/>
      <c r="AE12" s="149"/>
      <c r="AF12" s="149"/>
      <c r="AG12" s="149" t="s">
        <v>284</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3" x14ac:dyDescent="0.2">
      <c r="A13" s="156"/>
      <c r="B13" s="157"/>
      <c r="C13" s="186" t="s">
        <v>319</v>
      </c>
      <c r="D13" s="165"/>
      <c r="E13" s="166">
        <v>8.1000000000000003E-2</v>
      </c>
      <c r="F13" s="160"/>
      <c r="G13" s="160"/>
      <c r="H13" s="160"/>
      <c r="I13" s="160"/>
      <c r="J13" s="160"/>
      <c r="K13" s="160"/>
      <c r="L13" s="160"/>
      <c r="M13" s="160"/>
      <c r="N13" s="159"/>
      <c r="O13" s="159"/>
      <c r="P13" s="159"/>
      <c r="Q13" s="159"/>
      <c r="R13" s="160"/>
      <c r="S13" s="160"/>
      <c r="T13" s="160"/>
      <c r="U13" s="160"/>
      <c r="V13" s="160"/>
      <c r="W13" s="160"/>
      <c r="X13" s="160"/>
      <c r="Y13" s="160"/>
      <c r="Z13" s="149"/>
      <c r="AA13" s="149"/>
      <c r="AB13" s="149"/>
      <c r="AC13" s="149"/>
      <c r="AD13" s="149"/>
      <c r="AE13" s="149"/>
      <c r="AF13" s="149"/>
      <c r="AG13" s="149" t="s">
        <v>284</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x14ac:dyDescent="0.2">
      <c r="A14" s="156"/>
      <c r="B14" s="157"/>
      <c r="C14" s="251"/>
      <c r="D14" s="252"/>
      <c r="E14" s="252"/>
      <c r="F14" s="252"/>
      <c r="G14" s="252"/>
      <c r="H14" s="160"/>
      <c r="I14" s="160"/>
      <c r="J14" s="160"/>
      <c r="K14" s="160"/>
      <c r="L14" s="160"/>
      <c r="M14" s="160"/>
      <c r="N14" s="159"/>
      <c r="O14" s="159"/>
      <c r="P14" s="159"/>
      <c r="Q14" s="159"/>
      <c r="R14" s="160"/>
      <c r="S14" s="160"/>
      <c r="T14" s="160"/>
      <c r="U14" s="160"/>
      <c r="V14" s="160"/>
      <c r="W14" s="160"/>
      <c r="X14" s="160"/>
      <c r="Y14" s="160"/>
      <c r="Z14" s="149"/>
      <c r="AA14" s="149"/>
      <c r="AB14" s="149"/>
      <c r="AC14" s="149"/>
      <c r="AD14" s="149"/>
      <c r="AE14" s="149"/>
      <c r="AF14" s="149"/>
      <c r="AG14" s="149" t="s">
        <v>279</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x14ac:dyDescent="0.2">
      <c r="A15" s="168" t="s">
        <v>267</v>
      </c>
      <c r="B15" s="169" t="s">
        <v>147</v>
      </c>
      <c r="C15" s="184" t="s">
        <v>148</v>
      </c>
      <c r="D15" s="170"/>
      <c r="E15" s="171"/>
      <c r="F15" s="172"/>
      <c r="G15" s="172">
        <f>SUMIF(AG16:AG22,"&lt;&gt;NOR",G16:G22)</f>
        <v>0</v>
      </c>
      <c r="H15" s="172"/>
      <c r="I15" s="172">
        <f>SUM(I16:I22)</f>
        <v>0</v>
      </c>
      <c r="J15" s="172"/>
      <c r="K15" s="172">
        <f>SUM(K16:K22)</f>
        <v>0</v>
      </c>
      <c r="L15" s="172"/>
      <c r="M15" s="172">
        <f>SUM(M16:M22)</f>
        <v>0</v>
      </c>
      <c r="N15" s="171"/>
      <c r="O15" s="171">
        <f>SUM(O16:O22)</f>
        <v>1.04</v>
      </c>
      <c r="P15" s="171"/>
      <c r="Q15" s="171">
        <f>SUM(Q16:Q22)</f>
        <v>0</v>
      </c>
      <c r="R15" s="172"/>
      <c r="S15" s="172"/>
      <c r="T15" s="173"/>
      <c r="U15" s="167"/>
      <c r="V15" s="167">
        <f>SUM(V16:V22)</f>
        <v>3.11</v>
      </c>
      <c r="W15" s="167"/>
      <c r="X15" s="167"/>
      <c r="Y15" s="167"/>
      <c r="AG15" t="s">
        <v>268</v>
      </c>
    </row>
    <row r="16" spans="1:60" ht="22.5" outlineLevel="1" x14ac:dyDescent="0.2">
      <c r="A16" s="175">
        <v>2</v>
      </c>
      <c r="B16" s="176" t="s">
        <v>320</v>
      </c>
      <c r="C16" s="185" t="s">
        <v>321</v>
      </c>
      <c r="D16" s="177" t="s">
        <v>311</v>
      </c>
      <c r="E16" s="178">
        <v>0.63619999999999999</v>
      </c>
      <c r="F16" s="179"/>
      <c r="G16" s="180">
        <f>ROUND(E16*F16,2)</f>
        <v>0</v>
      </c>
      <c r="H16" s="179"/>
      <c r="I16" s="180">
        <f>ROUND(E16*H16,2)</f>
        <v>0</v>
      </c>
      <c r="J16" s="179"/>
      <c r="K16" s="180">
        <f>ROUND(E16*J16,2)</f>
        <v>0</v>
      </c>
      <c r="L16" s="180">
        <v>21</v>
      </c>
      <c r="M16" s="180">
        <f>G16*(1+L16/100)</f>
        <v>0</v>
      </c>
      <c r="N16" s="178">
        <v>1.62836</v>
      </c>
      <c r="O16" s="178">
        <f>ROUND(E16*N16,2)</f>
        <v>1.04</v>
      </c>
      <c r="P16" s="178">
        <v>0</v>
      </c>
      <c r="Q16" s="178">
        <f>ROUND(E16*P16,2)</f>
        <v>0</v>
      </c>
      <c r="R16" s="180" t="s">
        <v>322</v>
      </c>
      <c r="S16" s="180" t="s">
        <v>272</v>
      </c>
      <c r="T16" s="181" t="s">
        <v>272</v>
      </c>
      <c r="U16" s="160">
        <v>4.8899999999999997</v>
      </c>
      <c r="V16" s="160">
        <f>ROUND(E16*U16,2)</f>
        <v>3.11</v>
      </c>
      <c r="W16" s="160"/>
      <c r="X16" s="160" t="s">
        <v>313</v>
      </c>
      <c r="Y16" s="160" t="s">
        <v>275</v>
      </c>
      <c r="Z16" s="149"/>
      <c r="AA16" s="149"/>
      <c r="AB16" s="149"/>
      <c r="AC16" s="149"/>
      <c r="AD16" s="149"/>
      <c r="AE16" s="149"/>
      <c r="AF16" s="149"/>
      <c r="AG16" s="149" t="s">
        <v>314</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x14ac:dyDescent="0.2">
      <c r="A17" s="156"/>
      <c r="B17" s="157"/>
      <c r="C17" s="260" t="s">
        <v>323</v>
      </c>
      <c r="D17" s="261"/>
      <c r="E17" s="261"/>
      <c r="F17" s="261"/>
      <c r="G17" s="261"/>
      <c r="H17" s="160"/>
      <c r="I17" s="160"/>
      <c r="J17" s="160"/>
      <c r="K17" s="160"/>
      <c r="L17" s="160"/>
      <c r="M17" s="160"/>
      <c r="N17" s="159"/>
      <c r="O17" s="159"/>
      <c r="P17" s="159"/>
      <c r="Q17" s="159"/>
      <c r="R17" s="160"/>
      <c r="S17" s="160"/>
      <c r="T17" s="160"/>
      <c r="U17" s="160"/>
      <c r="V17" s="160"/>
      <c r="W17" s="160"/>
      <c r="X17" s="160"/>
      <c r="Y17" s="160"/>
      <c r="Z17" s="149"/>
      <c r="AA17" s="149"/>
      <c r="AB17" s="149"/>
      <c r="AC17" s="149"/>
      <c r="AD17" s="149"/>
      <c r="AE17" s="149"/>
      <c r="AF17" s="149"/>
      <c r="AG17" s="149" t="s">
        <v>316</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x14ac:dyDescent="0.2">
      <c r="A18" s="156"/>
      <c r="B18" s="157"/>
      <c r="C18" s="186" t="s">
        <v>324</v>
      </c>
      <c r="D18" s="165"/>
      <c r="E18" s="166">
        <v>0.16747999999999999</v>
      </c>
      <c r="F18" s="160"/>
      <c r="G18" s="160"/>
      <c r="H18" s="160"/>
      <c r="I18" s="160"/>
      <c r="J18" s="160"/>
      <c r="K18" s="160"/>
      <c r="L18" s="160"/>
      <c r="M18" s="160"/>
      <c r="N18" s="159"/>
      <c r="O18" s="159"/>
      <c r="P18" s="159"/>
      <c r="Q18" s="159"/>
      <c r="R18" s="160"/>
      <c r="S18" s="160"/>
      <c r="T18" s="160"/>
      <c r="U18" s="160"/>
      <c r="V18" s="160"/>
      <c r="W18" s="160"/>
      <c r="X18" s="160"/>
      <c r="Y18" s="160"/>
      <c r="Z18" s="149"/>
      <c r="AA18" s="149"/>
      <c r="AB18" s="149"/>
      <c r="AC18" s="149"/>
      <c r="AD18" s="149"/>
      <c r="AE18" s="149"/>
      <c r="AF18" s="149"/>
      <c r="AG18" s="149" t="s">
        <v>284</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3" x14ac:dyDescent="0.2">
      <c r="A19" s="156"/>
      <c r="B19" s="157"/>
      <c r="C19" s="186" t="s">
        <v>325</v>
      </c>
      <c r="D19" s="165"/>
      <c r="E19" s="166">
        <v>0.15</v>
      </c>
      <c r="F19" s="160"/>
      <c r="G19" s="160"/>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284</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3" x14ac:dyDescent="0.2">
      <c r="A20" s="156"/>
      <c r="B20" s="157"/>
      <c r="C20" s="186" t="s">
        <v>326</v>
      </c>
      <c r="D20" s="165"/>
      <c r="E20" s="166">
        <v>7.4999999999999997E-2</v>
      </c>
      <c r="F20" s="160"/>
      <c r="G20" s="160"/>
      <c r="H20" s="160"/>
      <c r="I20" s="160"/>
      <c r="J20" s="160"/>
      <c r="K20" s="160"/>
      <c r="L20" s="160"/>
      <c r="M20" s="160"/>
      <c r="N20" s="159"/>
      <c r="O20" s="159"/>
      <c r="P20" s="159"/>
      <c r="Q20" s="159"/>
      <c r="R20" s="160"/>
      <c r="S20" s="160"/>
      <c r="T20" s="160"/>
      <c r="U20" s="160"/>
      <c r="V20" s="160"/>
      <c r="W20" s="160"/>
      <c r="X20" s="160"/>
      <c r="Y20" s="160"/>
      <c r="Z20" s="149"/>
      <c r="AA20" s="149"/>
      <c r="AB20" s="149"/>
      <c r="AC20" s="149"/>
      <c r="AD20" s="149"/>
      <c r="AE20" s="149"/>
      <c r="AF20" s="149"/>
      <c r="AG20" s="149" t="s">
        <v>284</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3" x14ac:dyDescent="0.2">
      <c r="A21" s="156"/>
      <c r="B21" s="157"/>
      <c r="C21" s="186" t="s">
        <v>327</v>
      </c>
      <c r="D21" s="165"/>
      <c r="E21" s="166">
        <v>0.24374999999999999</v>
      </c>
      <c r="F21" s="160"/>
      <c r="G21" s="160"/>
      <c r="H21" s="160"/>
      <c r="I21" s="160"/>
      <c r="J21" s="160"/>
      <c r="K21" s="160"/>
      <c r="L21" s="160"/>
      <c r="M21" s="160"/>
      <c r="N21" s="159"/>
      <c r="O21" s="159"/>
      <c r="P21" s="159"/>
      <c r="Q21" s="159"/>
      <c r="R21" s="160"/>
      <c r="S21" s="160"/>
      <c r="T21" s="160"/>
      <c r="U21" s="160"/>
      <c r="V21" s="160"/>
      <c r="W21" s="160"/>
      <c r="X21" s="160"/>
      <c r="Y21" s="160"/>
      <c r="Z21" s="149"/>
      <c r="AA21" s="149"/>
      <c r="AB21" s="149"/>
      <c r="AC21" s="149"/>
      <c r="AD21" s="149"/>
      <c r="AE21" s="149"/>
      <c r="AF21" s="149"/>
      <c r="AG21" s="149" t="s">
        <v>284</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x14ac:dyDescent="0.2">
      <c r="A22" s="156"/>
      <c r="B22" s="157"/>
      <c r="C22" s="251"/>
      <c r="D22" s="252"/>
      <c r="E22" s="252"/>
      <c r="F22" s="252"/>
      <c r="G22" s="252"/>
      <c r="H22" s="160"/>
      <c r="I22" s="160"/>
      <c r="J22" s="160"/>
      <c r="K22" s="160"/>
      <c r="L22" s="160"/>
      <c r="M22" s="160"/>
      <c r="N22" s="159"/>
      <c r="O22" s="159"/>
      <c r="P22" s="159"/>
      <c r="Q22" s="159"/>
      <c r="R22" s="160"/>
      <c r="S22" s="160"/>
      <c r="T22" s="160"/>
      <c r="U22" s="160"/>
      <c r="V22" s="160"/>
      <c r="W22" s="160"/>
      <c r="X22" s="160"/>
      <c r="Y22" s="160"/>
      <c r="Z22" s="149"/>
      <c r="AA22" s="149"/>
      <c r="AB22" s="149"/>
      <c r="AC22" s="149"/>
      <c r="AD22" s="149"/>
      <c r="AE22" s="149"/>
      <c r="AF22" s="149"/>
      <c r="AG22" s="149" t="s">
        <v>279</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x14ac:dyDescent="0.2">
      <c r="A23" s="168" t="s">
        <v>267</v>
      </c>
      <c r="B23" s="169" t="s">
        <v>149</v>
      </c>
      <c r="C23" s="184" t="s">
        <v>150</v>
      </c>
      <c r="D23" s="170"/>
      <c r="E23" s="171"/>
      <c r="F23" s="172"/>
      <c r="G23" s="172">
        <f>SUMIF(AG24:AG50,"&lt;&gt;NOR",G24:G50)</f>
        <v>0</v>
      </c>
      <c r="H23" s="172"/>
      <c r="I23" s="172">
        <f>SUM(I24:I50)</f>
        <v>0</v>
      </c>
      <c r="J23" s="172"/>
      <c r="K23" s="172">
        <f>SUM(K24:K50)</f>
        <v>0</v>
      </c>
      <c r="L23" s="172"/>
      <c r="M23" s="172">
        <f>SUM(M24:M50)</f>
        <v>0</v>
      </c>
      <c r="N23" s="171"/>
      <c r="O23" s="171">
        <f>SUM(O24:O50)</f>
        <v>1.8800000000000001</v>
      </c>
      <c r="P23" s="171"/>
      <c r="Q23" s="171">
        <f>SUM(Q24:Q50)</f>
        <v>0.08</v>
      </c>
      <c r="R23" s="172"/>
      <c r="S23" s="172"/>
      <c r="T23" s="173"/>
      <c r="U23" s="167"/>
      <c r="V23" s="167">
        <f>SUM(V24:V50)</f>
        <v>171.56</v>
      </c>
      <c r="W23" s="167"/>
      <c r="X23" s="167"/>
      <c r="Y23" s="167"/>
      <c r="AG23" t="s">
        <v>268</v>
      </c>
    </row>
    <row r="24" spans="1:60" ht="33.75" outlineLevel="1" x14ac:dyDescent="0.2">
      <c r="A24" s="175">
        <v>3</v>
      </c>
      <c r="B24" s="176" t="s">
        <v>328</v>
      </c>
      <c r="C24" s="185" t="s">
        <v>329</v>
      </c>
      <c r="D24" s="177" t="s">
        <v>330</v>
      </c>
      <c r="E24" s="178">
        <v>1.5</v>
      </c>
      <c r="F24" s="179"/>
      <c r="G24" s="180">
        <f>ROUND(E24*F24,2)</f>
        <v>0</v>
      </c>
      <c r="H24" s="179"/>
      <c r="I24" s="180">
        <f>ROUND(E24*H24,2)</f>
        <v>0</v>
      </c>
      <c r="J24" s="179"/>
      <c r="K24" s="180">
        <f>ROUND(E24*J24,2)</f>
        <v>0</v>
      </c>
      <c r="L24" s="180">
        <v>21</v>
      </c>
      <c r="M24" s="180">
        <f>G24*(1+L24/100)</f>
        <v>0</v>
      </c>
      <c r="N24" s="178">
        <v>2.5819999999999999E-2</v>
      </c>
      <c r="O24" s="178">
        <f>ROUND(E24*N24,2)</f>
        <v>0.04</v>
      </c>
      <c r="P24" s="178">
        <v>0</v>
      </c>
      <c r="Q24" s="178">
        <f>ROUND(E24*P24,2)</f>
        <v>0</v>
      </c>
      <c r="R24" s="180" t="s">
        <v>312</v>
      </c>
      <c r="S24" s="180" t="s">
        <v>272</v>
      </c>
      <c r="T24" s="181" t="s">
        <v>272</v>
      </c>
      <c r="U24" s="160">
        <v>1.7</v>
      </c>
      <c r="V24" s="160">
        <f>ROUND(E24*U24,2)</f>
        <v>2.5499999999999998</v>
      </c>
      <c r="W24" s="160"/>
      <c r="X24" s="160" t="s">
        <v>313</v>
      </c>
      <c r="Y24" s="160" t="s">
        <v>275</v>
      </c>
      <c r="Z24" s="149"/>
      <c r="AA24" s="149"/>
      <c r="AB24" s="149"/>
      <c r="AC24" s="149"/>
      <c r="AD24" s="149"/>
      <c r="AE24" s="149"/>
      <c r="AF24" s="149"/>
      <c r="AG24" s="149" t="s">
        <v>314</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x14ac:dyDescent="0.2">
      <c r="A25" s="156"/>
      <c r="B25" s="157"/>
      <c r="C25" s="186" t="s">
        <v>331</v>
      </c>
      <c r="D25" s="165"/>
      <c r="E25" s="166">
        <v>1.5</v>
      </c>
      <c r="F25" s="160"/>
      <c r="G25" s="160"/>
      <c r="H25" s="160"/>
      <c r="I25" s="160"/>
      <c r="J25" s="160"/>
      <c r="K25" s="160"/>
      <c r="L25" s="160"/>
      <c r="M25" s="160"/>
      <c r="N25" s="159"/>
      <c r="O25" s="159"/>
      <c r="P25" s="159"/>
      <c r="Q25" s="159"/>
      <c r="R25" s="160"/>
      <c r="S25" s="160"/>
      <c r="T25" s="160"/>
      <c r="U25" s="160"/>
      <c r="V25" s="160"/>
      <c r="W25" s="160"/>
      <c r="X25" s="160"/>
      <c r="Y25" s="160"/>
      <c r="Z25" s="149"/>
      <c r="AA25" s="149"/>
      <c r="AB25" s="149"/>
      <c r="AC25" s="149"/>
      <c r="AD25" s="149"/>
      <c r="AE25" s="149"/>
      <c r="AF25" s="149"/>
      <c r="AG25" s="149" t="s">
        <v>284</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x14ac:dyDescent="0.2">
      <c r="A26" s="156"/>
      <c r="B26" s="157"/>
      <c r="C26" s="251"/>
      <c r="D26" s="252"/>
      <c r="E26" s="252"/>
      <c r="F26" s="252"/>
      <c r="G26" s="252"/>
      <c r="H26" s="160"/>
      <c r="I26" s="160"/>
      <c r="J26" s="160"/>
      <c r="K26" s="160"/>
      <c r="L26" s="160"/>
      <c r="M26" s="160"/>
      <c r="N26" s="159"/>
      <c r="O26" s="159"/>
      <c r="P26" s="159"/>
      <c r="Q26" s="159"/>
      <c r="R26" s="160"/>
      <c r="S26" s="160"/>
      <c r="T26" s="160"/>
      <c r="U26" s="160"/>
      <c r="V26" s="160"/>
      <c r="W26" s="160"/>
      <c r="X26" s="160"/>
      <c r="Y26" s="160"/>
      <c r="Z26" s="149"/>
      <c r="AA26" s="149"/>
      <c r="AB26" s="149"/>
      <c r="AC26" s="149"/>
      <c r="AD26" s="149"/>
      <c r="AE26" s="149"/>
      <c r="AF26" s="149"/>
      <c r="AG26" s="149" t="s">
        <v>279</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2.5" outlineLevel="1" x14ac:dyDescent="0.2">
      <c r="A27" s="175">
        <v>4</v>
      </c>
      <c r="B27" s="176" t="s">
        <v>332</v>
      </c>
      <c r="C27" s="185" t="s">
        <v>333</v>
      </c>
      <c r="D27" s="177" t="s">
        <v>330</v>
      </c>
      <c r="E27" s="178">
        <v>2.6</v>
      </c>
      <c r="F27" s="179"/>
      <c r="G27" s="180">
        <f>ROUND(E27*F27,2)</f>
        <v>0</v>
      </c>
      <c r="H27" s="179"/>
      <c r="I27" s="180">
        <f>ROUND(E27*H27,2)</f>
        <v>0</v>
      </c>
      <c r="J27" s="179"/>
      <c r="K27" s="180">
        <f>ROUND(E27*J27,2)</f>
        <v>0</v>
      </c>
      <c r="L27" s="180">
        <v>21</v>
      </c>
      <c r="M27" s="180">
        <f>G27*(1+L27/100)</f>
        <v>0</v>
      </c>
      <c r="N27" s="178">
        <v>2.1420000000000002E-2</v>
      </c>
      <c r="O27" s="178">
        <f>ROUND(E27*N27,2)</f>
        <v>0.06</v>
      </c>
      <c r="P27" s="178">
        <v>0</v>
      </c>
      <c r="Q27" s="178">
        <f>ROUND(E27*P27,2)</f>
        <v>0</v>
      </c>
      <c r="R27" s="180" t="s">
        <v>312</v>
      </c>
      <c r="S27" s="180" t="s">
        <v>272</v>
      </c>
      <c r="T27" s="181" t="s">
        <v>272</v>
      </c>
      <c r="U27" s="160">
        <v>1.44</v>
      </c>
      <c r="V27" s="160">
        <f>ROUND(E27*U27,2)</f>
        <v>3.74</v>
      </c>
      <c r="W27" s="160"/>
      <c r="X27" s="160" t="s">
        <v>313</v>
      </c>
      <c r="Y27" s="160" t="s">
        <v>275</v>
      </c>
      <c r="Z27" s="149"/>
      <c r="AA27" s="149"/>
      <c r="AB27" s="149"/>
      <c r="AC27" s="149"/>
      <c r="AD27" s="149"/>
      <c r="AE27" s="149"/>
      <c r="AF27" s="149"/>
      <c r="AG27" s="149" t="s">
        <v>314</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x14ac:dyDescent="0.2">
      <c r="A28" s="156"/>
      <c r="B28" s="157"/>
      <c r="C28" s="186" t="s">
        <v>334</v>
      </c>
      <c r="D28" s="165"/>
      <c r="E28" s="166">
        <v>2.6</v>
      </c>
      <c r="F28" s="160"/>
      <c r="G28" s="160"/>
      <c r="H28" s="160"/>
      <c r="I28" s="160"/>
      <c r="J28" s="160"/>
      <c r="K28" s="160"/>
      <c r="L28" s="160"/>
      <c r="M28" s="160"/>
      <c r="N28" s="159"/>
      <c r="O28" s="159"/>
      <c r="P28" s="159"/>
      <c r="Q28" s="159"/>
      <c r="R28" s="160"/>
      <c r="S28" s="160"/>
      <c r="T28" s="160"/>
      <c r="U28" s="160"/>
      <c r="V28" s="160"/>
      <c r="W28" s="160"/>
      <c r="X28" s="160"/>
      <c r="Y28" s="160"/>
      <c r="Z28" s="149"/>
      <c r="AA28" s="149"/>
      <c r="AB28" s="149"/>
      <c r="AC28" s="149"/>
      <c r="AD28" s="149"/>
      <c r="AE28" s="149"/>
      <c r="AF28" s="149"/>
      <c r="AG28" s="149" t="s">
        <v>284</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x14ac:dyDescent="0.2">
      <c r="A29" s="156"/>
      <c r="B29" s="157"/>
      <c r="C29" s="251"/>
      <c r="D29" s="252"/>
      <c r="E29" s="252"/>
      <c r="F29" s="252"/>
      <c r="G29" s="252"/>
      <c r="H29" s="160"/>
      <c r="I29" s="160"/>
      <c r="J29" s="160"/>
      <c r="K29" s="160"/>
      <c r="L29" s="160"/>
      <c r="M29" s="160"/>
      <c r="N29" s="159"/>
      <c r="O29" s="159"/>
      <c r="P29" s="159"/>
      <c r="Q29" s="159"/>
      <c r="R29" s="160"/>
      <c r="S29" s="160"/>
      <c r="T29" s="160"/>
      <c r="U29" s="160"/>
      <c r="V29" s="160"/>
      <c r="W29" s="160"/>
      <c r="X29" s="160"/>
      <c r="Y29" s="160"/>
      <c r="Z29" s="149"/>
      <c r="AA29" s="149"/>
      <c r="AB29" s="149"/>
      <c r="AC29" s="149"/>
      <c r="AD29" s="149"/>
      <c r="AE29" s="149"/>
      <c r="AF29" s="149"/>
      <c r="AG29" s="149" t="s">
        <v>279</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ht="33.75" outlineLevel="1" x14ac:dyDescent="0.2">
      <c r="A30" s="175">
        <v>5</v>
      </c>
      <c r="B30" s="176" t="s">
        <v>335</v>
      </c>
      <c r="C30" s="185" t="s">
        <v>336</v>
      </c>
      <c r="D30" s="177" t="s">
        <v>330</v>
      </c>
      <c r="E30" s="178">
        <v>83.85</v>
      </c>
      <c r="F30" s="179"/>
      <c r="G30" s="180">
        <f>ROUND(E30*F30,2)</f>
        <v>0</v>
      </c>
      <c r="H30" s="179"/>
      <c r="I30" s="180">
        <f>ROUND(E30*H30,2)</f>
        <v>0</v>
      </c>
      <c r="J30" s="179"/>
      <c r="K30" s="180">
        <f>ROUND(E30*J30,2)</f>
        <v>0</v>
      </c>
      <c r="L30" s="180">
        <v>21</v>
      </c>
      <c r="M30" s="180">
        <f>G30*(1+L30/100)</f>
        <v>0</v>
      </c>
      <c r="N30" s="178">
        <v>2.0629999999999999E-2</v>
      </c>
      <c r="O30" s="178">
        <f>ROUND(E30*N30,2)</f>
        <v>1.73</v>
      </c>
      <c r="P30" s="178">
        <v>0</v>
      </c>
      <c r="Q30" s="178">
        <f>ROUND(E30*P30,2)</f>
        <v>0</v>
      </c>
      <c r="R30" s="180" t="s">
        <v>312</v>
      </c>
      <c r="S30" s="180" t="s">
        <v>272</v>
      </c>
      <c r="T30" s="181" t="s">
        <v>272</v>
      </c>
      <c r="U30" s="160">
        <v>1.4</v>
      </c>
      <c r="V30" s="160">
        <f>ROUND(E30*U30,2)</f>
        <v>117.39</v>
      </c>
      <c r="W30" s="160"/>
      <c r="X30" s="160" t="s">
        <v>313</v>
      </c>
      <c r="Y30" s="160" t="s">
        <v>275</v>
      </c>
      <c r="Z30" s="149"/>
      <c r="AA30" s="149"/>
      <c r="AB30" s="149"/>
      <c r="AC30" s="149"/>
      <c r="AD30" s="149"/>
      <c r="AE30" s="149"/>
      <c r="AF30" s="149"/>
      <c r="AG30" s="149" t="s">
        <v>314</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x14ac:dyDescent="0.2">
      <c r="A31" s="156"/>
      <c r="B31" s="157"/>
      <c r="C31" s="186" t="s">
        <v>337</v>
      </c>
      <c r="D31" s="165"/>
      <c r="E31" s="166"/>
      <c r="F31" s="160"/>
      <c r="G31" s="160"/>
      <c r="H31" s="160"/>
      <c r="I31" s="160"/>
      <c r="J31" s="160"/>
      <c r="K31" s="160"/>
      <c r="L31" s="160"/>
      <c r="M31" s="160"/>
      <c r="N31" s="159"/>
      <c r="O31" s="159"/>
      <c r="P31" s="159"/>
      <c r="Q31" s="159"/>
      <c r="R31" s="160"/>
      <c r="S31" s="160"/>
      <c r="T31" s="160"/>
      <c r="U31" s="160"/>
      <c r="V31" s="160"/>
      <c r="W31" s="160"/>
      <c r="X31" s="160"/>
      <c r="Y31" s="160"/>
      <c r="Z31" s="149"/>
      <c r="AA31" s="149"/>
      <c r="AB31" s="149"/>
      <c r="AC31" s="149"/>
      <c r="AD31" s="149"/>
      <c r="AE31" s="149"/>
      <c r="AF31" s="149"/>
      <c r="AG31" s="149" t="s">
        <v>284</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x14ac:dyDescent="0.2">
      <c r="A32" s="156"/>
      <c r="B32" s="157"/>
      <c r="C32" s="186" t="s">
        <v>338</v>
      </c>
      <c r="D32" s="165"/>
      <c r="E32" s="166">
        <v>51.35</v>
      </c>
      <c r="F32" s="160"/>
      <c r="G32" s="160"/>
      <c r="H32" s="160"/>
      <c r="I32" s="160"/>
      <c r="J32" s="160"/>
      <c r="K32" s="160"/>
      <c r="L32" s="160"/>
      <c r="M32" s="160"/>
      <c r="N32" s="159"/>
      <c r="O32" s="159"/>
      <c r="P32" s="159"/>
      <c r="Q32" s="159"/>
      <c r="R32" s="160"/>
      <c r="S32" s="160"/>
      <c r="T32" s="160"/>
      <c r="U32" s="160"/>
      <c r="V32" s="160"/>
      <c r="W32" s="160"/>
      <c r="X32" s="160"/>
      <c r="Y32" s="160"/>
      <c r="Z32" s="149"/>
      <c r="AA32" s="149"/>
      <c r="AB32" s="149"/>
      <c r="AC32" s="149"/>
      <c r="AD32" s="149"/>
      <c r="AE32" s="149"/>
      <c r="AF32" s="149"/>
      <c r="AG32" s="149" t="s">
        <v>284</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3" x14ac:dyDescent="0.2">
      <c r="A33" s="156"/>
      <c r="B33" s="157"/>
      <c r="C33" s="186" t="s">
        <v>339</v>
      </c>
      <c r="D33" s="165"/>
      <c r="E33" s="166">
        <v>5.25</v>
      </c>
      <c r="F33" s="160"/>
      <c r="G33" s="160"/>
      <c r="H33" s="160"/>
      <c r="I33" s="160"/>
      <c r="J33" s="160"/>
      <c r="K33" s="160"/>
      <c r="L33" s="160"/>
      <c r="M33" s="160"/>
      <c r="N33" s="159"/>
      <c r="O33" s="159"/>
      <c r="P33" s="159"/>
      <c r="Q33" s="159"/>
      <c r="R33" s="160"/>
      <c r="S33" s="160"/>
      <c r="T33" s="160"/>
      <c r="U33" s="160"/>
      <c r="V33" s="160"/>
      <c r="W33" s="160"/>
      <c r="X33" s="160"/>
      <c r="Y33" s="160"/>
      <c r="Z33" s="149"/>
      <c r="AA33" s="149"/>
      <c r="AB33" s="149"/>
      <c r="AC33" s="149"/>
      <c r="AD33" s="149"/>
      <c r="AE33" s="149"/>
      <c r="AF33" s="149"/>
      <c r="AG33" s="149" t="s">
        <v>284</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3" x14ac:dyDescent="0.2">
      <c r="A34" s="156"/>
      <c r="B34" s="157"/>
      <c r="C34" s="186" t="s">
        <v>340</v>
      </c>
      <c r="D34" s="165"/>
      <c r="E34" s="166">
        <v>11.4</v>
      </c>
      <c r="F34" s="160"/>
      <c r="G34" s="160"/>
      <c r="H34" s="160"/>
      <c r="I34" s="160"/>
      <c r="J34" s="160"/>
      <c r="K34" s="160"/>
      <c r="L34" s="160"/>
      <c r="M34" s="160"/>
      <c r="N34" s="159"/>
      <c r="O34" s="159"/>
      <c r="P34" s="159"/>
      <c r="Q34" s="159"/>
      <c r="R34" s="160"/>
      <c r="S34" s="160"/>
      <c r="T34" s="160"/>
      <c r="U34" s="160"/>
      <c r="V34" s="160"/>
      <c r="W34" s="160"/>
      <c r="X34" s="160"/>
      <c r="Y34" s="160"/>
      <c r="Z34" s="149"/>
      <c r="AA34" s="149"/>
      <c r="AB34" s="149"/>
      <c r="AC34" s="149"/>
      <c r="AD34" s="149"/>
      <c r="AE34" s="149"/>
      <c r="AF34" s="149"/>
      <c r="AG34" s="149" t="s">
        <v>284</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3" x14ac:dyDescent="0.2">
      <c r="A35" s="156"/>
      <c r="B35" s="157"/>
      <c r="C35" s="186" t="s">
        <v>341</v>
      </c>
      <c r="D35" s="165"/>
      <c r="E35" s="166">
        <v>8.35</v>
      </c>
      <c r="F35" s="160"/>
      <c r="G35" s="160"/>
      <c r="H35" s="160"/>
      <c r="I35" s="160"/>
      <c r="J35" s="160"/>
      <c r="K35" s="160"/>
      <c r="L35" s="160"/>
      <c r="M35" s="160"/>
      <c r="N35" s="159"/>
      <c r="O35" s="159"/>
      <c r="P35" s="159"/>
      <c r="Q35" s="159"/>
      <c r="R35" s="160"/>
      <c r="S35" s="160"/>
      <c r="T35" s="160"/>
      <c r="U35" s="160"/>
      <c r="V35" s="160"/>
      <c r="W35" s="160"/>
      <c r="X35" s="160"/>
      <c r="Y35" s="160"/>
      <c r="Z35" s="149"/>
      <c r="AA35" s="149"/>
      <c r="AB35" s="149"/>
      <c r="AC35" s="149"/>
      <c r="AD35" s="149"/>
      <c r="AE35" s="149"/>
      <c r="AF35" s="149"/>
      <c r="AG35" s="149" t="s">
        <v>284</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3" x14ac:dyDescent="0.2">
      <c r="A36" s="156"/>
      <c r="B36" s="157"/>
      <c r="C36" s="186" t="s">
        <v>342</v>
      </c>
      <c r="D36" s="165"/>
      <c r="E36" s="166">
        <v>7.5</v>
      </c>
      <c r="F36" s="160"/>
      <c r="G36" s="160"/>
      <c r="H36" s="160"/>
      <c r="I36" s="160"/>
      <c r="J36" s="160"/>
      <c r="K36" s="160"/>
      <c r="L36" s="160"/>
      <c r="M36" s="160"/>
      <c r="N36" s="159"/>
      <c r="O36" s="159"/>
      <c r="P36" s="159"/>
      <c r="Q36" s="159"/>
      <c r="R36" s="160"/>
      <c r="S36" s="160"/>
      <c r="T36" s="160"/>
      <c r="U36" s="160"/>
      <c r="V36" s="160"/>
      <c r="W36" s="160"/>
      <c r="X36" s="160"/>
      <c r="Y36" s="160"/>
      <c r="Z36" s="149"/>
      <c r="AA36" s="149"/>
      <c r="AB36" s="149"/>
      <c r="AC36" s="149"/>
      <c r="AD36" s="149"/>
      <c r="AE36" s="149"/>
      <c r="AF36" s="149"/>
      <c r="AG36" s="149" t="s">
        <v>284</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x14ac:dyDescent="0.2">
      <c r="A37" s="156"/>
      <c r="B37" s="157"/>
      <c r="C37" s="251"/>
      <c r="D37" s="252"/>
      <c r="E37" s="252"/>
      <c r="F37" s="252"/>
      <c r="G37" s="252"/>
      <c r="H37" s="160"/>
      <c r="I37" s="160"/>
      <c r="J37" s="160"/>
      <c r="K37" s="160"/>
      <c r="L37" s="160"/>
      <c r="M37" s="160"/>
      <c r="N37" s="159"/>
      <c r="O37" s="159"/>
      <c r="P37" s="159"/>
      <c r="Q37" s="159"/>
      <c r="R37" s="160"/>
      <c r="S37" s="160"/>
      <c r="T37" s="160"/>
      <c r="U37" s="160"/>
      <c r="V37" s="160"/>
      <c r="W37" s="160"/>
      <c r="X37" s="160"/>
      <c r="Y37" s="160"/>
      <c r="Z37" s="149"/>
      <c r="AA37" s="149"/>
      <c r="AB37" s="149"/>
      <c r="AC37" s="149"/>
      <c r="AD37" s="149"/>
      <c r="AE37" s="149"/>
      <c r="AF37" s="149"/>
      <c r="AG37" s="149" t="s">
        <v>279</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
      <c r="A38" s="175">
        <v>6</v>
      </c>
      <c r="B38" s="176" t="s">
        <v>343</v>
      </c>
      <c r="C38" s="185" t="s">
        <v>344</v>
      </c>
      <c r="D38" s="177" t="s">
        <v>330</v>
      </c>
      <c r="E38" s="178">
        <v>181.1</v>
      </c>
      <c r="F38" s="179"/>
      <c r="G38" s="180">
        <f>ROUND(E38*F38,2)</f>
        <v>0</v>
      </c>
      <c r="H38" s="179"/>
      <c r="I38" s="180">
        <f>ROUND(E38*H38,2)</f>
        <v>0</v>
      </c>
      <c r="J38" s="179"/>
      <c r="K38" s="180">
        <f>ROUND(E38*J38,2)</f>
        <v>0</v>
      </c>
      <c r="L38" s="180">
        <v>21</v>
      </c>
      <c r="M38" s="180">
        <f>G38*(1+L38/100)</f>
        <v>0</v>
      </c>
      <c r="N38" s="178">
        <v>2.5000000000000001E-4</v>
      </c>
      <c r="O38" s="178">
        <f>ROUND(E38*N38,2)</f>
        <v>0.05</v>
      </c>
      <c r="P38" s="178">
        <v>0</v>
      </c>
      <c r="Q38" s="178">
        <f>ROUND(E38*P38,2)</f>
        <v>0</v>
      </c>
      <c r="R38" s="180" t="s">
        <v>345</v>
      </c>
      <c r="S38" s="180" t="s">
        <v>272</v>
      </c>
      <c r="T38" s="181" t="s">
        <v>272</v>
      </c>
      <c r="U38" s="160">
        <v>0.25</v>
      </c>
      <c r="V38" s="160">
        <f>ROUND(E38*U38,2)</f>
        <v>45.28</v>
      </c>
      <c r="W38" s="160"/>
      <c r="X38" s="160" t="s">
        <v>313</v>
      </c>
      <c r="Y38" s="160" t="s">
        <v>275</v>
      </c>
      <c r="Z38" s="149"/>
      <c r="AA38" s="149"/>
      <c r="AB38" s="149"/>
      <c r="AC38" s="149"/>
      <c r="AD38" s="149"/>
      <c r="AE38" s="149"/>
      <c r="AF38" s="149"/>
      <c r="AG38" s="149" t="s">
        <v>346</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x14ac:dyDescent="0.2">
      <c r="A39" s="156"/>
      <c r="B39" s="157"/>
      <c r="C39" s="186" t="s">
        <v>347</v>
      </c>
      <c r="D39" s="165"/>
      <c r="E39" s="166">
        <v>5.2</v>
      </c>
      <c r="F39" s="160"/>
      <c r="G39" s="160"/>
      <c r="H39" s="160"/>
      <c r="I39" s="160"/>
      <c r="J39" s="160"/>
      <c r="K39" s="160"/>
      <c r="L39" s="160"/>
      <c r="M39" s="160"/>
      <c r="N39" s="159"/>
      <c r="O39" s="159"/>
      <c r="P39" s="159"/>
      <c r="Q39" s="159"/>
      <c r="R39" s="160"/>
      <c r="S39" s="160"/>
      <c r="T39" s="160"/>
      <c r="U39" s="160"/>
      <c r="V39" s="160"/>
      <c r="W39" s="160"/>
      <c r="X39" s="160"/>
      <c r="Y39" s="160"/>
      <c r="Z39" s="149"/>
      <c r="AA39" s="149"/>
      <c r="AB39" s="149"/>
      <c r="AC39" s="149"/>
      <c r="AD39" s="149"/>
      <c r="AE39" s="149"/>
      <c r="AF39" s="149"/>
      <c r="AG39" s="149" t="s">
        <v>284</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3" x14ac:dyDescent="0.2">
      <c r="A40" s="156"/>
      <c r="B40" s="157"/>
      <c r="C40" s="186" t="s">
        <v>348</v>
      </c>
      <c r="D40" s="165"/>
      <c r="E40" s="166">
        <v>5.2</v>
      </c>
      <c r="F40" s="160"/>
      <c r="G40" s="160"/>
      <c r="H40" s="160"/>
      <c r="I40" s="160"/>
      <c r="J40" s="160"/>
      <c r="K40" s="160"/>
      <c r="L40" s="160"/>
      <c r="M40" s="160"/>
      <c r="N40" s="159"/>
      <c r="O40" s="159"/>
      <c r="P40" s="159"/>
      <c r="Q40" s="159"/>
      <c r="R40" s="160"/>
      <c r="S40" s="160"/>
      <c r="T40" s="160"/>
      <c r="U40" s="160"/>
      <c r="V40" s="160"/>
      <c r="W40" s="160"/>
      <c r="X40" s="160"/>
      <c r="Y40" s="160"/>
      <c r="Z40" s="149"/>
      <c r="AA40" s="149"/>
      <c r="AB40" s="149"/>
      <c r="AC40" s="149"/>
      <c r="AD40" s="149"/>
      <c r="AE40" s="149"/>
      <c r="AF40" s="149"/>
      <c r="AG40" s="149" t="s">
        <v>284</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3" x14ac:dyDescent="0.2">
      <c r="A41" s="156"/>
      <c r="B41" s="157"/>
      <c r="C41" s="186" t="s">
        <v>349</v>
      </c>
      <c r="D41" s="165"/>
      <c r="E41" s="166">
        <v>170.7</v>
      </c>
      <c r="F41" s="160"/>
      <c r="G41" s="160"/>
      <c r="H41" s="160"/>
      <c r="I41" s="160"/>
      <c r="J41" s="160"/>
      <c r="K41" s="160"/>
      <c r="L41" s="160"/>
      <c r="M41" s="160"/>
      <c r="N41" s="159"/>
      <c r="O41" s="159"/>
      <c r="P41" s="159"/>
      <c r="Q41" s="159"/>
      <c r="R41" s="160"/>
      <c r="S41" s="160"/>
      <c r="T41" s="160"/>
      <c r="U41" s="160"/>
      <c r="V41" s="160"/>
      <c r="W41" s="160"/>
      <c r="X41" s="160"/>
      <c r="Y41" s="160"/>
      <c r="Z41" s="149"/>
      <c r="AA41" s="149"/>
      <c r="AB41" s="149"/>
      <c r="AC41" s="149"/>
      <c r="AD41" s="149"/>
      <c r="AE41" s="149"/>
      <c r="AF41" s="149"/>
      <c r="AG41" s="149" t="s">
        <v>284</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x14ac:dyDescent="0.2">
      <c r="A42" s="156"/>
      <c r="B42" s="157"/>
      <c r="C42" s="251"/>
      <c r="D42" s="252"/>
      <c r="E42" s="252"/>
      <c r="F42" s="252"/>
      <c r="G42" s="252"/>
      <c r="H42" s="160"/>
      <c r="I42" s="160"/>
      <c r="J42" s="160"/>
      <c r="K42" s="160"/>
      <c r="L42" s="160"/>
      <c r="M42" s="160"/>
      <c r="N42" s="159"/>
      <c r="O42" s="159"/>
      <c r="P42" s="159"/>
      <c r="Q42" s="159"/>
      <c r="R42" s="160"/>
      <c r="S42" s="160"/>
      <c r="T42" s="160"/>
      <c r="U42" s="160"/>
      <c r="V42" s="160"/>
      <c r="W42" s="160"/>
      <c r="X42" s="160"/>
      <c r="Y42" s="160"/>
      <c r="Z42" s="149"/>
      <c r="AA42" s="149"/>
      <c r="AB42" s="149"/>
      <c r="AC42" s="149"/>
      <c r="AD42" s="149"/>
      <c r="AE42" s="149"/>
      <c r="AF42" s="149"/>
      <c r="AG42" s="149" t="s">
        <v>279</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
      <c r="A43" s="175">
        <v>7</v>
      </c>
      <c r="B43" s="176" t="s">
        <v>343</v>
      </c>
      <c r="C43" s="185" t="s">
        <v>344</v>
      </c>
      <c r="D43" s="177" t="s">
        <v>330</v>
      </c>
      <c r="E43" s="178">
        <v>10.4</v>
      </c>
      <c r="F43" s="179"/>
      <c r="G43" s="180">
        <f>ROUND(E43*F43,2)</f>
        <v>0</v>
      </c>
      <c r="H43" s="179"/>
      <c r="I43" s="180">
        <f>ROUND(E43*H43,2)</f>
        <v>0</v>
      </c>
      <c r="J43" s="179"/>
      <c r="K43" s="180">
        <f>ROUND(E43*J43,2)</f>
        <v>0</v>
      </c>
      <c r="L43" s="180">
        <v>21</v>
      </c>
      <c r="M43" s="180">
        <f>G43*(1+L43/100)</f>
        <v>0</v>
      </c>
      <c r="N43" s="178">
        <v>2.5000000000000001E-4</v>
      </c>
      <c r="O43" s="178">
        <f>ROUND(E43*N43,2)</f>
        <v>0</v>
      </c>
      <c r="P43" s="178">
        <v>0</v>
      </c>
      <c r="Q43" s="178">
        <f>ROUND(E43*P43,2)</f>
        <v>0</v>
      </c>
      <c r="R43" s="180" t="s">
        <v>345</v>
      </c>
      <c r="S43" s="180" t="s">
        <v>272</v>
      </c>
      <c r="T43" s="181" t="s">
        <v>272</v>
      </c>
      <c r="U43" s="160">
        <v>0.25</v>
      </c>
      <c r="V43" s="160">
        <f>ROUND(E43*U43,2)</f>
        <v>2.6</v>
      </c>
      <c r="W43" s="160"/>
      <c r="X43" s="160" t="s">
        <v>313</v>
      </c>
      <c r="Y43" s="160" t="s">
        <v>275</v>
      </c>
      <c r="Z43" s="149"/>
      <c r="AA43" s="149"/>
      <c r="AB43" s="149"/>
      <c r="AC43" s="149"/>
      <c r="AD43" s="149"/>
      <c r="AE43" s="149"/>
      <c r="AF43" s="149"/>
      <c r="AG43" s="149" t="s">
        <v>350</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x14ac:dyDescent="0.2">
      <c r="A44" s="156"/>
      <c r="B44" s="157"/>
      <c r="C44" s="186" t="s">
        <v>351</v>
      </c>
      <c r="D44" s="165"/>
      <c r="E44" s="166">
        <v>5.2</v>
      </c>
      <c r="F44" s="160"/>
      <c r="G44" s="160"/>
      <c r="H44" s="160"/>
      <c r="I44" s="160"/>
      <c r="J44" s="160"/>
      <c r="K44" s="160"/>
      <c r="L44" s="160"/>
      <c r="M44" s="160"/>
      <c r="N44" s="159"/>
      <c r="O44" s="159"/>
      <c r="P44" s="159"/>
      <c r="Q44" s="159"/>
      <c r="R44" s="160"/>
      <c r="S44" s="160"/>
      <c r="T44" s="160"/>
      <c r="U44" s="160"/>
      <c r="V44" s="160"/>
      <c r="W44" s="160"/>
      <c r="X44" s="160"/>
      <c r="Y44" s="160"/>
      <c r="Z44" s="149"/>
      <c r="AA44" s="149"/>
      <c r="AB44" s="149"/>
      <c r="AC44" s="149"/>
      <c r="AD44" s="149"/>
      <c r="AE44" s="149"/>
      <c r="AF44" s="149"/>
      <c r="AG44" s="149" t="s">
        <v>284</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3" x14ac:dyDescent="0.2">
      <c r="A45" s="156"/>
      <c r="B45" s="157"/>
      <c r="C45" s="186" t="s">
        <v>348</v>
      </c>
      <c r="D45" s="165"/>
      <c r="E45" s="166">
        <v>5.2</v>
      </c>
      <c r="F45" s="160"/>
      <c r="G45" s="160"/>
      <c r="H45" s="160"/>
      <c r="I45" s="160"/>
      <c r="J45" s="160"/>
      <c r="K45" s="160"/>
      <c r="L45" s="160"/>
      <c r="M45" s="160"/>
      <c r="N45" s="159"/>
      <c r="O45" s="159"/>
      <c r="P45" s="159"/>
      <c r="Q45" s="159"/>
      <c r="R45" s="160"/>
      <c r="S45" s="160"/>
      <c r="T45" s="160"/>
      <c r="U45" s="160"/>
      <c r="V45" s="160"/>
      <c r="W45" s="160"/>
      <c r="X45" s="160"/>
      <c r="Y45" s="160"/>
      <c r="Z45" s="149"/>
      <c r="AA45" s="149"/>
      <c r="AB45" s="149"/>
      <c r="AC45" s="149"/>
      <c r="AD45" s="149"/>
      <c r="AE45" s="149"/>
      <c r="AF45" s="149"/>
      <c r="AG45" s="149" t="s">
        <v>284</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x14ac:dyDescent="0.2">
      <c r="A46" s="156"/>
      <c r="B46" s="157"/>
      <c r="C46" s="251"/>
      <c r="D46" s="252"/>
      <c r="E46" s="252"/>
      <c r="F46" s="252"/>
      <c r="G46" s="252"/>
      <c r="H46" s="160"/>
      <c r="I46" s="160"/>
      <c r="J46" s="160"/>
      <c r="K46" s="160"/>
      <c r="L46" s="160"/>
      <c r="M46" s="160"/>
      <c r="N46" s="159"/>
      <c r="O46" s="159"/>
      <c r="P46" s="159"/>
      <c r="Q46" s="159"/>
      <c r="R46" s="160"/>
      <c r="S46" s="160"/>
      <c r="T46" s="160"/>
      <c r="U46" s="160"/>
      <c r="V46" s="160"/>
      <c r="W46" s="160"/>
      <c r="X46" s="160"/>
      <c r="Y46" s="160"/>
      <c r="Z46" s="149"/>
      <c r="AA46" s="149"/>
      <c r="AB46" s="149"/>
      <c r="AC46" s="149"/>
      <c r="AD46" s="149"/>
      <c r="AE46" s="149"/>
      <c r="AF46" s="149"/>
      <c r="AG46" s="149" t="s">
        <v>279</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
      <c r="A47" s="175">
        <v>8</v>
      </c>
      <c r="B47" s="176" t="s">
        <v>352</v>
      </c>
      <c r="C47" s="185" t="s">
        <v>353</v>
      </c>
      <c r="D47" s="177" t="s">
        <v>330</v>
      </c>
      <c r="E47" s="178">
        <v>10.4</v>
      </c>
      <c r="F47" s="179"/>
      <c r="G47" s="180">
        <f>ROUND(E47*F47,2)</f>
        <v>0</v>
      </c>
      <c r="H47" s="179"/>
      <c r="I47" s="180">
        <f>ROUND(E47*H47,2)</f>
        <v>0</v>
      </c>
      <c r="J47" s="179"/>
      <c r="K47" s="180">
        <f>ROUND(E47*J47,2)</f>
        <v>0</v>
      </c>
      <c r="L47" s="180">
        <v>21</v>
      </c>
      <c r="M47" s="180">
        <f>G47*(1+L47/100)</f>
        <v>0</v>
      </c>
      <c r="N47" s="178">
        <v>0</v>
      </c>
      <c r="O47" s="178">
        <f>ROUND(E47*N47,2)</f>
        <v>0</v>
      </c>
      <c r="P47" s="178">
        <v>8.0000000000000002E-3</v>
      </c>
      <c r="Q47" s="178">
        <f>ROUND(E47*P47,2)</f>
        <v>0.08</v>
      </c>
      <c r="R47" s="180"/>
      <c r="S47" s="180" t="s">
        <v>354</v>
      </c>
      <c r="T47" s="181" t="s">
        <v>273</v>
      </c>
      <c r="U47" s="160">
        <v>0</v>
      </c>
      <c r="V47" s="160">
        <f>ROUND(E47*U47,2)</f>
        <v>0</v>
      </c>
      <c r="W47" s="160"/>
      <c r="X47" s="160" t="s">
        <v>313</v>
      </c>
      <c r="Y47" s="160" t="s">
        <v>275</v>
      </c>
      <c r="Z47" s="149"/>
      <c r="AA47" s="149"/>
      <c r="AB47" s="149"/>
      <c r="AC47" s="149"/>
      <c r="AD47" s="149"/>
      <c r="AE47" s="149"/>
      <c r="AF47" s="149"/>
      <c r="AG47" s="149" t="s">
        <v>314</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x14ac:dyDescent="0.2">
      <c r="A48" s="156"/>
      <c r="B48" s="157"/>
      <c r="C48" s="186" t="s">
        <v>351</v>
      </c>
      <c r="D48" s="165"/>
      <c r="E48" s="166">
        <v>5.2</v>
      </c>
      <c r="F48" s="160"/>
      <c r="G48" s="160"/>
      <c r="H48" s="160"/>
      <c r="I48" s="160"/>
      <c r="J48" s="160"/>
      <c r="K48" s="160"/>
      <c r="L48" s="160"/>
      <c r="M48" s="160"/>
      <c r="N48" s="159"/>
      <c r="O48" s="159"/>
      <c r="P48" s="159"/>
      <c r="Q48" s="159"/>
      <c r="R48" s="160"/>
      <c r="S48" s="160"/>
      <c r="T48" s="160"/>
      <c r="U48" s="160"/>
      <c r="V48" s="160"/>
      <c r="W48" s="160"/>
      <c r="X48" s="160"/>
      <c r="Y48" s="160"/>
      <c r="Z48" s="149"/>
      <c r="AA48" s="149"/>
      <c r="AB48" s="149"/>
      <c r="AC48" s="149"/>
      <c r="AD48" s="149"/>
      <c r="AE48" s="149"/>
      <c r="AF48" s="149"/>
      <c r="AG48" s="149" t="s">
        <v>284</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3" x14ac:dyDescent="0.2">
      <c r="A49" s="156"/>
      <c r="B49" s="157"/>
      <c r="C49" s="186" t="s">
        <v>348</v>
      </c>
      <c r="D49" s="165"/>
      <c r="E49" s="166">
        <v>5.2</v>
      </c>
      <c r="F49" s="160"/>
      <c r="G49" s="160"/>
      <c r="H49" s="160"/>
      <c r="I49" s="160"/>
      <c r="J49" s="160"/>
      <c r="K49" s="160"/>
      <c r="L49" s="160"/>
      <c r="M49" s="160"/>
      <c r="N49" s="159"/>
      <c r="O49" s="159"/>
      <c r="P49" s="159"/>
      <c r="Q49" s="159"/>
      <c r="R49" s="160"/>
      <c r="S49" s="160"/>
      <c r="T49" s="160"/>
      <c r="U49" s="160"/>
      <c r="V49" s="160"/>
      <c r="W49" s="160"/>
      <c r="X49" s="160"/>
      <c r="Y49" s="160"/>
      <c r="Z49" s="149"/>
      <c r="AA49" s="149"/>
      <c r="AB49" s="149"/>
      <c r="AC49" s="149"/>
      <c r="AD49" s="149"/>
      <c r="AE49" s="149"/>
      <c r="AF49" s="149"/>
      <c r="AG49" s="149" t="s">
        <v>284</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x14ac:dyDescent="0.2">
      <c r="A50" s="156"/>
      <c r="B50" s="157"/>
      <c r="C50" s="251"/>
      <c r="D50" s="252"/>
      <c r="E50" s="252"/>
      <c r="F50" s="252"/>
      <c r="G50" s="252"/>
      <c r="H50" s="160"/>
      <c r="I50" s="160"/>
      <c r="J50" s="160"/>
      <c r="K50" s="160"/>
      <c r="L50" s="160"/>
      <c r="M50" s="160"/>
      <c r="N50" s="159"/>
      <c r="O50" s="159"/>
      <c r="P50" s="159"/>
      <c r="Q50" s="159"/>
      <c r="R50" s="160"/>
      <c r="S50" s="160"/>
      <c r="T50" s="160"/>
      <c r="U50" s="160"/>
      <c r="V50" s="160"/>
      <c r="W50" s="160"/>
      <c r="X50" s="160"/>
      <c r="Y50" s="160"/>
      <c r="Z50" s="149"/>
      <c r="AA50" s="149"/>
      <c r="AB50" s="149"/>
      <c r="AC50" s="149"/>
      <c r="AD50" s="149"/>
      <c r="AE50" s="149"/>
      <c r="AF50" s="149"/>
      <c r="AG50" s="149" t="s">
        <v>279</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x14ac:dyDescent="0.2">
      <c r="A51" s="168" t="s">
        <v>267</v>
      </c>
      <c r="B51" s="169" t="s">
        <v>151</v>
      </c>
      <c r="C51" s="184" t="s">
        <v>152</v>
      </c>
      <c r="D51" s="170"/>
      <c r="E51" s="171"/>
      <c r="F51" s="172"/>
      <c r="G51" s="172">
        <f>SUMIF(AG52:AG73,"&lt;&gt;NOR",G52:G73)</f>
        <v>0</v>
      </c>
      <c r="H51" s="172"/>
      <c r="I51" s="172">
        <f>SUM(I52:I73)</f>
        <v>0</v>
      </c>
      <c r="J51" s="172"/>
      <c r="K51" s="172">
        <f>SUM(K52:K73)</f>
        <v>0</v>
      </c>
      <c r="L51" s="172"/>
      <c r="M51" s="172">
        <f>SUM(M52:M73)</f>
        <v>0</v>
      </c>
      <c r="N51" s="171"/>
      <c r="O51" s="171">
        <f>SUM(O52:O73)</f>
        <v>0.31999999999999995</v>
      </c>
      <c r="P51" s="171"/>
      <c r="Q51" s="171">
        <f>SUM(Q52:Q73)</f>
        <v>0</v>
      </c>
      <c r="R51" s="172"/>
      <c r="S51" s="172"/>
      <c r="T51" s="173"/>
      <c r="U51" s="167"/>
      <c r="V51" s="167">
        <f>SUM(V52:V73)</f>
        <v>3.83</v>
      </c>
      <c r="W51" s="167"/>
      <c r="X51" s="167"/>
      <c r="Y51" s="167"/>
      <c r="AG51" t="s">
        <v>268</v>
      </c>
    </row>
    <row r="52" spans="1:60" outlineLevel="1" x14ac:dyDescent="0.2">
      <c r="A52" s="175">
        <v>9</v>
      </c>
      <c r="B52" s="176" t="s">
        <v>355</v>
      </c>
      <c r="C52" s="185" t="s">
        <v>356</v>
      </c>
      <c r="D52" s="177" t="s">
        <v>357</v>
      </c>
      <c r="E52" s="178">
        <v>2</v>
      </c>
      <c r="F52" s="179"/>
      <c r="G52" s="180">
        <f>ROUND(E52*F52,2)</f>
        <v>0</v>
      </c>
      <c r="H52" s="179"/>
      <c r="I52" s="180">
        <f>ROUND(E52*H52,2)</f>
        <v>0</v>
      </c>
      <c r="J52" s="179"/>
      <c r="K52" s="180">
        <f>ROUND(E52*J52,2)</f>
        <v>0</v>
      </c>
      <c r="L52" s="180">
        <v>21</v>
      </c>
      <c r="M52" s="180">
        <f>G52*(1+L52/100)</f>
        <v>0</v>
      </c>
      <c r="N52" s="178">
        <v>2.8289999999999999E-2</v>
      </c>
      <c r="O52" s="178">
        <f>ROUND(E52*N52,2)</f>
        <v>0.06</v>
      </c>
      <c r="P52" s="178">
        <v>0</v>
      </c>
      <c r="Q52" s="178">
        <f>ROUND(E52*P52,2)</f>
        <v>0</v>
      </c>
      <c r="R52" s="180" t="s">
        <v>322</v>
      </c>
      <c r="S52" s="180" t="s">
        <v>272</v>
      </c>
      <c r="T52" s="181" t="s">
        <v>272</v>
      </c>
      <c r="U52" s="160">
        <v>0.50600000000000001</v>
      </c>
      <c r="V52" s="160">
        <f>ROUND(E52*U52,2)</f>
        <v>1.01</v>
      </c>
      <c r="W52" s="160"/>
      <c r="X52" s="160" t="s">
        <v>313</v>
      </c>
      <c r="Y52" s="160" t="s">
        <v>275</v>
      </c>
      <c r="Z52" s="149"/>
      <c r="AA52" s="149"/>
      <c r="AB52" s="149"/>
      <c r="AC52" s="149"/>
      <c r="AD52" s="149"/>
      <c r="AE52" s="149"/>
      <c r="AF52" s="149"/>
      <c r="AG52" s="149" t="s">
        <v>314</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x14ac:dyDescent="0.2">
      <c r="A53" s="156"/>
      <c r="B53" s="157"/>
      <c r="C53" s="260" t="s">
        <v>358</v>
      </c>
      <c r="D53" s="261"/>
      <c r="E53" s="261"/>
      <c r="F53" s="261"/>
      <c r="G53" s="261"/>
      <c r="H53" s="160"/>
      <c r="I53" s="160"/>
      <c r="J53" s="160"/>
      <c r="K53" s="160"/>
      <c r="L53" s="160"/>
      <c r="M53" s="160"/>
      <c r="N53" s="159"/>
      <c r="O53" s="159"/>
      <c r="P53" s="159"/>
      <c r="Q53" s="159"/>
      <c r="R53" s="160"/>
      <c r="S53" s="160"/>
      <c r="T53" s="160"/>
      <c r="U53" s="160"/>
      <c r="V53" s="160"/>
      <c r="W53" s="160"/>
      <c r="X53" s="160"/>
      <c r="Y53" s="160"/>
      <c r="Z53" s="149"/>
      <c r="AA53" s="149"/>
      <c r="AB53" s="149"/>
      <c r="AC53" s="149"/>
      <c r="AD53" s="149"/>
      <c r="AE53" s="149"/>
      <c r="AF53" s="149"/>
      <c r="AG53" s="149" t="s">
        <v>316</v>
      </c>
      <c r="AH53" s="149"/>
      <c r="AI53" s="149"/>
      <c r="AJ53" s="149"/>
      <c r="AK53" s="149"/>
      <c r="AL53" s="149"/>
      <c r="AM53" s="149"/>
      <c r="AN53" s="149"/>
      <c r="AO53" s="149"/>
      <c r="AP53" s="149"/>
      <c r="AQ53" s="149"/>
      <c r="AR53" s="149"/>
      <c r="AS53" s="149"/>
      <c r="AT53" s="149"/>
      <c r="AU53" s="149"/>
      <c r="AV53" s="149"/>
      <c r="AW53" s="149"/>
      <c r="AX53" s="149"/>
      <c r="AY53" s="149"/>
      <c r="AZ53" s="149"/>
      <c r="BA53" s="183" t="str">
        <f>C53</f>
        <v>včetně bednění a odbednění, z pomocného pracovního lešení o výšce podlahy do 1900 mm a pro zatížení do 1,5 kPa,</v>
      </c>
      <c r="BB53" s="149"/>
      <c r="BC53" s="149"/>
      <c r="BD53" s="149"/>
      <c r="BE53" s="149"/>
      <c r="BF53" s="149"/>
      <c r="BG53" s="149"/>
      <c r="BH53" s="149"/>
    </row>
    <row r="54" spans="1:60" outlineLevel="2" x14ac:dyDescent="0.2">
      <c r="A54" s="156"/>
      <c r="B54" s="157"/>
      <c r="C54" s="186" t="s">
        <v>359</v>
      </c>
      <c r="D54" s="165"/>
      <c r="E54" s="166"/>
      <c r="F54" s="160"/>
      <c r="G54" s="160"/>
      <c r="H54" s="160"/>
      <c r="I54" s="160"/>
      <c r="J54" s="160"/>
      <c r="K54" s="160"/>
      <c r="L54" s="160"/>
      <c r="M54" s="160"/>
      <c r="N54" s="159"/>
      <c r="O54" s="159"/>
      <c r="P54" s="159"/>
      <c r="Q54" s="159"/>
      <c r="R54" s="160"/>
      <c r="S54" s="160"/>
      <c r="T54" s="160"/>
      <c r="U54" s="160"/>
      <c r="V54" s="160"/>
      <c r="W54" s="160"/>
      <c r="X54" s="160"/>
      <c r="Y54" s="160"/>
      <c r="Z54" s="149"/>
      <c r="AA54" s="149"/>
      <c r="AB54" s="149"/>
      <c r="AC54" s="149"/>
      <c r="AD54" s="149"/>
      <c r="AE54" s="149"/>
      <c r="AF54" s="149"/>
      <c r="AG54" s="149" t="s">
        <v>284</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3" x14ac:dyDescent="0.2">
      <c r="A55" s="156"/>
      <c r="B55" s="157"/>
      <c r="C55" s="186" t="s">
        <v>360</v>
      </c>
      <c r="D55" s="165"/>
      <c r="E55" s="166"/>
      <c r="F55" s="160"/>
      <c r="G55" s="160"/>
      <c r="H55" s="160"/>
      <c r="I55" s="160"/>
      <c r="J55" s="160"/>
      <c r="K55" s="160"/>
      <c r="L55" s="160"/>
      <c r="M55" s="160"/>
      <c r="N55" s="159"/>
      <c r="O55" s="159"/>
      <c r="P55" s="159"/>
      <c r="Q55" s="159"/>
      <c r="R55" s="160"/>
      <c r="S55" s="160"/>
      <c r="T55" s="160"/>
      <c r="U55" s="160"/>
      <c r="V55" s="160"/>
      <c r="W55" s="160"/>
      <c r="X55" s="160"/>
      <c r="Y55" s="160"/>
      <c r="Z55" s="149"/>
      <c r="AA55" s="149"/>
      <c r="AB55" s="149"/>
      <c r="AC55" s="149"/>
      <c r="AD55" s="149"/>
      <c r="AE55" s="149"/>
      <c r="AF55" s="149"/>
      <c r="AG55" s="149" t="s">
        <v>284</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3" x14ac:dyDescent="0.2">
      <c r="A56" s="156"/>
      <c r="B56" s="157"/>
      <c r="C56" s="186" t="s">
        <v>361</v>
      </c>
      <c r="D56" s="165"/>
      <c r="E56" s="166">
        <v>2</v>
      </c>
      <c r="F56" s="160"/>
      <c r="G56" s="160"/>
      <c r="H56" s="160"/>
      <c r="I56" s="160"/>
      <c r="J56" s="160"/>
      <c r="K56" s="160"/>
      <c r="L56" s="160"/>
      <c r="M56" s="160"/>
      <c r="N56" s="159"/>
      <c r="O56" s="159"/>
      <c r="P56" s="159"/>
      <c r="Q56" s="159"/>
      <c r="R56" s="160"/>
      <c r="S56" s="160"/>
      <c r="T56" s="160"/>
      <c r="U56" s="160"/>
      <c r="V56" s="160"/>
      <c r="W56" s="160"/>
      <c r="X56" s="160"/>
      <c r="Y56" s="160"/>
      <c r="Z56" s="149"/>
      <c r="AA56" s="149"/>
      <c r="AB56" s="149"/>
      <c r="AC56" s="149"/>
      <c r="AD56" s="149"/>
      <c r="AE56" s="149"/>
      <c r="AF56" s="149"/>
      <c r="AG56" s="149" t="s">
        <v>284</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x14ac:dyDescent="0.2">
      <c r="A57" s="156"/>
      <c r="B57" s="157"/>
      <c r="C57" s="251"/>
      <c r="D57" s="252"/>
      <c r="E57" s="252"/>
      <c r="F57" s="252"/>
      <c r="G57" s="252"/>
      <c r="H57" s="160"/>
      <c r="I57" s="160"/>
      <c r="J57" s="160"/>
      <c r="K57" s="160"/>
      <c r="L57" s="160"/>
      <c r="M57" s="160"/>
      <c r="N57" s="159"/>
      <c r="O57" s="159"/>
      <c r="P57" s="159"/>
      <c r="Q57" s="159"/>
      <c r="R57" s="160"/>
      <c r="S57" s="160"/>
      <c r="T57" s="160"/>
      <c r="U57" s="160"/>
      <c r="V57" s="160"/>
      <c r="W57" s="160"/>
      <c r="X57" s="160"/>
      <c r="Y57" s="160"/>
      <c r="Z57" s="149"/>
      <c r="AA57" s="149"/>
      <c r="AB57" s="149"/>
      <c r="AC57" s="149"/>
      <c r="AD57" s="149"/>
      <c r="AE57" s="149"/>
      <c r="AF57" s="149"/>
      <c r="AG57" s="149" t="s">
        <v>279</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ht="22.5" outlineLevel="1" x14ac:dyDescent="0.2">
      <c r="A58" s="175">
        <v>10</v>
      </c>
      <c r="B58" s="176" t="s">
        <v>362</v>
      </c>
      <c r="C58" s="185" t="s">
        <v>363</v>
      </c>
      <c r="D58" s="177" t="s">
        <v>357</v>
      </c>
      <c r="E58" s="178">
        <v>2</v>
      </c>
      <c r="F58" s="179"/>
      <c r="G58" s="180">
        <f>ROUND(E58*F58,2)</f>
        <v>0</v>
      </c>
      <c r="H58" s="179"/>
      <c r="I58" s="180">
        <f>ROUND(E58*H58,2)</f>
        <v>0</v>
      </c>
      <c r="J58" s="179"/>
      <c r="K58" s="180">
        <f>ROUND(E58*J58,2)</f>
        <v>0</v>
      </c>
      <c r="L58" s="180">
        <v>21</v>
      </c>
      <c r="M58" s="180">
        <f>G58*(1+L58/100)</f>
        <v>0</v>
      </c>
      <c r="N58" s="178">
        <v>5.4399999999999997E-2</v>
      </c>
      <c r="O58" s="178">
        <f>ROUND(E58*N58,2)</f>
        <v>0.11</v>
      </c>
      <c r="P58" s="178">
        <v>0</v>
      </c>
      <c r="Q58" s="178">
        <f>ROUND(E58*P58,2)</f>
        <v>0</v>
      </c>
      <c r="R58" s="180" t="s">
        <v>322</v>
      </c>
      <c r="S58" s="180" t="s">
        <v>272</v>
      </c>
      <c r="T58" s="181" t="s">
        <v>272</v>
      </c>
      <c r="U58" s="160">
        <v>0.29349999999999998</v>
      </c>
      <c r="V58" s="160">
        <f>ROUND(E58*U58,2)</f>
        <v>0.59</v>
      </c>
      <c r="W58" s="160"/>
      <c r="X58" s="160" t="s">
        <v>313</v>
      </c>
      <c r="Y58" s="160" t="s">
        <v>275</v>
      </c>
      <c r="Z58" s="149"/>
      <c r="AA58" s="149"/>
      <c r="AB58" s="149"/>
      <c r="AC58" s="149"/>
      <c r="AD58" s="149"/>
      <c r="AE58" s="149"/>
      <c r="AF58" s="149"/>
      <c r="AG58" s="149" t="s">
        <v>314</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x14ac:dyDescent="0.2">
      <c r="A59" s="156"/>
      <c r="B59" s="157"/>
      <c r="C59" s="186" t="s">
        <v>364</v>
      </c>
      <c r="D59" s="165"/>
      <c r="E59" s="166">
        <v>2</v>
      </c>
      <c r="F59" s="160"/>
      <c r="G59" s="160"/>
      <c r="H59" s="160"/>
      <c r="I59" s="160"/>
      <c r="J59" s="160"/>
      <c r="K59" s="160"/>
      <c r="L59" s="160"/>
      <c r="M59" s="160"/>
      <c r="N59" s="159"/>
      <c r="O59" s="159"/>
      <c r="P59" s="159"/>
      <c r="Q59" s="159"/>
      <c r="R59" s="160"/>
      <c r="S59" s="160"/>
      <c r="T59" s="160"/>
      <c r="U59" s="160"/>
      <c r="V59" s="160"/>
      <c r="W59" s="160"/>
      <c r="X59" s="160"/>
      <c r="Y59" s="160"/>
      <c r="Z59" s="149"/>
      <c r="AA59" s="149"/>
      <c r="AB59" s="149"/>
      <c r="AC59" s="149"/>
      <c r="AD59" s="149"/>
      <c r="AE59" s="149"/>
      <c r="AF59" s="149"/>
      <c r="AG59" s="149" t="s">
        <v>284</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x14ac:dyDescent="0.2">
      <c r="A60" s="156"/>
      <c r="B60" s="157"/>
      <c r="C60" s="251"/>
      <c r="D60" s="252"/>
      <c r="E60" s="252"/>
      <c r="F60" s="252"/>
      <c r="G60" s="252"/>
      <c r="H60" s="160"/>
      <c r="I60" s="160"/>
      <c r="J60" s="160"/>
      <c r="K60" s="160"/>
      <c r="L60" s="160"/>
      <c r="M60" s="160"/>
      <c r="N60" s="159"/>
      <c r="O60" s="159"/>
      <c r="P60" s="159"/>
      <c r="Q60" s="159"/>
      <c r="R60" s="160"/>
      <c r="S60" s="160"/>
      <c r="T60" s="160"/>
      <c r="U60" s="160"/>
      <c r="V60" s="160"/>
      <c r="W60" s="160"/>
      <c r="X60" s="160"/>
      <c r="Y60" s="160"/>
      <c r="Z60" s="149"/>
      <c r="AA60" s="149"/>
      <c r="AB60" s="149"/>
      <c r="AC60" s="149"/>
      <c r="AD60" s="149"/>
      <c r="AE60" s="149"/>
      <c r="AF60" s="149"/>
      <c r="AG60" s="149" t="s">
        <v>279</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ht="22.5" outlineLevel="1" x14ac:dyDescent="0.2">
      <c r="A61" s="175">
        <v>11</v>
      </c>
      <c r="B61" s="176" t="s">
        <v>365</v>
      </c>
      <c r="C61" s="185" t="s">
        <v>366</v>
      </c>
      <c r="D61" s="177" t="s">
        <v>367</v>
      </c>
      <c r="E61" s="178">
        <v>0.13420000000000001</v>
      </c>
      <c r="F61" s="179"/>
      <c r="G61" s="180">
        <f>ROUND(E61*F61,2)</f>
        <v>0</v>
      </c>
      <c r="H61" s="179"/>
      <c r="I61" s="180">
        <f>ROUND(E61*H61,2)</f>
        <v>0</v>
      </c>
      <c r="J61" s="179"/>
      <c r="K61" s="180">
        <f>ROUND(E61*J61,2)</f>
        <v>0</v>
      </c>
      <c r="L61" s="180">
        <v>21</v>
      </c>
      <c r="M61" s="180">
        <f>G61*(1+L61/100)</f>
        <v>0</v>
      </c>
      <c r="N61" s="178">
        <v>1.6629999999999999E-2</v>
      </c>
      <c r="O61" s="178">
        <f>ROUND(E61*N61,2)</f>
        <v>0</v>
      </c>
      <c r="P61" s="178">
        <v>0</v>
      </c>
      <c r="Q61" s="178">
        <f>ROUND(E61*P61,2)</f>
        <v>0</v>
      </c>
      <c r="R61" s="180" t="s">
        <v>312</v>
      </c>
      <c r="S61" s="180" t="s">
        <v>272</v>
      </c>
      <c r="T61" s="181" t="s">
        <v>272</v>
      </c>
      <c r="U61" s="160">
        <v>16.582999999999998</v>
      </c>
      <c r="V61" s="160">
        <f>ROUND(E61*U61,2)</f>
        <v>2.23</v>
      </c>
      <c r="W61" s="160"/>
      <c r="X61" s="160" t="s">
        <v>313</v>
      </c>
      <c r="Y61" s="160" t="s">
        <v>275</v>
      </c>
      <c r="Z61" s="149"/>
      <c r="AA61" s="149"/>
      <c r="AB61" s="149"/>
      <c r="AC61" s="149"/>
      <c r="AD61" s="149"/>
      <c r="AE61" s="149"/>
      <c r="AF61" s="149"/>
      <c r="AG61" s="149" t="s">
        <v>314</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x14ac:dyDescent="0.2">
      <c r="A62" s="156"/>
      <c r="B62" s="157"/>
      <c r="C62" s="260" t="s">
        <v>368</v>
      </c>
      <c r="D62" s="261"/>
      <c r="E62" s="261"/>
      <c r="F62" s="261"/>
      <c r="G62" s="261"/>
      <c r="H62" s="160"/>
      <c r="I62" s="160"/>
      <c r="J62" s="160"/>
      <c r="K62" s="160"/>
      <c r="L62" s="160"/>
      <c r="M62" s="160"/>
      <c r="N62" s="159"/>
      <c r="O62" s="159"/>
      <c r="P62" s="159"/>
      <c r="Q62" s="159"/>
      <c r="R62" s="160"/>
      <c r="S62" s="160"/>
      <c r="T62" s="160"/>
      <c r="U62" s="160"/>
      <c r="V62" s="160"/>
      <c r="W62" s="160"/>
      <c r="X62" s="160"/>
      <c r="Y62" s="160"/>
      <c r="Z62" s="149"/>
      <c r="AA62" s="149"/>
      <c r="AB62" s="149"/>
      <c r="AC62" s="149"/>
      <c r="AD62" s="149"/>
      <c r="AE62" s="149"/>
      <c r="AF62" s="149"/>
      <c r="AG62" s="149" t="s">
        <v>316</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x14ac:dyDescent="0.2">
      <c r="A63" s="156"/>
      <c r="B63" s="157"/>
      <c r="C63" s="186" t="s">
        <v>369</v>
      </c>
      <c r="D63" s="165"/>
      <c r="E63" s="166">
        <v>0.13425000000000001</v>
      </c>
      <c r="F63" s="160"/>
      <c r="G63" s="160"/>
      <c r="H63" s="160"/>
      <c r="I63" s="160"/>
      <c r="J63" s="160"/>
      <c r="K63" s="160"/>
      <c r="L63" s="160"/>
      <c r="M63" s="160"/>
      <c r="N63" s="159"/>
      <c r="O63" s="159"/>
      <c r="P63" s="159"/>
      <c r="Q63" s="159"/>
      <c r="R63" s="160"/>
      <c r="S63" s="160"/>
      <c r="T63" s="160"/>
      <c r="U63" s="160"/>
      <c r="V63" s="160"/>
      <c r="W63" s="160"/>
      <c r="X63" s="160"/>
      <c r="Y63" s="160"/>
      <c r="Z63" s="149"/>
      <c r="AA63" s="149"/>
      <c r="AB63" s="149"/>
      <c r="AC63" s="149"/>
      <c r="AD63" s="149"/>
      <c r="AE63" s="149"/>
      <c r="AF63" s="149"/>
      <c r="AG63" s="149" t="s">
        <v>284</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x14ac:dyDescent="0.2">
      <c r="A64" s="156"/>
      <c r="B64" s="157"/>
      <c r="C64" s="251"/>
      <c r="D64" s="252"/>
      <c r="E64" s="252"/>
      <c r="F64" s="252"/>
      <c r="G64" s="252"/>
      <c r="H64" s="160"/>
      <c r="I64" s="160"/>
      <c r="J64" s="160"/>
      <c r="K64" s="160"/>
      <c r="L64" s="160"/>
      <c r="M64" s="160"/>
      <c r="N64" s="159"/>
      <c r="O64" s="159"/>
      <c r="P64" s="159"/>
      <c r="Q64" s="159"/>
      <c r="R64" s="160"/>
      <c r="S64" s="160"/>
      <c r="T64" s="160"/>
      <c r="U64" s="160"/>
      <c r="V64" s="160"/>
      <c r="W64" s="160"/>
      <c r="X64" s="160"/>
      <c r="Y64" s="160"/>
      <c r="Z64" s="149"/>
      <c r="AA64" s="149"/>
      <c r="AB64" s="149"/>
      <c r="AC64" s="149"/>
      <c r="AD64" s="149"/>
      <c r="AE64" s="149"/>
      <c r="AF64" s="149"/>
      <c r="AG64" s="149" t="s">
        <v>279</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
      <c r="A65" s="175">
        <v>12</v>
      </c>
      <c r="B65" s="176" t="s">
        <v>370</v>
      </c>
      <c r="C65" s="185" t="s">
        <v>371</v>
      </c>
      <c r="D65" s="177" t="s">
        <v>357</v>
      </c>
      <c r="E65" s="178">
        <v>2</v>
      </c>
      <c r="F65" s="179"/>
      <c r="G65" s="180">
        <f>ROUND(E65*F65,2)</f>
        <v>0</v>
      </c>
      <c r="H65" s="179"/>
      <c r="I65" s="180">
        <f>ROUND(E65*H65,2)</f>
        <v>0</v>
      </c>
      <c r="J65" s="179"/>
      <c r="K65" s="180">
        <f>ROUND(E65*J65,2)</f>
        <v>0</v>
      </c>
      <c r="L65" s="180">
        <v>21</v>
      </c>
      <c r="M65" s="180">
        <f>G65*(1+L65/100)</f>
        <v>0</v>
      </c>
      <c r="N65" s="178">
        <v>0</v>
      </c>
      <c r="O65" s="178">
        <f>ROUND(E65*N65,2)</f>
        <v>0</v>
      </c>
      <c r="P65" s="178">
        <v>0</v>
      </c>
      <c r="Q65" s="178">
        <f>ROUND(E65*P65,2)</f>
        <v>0</v>
      </c>
      <c r="R65" s="180"/>
      <c r="S65" s="180" t="s">
        <v>372</v>
      </c>
      <c r="T65" s="181" t="s">
        <v>372</v>
      </c>
      <c r="U65" s="160">
        <v>0</v>
      </c>
      <c r="V65" s="160">
        <f>ROUND(E65*U65,2)</f>
        <v>0</v>
      </c>
      <c r="W65" s="160"/>
      <c r="X65" s="160" t="s">
        <v>313</v>
      </c>
      <c r="Y65" s="160" t="s">
        <v>275</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x14ac:dyDescent="0.2">
      <c r="A66" s="156"/>
      <c r="B66" s="157"/>
      <c r="C66" s="186" t="s">
        <v>374</v>
      </c>
      <c r="D66" s="165"/>
      <c r="E66" s="166"/>
      <c r="F66" s="160"/>
      <c r="G66" s="160"/>
      <c r="H66" s="160"/>
      <c r="I66" s="160"/>
      <c r="J66" s="160"/>
      <c r="K66" s="160"/>
      <c r="L66" s="160"/>
      <c r="M66" s="160"/>
      <c r="N66" s="159"/>
      <c r="O66" s="159"/>
      <c r="P66" s="159"/>
      <c r="Q66" s="159"/>
      <c r="R66" s="160"/>
      <c r="S66" s="160"/>
      <c r="T66" s="160"/>
      <c r="U66" s="160"/>
      <c r="V66" s="160"/>
      <c r="W66" s="160"/>
      <c r="X66" s="160"/>
      <c r="Y66" s="160"/>
      <c r="Z66" s="149"/>
      <c r="AA66" s="149"/>
      <c r="AB66" s="149"/>
      <c r="AC66" s="149"/>
      <c r="AD66" s="149"/>
      <c r="AE66" s="149"/>
      <c r="AF66" s="149"/>
      <c r="AG66" s="149" t="s">
        <v>284</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3" x14ac:dyDescent="0.2">
      <c r="A67" s="156"/>
      <c r="B67" s="157"/>
      <c r="C67" s="186" t="s">
        <v>375</v>
      </c>
      <c r="D67" s="165"/>
      <c r="E67" s="166">
        <v>2</v>
      </c>
      <c r="F67" s="160"/>
      <c r="G67" s="160"/>
      <c r="H67" s="160"/>
      <c r="I67" s="160"/>
      <c r="J67" s="160"/>
      <c r="K67" s="160"/>
      <c r="L67" s="160"/>
      <c r="M67" s="160"/>
      <c r="N67" s="159"/>
      <c r="O67" s="159"/>
      <c r="P67" s="159"/>
      <c r="Q67" s="159"/>
      <c r="R67" s="160"/>
      <c r="S67" s="160"/>
      <c r="T67" s="160"/>
      <c r="U67" s="160"/>
      <c r="V67" s="160"/>
      <c r="W67" s="160"/>
      <c r="X67" s="160"/>
      <c r="Y67" s="160"/>
      <c r="Z67" s="149"/>
      <c r="AA67" s="149"/>
      <c r="AB67" s="149"/>
      <c r="AC67" s="149"/>
      <c r="AD67" s="149"/>
      <c r="AE67" s="149"/>
      <c r="AF67" s="149"/>
      <c r="AG67" s="149" t="s">
        <v>284</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x14ac:dyDescent="0.2">
      <c r="A68" s="156"/>
      <c r="B68" s="157"/>
      <c r="C68" s="251"/>
      <c r="D68" s="252"/>
      <c r="E68" s="252"/>
      <c r="F68" s="252"/>
      <c r="G68" s="252"/>
      <c r="H68" s="160"/>
      <c r="I68" s="160"/>
      <c r="J68" s="160"/>
      <c r="K68" s="160"/>
      <c r="L68" s="160"/>
      <c r="M68" s="160"/>
      <c r="N68" s="159"/>
      <c r="O68" s="159"/>
      <c r="P68" s="159"/>
      <c r="Q68" s="159"/>
      <c r="R68" s="160"/>
      <c r="S68" s="160"/>
      <c r="T68" s="160"/>
      <c r="U68" s="160"/>
      <c r="V68" s="160"/>
      <c r="W68" s="160"/>
      <c r="X68" s="160"/>
      <c r="Y68" s="160"/>
      <c r="Z68" s="149"/>
      <c r="AA68" s="149"/>
      <c r="AB68" s="149"/>
      <c r="AC68" s="149"/>
      <c r="AD68" s="149"/>
      <c r="AE68" s="149"/>
      <c r="AF68" s="149"/>
      <c r="AG68" s="149" t="s">
        <v>279</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2.5" outlineLevel="1" x14ac:dyDescent="0.2">
      <c r="A69" s="175">
        <v>13</v>
      </c>
      <c r="B69" s="176" t="s">
        <v>376</v>
      </c>
      <c r="C69" s="185" t="s">
        <v>377</v>
      </c>
      <c r="D69" s="177" t="s">
        <v>367</v>
      </c>
      <c r="E69" s="178">
        <v>0.1477</v>
      </c>
      <c r="F69" s="179"/>
      <c r="G69" s="180">
        <f>ROUND(E69*F69,2)</f>
        <v>0</v>
      </c>
      <c r="H69" s="179"/>
      <c r="I69" s="180">
        <f>ROUND(E69*H69,2)</f>
        <v>0</v>
      </c>
      <c r="J69" s="179"/>
      <c r="K69" s="180">
        <f>ROUND(E69*J69,2)</f>
        <v>0</v>
      </c>
      <c r="L69" s="180">
        <v>21</v>
      </c>
      <c r="M69" s="180">
        <f>G69*(1+L69/100)</f>
        <v>0</v>
      </c>
      <c r="N69" s="178">
        <v>1</v>
      </c>
      <c r="O69" s="178">
        <f>ROUND(E69*N69,2)</f>
        <v>0.15</v>
      </c>
      <c r="P69" s="178">
        <v>0</v>
      </c>
      <c r="Q69" s="178">
        <f>ROUND(E69*P69,2)</f>
        <v>0</v>
      </c>
      <c r="R69" s="180" t="s">
        <v>378</v>
      </c>
      <c r="S69" s="180" t="s">
        <v>272</v>
      </c>
      <c r="T69" s="181" t="s">
        <v>272</v>
      </c>
      <c r="U69" s="160">
        <v>0</v>
      </c>
      <c r="V69" s="160">
        <f>ROUND(E69*U69,2)</f>
        <v>0</v>
      </c>
      <c r="W69" s="160"/>
      <c r="X69" s="160" t="s">
        <v>379</v>
      </c>
      <c r="Y69" s="160" t="s">
        <v>275</v>
      </c>
      <c r="Z69" s="149"/>
      <c r="AA69" s="149"/>
      <c r="AB69" s="149"/>
      <c r="AC69" s="149"/>
      <c r="AD69" s="149"/>
      <c r="AE69" s="149"/>
      <c r="AF69" s="149"/>
      <c r="AG69" s="149" t="s">
        <v>380</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x14ac:dyDescent="0.2">
      <c r="A70" s="156"/>
      <c r="B70" s="157"/>
      <c r="C70" s="186" t="s">
        <v>381</v>
      </c>
      <c r="D70" s="165"/>
      <c r="E70" s="166"/>
      <c r="F70" s="160"/>
      <c r="G70" s="160"/>
      <c r="H70" s="160"/>
      <c r="I70" s="160"/>
      <c r="J70" s="160"/>
      <c r="K70" s="160"/>
      <c r="L70" s="160"/>
      <c r="M70" s="160"/>
      <c r="N70" s="159"/>
      <c r="O70" s="159"/>
      <c r="P70" s="159"/>
      <c r="Q70" s="159"/>
      <c r="R70" s="160"/>
      <c r="S70" s="160"/>
      <c r="T70" s="160"/>
      <c r="U70" s="160"/>
      <c r="V70" s="160"/>
      <c r="W70" s="160"/>
      <c r="X70" s="160"/>
      <c r="Y70" s="160"/>
      <c r="Z70" s="149"/>
      <c r="AA70" s="149"/>
      <c r="AB70" s="149"/>
      <c r="AC70" s="149"/>
      <c r="AD70" s="149"/>
      <c r="AE70" s="149"/>
      <c r="AF70" s="149"/>
      <c r="AG70" s="149" t="s">
        <v>284</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3" x14ac:dyDescent="0.2">
      <c r="A71" s="156"/>
      <c r="B71" s="157"/>
      <c r="C71" s="186" t="s">
        <v>369</v>
      </c>
      <c r="D71" s="165"/>
      <c r="E71" s="166">
        <v>0.13425000000000001</v>
      </c>
      <c r="F71" s="160"/>
      <c r="G71" s="160"/>
      <c r="H71" s="160"/>
      <c r="I71" s="160"/>
      <c r="J71" s="160"/>
      <c r="K71" s="160"/>
      <c r="L71" s="160"/>
      <c r="M71" s="160"/>
      <c r="N71" s="159"/>
      <c r="O71" s="159"/>
      <c r="P71" s="159"/>
      <c r="Q71" s="159"/>
      <c r="R71" s="160"/>
      <c r="S71" s="160"/>
      <c r="T71" s="160"/>
      <c r="U71" s="160"/>
      <c r="V71" s="160"/>
      <c r="W71" s="160"/>
      <c r="X71" s="160"/>
      <c r="Y71" s="160"/>
      <c r="Z71" s="149"/>
      <c r="AA71" s="149"/>
      <c r="AB71" s="149"/>
      <c r="AC71" s="149"/>
      <c r="AD71" s="149"/>
      <c r="AE71" s="149"/>
      <c r="AF71" s="149"/>
      <c r="AG71" s="149" t="s">
        <v>284</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3" x14ac:dyDescent="0.2">
      <c r="A72" s="156"/>
      <c r="B72" s="157"/>
      <c r="C72" s="186" t="s">
        <v>382</v>
      </c>
      <c r="D72" s="165"/>
      <c r="E72" s="166">
        <v>1.342E-2</v>
      </c>
      <c r="F72" s="160"/>
      <c r="G72" s="160"/>
      <c r="H72" s="160"/>
      <c r="I72" s="160"/>
      <c r="J72" s="160"/>
      <c r="K72" s="160"/>
      <c r="L72" s="160"/>
      <c r="M72" s="160"/>
      <c r="N72" s="159"/>
      <c r="O72" s="159"/>
      <c r="P72" s="159"/>
      <c r="Q72" s="159"/>
      <c r="R72" s="160"/>
      <c r="S72" s="160"/>
      <c r="T72" s="160"/>
      <c r="U72" s="160"/>
      <c r="V72" s="160"/>
      <c r="W72" s="160"/>
      <c r="X72" s="160"/>
      <c r="Y72" s="160"/>
      <c r="Z72" s="149"/>
      <c r="AA72" s="149"/>
      <c r="AB72" s="149"/>
      <c r="AC72" s="149"/>
      <c r="AD72" s="149"/>
      <c r="AE72" s="149"/>
      <c r="AF72" s="149"/>
      <c r="AG72" s="149" t="s">
        <v>284</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x14ac:dyDescent="0.2">
      <c r="A73" s="156"/>
      <c r="B73" s="157"/>
      <c r="C73" s="251"/>
      <c r="D73" s="252"/>
      <c r="E73" s="252"/>
      <c r="F73" s="252"/>
      <c r="G73" s="252"/>
      <c r="H73" s="160"/>
      <c r="I73" s="160"/>
      <c r="J73" s="160"/>
      <c r="K73" s="160"/>
      <c r="L73" s="160"/>
      <c r="M73" s="160"/>
      <c r="N73" s="159"/>
      <c r="O73" s="159"/>
      <c r="P73" s="159"/>
      <c r="Q73" s="159"/>
      <c r="R73" s="160"/>
      <c r="S73" s="160"/>
      <c r="T73" s="160"/>
      <c r="U73" s="160"/>
      <c r="V73" s="160"/>
      <c r="W73" s="160"/>
      <c r="X73" s="160"/>
      <c r="Y73" s="160"/>
      <c r="Z73" s="149"/>
      <c r="AA73" s="149"/>
      <c r="AB73" s="149"/>
      <c r="AC73" s="149"/>
      <c r="AD73" s="149"/>
      <c r="AE73" s="149"/>
      <c r="AF73" s="149"/>
      <c r="AG73" s="149" t="s">
        <v>279</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x14ac:dyDescent="0.2">
      <c r="A74" s="168" t="s">
        <v>267</v>
      </c>
      <c r="B74" s="169" t="s">
        <v>155</v>
      </c>
      <c r="C74" s="184" t="s">
        <v>156</v>
      </c>
      <c r="D74" s="170"/>
      <c r="E74" s="171"/>
      <c r="F74" s="172"/>
      <c r="G74" s="172">
        <f>SUMIF(AG75:AG100,"&lt;&gt;NOR",G75:G100)</f>
        <v>0</v>
      </c>
      <c r="H74" s="172"/>
      <c r="I74" s="172">
        <f>SUM(I75:I100)</f>
        <v>0</v>
      </c>
      <c r="J74" s="172"/>
      <c r="K74" s="172">
        <f>SUM(K75:K100)</f>
        <v>0</v>
      </c>
      <c r="L74" s="172"/>
      <c r="M74" s="172">
        <f>SUM(M75:M100)</f>
        <v>0</v>
      </c>
      <c r="N74" s="171"/>
      <c r="O74" s="171">
        <f>SUM(O75:O100)</f>
        <v>3.5199999999999996</v>
      </c>
      <c r="P74" s="171"/>
      <c r="Q74" s="171">
        <f>SUM(Q75:Q100)</f>
        <v>0</v>
      </c>
      <c r="R74" s="172"/>
      <c r="S74" s="172"/>
      <c r="T74" s="173"/>
      <c r="U74" s="167"/>
      <c r="V74" s="167">
        <f>SUM(V75:V100)</f>
        <v>65.42</v>
      </c>
      <c r="W74" s="167"/>
      <c r="X74" s="167"/>
      <c r="Y74" s="167"/>
      <c r="AG74" t="s">
        <v>268</v>
      </c>
    </row>
    <row r="75" spans="1:60" outlineLevel="1" x14ac:dyDescent="0.2">
      <c r="A75" s="175">
        <v>14</v>
      </c>
      <c r="B75" s="176" t="s">
        <v>383</v>
      </c>
      <c r="C75" s="185" t="s">
        <v>384</v>
      </c>
      <c r="D75" s="177" t="s">
        <v>357</v>
      </c>
      <c r="E75" s="178">
        <v>30</v>
      </c>
      <c r="F75" s="179"/>
      <c r="G75" s="180">
        <f>ROUND(E75*F75,2)</f>
        <v>0</v>
      </c>
      <c r="H75" s="179"/>
      <c r="I75" s="180">
        <f>ROUND(E75*H75,2)</f>
        <v>0</v>
      </c>
      <c r="J75" s="179"/>
      <c r="K75" s="180">
        <f>ROUND(E75*J75,2)</f>
        <v>0</v>
      </c>
      <c r="L75" s="180">
        <v>21</v>
      </c>
      <c r="M75" s="180">
        <f>G75*(1+L75/100)</f>
        <v>0</v>
      </c>
      <c r="N75" s="178">
        <v>1.278E-2</v>
      </c>
      <c r="O75" s="178">
        <f>ROUND(E75*N75,2)</f>
        <v>0.38</v>
      </c>
      <c r="P75" s="178">
        <v>0</v>
      </c>
      <c r="Q75" s="178">
        <f>ROUND(E75*P75,2)</f>
        <v>0</v>
      </c>
      <c r="R75" s="180" t="s">
        <v>322</v>
      </c>
      <c r="S75" s="180" t="s">
        <v>272</v>
      </c>
      <c r="T75" s="181" t="s">
        <v>272</v>
      </c>
      <c r="U75" s="160">
        <v>0.35813</v>
      </c>
      <c r="V75" s="160">
        <f>ROUND(E75*U75,2)</f>
        <v>10.74</v>
      </c>
      <c r="W75" s="160"/>
      <c r="X75" s="160" t="s">
        <v>313</v>
      </c>
      <c r="Y75" s="160" t="s">
        <v>275</v>
      </c>
      <c r="Z75" s="149"/>
      <c r="AA75" s="149"/>
      <c r="AB75" s="149"/>
      <c r="AC75" s="149"/>
      <c r="AD75" s="149"/>
      <c r="AE75" s="149"/>
      <c r="AF75" s="149"/>
      <c r="AG75" s="149" t="s">
        <v>314</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2" x14ac:dyDescent="0.2">
      <c r="A76" s="156"/>
      <c r="B76" s="157"/>
      <c r="C76" s="260" t="s">
        <v>385</v>
      </c>
      <c r="D76" s="261"/>
      <c r="E76" s="261"/>
      <c r="F76" s="261"/>
      <c r="G76" s="261"/>
      <c r="H76" s="160"/>
      <c r="I76" s="160"/>
      <c r="J76" s="160"/>
      <c r="K76" s="160"/>
      <c r="L76" s="160"/>
      <c r="M76" s="160"/>
      <c r="N76" s="159"/>
      <c r="O76" s="159"/>
      <c r="P76" s="159"/>
      <c r="Q76" s="159"/>
      <c r="R76" s="160"/>
      <c r="S76" s="160"/>
      <c r="T76" s="160"/>
      <c r="U76" s="160"/>
      <c r="V76" s="160"/>
      <c r="W76" s="160"/>
      <c r="X76" s="160"/>
      <c r="Y76" s="160"/>
      <c r="Z76" s="149"/>
      <c r="AA76" s="149"/>
      <c r="AB76" s="149"/>
      <c r="AC76" s="149"/>
      <c r="AD76" s="149"/>
      <c r="AE76" s="149"/>
      <c r="AF76" s="149"/>
      <c r="AG76" s="149" t="s">
        <v>316</v>
      </c>
      <c r="AH76" s="149"/>
      <c r="AI76" s="149"/>
      <c r="AJ76" s="149"/>
      <c r="AK76" s="149"/>
      <c r="AL76" s="149"/>
      <c r="AM76" s="149"/>
      <c r="AN76" s="149"/>
      <c r="AO76" s="149"/>
      <c r="AP76" s="149"/>
      <c r="AQ76" s="149"/>
      <c r="AR76" s="149"/>
      <c r="AS76" s="149"/>
      <c r="AT76" s="149"/>
      <c r="AU76" s="149"/>
      <c r="AV76" s="149"/>
      <c r="AW76" s="149"/>
      <c r="AX76" s="149"/>
      <c r="AY76" s="149"/>
      <c r="AZ76" s="149"/>
      <c r="BA76" s="183" t="str">
        <f>C76</f>
        <v>jakoukoliv maltou, z pomocného pracovního lešení o výšce podlahy do 1900 mm a pro zatížení do 1,5 kPa,</v>
      </c>
      <c r="BB76" s="149"/>
      <c r="BC76" s="149"/>
      <c r="BD76" s="149"/>
      <c r="BE76" s="149"/>
      <c r="BF76" s="149"/>
      <c r="BG76" s="149"/>
      <c r="BH76" s="149"/>
    </row>
    <row r="77" spans="1:60" outlineLevel="2" x14ac:dyDescent="0.2">
      <c r="A77" s="156"/>
      <c r="B77" s="157"/>
      <c r="C77" s="186" t="s">
        <v>386</v>
      </c>
      <c r="D77" s="165"/>
      <c r="E77" s="166">
        <v>30</v>
      </c>
      <c r="F77" s="160"/>
      <c r="G77" s="160"/>
      <c r="H77" s="160"/>
      <c r="I77" s="160"/>
      <c r="J77" s="160"/>
      <c r="K77" s="160"/>
      <c r="L77" s="160"/>
      <c r="M77" s="160"/>
      <c r="N77" s="159"/>
      <c r="O77" s="159"/>
      <c r="P77" s="159"/>
      <c r="Q77" s="159"/>
      <c r="R77" s="160"/>
      <c r="S77" s="160"/>
      <c r="T77" s="160"/>
      <c r="U77" s="160"/>
      <c r="V77" s="160"/>
      <c r="W77" s="160"/>
      <c r="X77" s="160"/>
      <c r="Y77" s="160"/>
      <c r="Z77" s="149"/>
      <c r="AA77" s="149"/>
      <c r="AB77" s="149"/>
      <c r="AC77" s="149"/>
      <c r="AD77" s="149"/>
      <c r="AE77" s="149"/>
      <c r="AF77" s="149"/>
      <c r="AG77" s="149" t="s">
        <v>284</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x14ac:dyDescent="0.2">
      <c r="A78" s="156"/>
      <c r="B78" s="157"/>
      <c r="C78" s="251"/>
      <c r="D78" s="252"/>
      <c r="E78" s="252"/>
      <c r="F78" s="252"/>
      <c r="G78" s="252"/>
      <c r="H78" s="160"/>
      <c r="I78" s="160"/>
      <c r="J78" s="160"/>
      <c r="K78" s="160"/>
      <c r="L78" s="160"/>
      <c r="M78" s="160"/>
      <c r="N78" s="159"/>
      <c r="O78" s="159"/>
      <c r="P78" s="159"/>
      <c r="Q78" s="159"/>
      <c r="R78" s="160"/>
      <c r="S78" s="160"/>
      <c r="T78" s="160"/>
      <c r="U78" s="160"/>
      <c r="V78" s="160"/>
      <c r="W78" s="160"/>
      <c r="X78" s="160"/>
      <c r="Y78" s="160"/>
      <c r="Z78" s="149"/>
      <c r="AA78" s="149"/>
      <c r="AB78" s="149"/>
      <c r="AC78" s="149"/>
      <c r="AD78" s="149"/>
      <c r="AE78" s="149"/>
      <c r="AF78" s="149"/>
      <c r="AG78" s="149" t="s">
        <v>279</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
      <c r="A79" s="175">
        <v>15</v>
      </c>
      <c r="B79" s="176" t="s">
        <v>387</v>
      </c>
      <c r="C79" s="185" t="s">
        <v>388</v>
      </c>
      <c r="D79" s="177" t="s">
        <v>389</v>
      </c>
      <c r="E79" s="178">
        <v>23.138500000000001</v>
      </c>
      <c r="F79" s="179"/>
      <c r="G79" s="180">
        <f>ROUND(E79*F79,2)</f>
        <v>0</v>
      </c>
      <c r="H79" s="179"/>
      <c r="I79" s="180">
        <f>ROUND(E79*H79,2)</f>
        <v>0</v>
      </c>
      <c r="J79" s="179"/>
      <c r="K79" s="180">
        <f>ROUND(E79*J79,2)</f>
        <v>0</v>
      </c>
      <c r="L79" s="180">
        <v>21</v>
      </c>
      <c r="M79" s="180">
        <f>G79*(1+L79/100)</f>
        <v>0</v>
      </c>
      <c r="N79" s="178">
        <v>4.4139999999999999E-2</v>
      </c>
      <c r="O79" s="178">
        <f>ROUND(E79*N79,2)</f>
        <v>1.02</v>
      </c>
      <c r="P79" s="178">
        <v>0</v>
      </c>
      <c r="Q79" s="178">
        <f>ROUND(E79*P79,2)</f>
        <v>0</v>
      </c>
      <c r="R79" s="180" t="s">
        <v>312</v>
      </c>
      <c r="S79" s="180" t="s">
        <v>272</v>
      </c>
      <c r="T79" s="181" t="s">
        <v>272</v>
      </c>
      <c r="U79" s="160">
        <v>0.6</v>
      </c>
      <c r="V79" s="160">
        <f>ROUND(E79*U79,2)</f>
        <v>13.88</v>
      </c>
      <c r="W79" s="160"/>
      <c r="X79" s="160" t="s">
        <v>313</v>
      </c>
      <c r="Y79" s="160" t="s">
        <v>275</v>
      </c>
      <c r="Z79" s="149"/>
      <c r="AA79" s="149"/>
      <c r="AB79" s="149"/>
      <c r="AC79" s="149"/>
      <c r="AD79" s="149"/>
      <c r="AE79" s="149"/>
      <c r="AF79" s="149"/>
      <c r="AG79" s="149" t="s">
        <v>314</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2" x14ac:dyDescent="0.2">
      <c r="A80" s="156"/>
      <c r="B80" s="157"/>
      <c r="C80" s="186" t="s">
        <v>390</v>
      </c>
      <c r="D80" s="165"/>
      <c r="E80" s="166">
        <v>13.68</v>
      </c>
      <c r="F80" s="160"/>
      <c r="G80" s="160"/>
      <c r="H80" s="160"/>
      <c r="I80" s="160"/>
      <c r="J80" s="160"/>
      <c r="K80" s="160"/>
      <c r="L80" s="160"/>
      <c r="M80" s="160"/>
      <c r="N80" s="159"/>
      <c r="O80" s="159"/>
      <c r="P80" s="159"/>
      <c r="Q80" s="159"/>
      <c r="R80" s="160"/>
      <c r="S80" s="160"/>
      <c r="T80" s="160"/>
      <c r="U80" s="160"/>
      <c r="V80" s="160"/>
      <c r="W80" s="160"/>
      <c r="X80" s="160"/>
      <c r="Y80" s="160"/>
      <c r="Z80" s="149"/>
      <c r="AA80" s="149"/>
      <c r="AB80" s="149"/>
      <c r="AC80" s="149"/>
      <c r="AD80" s="149"/>
      <c r="AE80" s="149"/>
      <c r="AF80" s="149"/>
      <c r="AG80" s="149" t="s">
        <v>284</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3" x14ac:dyDescent="0.2">
      <c r="A81" s="156"/>
      <c r="B81" s="157"/>
      <c r="C81" s="186" t="s">
        <v>391</v>
      </c>
      <c r="D81" s="165"/>
      <c r="E81" s="166">
        <v>-0.59</v>
      </c>
      <c r="F81" s="160"/>
      <c r="G81" s="160"/>
      <c r="H81" s="160"/>
      <c r="I81" s="160"/>
      <c r="J81" s="160"/>
      <c r="K81" s="160"/>
      <c r="L81" s="160"/>
      <c r="M81" s="160"/>
      <c r="N81" s="159"/>
      <c r="O81" s="159"/>
      <c r="P81" s="159"/>
      <c r="Q81" s="159"/>
      <c r="R81" s="160"/>
      <c r="S81" s="160"/>
      <c r="T81" s="160"/>
      <c r="U81" s="160"/>
      <c r="V81" s="160"/>
      <c r="W81" s="160"/>
      <c r="X81" s="160"/>
      <c r="Y81" s="160"/>
      <c r="Z81" s="149"/>
      <c r="AA81" s="149"/>
      <c r="AB81" s="149"/>
      <c r="AC81" s="149"/>
      <c r="AD81" s="149"/>
      <c r="AE81" s="149"/>
      <c r="AF81" s="149"/>
      <c r="AG81" s="149" t="s">
        <v>284</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3" x14ac:dyDescent="0.2">
      <c r="A82" s="156"/>
      <c r="B82" s="157"/>
      <c r="C82" s="186" t="s">
        <v>392</v>
      </c>
      <c r="D82" s="165"/>
      <c r="E82" s="166">
        <v>-0.45</v>
      </c>
      <c r="F82" s="160"/>
      <c r="G82" s="160"/>
      <c r="H82" s="160"/>
      <c r="I82" s="160"/>
      <c r="J82" s="160"/>
      <c r="K82" s="160"/>
      <c r="L82" s="160"/>
      <c r="M82" s="160"/>
      <c r="N82" s="159"/>
      <c r="O82" s="159"/>
      <c r="P82" s="159"/>
      <c r="Q82" s="159"/>
      <c r="R82" s="160"/>
      <c r="S82" s="160"/>
      <c r="T82" s="160"/>
      <c r="U82" s="160"/>
      <c r="V82" s="160"/>
      <c r="W82" s="160"/>
      <c r="X82" s="160"/>
      <c r="Y82" s="160"/>
      <c r="Z82" s="149"/>
      <c r="AA82" s="149"/>
      <c r="AB82" s="149"/>
      <c r="AC82" s="149"/>
      <c r="AD82" s="149"/>
      <c r="AE82" s="149"/>
      <c r="AF82" s="149"/>
      <c r="AG82" s="149" t="s">
        <v>284</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x14ac:dyDescent="0.2">
      <c r="A83" s="156"/>
      <c r="B83" s="157"/>
      <c r="C83" s="186" t="s">
        <v>393</v>
      </c>
      <c r="D83" s="165"/>
      <c r="E83" s="166">
        <v>4.4400000000000004</v>
      </c>
      <c r="F83" s="160"/>
      <c r="G83" s="160"/>
      <c r="H83" s="160"/>
      <c r="I83" s="160"/>
      <c r="J83" s="160"/>
      <c r="K83" s="160"/>
      <c r="L83" s="160"/>
      <c r="M83" s="160"/>
      <c r="N83" s="159"/>
      <c r="O83" s="159"/>
      <c r="P83" s="159"/>
      <c r="Q83" s="159"/>
      <c r="R83" s="160"/>
      <c r="S83" s="160"/>
      <c r="T83" s="160"/>
      <c r="U83" s="160"/>
      <c r="V83" s="160"/>
      <c r="W83" s="160"/>
      <c r="X83" s="160"/>
      <c r="Y83" s="160"/>
      <c r="Z83" s="149"/>
      <c r="AA83" s="149"/>
      <c r="AB83" s="149"/>
      <c r="AC83" s="149"/>
      <c r="AD83" s="149"/>
      <c r="AE83" s="149"/>
      <c r="AF83" s="149"/>
      <c r="AG83" s="149" t="s">
        <v>284</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3" x14ac:dyDescent="0.2">
      <c r="A84" s="156"/>
      <c r="B84" s="157"/>
      <c r="C84" s="186" t="s">
        <v>394</v>
      </c>
      <c r="D84" s="165"/>
      <c r="E84" s="166">
        <v>-0.35</v>
      </c>
      <c r="F84" s="160"/>
      <c r="G84" s="160"/>
      <c r="H84" s="160"/>
      <c r="I84" s="160"/>
      <c r="J84" s="160"/>
      <c r="K84" s="160"/>
      <c r="L84" s="160"/>
      <c r="M84" s="160"/>
      <c r="N84" s="159"/>
      <c r="O84" s="159"/>
      <c r="P84" s="159"/>
      <c r="Q84" s="159"/>
      <c r="R84" s="160"/>
      <c r="S84" s="160"/>
      <c r="T84" s="160"/>
      <c r="U84" s="160"/>
      <c r="V84" s="160"/>
      <c r="W84" s="160"/>
      <c r="X84" s="160"/>
      <c r="Y84" s="160"/>
      <c r="Z84" s="149"/>
      <c r="AA84" s="149"/>
      <c r="AB84" s="149"/>
      <c r="AC84" s="149"/>
      <c r="AD84" s="149"/>
      <c r="AE84" s="149"/>
      <c r="AF84" s="149"/>
      <c r="AG84" s="149" t="s">
        <v>284</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3" x14ac:dyDescent="0.2">
      <c r="A85" s="156"/>
      <c r="B85" s="157"/>
      <c r="C85" s="186" t="s">
        <v>395</v>
      </c>
      <c r="D85" s="165"/>
      <c r="E85" s="166">
        <v>6.6784999999999997</v>
      </c>
      <c r="F85" s="160"/>
      <c r="G85" s="160"/>
      <c r="H85" s="160"/>
      <c r="I85" s="160"/>
      <c r="J85" s="160"/>
      <c r="K85" s="160"/>
      <c r="L85" s="160"/>
      <c r="M85" s="160"/>
      <c r="N85" s="159"/>
      <c r="O85" s="159"/>
      <c r="P85" s="159"/>
      <c r="Q85" s="159"/>
      <c r="R85" s="160"/>
      <c r="S85" s="160"/>
      <c r="T85" s="160"/>
      <c r="U85" s="160"/>
      <c r="V85" s="160"/>
      <c r="W85" s="160"/>
      <c r="X85" s="160"/>
      <c r="Y85" s="160"/>
      <c r="Z85" s="149"/>
      <c r="AA85" s="149"/>
      <c r="AB85" s="149"/>
      <c r="AC85" s="149"/>
      <c r="AD85" s="149"/>
      <c r="AE85" s="149"/>
      <c r="AF85" s="149"/>
      <c r="AG85" s="149" t="s">
        <v>284</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3" x14ac:dyDescent="0.2">
      <c r="A86" s="156"/>
      <c r="B86" s="157"/>
      <c r="C86" s="186" t="s">
        <v>396</v>
      </c>
      <c r="D86" s="165"/>
      <c r="E86" s="166">
        <v>-0.27</v>
      </c>
      <c r="F86" s="160"/>
      <c r="G86" s="160"/>
      <c r="H86" s="160"/>
      <c r="I86" s="160"/>
      <c r="J86" s="160"/>
      <c r="K86" s="160"/>
      <c r="L86" s="160"/>
      <c r="M86" s="160"/>
      <c r="N86" s="159"/>
      <c r="O86" s="159"/>
      <c r="P86" s="159"/>
      <c r="Q86" s="159"/>
      <c r="R86" s="160"/>
      <c r="S86" s="160"/>
      <c r="T86" s="160"/>
      <c r="U86" s="160"/>
      <c r="V86" s="160"/>
      <c r="W86" s="160"/>
      <c r="X86" s="160"/>
      <c r="Y86" s="160"/>
      <c r="Z86" s="149"/>
      <c r="AA86" s="149"/>
      <c r="AB86" s="149"/>
      <c r="AC86" s="149"/>
      <c r="AD86" s="149"/>
      <c r="AE86" s="149"/>
      <c r="AF86" s="149"/>
      <c r="AG86" s="149" t="s">
        <v>284</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x14ac:dyDescent="0.2">
      <c r="A87" s="156"/>
      <c r="B87" s="157"/>
      <c r="C87" s="251"/>
      <c r="D87" s="252"/>
      <c r="E87" s="252"/>
      <c r="F87" s="252"/>
      <c r="G87" s="252"/>
      <c r="H87" s="160"/>
      <c r="I87" s="160"/>
      <c r="J87" s="160"/>
      <c r="K87" s="160"/>
      <c r="L87" s="160"/>
      <c r="M87" s="160"/>
      <c r="N87" s="159"/>
      <c r="O87" s="159"/>
      <c r="P87" s="159"/>
      <c r="Q87" s="159"/>
      <c r="R87" s="160"/>
      <c r="S87" s="160"/>
      <c r="T87" s="160"/>
      <c r="U87" s="160"/>
      <c r="V87" s="160"/>
      <c r="W87" s="160"/>
      <c r="X87" s="160"/>
      <c r="Y87" s="160"/>
      <c r="Z87" s="149"/>
      <c r="AA87" s="149"/>
      <c r="AB87" s="149"/>
      <c r="AC87" s="149"/>
      <c r="AD87" s="149"/>
      <c r="AE87" s="149"/>
      <c r="AF87" s="149"/>
      <c r="AG87" s="149" t="s">
        <v>279</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ht="22.5" outlineLevel="1" x14ac:dyDescent="0.2">
      <c r="A88" s="175">
        <v>16</v>
      </c>
      <c r="B88" s="176" t="s">
        <v>397</v>
      </c>
      <c r="C88" s="185" t="s">
        <v>398</v>
      </c>
      <c r="D88" s="177" t="s">
        <v>389</v>
      </c>
      <c r="E88" s="178">
        <v>47.545000000000002</v>
      </c>
      <c r="F88" s="179"/>
      <c r="G88" s="180">
        <f>ROUND(E88*F88,2)</f>
        <v>0</v>
      </c>
      <c r="H88" s="179"/>
      <c r="I88" s="180">
        <f>ROUND(E88*H88,2)</f>
        <v>0</v>
      </c>
      <c r="J88" s="179"/>
      <c r="K88" s="180">
        <f>ROUND(E88*J88,2)</f>
        <v>0</v>
      </c>
      <c r="L88" s="180">
        <v>21</v>
      </c>
      <c r="M88" s="180">
        <f>G88*(1+L88/100)</f>
        <v>0</v>
      </c>
      <c r="N88" s="178">
        <v>1.5810000000000001E-2</v>
      </c>
      <c r="O88" s="178">
        <f>ROUND(E88*N88,2)</f>
        <v>0.75</v>
      </c>
      <c r="P88" s="178">
        <v>0</v>
      </c>
      <c r="Q88" s="178">
        <f>ROUND(E88*P88,2)</f>
        <v>0</v>
      </c>
      <c r="R88" s="180" t="s">
        <v>322</v>
      </c>
      <c r="S88" s="180" t="s">
        <v>272</v>
      </c>
      <c r="T88" s="181" t="s">
        <v>272</v>
      </c>
      <c r="U88" s="160">
        <v>0.24845</v>
      </c>
      <c r="V88" s="160">
        <f>ROUND(E88*U88,2)</f>
        <v>11.81</v>
      </c>
      <c r="W88" s="160"/>
      <c r="X88" s="160" t="s">
        <v>313</v>
      </c>
      <c r="Y88" s="160" t="s">
        <v>275</v>
      </c>
      <c r="Z88" s="149"/>
      <c r="AA88" s="149"/>
      <c r="AB88" s="149"/>
      <c r="AC88" s="149"/>
      <c r="AD88" s="149"/>
      <c r="AE88" s="149"/>
      <c r="AF88" s="149"/>
      <c r="AG88" s="149" t="s">
        <v>314</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2" x14ac:dyDescent="0.2">
      <c r="A89" s="156"/>
      <c r="B89" s="157"/>
      <c r="C89" s="186" t="s">
        <v>399</v>
      </c>
      <c r="D89" s="165"/>
      <c r="E89" s="166">
        <v>47.545000000000002</v>
      </c>
      <c r="F89" s="160"/>
      <c r="G89" s="160"/>
      <c r="H89" s="160"/>
      <c r="I89" s="160"/>
      <c r="J89" s="160"/>
      <c r="K89" s="160"/>
      <c r="L89" s="160"/>
      <c r="M89" s="160"/>
      <c r="N89" s="159"/>
      <c r="O89" s="159"/>
      <c r="P89" s="159"/>
      <c r="Q89" s="159"/>
      <c r="R89" s="160"/>
      <c r="S89" s="160"/>
      <c r="T89" s="160"/>
      <c r="U89" s="160"/>
      <c r="V89" s="160"/>
      <c r="W89" s="160"/>
      <c r="X89" s="160"/>
      <c r="Y89" s="160"/>
      <c r="Z89" s="149"/>
      <c r="AA89" s="149"/>
      <c r="AB89" s="149"/>
      <c r="AC89" s="149"/>
      <c r="AD89" s="149"/>
      <c r="AE89" s="149"/>
      <c r="AF89" s="149"/>
      <c r="AG89" s="149" t="s">
        <v>284</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x14ac:dyDescent="0.2">
      <c r="A90" s="156"/>
      <c r="B90" s="157"/>
      <c r="C90" s="251"/>
      <c r="D90" s="252"/>
      <c r="E90" s="252"/>
      <c r="F90" s="252"/>
      <c r="G90" s="252"/>
      <c r="H90" s="160"/>
      <c r="I90" s="160"/>
      <c r="J90" s="160"/>
      <c r="K90" s="160"/>
      <c r="L90" s="160"/>
      <c r="M90" s="160"/>
      <c r="N90" s="159"/>
      <c r="O90" s="159"/>
      <c r="P90" s="159"/>
      <c r="Q90" s="159"/>
      <c r="R90" s="160"/>
      <c r="S90" s="160"/>
      <c r="T90" s="160"/>
      <c r="U90" s="160"/>
      <c r="V90" s="160"/>
      <c r="W90" s="160"/>
      <c r="X90" s="160"/>
      <c r="Y90" s="160"/>
      <c r="Z90" s="149"/>
      <c r="AA90" s="149"/>
      <c r="AB90" s="149"/>
      <c r="AC90" s="149"/>
      <c r="AD90" s="149"/>
      <c r="AE90" s="149"/>
      <c r="AF90" s="149"/>
      <c r="AG90" s="149" t="s">
        <v>279</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ht="22.5" outlineLevel="1" x14ac:dyDescent="0.2">
      <c r="A91" s="175">
        <v>17</v>
      </c>
      <c r="B91" s="176" t="s">
        <v>400</v>
      </c>
      <c r="C91" s="185" t="s">
        <v>401</v>
      </c>
      <c r="D91" s="177" t="s">
        <v>389</v>
      </c>
      <c r="E91" s="178">
        <v>78.889200000000002</v>
      </c>
      <c r="F91" s="179"/>
      <c r="G91" s="180">
        <f>ROUND(E91*F91,2)</f>
        <v>0</v>
      </c>
      <c r="H91" s="179"/>
      <c r="I91" s="180">
        <f>ROUND(E91*H91,2)</f>
        <v>0</v>
      </c>
      <c r="J91" s="179"/>
      <c r="K91" s="180">
        <f>ROUND(E91*J91,2)</f>
        <v>0</v>
      </c>
      <c r="L91" s="180">
        <v>21</v>
      </c>
      <c r="M91" s="180">
        <f>G91*(1+L91/100)</f>
        <v>0</v>
      </c>
      <c r="N91" s="178">
        <v>1.5740000000000001E-2</v>
      </c>
      <c r="O91" s="178">
        <f>ROUND(E91*N91,2)</f>
        <v>1.24</v>
      </c>
      <c r="P91" s="178">
        <v>0</v>
      </c>
      <c r="Q91" s="178">
        <f>ROUND(E91*P91,2)</f>
        <v>0</v>
      </c>
      <c r="R91" s="180" t="s">
        <v>322</v>
      </c>
      <c r="S91" s="180" t="s">
        <v>272</v>
      </c>
      <c r="T91" s="181" t="s">
        <v>272</v>
      </c>
      <c r="U91" s="160">
        <v>0.33481</v>
      </c>
      <c r="V91" s="160">
        <f>ROUND(E91*U91,2)</f>
        <v>26.41</v>
      </c>
      <c r="W91" s="160"/>
      <c r="X91" s="160" t="s">
        <v>313</v>
      </c>
      <c r="Y91" s="160" t="s">
        <v>275</v>
      </c>
      <c r="Z91" s="149"/>
      <c r="AA91" s="149"/>
      <c r="AB91" s="149"/>
      <c r="AC91" s="149"/>
      <c r="AD91" s="149"/>
      <c r="AE91" s="149"/>
      <c r="AF91" s="149"/>
      <c r="AG91" s="149" t="s">
        <v>314</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x14ac:dyDescent="0.2">
      <c r="A92" s="156"/>
      <c r="B92" s="157"/>
      <c r="C92" s="186" t="s">
        <v>402</v>
      </c>
      <c r="D92" s="165"/>
      <c r="E92" s="166">
        <v>82.08</v>
      </c>
      <c r="F92" s="160"/>
      <c r="G92" s="160"/>
      <c r="H92" s="160"/>
      <c r="I92" s="160"/>
      <c r="J92" s="160"/>
      <c r="K92" s="160"/>
      <c r="L92" s="160"/>
      <c r="M92" s="160"/>
      <c r="N92" s="159"/>
      <c r="O92" s="159"/>
      <c r="P92" s="159"/>
      <c r="Q92" s="159"/>
      <c r="R92" s="160"/>
      <c r="S92" s="160"/>
      <c r="T92" s="160"/>
      <c r="U92" s="160"/>
      <c r="V92" s="160"/>
      <c r="W92" s="160"/>
      <c r="X92" s="160"/>
      <c r="Y92" s="160"/>
      <c r="Z92" s="149"/>
      <c r="AA92" s="149"/>
      <c r="AB92" s="149"/>
      <c r="AC92" s="149"/>
      <c r="AD92" s="149"/>
      <c r="AE92" s="149"/>
      <c r="AF92" s="149"/>
      <c r="AG92" s="149" t="s">
        <v>284</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3" x14ac:dyDescent="0.2">
      <c r="A93" s="156"/>
      <c r="B93" s="157"/>
      <c r="C93" s="186" t="s">
        <v>403</v>
      </c>
      <c r="D93" s="165"/>
      <c r="E93" s="166">
        <v>-1.8408</v>
      </c>
      <c r="F93" s="160"/>
      <c r="G93" s="160"/>
      <c r="H93" s="160"/>
      <c r="I93" s="160"/>
      <c r="J93" s="160"/>
      <c r="K93" s="160"/>
      <c r="L93" s="160"/>
      <c r="M93" s="160"/>
      <c r="N93" s="159"/>
      <c r="O93" s="159"/>
      <c r="P93" s="159"/>
      <c r="Q93" s="159"/>
      <c r="R93" s="160"/>
      <c r="S93" s="160"/>
      <c r="T93" s="160"/>
      <c r="U93" s="160"/>
      <c r="V93" s="160"/>
      <c r="W93" s="160"/>
      <c r="X93" s="160"/>
      <c r="Y93" s="160"/>
      <c r="Z93" s="149"/>
      <c r="AA93" s="149"/>
      <c r="AB93" s="149"/>
      <c r="AC93" s="149"/>
      <c r="AD93" s="149"/>
      <c r="AE93" s="149"/>
      <c r="AF93" s="149"/>
      <c r="AG93" s="149" t="s">
        <v>284</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3" x14ac:dyDescent="0.2">
      <c r="A94" s="156"/>
      <c r="B94" s="157"/>
      <c r="C94" s="186" t="s">
        <v>404</v>
      </c>
      <c r="D94" s="165"/>
      <c r="E94" s="166">
        <v>-1.35</v>
      </c>
      <c r="F94" s="160"/>
      <c r="G94" s="160"/>
      <c r="H94" s="160"/>
      <c r="I94" s="160"/>
      <c r="J94" s="160"/>
      <c r="K94" s="160"/>
      <c r="L94" s="160"/>
      <c r="M94" s="160"/>
      <c r="N94" s="159"/>
      <c r="O94" s="159"/>
      <c r="P94" s="159"/>
      <c r="Q94" s="159"/>
      <c r="R94" s="160"/>
      <c r="S94" s="160"/>
      <c r="T94" s="160"/>
      <c r="U94" s="160"/>
      <c r="V94" s="160"/>
      <c r="W94" s="160"/>
      <c r="X94" s="160"/>
      <c r="Y94" s="160"/>
      <c r="Z94" s="149"/>
      <c r="AA94" s="149"/>
      <c r="AB94" s="149"/>
      <c r="AC94" s="149"/>
      <c r="AD94" s="149"/>
      <c r="AE94" s="149"/>
      <c r="AF94" s="149"/>
      <c r="AG94" s="149" t="s">
        <v>284</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x14ac:dyDescent="0.2">
      <c r="A95" s="156"/>
      <c r="B95" s="157"/>
      <c r="C95" s="251"/>
      <c r="D95" s="252"/>
      <c r="E95" s="252"/>
      <c r="F95" s="252"/>
      <c r="G95" s="252"/>
      <c r="H95" s="160"/>
      <c r="I95" s="160"/>
      <c r="J95" s="160"/>
      <c r="K95" s="160"/>
      <c r="L95" s="160"/>
      <c r="M95" s="160"/>
      <c r="N95" s="159"/>
      <c r="O95" s="159"/>
      <c r="P95" s="159"/>
      <c r="Q95" s="159"/>
      <c r="R95" s="160"/>
      <c r="S95" s="160"/>
      <c r="T95" s="160"/>
      <c r="U95" s="160"/>
      <c r="V95" s="160"/>
      <c r="W95" s="160"/>
      <c r="X95" s="160"/>
      <c r="Y95" s="160"/>
      <c r="Z95" s="149"/>
      <c r="AA95" s="149"/>
      <c r="AB95" s="149"/>
      <c r="AC95" s="149"/>
      <c r="AD95" s="149"/>
      <c r="AE95" s="149"/>
      <c r="AF95" s="149"/>
      <c r="AG95" s="149" t="s">
        <v>279</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
      <c r="A96" s="175">
        <v>18</v>
      </c>
      <c r="B96" s="176" t="s">
        <v>405</v>
      </c>
      <c r="C96" s="185" t="s">
        <v>406</v>
      </c>
      <c r="D96" s="177" t="s">
        <v>389</v>
      </c>
      <c r="E96" s="178">
        <v>2.4420000000000002</v>
      </c>
      <c r="F96" s="179"/>
      <c r="G96" s="180">
        <f>ROUND(E96*F96,2)</f>
        <v>0</v>
      </c>
      <c r="H96" s="179"/>
      <c r="I96" s="180">
        <f>ROUND(E96*H96,2)</f>
        <v>0</v>
      </c>
      <c r="J96" s="179"/>
      <c r="K96" s="180">
        <f>ROUND(E96*J96,2)</f>
        <v>0</v>
      </c>
      <c r="L96" s="180">
        <v>21</v>
      </c>
      <c r="M96" s="180">
        <f>G96*(1+L96/100)</f>
        <v>0</v>
      </c>
      <c r="N96" s="178">
        <v>5.2839999999999998E-2</v>
      </c>
      <c r="O96" s="178">
        <f>ROUND(E96*N96,2)</f>
        <v>0.13</v>
      </c>
      <c r="P96" s="178">
        <v>0</v>
      </c>
      <c r="Q96" s="178">
        <f>ROUND(E96*P96,2)</f>
        <v>0</v>
      </c>
      <c r="R96" s="180" t="s">
        <v>322</v>
      </c>
      <c r="S96" s="180" t="s">
        <v>272</v>
      </c>
      <c r="T96" s="181" t="s">
        <v>272</v>
      </c>
      <c r="U96" s="160">
        <v>1.0569999999999999</v>
      </c>
      <c r="V96" s="160">
        <f>ROUND(E96*U96,2)</f>
        <v>2.58</v>
      </c>
      <c r="W96" s="160"/>
      <c r="X96" s="160" t="s">
        <v>313</v>
      </c>
      <c r="Y96" s="160" t="s">
        <v>275</v>
      </c>
      <c r="Z96" s="149"/>
      <c r="AA96" s="149"/>
      <c r="AB96" s="149"/>
      <c r="AC96" s="149"/>
      <c r="AD96" s="149"/>
      <c r="AE96" s="149"/>
      <c r="AF96" s="149"/>
      <c r="AG96" s="149" t="s">
        <v>314</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2" x14ac:dyDescent="0.2">
      <c r="A97" s="156"/>
      <c r="B97" s="157"/>
      <c r="C97" s="260" t="s">
        <v>407</v>
      </c>
      <c r="D97" s="261"/>
      <c r="E97" s="261"/>
      <c r="F97" s="261"/>
      <c r="G97" s="261"/>
      <c r="H97" s="160"/>
      <c r="I97" s="160"/>
      <c r="J97" s="160"/>
      <c r="K97" s="160"/>
      <c r="L97" s="160"/>
      <c r="M97" s="160"/>
      <c r="N97" s="159"/>
      <c r="O97" s="159"/>
      <c r="P97" s="159"/>
      <c r="Q97" s="159"/>
      <c r="R97" s="160"/>
      <c r="S97" s="160"/>
      <c r="T97" s="160"/>
      <c r="U97" s="160"/>
      <c r="V97" s="160"/>
      <c r="W97" s="160"/>
      <c r="X97" s="160"/>
      <c r="Y97" s="160"/>
      <c r="Z97" s="149"/>
      <c r="AA97" s="149"/>
      <c r="AB97" s="149"/>
      <c r="AC97" s="149"/>
      <c r="AD97" s="149"/>
      <c r="AE97" s="149"/>
      <c r="AF97" s="149"/>
      <c r="AG97" s="149" t="s">
        <v>316</v>
      </c>
      <c r="AH97" s="149"/>
      <c r="AI97" s="149"/>
      <c r="AJ97" s="149"/>
      <c r="AK97" s="149"/>
      <c r="AL97" s="149"/>
      <c r="AM97" s="149"/>
      <c r="AN97" s="149"/>
      <c r="AO97" s="149"/>
      <c r="AP97" s="149"/>
      <c r="AQ97" s="149"/>
      <c r="AR97" s="149"/>
      <c r="AS97" s="149"/>
      <c r="AT97" s="149"/>
      <c r="AU97" s="149"/>
      <c r="AV97" s="149"/>
      <c r="AW97" s="149"/>
      <c r="AX97" s="149"/>
      <c r="AY97" s="149"/>
      <c r="AZ97" s="149"/>
      <c r="BA97" s="183" t="str">
        <f>C97</f>
        <v>okenního nebo dveřního, z pomocného pracovního lešení o výšce podlahy do 1900 mm a pro zatížení do 1,5 kPa,</v>
      </c>
      <c r="BB97" s="149"/>
      <c r="BC97" s="149"/>
      <c r="BD97" s="149"/>
      <c r="BE97" s="149"/>
      <c r="BF97" s="149"/>
      <c r="BG97" s="149"/>
      <c r="BH97" s="149"/>
    </row>
    <row r="98" spans="1:60" outlineLevel="2" x14ac:dyDescent="0.2">
      <c r="A98" s="156"/>
      <c r="B98" s="157"/>
      <c r="C98" s="186" t="s">
        <v>408</v>
      </c>
      <c r="D98" s="165"/>
      <c r="E98" s="166">
        <v>1.554</v>
      </c>
      <c r="F98" s="160"/>
      <c r="G98" s="160"/>
      <c r="H98" s="160"/>
      <c r="I98" s="160"/>
      <c r="J98" s="160"/>
      <c r="K98" s="160"/>
      <c r="L98" s="160"/>
      <c r="M98" s="160"/>
      <c r="N98" s="159"/>
      <c r="O98" s="159"/>
      <c r="P98" s="159"/>
      <c r="Q98" s="159"/>
      <c r="R98" s="160"/>
      <c r="S98" s="160"/>
      <c r="T98" s="160"/>
      <c r="U98" s="160"/>
      <c r="V98" s="160"/>
      <c r="W98" s="160"/>
      <c r="X98" s="160"/>
      <c r="Y98" s="160"/>
      <c r="Z98" s="149"/>
      <c r="AA98" s="149"/>
      <c r="AB98" s="149"/>
      <c r="AC98" s="149"/>
      <c r="AD98" s="149"/>
      <c r="AE98" s="149"/>
      <c r="AF98" s="149"/>
      <c r="AG98" s="149" t="s">
        <v>284</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3" x14ac:dyDescent="0.2">
      <c r="A99" s="156"/>
      <c r="B99" s="157"/>
      <c r="C99" s="186" t="s">
        <v>409</v>
      </c>
      <c r="D99" s="165"/>
      <c r="E99" s="166">
        <v>0.88800000000000001</v>
      </c>
      <c r="F99" s="160"/>
      <c r="G99" s="160"/>
      <c r="H99" s="160"/>
      <c r="I99" s="160"/>
      <c r="J99" s="160"/>
      <c r="K99" s="160"/>
      <c r="L99" s="160"/>
      <c r="M99" s="160"/>
      <c r="N99" s="159"/>
      <c r="O99" s="159"/>
      <c r="P99" s="159"/>
      <c r="Q99" s="159"/>
      <c r="R99" s="160"/>
      <c r="S99" s="160"/>
      <c r="T99" s="160"/>
      <c r="U99" s="160"/>
      <c r="V99" s="160"/>
      <c r="W99" s="160"/>
      <c r="X99" s="160"/>
      <c r="Y99" s="160"/>
      <c r="Z99" s="149"/>
      <c r="AA99" s="149"/>
      <c r="AB99" s="149"/>
      <c r="AC99" s="149"/>
      <c r="AD99" s="149"/>
      <c r="AE99" s="149"/>
      <c r="AF99" s="149"/>
      <c r="AG99" s="149" t="s">
        <v>284</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x14ac:dyDescent="0.2">
      <c r="A100" s="156"/>
      <c r="B100" s="157"/>
      <c r="C100" s="251"/>
      <c r="D100" s="252"/>
      <c r="E100" s="252"/>
      <c r="F100" s="252"/>
      <c r="G100" s="252"/>
      <c r="H100" s="160"/>
      <c r="I100" s="160"/>
      <c r="J100" s="160"/>
      <c r="K100" s="160"/>
      <c r="L100" s="160"/>
      <c r="M100" s="160"/>
      <c r="N100" s="159"/>
      <c r="O100" s="159"/>
      <c r="P100" s="159"/>
      <c r="Q100" s="159"/>
      <c r="R100" s="160"/>
      <c r="S100" s="160"/>
      <c r="T100" s="160"/>
      <c r="U100" s="160"/>
      <c r="V100" s="160"/>
      <c r="W100" s="160"/>
      <c r="X100" s="160"/>
      <c r="Y100" s="160"/>
      <c r="Z100" s="149"/>
      <c r="AA100" s="149"/>
      <c r="AB100" s="149"/>
      <c r="AC100" s="149"/>
      <c r="AD100" s="149"/>
      <c r="AE100" s="149"/>
      <c r="AF100" s="149"/>
      <c r="AG100" s="149" t="s">
        <v>279</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x14ac:dyDescent="0.2">
      <c r="A101" s="168" t="s">
        <v>267</v>
      </c>
      <c r="B101" s="169" t="s">
        <v>163</v>
      </c>
      <c r="C101" s="184" t="s">
        <v>164</v>
      </c>
      <c r="D101" s="170"/>
      <c r="E101" s="171"/>
      <c r="F101" s="172"/>
      <c r="G101" s="172">
        <f>SUMIF(AG102:AG117,"&lt;&gt;NOR",G102:G117)</f>
        <v>0</v>
      </c>
      <c r="H101" s="172"/>
      <c r="I101" s="172">
        <f>SUM(I102:I117)</f>
        <v>0</v>
      </c>
      <c r="J101" s="172"/>
      <c r="K101" s="172">
        <f>SUM(K102:K117)</f>
        <v>0</v>
      </c>
      <c r="L101" s="172"/>
      <c r="M101" s="172">
        <f>SUM(M102:M117)</f>
        <v>0</v>
      </c>
      <c r="N101" s="171"/>
      <c r="O101" s="171">
        <f>SUM(O102:O117)</f>
        <v>0.09</v>
      </c>
      <c r="P101" s="171"/>
      <c r="Q101" s="171">
        <f>SUM(Q102:Q117)</f>
        <v>0</v>
      </c>
      <c r="R101" s="172"/>
      <c r="S101" s="172"/>
      <c r="T101" s="173"/>
      <c r="U101" s="167"/>
      <c r="V101" s="167">
        <f>SUM(V102:V117)</f>
        <v>21.32</v>
      </c>
      <c r="W101" s="167"/>
      <c r="X101" s="167"/>
      <c r="Y101" s="167"/>
      <c r="AG101" t="s">
        <v>268</v>
      </c>
    </row>
    <row r="102" spans="1:60" ht="22.5" outlineLevel="1" x14ac:dyDescent="0.2">
      <c r="A102" s="175">
        <v>19</v>
      </c>
      <c r="B102" s="176" t="s">
        <v>410</v>
      </c>
      <c r="C102" s="185" t="s">
        <v>411</v>
      </c>
      <c r="D102" s="177" t="s">
        <v>389</v>
      </c>
      <c r="E102" s="178">
        <v>52.5</v>
      </c>
      <c r="F102" s="179"/>
      <c r="G102" s="180">
        <f>ROUND(E102*F102,2)</f>
        <v>0</v>
      </c>
      <c r="H102" s="179"/>
      <c r="I102" s="180">
        <f>ROUND(E102*H102,2)</f>
        <v>0</v>
      </c>
      <c r="J102" s="179"/>
      <c r="K102" s="180">
        <f>ROUND(E102*J102,2)</f>
        <v>0</v>
      </c>
      <c r="L102" s="180">
        <v>21</v>
      </c>
      <c r="M102" s="180">
        <f>G102*(1+L102/100)</f>
        <v>0</v>
      </c>
      <c r="N102" s="178">
        <v>0</v>
      </c>
      <c r="O102" s="178">
        <f>ROUND(E102*N102,2)</f>
        <v>0</v>
      </c>
      <c r="P102" s="178">
        <v>0</v>
      </c>
      <c r="Q102" s="178">
        <f>ROUND(E102*P102,2)</f>
        <v>0</v>
      </c>
      <c r="R102" s="180" t="s">
        <v>412</v>
      </c>
      <c r="S102" s="180" t="s">
        <v>272</v>
      </c>
      <c r="T102" s="181" t="s">
        <v>272</v>
      </c>
      <c r="U102" s="160">
        <v>0.109</v>
      </c>
      <c r="V102" s="160">
        <f>ROUND(E102*U102,2)</f>
        <v>5.72</v>
      </c>
      <c r="W102" s="160"/>
      <c r="X102" s="160" t="s">
        <v>313</v>
      </c>
      <c r="Y102" s="160" t="s">
        <v>275</v>
      </c>
      <c r="Z102" s="149"/>
      <c r="AA102" s="149"/>
      <c r="AB102" s="149"/>
      <c r="AC102" s="149"/>
      <c r="AD102" s="149"/>
      <c r="AE102" s="149"/>
      <c r="AF102" s="149"/>
      <c r="AG102" s="149" t="s">
        <v>314</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x14ac:dyDescent="0.2">
      <c r="A103" s="156"/>
      <c r="B103" s="157"/>
      <c r="C103" s="260" t="s">
        <v>413</v>
      </c>
      <c r="D103" s="261"/>
      <c r="E103" s="261"/>
      <c r="F103" s="261"/>
      <c r="G103" s="261"/>
      <c r="H103" s="160"/>
      <c r="I103" s="160"/>
      <c r="J103" s="160"/>
      <c r="K103" s="160"/>
      <c r="L103" s="160"/>
      <c r="M103" s="160"/>
      <c r="N103" s="159"/>
      <c r="O103" s="159"/>
      <c r="P103" s="159"/>
      <c r="Q103" s="159"/>
      <c r="R103" s="160"/>
      <c r="S103" s="160"/>
      <c r="T103" s="160"/>
      <c r="U103" s="160"/>
      <c r="V103" s="160"/>
      <c r="W103" s="160"/>
      <c r="X103" s="160"/>
      <c r="Y103" s="160"/>
      <c r="Z103" s="149"/>
      <c r="AA103" s="149"/>
      <c r="AB103" s="149"/>
      <c r="AC103" s="149"/>
      <c r="AD103" s="149"/>
      <c r="AE103" s="149"/>
      <c r="AF103" s="149"/>
      <c r="AG103" s="149" t="s">
        <v>316</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x14ac:dyDescent="0.2">
      <c r="A104" s="156"/>
      <c r="B104" s="157"/>
      <c r="C104" s="186" t="s">
        <v>414</v>
      </c>
      <c r="D104" s="165"/>
      <c r="E104" s="166">
        <v>52.5</v>
      </c>
      <c r="F104" s="160"/>
      <c r="G104" s="160"/>
      <c r="H104" s="160"/>
      <c r="I104" s="160"/>
      <c r="J104" s="160"/>
      <c r="K104" s="160"/>
      <c r="L104" s="160"/>
      <c r="M104" s="160"/>
      <c r="N104" s="159"/>
      <c r="O104" s="159"/>
      <c r="P104" s="159"/>
      <c r="Q104" s="159"/>
      <c r="R104" s="160"/>
      <c r="S104" s="160"/>
      <c r="T104" s="160"/>
      <c r="U104" s="160"/>
      <c r="V104" s="160"/>
      <c r="W104" s="160"/>
      <c r="X104" s="160"/>
      <c r="Y104" s="160"/>
      <c r="Z104" s="149"/>
      <c r="AA104" s="149"/>
      <c r="AB104" s="149"/>
      <c r="AC104" s="149"/>
      <c r="AD104" s="149"/>
      <c r="AE104" s="149"/>
      <c r="AF104" s="149"/>
      <c r="AG104" s="149" t="s">
        <v>284</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x14ac:dyDescent="0.2">
      <c r="A105" s="156"/>
      <c r="B105" s="157"/>
      <c r="C105" s="251"/>
      <c r="D105" s="252"/>
      <c r="E105" s="252"/>
      <c r="F105" s="252"/>
      <c r="G105" s="252"/>
      <c r="H105" s="160"/>
      <c r="I105" s="160"/>
      <c r="J105" s="160"/>
      <c r="K105" s="160"/>
      <c r="L105" s="160"/>
      <c r="M105" s="160"/>
      <c r="N105" s="159"/>
      <c r="O105" s="159"/>
      <c r="P105" s="159"/>
      <c r="Q105" s="159"/>
      <c r="R105" s="160"/>
      <c r="S105" s="160"/>
      <c r="T105" s="160"/>
      <c r="U105" s="160"/>
      <c r="V105" s="160"/>
      <c r="W105" s="160"/>
      <c r="X105" s="160"/>
      <c r="Y105" s="160"/>
      <c r="Z105" s="149"/>
      <c r="AA105" s="149"/>
      <c r="AB105" s="149"/>
      <c r="AC105" s="149"/>
      <c r="AD105" s="149"/>
      <c r="AE105" s="149"/>
      <c r="AF105" s="149"/>
      <c r="AG105" s="149" t="s">
        <v>279</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ht="22.5" outlineLevel="1" x14ac:dyDescent="0.2">
      <c r="A106" s="175">
        <v>20</v>
      </c>
      <c r="B106" s="176" t="s">
        <v>415</v>
      </c>
      <c r="C106" s="185" t="s">
        <v>416</v>
      </c>
      <c r="D106" s="177" t="s">
        <v>389</v>
      </c>
      <c r="E106" s="178">
        <v>52.5</v>
      </c>
      <c r="F106" s="179"/>
      <c r="G106" s="180">
        <f>ROUND(E106*F106,2)</f>
        <v>0</v>
      </c>
      <c r="H106" s="179"/>
      <c r="I106" s="180">
        <f>ROUND(E106*H106,2)</f>
        <v>0</v>
      </c>
      <c r="J106" s="179"/>
      <c r="K106" s="180">
        <f>ROUND(E106*J106,2)</f>
        <v>0</v>
      </c>
      <c r="L106" s="180">
        <v>21</v>
      </c>
      <c r="M106" s="180">
        <f>G106*(1+L106/100)</f>
        <v>0</v>
      </c>
      <c r="N106" s="178">
        <v>0</v>
      </c>
      <c r="O106" s="178">
        <f>ROUND(E106*N106,2)</f>
        <v>0</v>
      </c>
      <c r="P106" s="178">
        <v>0</v>
      </c>
      <c r="Q106" s="178">
        <f>ROUND(E106*P106,2)</f>
        <v>0</v>
      </c>
      <c r="R106" s="180" t="s">
        <v>412</v>
      </c>
      <c r="S106" s="180" t="s">
        <v>272</v>
      </c>
      <c r="T106" s="181" t="s">
        <v>272</v>
      </c>
      <c r="U106" s="160">
        <v>0</v>
      </c>
      <c r="V106" s="160">
        <f>ROUND(E106*U106,2)</f>
        <v>0</v>
      </c>
      <c r="W106" s="160"/>
      <c r="X106" s="160" t="s">
        <v>313</v>
      </c>
      <c r="Y106" s="160" t="s">
        <v>275</v>
      </c>
      <c r="Z106" s="149"/>
      <c r="AA106" s="149"/>
      <c r="AB106" s="149"/>
      <c r="AC106" s="149"/>
      <c r="AD106" s="149"/>
      <c r="AE106" s="149"/>
      <c r="AF106" s="149"/>
      <c r="AG106" s="149" t="s">
        <v>314</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x14ac:dyDescent="0.2">
      <c r="A107" s="156"/>
      <c r="B107" s="157"/>
      <c r="C107" s="260" t="s">
        <v>413</v>
      </c>
      <c r="D107" s="261"/>
      <c r="E107" s="261"/>
      <c r="F107" s="261"/>
      <c r="G107" s="261"/>
      <c r="H107" s="160"/>
      <c r="I107" s="160"/>
      <c r="J107" s="160"/>
      <c r="K107" s="160"/>
      <c r="L107" s="160"/>
      <c r="M107" s="160"/>
      <c r="N107" s="159"/>
      <c r="O107" s="159"/>
      <c r="P107" s="159"/>
      <c r="Q107" s="159"/>
      <c r="R107" s="160"/>
      <c r="S107" s="160"/>
      <c r="T107" s="160"/>
      <c r="U107" s="160"/>
      <c r="V107" s="160"/>
      <c r="W107" s="160"/>
      <c r="X107" s="160"/>
      <c r="Y107" s="160"/>
      <c r="Z107" s="149"/>
      <c r="AA107" s="149"/>
      <c r="AB107" s="149"/>
      <c r="AC107" s="149"/>
      <c r="AD107" s="149"/>
      <c r="AE107" s="149"/>
      <c r="AF107" s="149"/>
      <c r="AG107" s="149" t="s">
        <v>316</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x14ac:dyDescent="0.2">
      <c r="A108" s="156"/>
      <c r="B108" s="157"/>
      <c r="C108" s="186" t="s">
        <v>414</v>
      </c>
      <c r="D108" s="165"/>
      <c r="E108" s="166">
        <v>52.5</v>
      </c>
      <c r="F108" s="160"/>
      <c r="G108" s="160"/>
      <c r="H108" s="160"/>
      <c r="I108" s="160"/>
      <c r="J108" s="160"/>
      <c r="K108" s="160"/>
      <c r="L108" s="160"/>
      <c r="M108" s="160"/>
      <c r="N108" s="159"/>
      <c r="O108" s="159"/>
      <c r="P108" s="159"/>
      <c r="Q108" s="159"/>
      <c r="R108" s="160"/>
      <c r="S108" s="160"/>
      <c r="T108" s="160"/>
      <c r="U108" s="160"/>
      <c r="V108" s="160"/>
      <c r="W108" s="160"/>
      <c r="X108" s="160"/>
      <c r="Y108" s="160"/>
      <c r="Z108" s="149"/>
      <c r="AA108" s="149"/>
      <c r="AB108" s="149"/>
      <c r="AC108" s="149"/>
      <c r="AD108" s="149"/>
      <c r="AE108" s="149"/>
      <c r="AF108" s="149"/>
      <c r="AG108" s="149" t="s">
        <v>284</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x14ac:dyDescent="0.2">
      <c r="A109" s="156"/>
      <c r="B109" s="157"/>
      <c r="C109" s="251"/>
      <c r="D109" s="252"/>
      <c r="E109" s="252"/>
      <c r="F109" s="252"/>
      <c r="G109" s="252"/>
      <c r="H109" s="160"/>
      <c r="I109" s="160"/>
      <c r="J109" s="160"/>
      <c r="K109" s="160"/>
      <c r="L109" s="160"/>
      <c r="M109" s="160"/>
      <c r="N109" s="159"/>
      <c r="O109" s="159"/>
      <c r="P109" s="159"/>
      <c r="Q109" s="159"/>
      <c r="R109" s="160"/>
      <c r="S109" s="160"/>
      <c r="T109" s="160"/>
      <c r="U109" s="160"/>
      <c r="V109" s="160"/>
      <c r="W109" s="160"/>
      <c r="X109" s="160"/>
      <c r="Y109" s="160"/>
      <c r="Z109" s="149"/>
      <c r="AA109" s="149"/>
      <c r="AB109" s="149"/>
      <c r="AC109" s="149"/>
      <c r="AD109" s="149"/>
      <c r="AE109" s="149"/>
      <c r="AF109" s="149"/>
      <c r="AG109" s="149" t="s">
        <v>279</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ht="22.5" outlineLevel="1" x14ac:dyDescent="0.2">
      <c r="A110" s="175">
        <v>21</v>
      </c>
      <c r="B110" s="176" t="s">
        <v>417</v>
      </c>
      <c r="C110" s="185" t="s">
        <v>418</v>
      </c>
      <c r="D110" s="177" t="s">
        <v>389</v>
      </c>
      <c r="E110" s="178">
        <v>52.5</v>
      </c>
      <c r="F110" s="179"/>
      <c r="G110" s="180">
        <f>ROUND(E110*F110,2)</f>
        <v>0</v>
      </c>
      <c r="H110" s="179"/>
      <c r="I110" s="180">
        <f>ROUND(E110*H110,2)</f>
        <v>0</v>
      </c>
      <c r="J110" s="179"/>
      <c r="K110" s="180">
        <f>ROUND(E110*J110,2)</f>
        <v>0</v>
      </c>
      <c r="L110" s="180">
        <v>21</v>
      </c>
      <c r="M110" s="180">
        <f>G110*(1+L110/100)</f>
        <v>0</v>
      </c>
      <c r="N110" s="178">
        <v>0</v>
      </c>
      <c r="O110" s="178">
        <f>ROUND(E110*N110,2)</f>
        <v>0</v>
      </c>
      <c r="P110" s="178">
        <v>0</v>
      </c>
      <c r="Q110" s="178">
        <f>ROUND(E110*P110,2)</f>
        <v>0</v>
      </c>
      <c r="R110" s="180" t="s">
        <v>412</v>
      </c>
      <c r="S110" s="180" t="s">
        <v>272</v>
      </c>
      <c r="T110" s="181" t="s">
        <v>272</v>
      </c>
      <c r="U110" s="160">
        <v>7.0000000000000007E-2</v>
      </c>
      <c r="V110" s="160">
        <f>ROUND(E110*U110,2)</f>
        <v>3.68</v>
      </c>
      <c r="W110" s="160"/>
      <c r="X110" s="160" t="s">
        <v>313</v>
      </c>
      <c r="Y110" s="160" t="s">
        <v>275</v>
      </c>
      <c r="Z110" s="149"/>
      <c r="AA110" s="149"/>
      <c r="AB110" s="149"/>
      <c r="AC110" s="149"/>
      <c r="AD110" s="149"/>
      <c r="AE110" s="149"/>
      <c r="AF110" s="149"/>
      <c r="AG110" s="149" t="s">
        <v>314</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x14ac:dyDescent="0.2">
      <c r="A111" s="156"/>
      <c r="B111" s="157"/>
      <c r="C111" s="186" t="s">
        <v>414</v>
      </c>
      <c r="D111" s="165"/>
      <c r="E111" s="166">
        <v>52.5</v>
      </c>
      <c r="F111" s="160"/>
      <c r="G111" s="160"/>
      <c r="H111" s="160"/>
      <c r="I111" s="160"/>
      <c r="J111" s="160"/>
      <c r="K111" s="160"/>
      <c r="L111" s="160"/>
      <c r="M111" s="160"/>
      <c r="N111" s="159"/>
      <c r="O111" s="159"/>
      <c r="P111" s="159"/>
      <c r="Q111" s="159"/>
      <c r="R111" s="160"/>
      <c r="S111" s="160"/>
      <c r="T111" s="160"/>
      <c r="U111" s="160"/>
      <c r="V111" s="160"/>
      <c r="W111" s="160"/>
      <c r="X111" s="160"/>
      <c r="Y111" s="160"/>
      <c r="Z111" s="149"/>
      <c r="AA111" s="149"/>
      <c r="AB111" s="149"/>
      <c r="AC111" s="149"/>
      <c r="AD111" s="149"/>
      <c r="AE111" s="149"/>
      <c r="AF111" s="149"/>
      <c r="AG111" s="149" t="s">
        <v>284</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2" x14ac:dyDescent="0.2">
      <c r="A112" s="156"/>
      <c r="B112" s="157"/>
      <c r="C112" s="251"/>
      <c r="D112" s="252"/>
      <c r="E112" s="252"/>
      <c r="F112" s="252"/>
      <c r="G112" s="252"/>
      <c r="H112" s="160"/>
      <c r="I112" s="160"/>
      <c r="J112" s="160"/>
      <c r="K112" s="160"/>
      <c r="L112" s="160"/>
      <c r="M112" s="160"/>
      <c r="N112" s="159"/>
      <c r="O112" s="159"/>
      <c r="P112" s="159"/>
      <c r="Q112" s="159"/>
      <c r="R112" s="160"/>
      <c r="S112" s="160"/>
      <c r="T112" s="160"/>
      <c r="U112" s="160"/>
      <c r="V112" s="160"/>
      <c r="W112" s="160"/>
      <c r="X112" s="160"/>
      <c r="Y112" s="160"/>
      <c r="Z112" s="149"/>
      <c r="AA112" s="149"/>
      <c r="AB112" s="149"/>
      <c r="AC112" s="149"/>
      <c r="AD112" s="149"/>
      <c r="AE112" s="149"/>
      <c r="AF112" s="149"/>
      <c r="AG112" s="149" t="s">
        <v>279</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
      <c r="A113" s="175">
        <v>22</v>
      </c>
      <c r="B113" s="176" t="s">
        <v>419</v>
      </c>
      <c r="C113" s="185" t="s">
        <v>420</v>
      </c>
      <c r="D113" s="177" t="s">
        <v>389</v>
      </c>
      <c r="E113" s="178">
        <v>55.7</v>
      </c>
      <c r="F113" s="179"/>
      <c r="G113" s="180">
        <f>ROUND(E113*F113,2)</f>
        <v>0</v>
      </c>
      <c r="H113" s="179"/>
      <c r="I113" s="180">
        <f>ROUND(E113*H113,2)</f>
        <v>0</v>
      </c>
      <c r="J113" s="179"/>
      <c r="K113" s="180">
        <f>ROUND(E113*J113,2)</f>
        <v>0</v>
      </c>
      <c r="L113" s="180">
        <v>21</v>
      </c>
      <c r="M113" s="180">
        <f>G113*(1+L113/100)</f>
        <v>0</v>
      </c>
      <c r="N113" s="178">
        <v>1.58E-3</v>
      </c>
      <c r="O113" s="178">
        <f>ROUND(E113*N113,2)</f>
        <v>0.09</v>
      </c>
      <c r="P113" s="178">
        <v>0</v>
      </c>
      <c r="Q113" s="178">
        <f>ROUND(E113*P113,2)</f>
        <v>0</v>
      </c>
      <c r="R113" s="180" t="s">
        <v>412</v>
      </c>
      <c r="S113" s="180" t="s">
        <v>272</v>
      </c>
      <c r="T113" s="181" t="s">
        <v>272</v>
      </c>
      <c r="U113" s="160">
        <v>0.214</v>
      </c>
      <c r="V113" s="160">
        <f>ROUND(E113*U113,2)</f>
        <v>11.92</v>
      </c>
      <c r="W113" s="160"/>
      <c r="X113" s="160" t="s">
        <v>313</v>
      </c>
      <c r="Y113" s="160" t="s">
        <v>275</v>
      </c>
      <c r="Z113" s="149"/>
      <c r="AA113" s="149"/>
      <c r="AB113" s="149"/>
      <c r="AC113" s="149"/>
      <c r="AD113" s="149"/>
      <c r="AE113" s="149"/>
      <c r="AF113" s="149"/>
      <c r="AG113" s="149" t="s">
        <v>314</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2" x14ac:dyDescent="0.2">
      <c r="A114" s="156"/>
      <c r="B114" s="157"/>
      <c r="C114" s="186" t="s">
        <v>421</v>
      </c>
      <c r="D114" s="165"/>
      <c r="E114" s="166">
        <v>46.7</v>
      </c>
      <c r="F114" s="160"/>
      <c r="G114" s="160"/>
      <c r="H114" s="160"/>
      <c r="I114" s="160"/>
      <c r="J114" s="160"/>
      <c r="K114" s="160"/>
      <c r="L114" s="160"/>
      <c r="M114" s="160"/>
      <c r="N114" s="159"/>
      <c r="O114" s="159"/>
      <c r="P114" s="159"/>
      <c r="Q114" s="159"/>
      <c r="R114" s="160"/>
      <c r="S114" s="160"/>
      <c r="T114" s="160"/>
      <c r="U114" s="160"/>
      <c r="V114" s="160"/>
      <c r="W114" s="160"/>
      <c r="X114" s="160"/>
      <c r="Y114" s="160"/>
      <c r="Z114" s="149"/>
      <c r="AA114" s="149"/>
      <c r="AB114" s="149"/>
      <c r="AC114" s="149"/>
      <c r="AD114" s="149"/>
      <c r="AE114" s="149"/>
      <c r="AF114" s="149"/>
      <c r="AG114" s="149" t="s">
        <v>284</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3" x14ac:dyDescent="0.2">
      <c r="A115" s="156"/>
      <c r="B115" s="157"/>
      <c r="C115" s="186" t="s">
        <v>422</v>
      </c>
      <c r="D115" s="165"/>
      <c r="E115" s="166">
        <v>4</v>
      </c>
      <c r="F115" s="160"/>
      <c r="G115" s="160"/>
      <c r="H115" s="160"/>
      <c r="I115" s="160"/>
      <c r="J115" s="160"/>
      <c r="K115" s="160"/>
      <c r="L115" s="160"/>
      <c r="M115" s="160"/>
      <c r="N115" s="159"/>
      <c r="O115" s="159"/>
      <c r="P115" s="159"/>
      <c r="Q115" s="159"/>
      <c r="R115" s="160"/>
      <c r="S115" s="160"/>
      <c r="T115" s="160"/>
      <c r="U115" s="160"/>
      <c r="V115" s="160"/>
      <c r="W115" s="160"/>
      <c r="X115" s="160"/>
      <c r="Y115" s="160"/>
      <c r="Z115" s="149"/>
      <c r="AA115" s="149"/>
      <c r="AB115" s="149"/>
      <c r="AC115" s="149"/>
      <c r="AD115" s="149"/>
      <c r="AE115" s="149"/>
      <c r="AF115" s="149"/>
      <c r="AG115" s="149" t="s">
        <v>284</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3" x14ac:dyDescent="0.2">
      <c r="A116" s="156"/>
      <c r="B116" s="157"/>
      <c r="C116" s="186" t="s">
        <v>423</v>
      </c>
      <c r="D116" s="165"/>
      <c r="E116" s="166">
        <v>5</v>
      </c>
      <c r="F116" s="160"/>
      <c r="G116" s="160"/>
      <c r="H116" s="160"/>
      <c r="I116" s="160"/>
      <c r="J116" s="160"/>
      <c r="K116" s="160"/>
      <c r="L116" s="160"/>
      <c r="M116" s="160"/>
      <c r="N116" s="159"/>
      <c r="O116" s="159"/>
      <c r="P116" s="159"/>
      <c r="Q116" s="159"/>
      <c r="R116" s="160"/>
      <c r="S116" s="160"/>
      <c r="T116" s="160"/>
      <c r="U116" s="160"/>
      <c r="V116" s="160"/>
      <c r="W116" s="160"/>
      <c r="X116" s="160"/>
      <c r="Y116" s="160"/>
      <c r="Z116" s="149"/>
      <c r="AA116" s="149"/>
      <c r="AB116" s="149"/>
      <c r="AC116" s="149"/>
      <c r="AD116" s="149"/>
      <c r="AE116" s="149"/>
      <c r="AF116" s="149"/>
      <c r="AG116" s="149" t="s">
        <v>284</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2" x14ac:dyDescent="0.2">
      <c r="A117" s="156"/>
      <c r="B117" s="157"/>
      <c r="C117" s="251"/>
      <c r="D117" s="252"/>
      <c r="E117" s="252"/>
      <c r="F117" s="252"/>
      <c r="G117" s="252"/>
      <c r="H117" s="160"/>
      <c r="I117" s="160"/>
      <c r="J117" s="160"/>
      <c r="K117" s="160"/>
      <c r="L117" s="160"/>
      <c r="M117" s="160"/>
      <c r="N117" s="159"/>
      <c r="O117" s="159"/>
      <c r="P117" s="159"/>
      <c r="Q117" s="159"/>
      <c r="R117" s="160"/>
      <c r="S117" s="160"/>
      <c r="T117" s="160"/>
      <c r="U117" s="160"/>
      <c r="V117" s="160"/>
      <c r="W117" s="160"/>
      <c r="X117" s="160"/>
      <c r="Y117" s="160"/>
      <c r="Z117" s="149"/>
      <c r="AA117" s="149"/>
      <c r="AB117" s="149"/>
      <c r="AC117" s="149"/>
      <c r="AD117" s="149"/>
      <c r="AE117" s="149"/>
      <c r="AF117" s="149"/>
      <c r="AG117" s="149" t="s">
        <v>279</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x14ac:dyDescent="0.2">
      <c r="A118" s="168" t="s">
        <v>267</v>
      </c>
      <c r="B118" s="169" t="s">
        <v>165</v>
      </c>
      <c r="C118" s="184" t="s">
        <v>166</v>
      </c>
      <c r="D118" s="170"/>
      <c r="E118" s="171"/>
      <c r="F118" s="172"/>
      <c r="G118" s="172">
        <f>SUMIF(AG119:AG152,"&lt;&gt;NOR",G119:G152)</f>
        <v>0</v>
      </c>
      <c r="H118" s="172"/>
      <c r="I118" s="172">
        <f>SUM(I119:I152)</f>
        <v>0</v>
      </c>
      <c r="J118" s="172"/>
      <c r="K118" s="172">
        <f>SUM(K119:K152)</f>
        <v>0</v>
      </c>
      <c r="L118" s="172"/>
      <c r="M118" s="172">
        <f>SUM(M119:M152)</f>
        <v>0</v>
      </c>
      <c r="N118" s="171"/>
      <c r="O118" s="171">
        <f>SUM(O119:O152)</f>
        <v>9.9999999999999992E-2</v>
      </c>
      <c r="P118" s="171"/>
      <c r="Q118" s="171">
        <f>SUM(Q119:Q152)</f>
        <v>0</v>
      </c>
      <c r="R118" s="172"/>
      <c r="S118" s="172"/>
      <c r="T118" s="173"/>
      <c r="U118" s="167"/>
      <c r="V118" s="167">
        <f>SUM(V119:V152)</f>
        <v>55.199999999999996</v>
      </c>
      <c r="W118" s="167"/>
      <c r="X118" s="167"/>
      <c r="Y118" s="167"/>
      <c r="AG118" t="s">
        <v>268</v>
      </c>
    </row>
    <row r="119" spans="1:60" ht="56.25" outlineLevel="1" x14ac:dyDescent="0.2">
      <c r="A119" s="175">
        <v>23</v>
      </c>
      <c r="B119" s="176" t="s">
        <v>424</v>
      </c>
      <c r="C119" s="185" t="s">
        <v>425</v>
      </c>
      <c r="D119" s="177" t="s">
        <v>389</v>
      </c>
      <c r="E119" s="178">
        <v>129.1</v>
      </c>
      <c r="F119" s="179"/>
      <c r="G119" s="180">
        <f>ROUND(E119*F119,2)</f>
        <v>0</v>
      </c>
      <c r="H119" s="179"/>
      <c r="I119" s="180">
        <f>ROUND(E119*H119,2)</f>
        <v>0</v>
      </c>
      <c r="J119" s="179"/>
      <c r="K119" s="180">
        <f>ROUND(E119*J119,2)</f>
        <v>0</v>
      </c>
      <c r="L119" s="180">
        <v>21</v>
      </c>
      <c r="M119" s="180">
        <f>G119*(1+L119/100)</f>
        <v>0</v>
      </c>
      <c r="N119" s="178">
        <v>4.0000000000000003E-5</v>
      </c>
      <c r="O119" s="178">
        <f>ROUND(E119*N119,2)</f>
        <v>0.01</v>
      </c>
      <c r="P119" s="178">
        <v>0</v>
      </c>
      <c r="Q119" s="178">
        <f>ROUND(E119*P119,2)</f>
        <v>0</v>
      </c>
      <c r="R119" s="180" t="s">
        <v>312</v>
      </c>
      <c r="S119" s="180" t="s">
        <v>272</v>
      </c>
      <c r="T119" s="181" t="s">
        <v>272</v>
      </c>
      <c r="U119" s="160">
        <v>0.308</v>
      </c>
      <c r="V119" s="160">
        <f>ROUND(E119*U119,2)</f>
        <v>39.76</v>
      </c>
      <c r="W119" s="160"/>
      <c r="X119" s="160" t="s">
        <v>313</v>
      </c>
      <c r="Y119" s="160" t="s">
        <v>275</v>
      </c>
      <c r="Z119" s="149"/>
      <c r="AA119" s="149"/>
      <c r="AB119" s="149"/>
      <c r="AC119" s="149"/>
      <c r="AD119" s="149"/>
      <c r="AE119" s="149"/>
      <c r="AF119" s="149"/>
      <c r="AG119" s="149" t="s">
        <v>314</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2" x14ac:dyDescent="0.2">
      <c r="A120" s="156"/>
      <c r="B120" s="157"/>
      <c r="C120" s="186" t="s">
        <v>426</v>
      </c>
      <c r="D120" s="165"/>
      <c r="E120" s="166">
        <v>46.7</v>
      </c>
      <c r="F120" s="160"/>
      <c r="G120" s="160"/>
      <c r="H120" s="160"/>
      <c r="I120" s="160"/>
      <c r="J120" s="160"/>
      <c r="K120" s="160"/>
      <c r="L120" s="160"/>
      <c r="M120" s="160"/>
      <c r="N120" s="159"/>
      <c r="O120" s="159"/>
      <c r="P120" s="159"/>
      <c r="Q120" s="159"/>
      <c r="R120" s="160"/>
      <c r="S120" s="160"/>
      <c r="T120" s="160"/>
      <c r="U120" s="160"/>
      <c r="V120" s="160"/>
      <c r="W120" s="160"/>
      <c r="X120" s="160"/>
      <c r="Y120" s="160"/>
      <c r="Z120" s="149"/>
      <c r="AA120" s="149"/>
      <c r="AB120" s="149"/>
      <c r="AC120" s="149"/>
      <c r="AD120" s="149"/>
      <c r="AE120" s="149"/>
      <c r="AF120" s="149"/>
      <c r="AG120" s="149" t="s">
        <v>284</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3" x14ac:dyDescent="0.2">
      <c r="A121" s="156"/>
      <c r="B121" s="157"/>
      <c r="C121" s="186" t="s">
        <v>427</v>
      </c>
      <c r="D121" s="165"/>
      <c r="E121" s="166">
        <v>82.4</v>
      </c>
      <c r="F121" s="160"/>
      <c r="G121" s="160"/>
      <c r="H121" s="160"/>
      <c r="I121" s="160"/>
      <c r="J121" s="160"/>
      <c r="K121" s="160"/>
      <c r="L121" s="160"/>
      <c r="M121" s="160"/>
      <c r="N121" s="159"/>
      <c r="O121" s="159"/>
      <c r="P121" s="159"/>
      <c r="Q121" s="159"/>
      <c r="R121" s="160"/>
      <c r="S121" s="160"/>
      <c r="T121" s="160"/>
      <c r="U121" s="160"/>
      <c r="V121" s="160"/>
      <c r="W121" s="160"/>
      <c r="X121" s="160"/>
      <c r="Y121" s="160"/>
      <c r="Z121" s="149"/>
      <c r="AA121" s="149"/>
      <c r="AB121" s="149"/>
      <c r="AC121" s="149"/>
      <c r="AD121" s="149"/>
      <c r="AE121" s="149"/>
      <c r="AF121" s="149"/>
      <c r="AG121" s="149" t="s">
        <v>284</v>
      </c>
      <c r="AH121" s="149">
        <v>0</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x14ac:dyDescent="0.2">
      <c r="A122" s="156"/>
      <c r="B122" s="157"/>
      <c r="C122" s="251"/>
      <c r="D122" s="252"/>
      <c r="E122" s="252"/>
      <c r="F122" s="252"/>
      <c r="G122" s="252"/>
      <c r="H122" s="160"/>
      <c r="I122" s="160"/>
      <c r="J122" s="160"/>
      <c r="K122" s="160"/>
      <c r="L122" s="160"/>
      <c r="M122" s="160"/>
      <c r="N122" s="159"/>
      <c r="O122" s="159"/>
      <c r="P122" s="159"/>
      <c r="Q122" s="159"/>
      <c r="R122" s="160"/>
      <c r="S122" s="160"/>
      <c r="T122" s="160"/>
      <c r="U122" s="160"/>
      <c r="V122" s="160"/>
      <c r="W122" s="160"/>
      <c r="X122" s="160"/>
      <c r="Y122" s="160"/>
      <c r="Z122" s="149"/>
      <c r="AA122" s="149"/>
      <c r="AB122" s="149"/>
      <c r="AC122" s="149"/>
      <c r="AD122" s="149"/>
      <c r="AE122" s="149"/>
      <c r="AF122" s="149"/>
      <c r="AG122" s="149" t="s">
        <v>279</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33.75" outlineLevel="1" x14ac:dyDescent="0.2">
      <c r="A123" s="175">
        <v>24</v>
      </c>
      <c r="B123" s="176" t="s">
        <v>428</v>
      </c>
      <c r="C123" s="185" t="s">
        <v>429</v>
      </c>
      <c r="D123" s="177" t="s">
        <v>389</v>
      </c>
      <c r="E123" s="178">
        <v>82.4</v>
      </c>
      <c r="F123" s="179"/>
      <c r="G123" s="180">
        <f>ROUND(E123*F123,2)</f>
        <v>0</v>
      </c>
      <c r="H123" s="179"/>
      <c r="I123" s="180">
        <f>ROUND(E123*H123,2)</f>
        <v>0</v>
      </c>
      <c r="J123" s="179"/>
      <c r="K123" s="180">
        <f>ROUND(E123*J123,2)</f>
        <v>0</v>
      </c>
      <c r="L123" s="180">
        <v>21</v>
      </c>
      <c r="M123" s="180">
        <f>G123*(1+L123/100)</f>
        <v>0</v>
      </c>
      <c r="N123" s="178">
        <v>0</v>
      </c>
      <c r="O123" s="178">
        <f>ROUND(E123*N123,2)</f>
        <v>0</v>
      </c>
      <c r="P123" s="178">
        <v>0</v>
      </c>
      <c r="Q123" s="178">
        <f>ROUND(E123*P123,2)</f>
        <v>0</v>
      </c>
      <c r="R123" s="180" t="s">
        <v>312</v>
      </c>
      <c r="S123" s="180" t="s">
        <v>272</v>
      </c>
      <c r="T123" s="181" t="s">
        <v>272</v>
      </c>
      <c r="U123" s="160">
        <v>0.13900000000000001</v>
      </c>
      <c r="V123" s="160">
        <f>ROUND(E123*U123,2)</f>
        <v>11.45</v>
      </c>
      <c r="W123" s="160"/>
      <c r="X123" s="160" t="s">
        <v>313</v>
      </c>
      <c r="Y123" s="160" t="s">
        <v>275</v>
      </c>
      <c r="Z123" s="149"/>
      <c r="AA123" s="149"/>
      <c r="AB123" s="149"/>
      <c r="AC123" s="149"/>
      <c r="AD123" s="149"/>
      <c r="AE123" s="149"/>
      <c r="AF123" s="149"/>
      <c r="AG123" s="149" t="s">
        <v>314</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2" x14ac:dyDescent="0.2">
      <c r="A124" s="156"/>
      <c r="B124" s="157"/>
      <c r="C124" s="186" t="s">
        <v>427</v>
      </c>
      <c r="D124" s="165"/>
      <c r="E124" s="166">
        <v>82.4</v>
      </c>
      <c r="F124" s="160"/>
      <c r="G124" s="160"/>
      <c r="H124" s="160"/>
      <c r="I124" s="160"/>
      <c r="J124" s="160"/>
      <c r="K124" s="160"/>
      <c r="L124" s="160"/>
      <c r="M124" s="160"/>
      <c r="N124" s="159"/>
      <c r="O124" s="159"/>
      <c r="P124" s="159"/>
      <c r="Q124" s="159"/>
      <c r="R124" s="160"/>
      <c r="S124" s="160"/>
      <c r="T124" s="160"/>
      <c r="U124" s="160"/>
      <c r="V124" s="160"/>
      <c r="W124" s="160"/>
      <c r="X124" s="160"/>
      <c r="Y124" s="160"/>
      <c r="Z124" s="149"/>
      <c r="AA124" s="149"/>
      <c r="AB124" s="149"/>
      <c r="AC124" s="149"/>
      <c r="AD124" s="149"/>
      <c r="AE124" s="149"/>
      <c r="AF124" s="149"/>
      <c r="AG124" s="149" t="s">
        <v>284</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2" x14ac:dyDescent="0.2">
      <c r="A125" s="156"/>
      <c r="B125" s="157"/>
      <c r="C125" s="251"/>
      <c r="D125" s="252"/>
      <c r="E125" s="252"/>
      <c r="F125" s="252"/>
      <c r="G125" s="252"/>
      <c r="H125" s="160"/>
      <c r="I125" s="160"/>
      <c r="J125" s="160"/>
      <c r="K125" s="160"/>
      <c r="L125" s="160"/>
      <c r="M125" s="160"/>
      <c r="N125" s="159"/>
      <c r="O125" s="159"/>
      <c r="P125" s="159"/>
      <c r="Q125" s="159"/>
      <c r="R125" s="160"/>
      <c r="S125" s="160"/>
      <c r="T125" s="160"/>
      <c r="U125" s="160"/>
      <c r="V125" s="160"/>
      <c r="W125" s="160"/>
      <c r="X125" s="160"/>
      <c r="Y125" s="160"/>
      <c r="Z125" s="149"/>
      <c r="AA125" s="149"/>
      <c r="AB125" s="149"/>
      <c r="AC125" s="149"/>
      <c r="AD125" s="149"/>
      <c r="AE125" s="149"/>
      <c r="AF125" s="149"/>
      <c r="AG125" s="149" t="s">
        <v>279</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ht="22.5" outlineLevel="1" x14ac:dyDescent="0.2">
      <c r="A126" s="175">
        <v>25</v>
      </c>
      <c r="B126" s="176" t="s">
        <v>430</v>
      </c>
      <c r="C126" s="185" t="s">
        <v>431</v>
      </c>
      <c r="D126" s="177" t="s">
        <v>357</v>
      </c>
      <c r="E126" s="178">
        <v>1</v>
      </c>
      <c r="F126" s="179"/>
      <c r="G126" s="180">
        <f>ROUND(E126*F126,2)</f>
        <v>0</v>
      </c>
      <c r="H126" s="179"/>
      <c r="I126" s="180">
        <f>ROUND(E126*H126,2)</f>
        <v>0</v>
      </c>
      <c r="J126" s="179"/>
      <c r="K126" s="180">
        <f>ROUND(E126*J126,2)</f>
        <v>0</v>
      </c>
      <c r="L126" s="180">
        <v>21</v>
      </c>
      <c r="M126" s="180">
        <f>G126*(1+L126/100)</f>
        <v>0</v>
      </c>
      <c r="N126" s="178">
        <v>4.7499999999999999E-3</v>
      </c>
      <c r="O126" s="178">
        <f>ROUND(E126*N126,2)</f>
        <v>0</v>
      </c>
      <c r="P126" s="178">
        <v>0</v>
      </c>
      <c r="Q126" s="178">
        <f>ROUND(E126*P126,2)</f>
        <v>0</v>
      </c>
      <c r="R126" s="180" t="s">
        <v>432</v>
      </c>
      <c r="S126" s="180" t="s">
        <v>272</v>
      </c>
      <c r="T126" s="181" t="s">
        <v>272</v>
      </c>
      <c r="U126" s="160">
        <v>0.70699999999999996</v>
      </c>
      <c r="V126" s="160">
        <f>ROUND(E126*U126,2)</f>
        <v>0.71</v>
      </c>
      <c r="W126" s="160"/>
      <c r="X126" s="160" t="s">
        <v>313</v>
      </c>
      <c r="Y126" s="160" t="s">
        <v>275</v>
      </c>
      <c r="Z126" s="149"/>
      <c r="AA126" s="149"/>
      <c r="AB126" s="149"/>
      <c r="AC126" s="149"/>
      <c r="AD126" s="149"/>
      <c r="AE126" s="149"/>
      <c r="AF126" s="149"/>
      <c r="AG126" s="149" t="s">
        <v>314</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x14ac:dyDescent="0.2">
      <c r="A127" s="156"/>
      <c r="B127" s="157"/>
      <c r="C127" s="186" t="s">
        <v>433</v>
      </c>
      <c r="D127" s="165"/>
      <c r="E127" s="166">
        <v>1</v>
      </c>
      <c r="F127" s="160"/>
      <c r="G127" s="160"/>
      <c r="H127" s="160"/>
      <c r="I127" s="160"/>
      <c r="J127" s="160"/>
      <c r="K127" s="160"/>
      <c r="L127" s="160"/>
      <c r="M127" s="160"/>
      <c r="N127" s="159"/>
      <c r="O127" s="159"/>
      <c r="P127" s="159"/>
      <c r="Q127" s="159"/>
      <c r="R127" s="160"/>
      <c r="S127" s="160"/>
      <c r="T127" s="160"/>
      <c r="U127" s="160"/>
      <c r="V127" s="160"/>
      <c r="W127" s="160"/>
      <c r="X127" s="160"/>
      <c r="Y127" s="160"/>
      <c r="Z127" s="149"/>
      <c r="AA127" s="149"/>
      <c r="AB127" s="149"/>
      <c r="AC127" s="149"/>
      <c r="AD127" s="149"/>
      <c r="AE127" s="149"/>
      <c r="AF127" s="149"/>
      <c r="AG127" s="149" t="s">
        <v>284</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2" x14ac:dyDescent="0.2">
      <c r="A128" s="156"/>
      <c r="B128" s="157"/>
      <c r="C128" s="251"/>
      <c r="D128" s="252"/>
      <c r="E128" s="252"/>
      <c r="F128" s="252"/>
      <c r="G128" s="252"/>
      <c r="H128" s="160"/>
      <c r="I128" s="160"/>
      <c r="J128" s="160"/>
      <c r="K128" s="160"/>
      <c r="L128" s="160"/>
      <c r="M128" s="160"/>
      <c r="N128" s="159"/>
      <c r="O128" s="159"/>
      <c r="P128" s="159"/>
      <c r="Q128" s="159"/>
      <c r="R128" s="160"/>
      <c r="S128" s="160"/>
      <c r="T128" s="160"/>
      <c r="U128" s="160"/>
      <c r="V128" s="160"/>
      <c r="W128" s="160"/>
      <c r="X128" s="160"/>
      <c r="Y128" s="160"/>
      <c r="Z128" s="149"/>
      <c r="AA128" s="149"/>
      <c r="AB128" s="149"/>
      <c r="AC128" s="149"/>
      <c r="AD128" s="149"/>
      <c r="AE128" s="149"/>
      <c r="AF128" s="149"/>
      <c r="AG128" s="149" t="s">
        <v>279</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ht="22.5" outlineLevel="1" x14ac:dyDescent="0.2">
      <c r="A129" s="175">
        <v>26</v>
      </c>
      <c r="B129" s="176" t="s">
        <v>434</v>
      </c>
      <c r="C129" s="185" t="s">
        <v>435</v>
      </c>
      <c r="D129" s="177" t="s">
        <v>357</v>
      </c>
      <c r="E129" s="178">
        <v>1</v>
      </c>
      <c r="F129" s="179"/>
      <c r="G129" s="180">
        <f>ROUND(E129*F129,2)</f>
        <v>0</v>
      </c>
      <c r="H129" s="179"/>
      <c r="I129" s="180">
        <f>ROUND(E129*H129,2)</f>
        <v>0</v>
      </c>
      <c r="J129" s="179"/>
      <c r="K129" s="180">
        <f>ROUND(E129*J129,2)</f>
        <v>0</v>
      </c>
      <c r="L129" s="180">
        <v>21</v>
      </c>
      <c r="M129" s="180">
        <f>G129*(1+L129/100)</f>
        <v>0</v>
      </c>
      <c r="N129" s="178">
        <v>1.6379999999999999E-2</v>
      </c>
      <c r="O129" s="178">
        <f>ROUND(E129*N129,2)</f>
        <v>0.02</v>
      </c>
      <c r="P129" s="178">
        <v>0</v>
      </c>
      <c r="Q129" s="178">
        <f>ROUND(E129*P129,2)</f>
        <v>0</v>
      </c>
      <c r="R129" s="180" t="s">
        <v>312</v>
      </c>
      <c r="S129" s="180" t="s">
        <v>272</v>
      </c>
      <c r="T129" s="181" t="s">
        <v>272</v>
      </c>
      <c r="U129" s="160">
        <v>0.37</v>
      </c>
      <c r="V129" s="160">
        <f>ROUND(E129*U129,2)</f>
        <v>0.37</v>
      </c>
      <c r="W129" s="160"/>
      <c r="X129" s="160" t="s">
        <v>313</v>
      </c>
      <c r="Y129" s="160" t="s">
        <v>275</v>
      </c>
      <c r="Z129" s="149"/>
      <c r="AA129" s="149"/>
      <c r="AB129" s="149"/>
      <c r="AC129" s="149"/>
      <c r="AD129" s="149"/>
      <c r="AE129" s="149"/>
      <c r="AF129" s="149"/>
      <c r="AG129" s="149" t="s">
        <v>346</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2" x14ac:dyDescent="0.2">
      <c r="A130" s="156"/>
      <c r="B130" s="157"/>
      <c r="C130" s="186" t="s">
        <v>436</v>
      </c>
      <c r="D130" s="165"/>
      <c r="E130" s="166">
        <v>1</v>
      </c>
      <c r="F130" s="160"/>
      <c r="G130" s="160"/>
      <c r="H130" s="160"/>
      <c r="I130" s="160"/>
      <c r="J130" s="160"/>
      <c r="K130" s="160"/>
      <c r="L130" s="160"/>
      <c r="M130" s="160"/>
      <c r="N130" s="159"/>
      <c r="O130" s="159"/>
      <c r="P130" s="159"/>
      <c r="Q130" s="159"/>
      <c r="R130" s="160"/>
      <c r="S130" s="160"/>
      <c r="T130" s="160"/>
      <c r="U130" s="160"/>
      <c r="V130" s="160"/>
      <c r="W130" s="160"/>
      <c r="X130" s="160"/>
      <c r="Y130" s="160"/>
      <c r="Z130" s="149"/>
      <c r="AA130" s="149"/>
      <c r="AB130" s="149"/>
      <c r="AC130" s="149"/>
      <c r="AD130" s="149"/>
      <c r="AE130" s="149"/>
      <c r="AF130" s="149"/>
      <c r="AG130" s="149" t="s">
        <v>284</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2" x14ac:dyDescent="0.2">
      <c r="A131" s="156"/>
      <c r="B131" s="157"/>
      <c r="C131" s="251"/>
      <c r="D131" s="252"/>
      <c r="E131" s="252"/>
      <c r="F131" s="252"/>
      <c r="G131" s="252"/>
      <c r="H131" s="160"/>
      <c r="I131" s="160"/>
      <c r="J131" s="160"/>
      <c r="K131" s="160"/>
      <c r="L131" s="160"/>
      <c r="M131" s="160"/>
      <c r="N131" s="159"/>
      <c r="O131" s="159"/>
      <c r="P131" s="159"/>
      <c r="Q131" s="159"/>
      <c r="R131" s="160"/>
      <c r="S131" s="160"/>
      <c r="T131" s="160"/>
      <c r="U131" s="160"/>
      <c r="V131" s="160"/>
      <c r="W131" s="160"/>
      <c r="X131" s="160"/>
      <c r="Y131" s="160"/>
      <c r="Z131" s="149"/>
      <c r="AA131" s="149"/>
      <c r="AB131" s="149"/>
      <c r="AC131" s="149"/>
      <c r="AD131" s="149"/>
      <c r="AE131" s="149"/>
      <c r="AF131" s="149"/>
      <c r="AG131" s="149" t="s">
        <v>279</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45" outlineLevel="1" x14ac:dyDescent="0.2">
      <c r="A132" s="175">
        <v>27</v>
      </c>
      <c r="B132" s="176" t="s">
        <v>437</v>
      </c>
      <c r="C132" s="185" t="s">
        <v>438</v>
      </c>
      <c r="D132" s="177" t="s">
        <v>357</v>
      </c>
      <c r="E132" s="178">
        <v>1</v>
      </c>
      <c r="F132" s="179"/>
      <c r="G132" s="180">
        <f>ROUND(E132*F132,2)</f>
        <v>0</v>
      </c>
      <c r="H132" s="179"/>
      <c r="I132" s="180">
        <f>ROUND(E132*H132,2)</f>
        <v>0</v>
      </c>
      <c r="J132" s="179"/>
      <c r="K132" s="180">
        <f>ROUND(E132*J132,2)</f>
        <v>0</v>
      </c>
      <c r="L132" s="180">
        <v>21</v>
      </c>
      <c r="M132" s="180">
        <f>G132*(1+L132/100)</f>
        <v>0</v>
      </c>
      <c r="N132" s="178">
        <v>2.8639999999999999E-2</v>
      </c>
      <c r="O132" s="178">
        <f>ROUND(E132*N132,2)</f>
        <v>0.03</v>
      </c>
      <c r="P132" s="178">
        <v>0</v>
      </c>
      <c r="Q132" s="178">
        <f>ROUND(E132*P132,2)</f>
        <v>0</v>
      </c>
      <c r="R132" s="180" t="s">
        <v>312</v>
      </c>
      <c r="S132" s="180" t="s">
        <v>272</v>
      </c>
      <c r="T132" s="181" t="s">
        <v>272</v>
      </c>
      <c r="U132" s="160">
        <v>0.52</v>
      </c>
      <c r="V132" s="160">
        <f>ROUND(E132*U132,2)</f>
        <v>0.52</v>
      </c>
      <c r="W132" s="160"/>
      <c r="X132" s="160" t="s">
        <v>313</v>
      </c>
      <c r="Y132" s="160" t="s">
        <v>275</v>
      </c>
      <c r="Z132" s="149"/>
      <c r="AA132" s="149"/>
      <c r="AB132" s="149"/>
      <c r="AC132" s="149"/>
      <c r="AD132" s="149"/>
      <c r="AE132" s="149"/>
      <c r="AF132" s="149"/>
      <c r="AG132" s="149" t="s">
        <v>314</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x14ac:dyDescent="0.2">
      <c r="A133" s="156"/>
      <c r="B133" s="157"/>
      <c r="C133" s="186" t="s">
        <v>433</v>
      </c>
      <c r="D133" s="165"/>
      <c r="E133" s="166">
        <v>1</v>
      </c>
      <c r="F133" s="160"/>
      <c r="G133" s="160"/>
      <c r="H133" s="160"/>
      <c r="I133" s="160"/>
      <c r="J133" s="160"/>
      <c r="K133" s="160"/>
      <c r="L133" s="160"/>
      <c r="M133" s="160"/>
      <c r="N133" s="159"/>
      <c r="O133" s="159"/>
      <c r="P133" s="159"/>
      <c r="Q133" s="159"/>
      <c r="R133" s="160"/>
      <c r="S133" s="160"/>
      <c r="T133" s="160"/>
      <c r="U133" s="160"/>
      <c r="V133" s="160"/>
      <c r="W133" s="160"/>
      <c r="X133" s="160"/>
      <c r="Y133" s="160"/>
      <c r="Z133" s="149"/>
      <c r="AA133" s="149"/>
      <c r="AB133" s="149"/>
      <c r="AC133" s="149"/>
      <c r="AD133" s="149"/>
      <c r="AE133" s="149"/>
      <c r="AF133" s="149"/>
      <c r="AG133" s="149" t="s">
        <v>284</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2" x14ac:dyDescent="0.2">
      <c r="A134" s="156"/>
      <c r="B134" s="157"/>
      <c r="C134" s="251"/>
      <c r="D134" s="252"/>
      <c r="E134" s="252"/>
      <c r="F134" s="252"/>
      <c r="G134" s="252"/>
      <c r="H134" s="160"/>
      <c r="I134" s="160"/>
      <c r="J134" s="160"/>
      <c r="K134" s="160"/>
      <c r="L134" s="160"/>
      <c r="M134" s="160"/>
      <c r="N134" s="159"/>
      <c r="O134" s="159"/>
      <c r="P134" s="159"/>
      <c r="Q134" s="159"/>
      <c r="R134" s="160"/>
      <c r="S134" s="160"/>
      <c r="T134" s="160"/>
      <c r="U134" s="160"/>
      <c r="V134" s="160"/>
      <c r="W134" s="160"/>
      <c r="X134" s="160"/>
      <c r="Y134" s="160"/>
      <c r="Z134" s="149"/>
      <c r="AA134" s="149"/>
      <c r="AB134" s="149"/>
      <c r="AC134" s="149"/>
      <c r="AD134" s="149"/>
      <c r="AE134" s="149"/>
      <c r="AF134" s="149"/>
      <c r="AG134" s="149" t="s">
        <v>279</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
      <c r="A135" s="175">
        <v>28</v>
      </c>
      <c r="B135" s="176" t="s">
        <v>439</v>
      </c>
      <c r="C135" s="185" t="s">
        <v>440</v>
      </c>
      <c r="D135" s="177" t="s">
        <v>357</v>
      </c>
      <c r="E135" s="178">
        <v>1</v>
      </c>
      <c r="F135" s="179"/>
      <c r="G135" s="180">
        <f>ROUND(E135*F135,2)</f>
        <v>0</v>
      </c>
      <c r="H135" s="179"/>
      <c r="I135" s="180">
        <f>ROUND(E135*H135,2)</f>
        <v>0</v>
      </c>
      <c r="J135" s="179"/>
      <c r="K135" s="180">
        <f>ROUND(E135*J135,2)</f>
        <v>0</v>
      </c>
      <c r="L135" s="180">
        <v>21</v>
      </c>
      <c r="M135" s="180">
        <f>G135*(1+L135/100)</f>
        <v>0</v>
      </c>
      <c r="N135" s="178">
        <v>4.0000000000000003E-5</v>
      </c>
      <c r="O135" s="178">
        <f>ROUND(E135*N135,2)</f>
        <v>0</v>
      </c>
      <c r="P135" s="178">
        <v>0</v>
      </c>
      <c r="Q135" s="178">
        <f>ROUND(E135*P135,2)</f>
        <v>0</v>
      </c>
      <c r="R135" s="180" t="s">
        <v>312</v>
      </c>
      <c r="S135" s="180" t="s">
        <v>272</v>
      </c>
      <c r="T135" s="181" t="s">
        <v>272</v>
      </c>
      <c r="U135" s="160">
        <v>0.25</v>
      </c>
      <c r="V135" s="160">
        <f>ROUND(E135*U135,2)</f>
        <v>0.25</v>
      </c>
      <c r="W135" s="160"/>
      <c r="X135" s="160" t="s">
        <v>313</v>
      </c>
      <c r="Y135" s="160" t="s">
        <v>275</v>
      </c>
      <c r="Z135" s="149"/>
      <c r="AA135" s="149"/>
      <c r="AB135" s="149"/>
      <c r="AC135" s="149"/>
      <c r="AD135" s="149"/>
      <c r="AE135" s="149"/>
      <c r="AF135" s="149"/>
      <c r="AG135" s="149" t="s">
        <v>314</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2" x14ac:dyDescent="0.2">
      <c r="A136" s="156"/>
      <c r="B136" s="157"/>
      <c r="C136" s="186" t="s">
        <v>441</v>
      </c>
      <c r="D136" s="165"/>
      <c r="E136" s="166">
        <v>1</v>
      </c>
      <c r="F136" s="160"/>
      <c r="G136" s="160"/>
      <c r="H136" s="160"/>
      <c r="I136" s="160"/>
      <c r="J136" s="160"/>
      <c r="K136" s="160"/>
      <c r="L136" s="160"/>
      <c r="M136" s="160"/>
      <c r="N136" s="159"/>
      <c r="O136" s="159"/>
      <c r="P136" s="159"/>
      <c r="Q136" s="159"/>
      <c r="R136" s="160"/>
      <c r="S136" s="160"/>
      <c r="T136" s="160"/>
      <c r="U136" s="160"/>
      <c r="V136" s="160"/>
      <c r="W136" s="160"/>
      <c r="X136" s="160"/>
      <c r="Y136" s="160"/>
      <c r="Z136" s="149"/>
      <c r="AA136" s="149"/>
      <c r="AB136" s="149"/>
      <c r="AC136" s="149"/>
      <c r="AD136" s="149"/>
      <c r="AE136" s="149"/>
      <c r="AF136" s="149"/>
      <c r="AG136" s="149" t="s">
        <v>284</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2" x14ac:dyDescent="0.2">
      <c r="A137" s="156"/>
      <c r="B137" s="157"/>
      <c r="C137" s="251"/>
      <c r="D137" s="252"/>
      <c r="E137" s="252"/>
      <c r="F137" s="252"/>
      <c r="G137" s="252"/>
      <c r="H137" s="160"/>
      <c r="I137" s="160"/>
      <c r="J137" s="160"/>
      <c r="K137" s="160"/>
      <c r="L137" s="160"/>
      <c r="M137" s="160"/>
      <c r="N137" s="159"/>
      <c r="O137" s="159"/>
      <c r="P137" s="159"/>
      <c r="Q137" s="159"/>
      <c r="R137" s="160"/>
      <c r="S137" s="160"/>
      <c r="T137" s="160"/>
      <c r="U137" s="160"/>
      <c r="V137" s="160"/>
      <c r="W137" s="160"/>
      <c r="X137" s="160"/>
      <c r="Y137" s="160"/>
      <c r="Z137" s="149"/>
      <c r="AA137" s="149"/>
      <c r="AB137" s="149"/>
      <c r="AC137" s="149"/>
      <c r="AD137" s="149"/>
      <c r="AE137" s="149"/>
      <c r="AF137" s="149"/>
      <c r="AG137" s="149" t="s">
        <v>279</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
      <c r="A138" s="175">
        <v>29</v>
      </c>
      <c r="B138" s="176" t="s">
        <v>442</v>
      </c>
      <c r="C138" s="185" t="s">
        <v>443</v>
      </c>
      <c r="D138" s="177" t="s">
        <v>357</v>
      </c>
      <c r="E138" s="178">
        <v>1</v>
      </c>
      <c r="F138" s="179"/>
      <c r="G138" s="180">
        <f>ROUND(E138*F138,2)</f>
        <v>0</v>
      </c>
      <c r="H138" s="179"/>
      <c r="I138" s="180">
        <f>ROUND(E138*H138,2)</f>
        <v>0</v>
      </c>
      <c r="J138" s="179"/>
      <c r="K138" s="180">
        <f>ROUND(E138*J138,2)</f>
        <v>0</v>
      </c>
      <c r="L138" s="180">
        <v>21</v>
      </c>
      <c r="M138" s="180">
        <f>G138*(1+L138/100)</f>
        <v>0</v>
      </c>
      <c r="N138" s="178">
        <v>2.5159999999999998E-2</v>
      </c>
      <c r="O138" s="178">
        <f>ROUND(E138*N138,2)</f>
        <v>0.03</v>
      </c>
      <c r="P138" s="178">
        <v>0</v>
      </c>
      <c r="Q138" s="178">
        <f>ROUND(E138*P138,2)</f>
        <v>0</v>
      </c>
      <c r="R138" s="180"/>
      <c r="S138" s="180" t="s">
        <v>354</v>
      </c>
      <c r="T138" s="181" t="s">
        <v>273</v>
      </c>
      <c r="U138" s="160">
        <v>1.071</v>
      </c>
      <c r="V138" s="160">
        <f>ROUND(E138*U138,2)</f>
        <v>1.07</v>
      </c>
      <c r="W138" s="160"/>
      <c r="X138" s="160" t="s">
        <v>313</v>
      </c>
      <c r="Y138" s="160" t="s">
        <v>275</v>
      </c>
      <c r="Z138" s="149"/>
      <c r="AA138" s="149"/>
      <c r="AB138" s="149"/>
      <c r="AC138" s="149"/>
      <c r="AD138" s="149"/>
      <c r="AE138" s="149"/>
      <c r="AF138" s="149"/>
      <c r="AG138" s="149" t="s">
        <v>314</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2" x14ac:dyDescent="0.2">
      <c r="A139" s="156"/>
      <c r="B139" s="157"/>
      <c r="C139" s="186" t="s">
        <v>444</v>
      </c>
      <c r="D139" s="165"/>
      <c r="E139" s="166"/>
      <c r="F139" s="160"/>
      <c r="G139" s="160"/>
      <c r="H139" s="160"/>
      <c r="I139" s="160"/>
      <c r="J139" s="160"/>
      <c r="K139" s="160"/>
      <c r="L139" s="160"/>
      <c r="M139" s="160"/>
      <c r="N139" s="159"/>
      <c r="O139" s="159"/>
      <c r="P139" s="159"/>
      <c r="Q139" s="159"/>
      <c r="R139" s="160"/>
      <c r="S139" s="160"/>
      <c r="T139" s="160"/>
      <c r="U139" s="160"/>
      <c r="V139" s="160"/>
      <c r="W139" s="160"/>
      <c r="X139" s="160"/>
      <c r="Y139" s="160"/>
      <c r="Z139" s="149"/>
      <c r="AA139" s="149"/>
      <c r="AB139" s="149"/>
      <c r="AC139" s="149"/>
      <c r="AD139" s="149"/>
      <c r="AE139" s="149"/>
      <c r="AF139" s="149"/>
      <c r="AG139" s="149" t="s">
        <v>284</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3" x14ac:dyDescent="0.2">
      <c r="A140" s="156"/>
      <c r="B140" s="157"/>
      <c r="C140" s="186" t="s">
        <v>445</v>
      </c>
      <c r="D140" s="165"/>
      <c r="E140" s="166">
        <v>1</v>
      </c>
      <c r="F140" s="160"/>
      <c r="G140" s="160"/>
      <c r="H140" s="160"/>
      <c r="I140" s="160"/>
      <c r="J140" s="160"/>
      <c r="K140" s="160"/>
      <c r="L140" s="160"/>
      <c r="M140" s="160"/>
      <c r="N140" s="159"/>
      <c r="O140" s="159"/>
      <c r="P140" s="159"/>
      <c r="Q140" s="159"/>
      <c r="R140" s="160"/>
      <c r="S140" s="160"/>
      <c r="T140" s="160"/>
      <c r="U140" s="160"/>
      <c r="V140" s="160"/>
      <c r="W140" s="160"/>
      <c r="X140" s="160"/>
      <c r="Y140" s="160"/>
      <c r="Z140" s="149"/>
      <c r="AA140" s="149"/>
      <c r="AB140" s="149"/>
      <c r="AC140" s="149"/>
      <c r="AD140" s="149"/>
      <c r="AE140" s="149"/>
      <c r="AF140" s="149"/>
      <c r="AG140" s="149" t="s">
        <v>284</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x14ac:dyDescent="0.2">
      <c r="A141" s="156"/>
      <c r="B141" s="157"/>
      <c r="C141" s="251"/>
      <c r="D141" s="252"/>
      <c r="E141" s="252"/>
      <c r="F141" s="252"/>
      <c r="G141" s="252"/>
      <c r="H141" s="160"/>
      <c r="I141" s="160"/>
      <c r="J141" s="160"/>
      <c r="K141" s="160"/>
      <c r="L141" s="160"/>
      <c r="M141" s="160"/>
      <c r="N141" s="159"/>
      <c r="O141" s="159"/>
      <c r="P141" s="159"/>
      <c r="Q141" s="159"/>
      <c r="R141" s="160"/>
      <c r="S141" s="160"/>
      <c r="T141" s="160"/>
      <c r="U141" s="160"/>
      <c r="V141" s="160"/>
      <c r="W141" s="160"/>
      <c r="X141" s="160"/>
      <c r="Y141" s="160"/>
      <c r="Z141" s="149"/>
      <c r="AA141" s="149"/>
      <c r="AB141" s="149"/>
      <c r="AC141" s="149"/>
      <c r="AD141" s="149"/>
      <c r="AE141" s="149"/>
      <c r="AF141" s="149"/>
      <c r="AG141" s="149" t="s">
        <v>279</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1" x14ac:dyDescent="0.2">
      <c r="A142" s="175">
        <v>30</v>
      </c>
      <c r="B142" s="176" t="s">
        <v>446</v>
      </c>
      <c r="C142" s="185" t="s">
        <v>447</v>
      </c>
      <c r="D142" s="177" t="s">
        <v>357</v>
      </c>
      <c r="E142" s="178">
        <v>1</v>
      </c>
      <c r="F142" s="179"/>
      <c r="G142" s="180">
        <f>ROUND(E142*F142,2)</f>
        <v>0</v>
      </c>
      <c r="H142" s="179"/>
      <c r="I142" s="180">
        <f>ROUND(E142*H142,2)</f>
        <v>0</v>
      </c>
      <c r="J142" s="179"/>
      <c r="K142" s="180">
        <f>ROUND(E142*J142,2)</f>
        <v>0</v>
      </c>
      <c r="L142" s="180">
        <v>21</v>
      </c>
      <c r="M142" s="180">
        <f>G142*(1+L142/100)</f>
        <v>0</v>
      </c>
      <c r="N142" s="178">
        <v>9.1599999999999997E-3</v>
      </c>
      <c r="O142" s="178">
        <f>ROUND(E142*N142,2)</f>
        <v>0.01</v>
      </c>
      <c r="P142" s="178">
        <v>0</v>
      </c>
      <c r="Q142" s="178">
        <f>ROUND(E142*P142,2)</f>
        <v>0</v>
      </c>
      <c r="R142" s="180"/>
      <c r="S142" s="180" t="s">
        <v>354</v>
      </c>
      <c r="T142" s="181" t="s">
        <v>273</v>
      </c>
      <c r="U142" s="160">
        <v>1.071</v>
      </c>
      <c r="V142" s="160">
        <f>ROUND(E142*U142,2)</f>
        <v>1.07</v>
      </c>
      <c r="W142" s="160"/>
      <c r="X142" s="160" t="s">
        <v>313</v>
      </c>
      <c r="Y142" s="160" t="s">
        <v>275</v>
      </c>
      <c r="Z142" s="149"/>
      <c r="AA142" s="149"/>
      <c r="AB142" s="149"/>
      <c r="AC142" s="149"/>
      <c r="AD142" s="149"/>
      <c r="AE142" s="149"/>
      <c r="AF142" s="149"/>
      <c r="AG142" s="149" t="s">
        <v>314</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2" x14ac:dyDescent="0.2">
      <c r="A143" s="156"/>
      <c r="B143" s="157"/>
      <c r="C143" s="186" t="s">
        <v>448</v>
      </c>
      <c r="D143" s="165"/>
      <c r="E143" s="166"/>
      <c r="F143" s="160"/>
      <c r="G143" s="160"/>
      <c r="H143" s="160"/>
      <c r="I143" s="160"/>
      <c r="J143" s="160"/>
      <c r="K143" s="160"/>
      <c r="L143" s="160"/>
      <c r="M143" s="160"/>
      <c r="N143" s="159"/>
      <c r="O143" s="159"/>
      <c r="P143" s="159"/>
      <c r="Q143" s="159"/>
      <c r="R143" s="160"/>
      <c r="S143" s="160"/>
      <c r="T143" s="160"/>
      <c r="U143" s="160"/>
      <c r="V143" s="160"/>
      <c r="W143" s="160"/>
      <c r="X143" s="160"/>
      <c r="Y143" s="160"/>
      <c r="Z143" s="149"/>
      <c r="AA143" s="149"/>
      <c r="AB143" s="149"/>
      <c r="AC143" s="149"/>
      <c r="AD143" s="149"/>
      <c r="AE143" s="149"/>
      <c r="AF143" s="149"/>
      <c r="AG143" s="149" t="s">
        <v>284</v>
      </c>
      <c r="AH143" s="149">
        <v>0</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3" x14ac:dyDescent="0.2">
      <c r="A144" s="156"/>
      <c r="B144" s="157"/>
      <c r="C144" s="186" t="s">
        <v>449</v>
      </c>
      <c r="D144" s="165"/>
      <c r="E144" s="166">
        <v>1</v>
      </c>
      <c r="F144" s="160"/>
      <c r="G144" s="160"/>
      <c r="H144" s="160"/>
      <c r="I144" s="160"/>
      <c r="J144" s="160"/>
      <c r="K144" s="160"/>
      <c r="L144" s="160"/>
      <c r="M144" s="160"/>
      <c r="N144" s="159"/>
      <c r="O144" s="159"/>
      <c r="P144" s="159"/>
      <c r="Q144" s="159"/>
      <c r="R144" s="160"/>
      <c r="S144" s="160"/>
      <c r="T144" s="160"/>
      <c r="U144" s="160"/>
      <c r="V144" s="160"/>
      <c r="W144" s="160"/>
      <c r="X144" s="160"/>
      <c r="Y144" s="160"/>
      <c r="Z144" s="149"/>
      <c r="AA144" s="149"/>
      <c r="AB144" s="149"/>
      <c r="AC144" s="149"/>
      <c r="AD144" s="149"/>
      <c r="AE144" s="149"/>
      <c r="AF144" s="149"/>
      <c r="AG144" s="149" t="s">
        <v>284</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2" x14ac:dyDescent="0.2">
      <c r="A145" s="156"/>
      <c r="B145" s="157"/>
      <c r="C145" s="251"/>
      <c r="D145" s="252"/>
      <c r="E145" s="252"/>
      <c r="F145" s="252"/>
      <c r="G145" s="252"/>
      <c r="H145" s="160"/>
      <c r="I145" s="160"/>
      <c r="J145" s="160"/>
      <c r="K145" s="160"/>
      <c r="L145" s="160"/>
      <c r="M145" s="160"/>
      <c r="N145" s="159"/>
      <c r="O145" s="159"/>
      <c r="P145" s="159"/>
      <c r="Q145" s="159"/>
      <c r="R145" s="160"/>
      <c r="S145" s="160"/>
      <c r="T145" s="160"/>
      <c r="U145" s="160"/>
      <c r="V145" s="160"/>
      <c r="W145" s="160"/>
      <c r="X145" s="160"/>
      <c r="Y145" s="160"/>
      <c r="Z145" s="149"/>
      <c r="AA145" s="149"/>
      <c r="AB145" s="149"/>
      <c r="AC145" s="149"/>
      <c r="AD145" s="149"/>
      <c r="AE145" s="149"/>
      <c r="AF145" s="149"/>
      <c r="AG145" s="149" t="s">
        <v>279</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x14ac:dyDescent="0.2">
      <c r="A146" s="175">
        <v>31</v>
      </c>
      <c r="B146" s="176" t="s">
        <v>450</v>
      </c>
      <c r="C146" s="185" t="s">
        <v>451</v>
      </c>
      <c r="D146" s="177" t="s">
        <v>357</v>
      </c>
      <c r="E146" s="178">
        <v>2</v>
      </c>
      <c r="F146" s="179"/>
      <c r="G146" s="180">
        <f>ROUND(E146*F146,2)</f>
        <v>0</v>
      </c>
      <c r="H146" s="179"/>
      <c r="I146" s="180">
        <f>ROUND(E146*H146,2)</f>
        <v>0</v>
      </c>
      <c r="J146" s="179"/>
      <c r="K146" s="180">
        <f>ROUND(E146*J146,2)</f>
        <v>0</v>
      </c>
      <c r="L146" s="180">
        <v>21</v>
      </c>
      <c r="M146" s="180">
        <f>G146*(1+L146/100)</f>
        <v>0</v>
      </c>
      <c r="N146" s="178">
        <v>0</v>
      </c>
      <c r="O146" s="178">
        <f>ROUND(E146*N146,2)</f>
        <v>0</v>
      </c>
      <c r="P146" s="178">
        <v>0</v>
      </c>
      <c r="Q146" s="178">
        <f>ROUND(E146*P146,2)</f>
        <v>0</v>
      </c>
      <c r="R146" s="180"/>
      <c r="S146" s="180" t="s">
        <v>354</v>
      </c>
      <c r="T146" s="181" t="s">
        <v>273</v>
      </c>
      <c r="U146" s="160">
        <v>0</v>
      </c>
      <c r="V146" s="160">
        <f>ROUND(E146*U146,2)</f>
        <v>0</v>
      </c>
      <c r="W146" s="160"/>
      <c r="X146" s="160" t="s">
        <v>313</v>
      </c>
      <c r="Y146" s="160" t="s">
        <v>275</v>
      </c>
      <c r="Z146" s="149"/>
      <c r="AA146" s="149"/>
      <c r="AB146" s="149"/>
      <c r="AC146" s="149"/>
      <c r="AD146" s="149"/>
      <c r="AE146" s="149"/>
      <c r="AF146" s="149"/>
      <c r="AG146" s="149" t="s">
        <v>314</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x14ac:dyDescent="0.2">
      <c r="A147" s="156"/>
      <c r="B147" s="157"/>
      <c r="C147" s="262"/>
      <c r="D147" s="263"/>
      <c r="E147" s="263"/>
      <c r="F147" s="263"/>
      <c r="G147" s="263"/>
      <c r="H147" s="160"/>
      <c r="I147" s="160"/>
      <c r="J147" s="160"/>
      <c r="K147" s="160"/>
      <c r="L147" s="160"/>
      <c r="M147" s="160"/>
      <c r="N147" s="159"/>
      <c r="O147" s="159"/>
      <c r="P147" s="159"/>
      <c r="Q147" s="159"/>
      <c r="R147" s="160"/>
      <c r="S147" s="160"/>
      <c r="T147" s="160"/>
      <c r="U147" s="160"/>
      <c r="V147" s="160"/>
      <c r="W147" s="160"/>
      <c r="X147" s="160"/>
      <c r="Y147" s="160"/>
      <c r="Z147" s="149"/>
      <c r="AA147" s="149"/>
      <c r="AB147" s="149"/>
      <c r="AC147" s="149"/>
      <c r="AD147" s="149"/>
      <c r="AE147" s="149"/>
      <c r="AF147" s="149"/>
      <c r="AG147" s="149" t="s">
        <v>279</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
      <c r="A148" s="175">
        <v>32</v>
      </c>
      <c r="B148" s="176" t="s">
        <v>452</v>
      </c>
      <c r="C148" s="185" t="s">
        <v>453</v>
      </c>
      <c r="D148" s="177" t="s">
        <v>357</v>
      </c>
      <c r="E148" s="178">
        <v>1</v>
      </c>
      <c r="F148" s="179"/>
      <c r="G148" s="180">
        <f>ROUND(E148*F148,2)</f>
        <v>0</v>
      </c>
      <c r="H148" s="179"/>
      <c r="I148" s="180">
        <f>ROUND(E148*H148,2)</f>
        <v>0</v>
      </c>
      <c r="J148" s="179"/>
      <c r="K148" s="180">
        <f>ROUND(E148*J148,2)</f>
        <v>0</v>
      </c>
      <c r="L148" s="180">
        <v>21</v>
      </c>
      <c r="M148" s="180">
        <f>G148*(1+L148/100)</f>
        <v>0</v>
      </c>
      <c r="N148" s="178">
        <v>0</v>
      </c>
      <c r="O148" s="178">
        <f>ROUND(E148*N148,2)</f>
        <v>0</v>
      </c>
      <c r="P148" s="178">
        <v>0</v>
      </c>
      <c r="Q148" s="178">
        <f>ROUND(E148*P148,2)</f>
        <v>0</v>
      </c>
      <c r="R148" s="180"/>
      <c r="S148" s="180" t="s">
        <v>354</v>
      </c>
      <c r="T148" s="181" t="s">
        <v>273</v>
      </c>
      <c r="U148" s="160">
        <v>0</v>
      </c>
      <c r="V148" s="160">
        <f>ROUND(E148*U148,2)</f>
        <v>0</v>
      </c>
      <c r="W148" s="160"/>
      <c r="X148" s="160" t="s">
        <v>313</v>
      </c>
      <c r="Y148" s="160" t="s">
        <v>275</v>
      </c>
      <c r="Z148" s="149"/>
      <c r="AA148" s="149"/>
      <c r="AB148" s="149"/>
      <c r="AC148" s="149"/>
      <c r="AD148" s="149"/>
      <c r="AE148" s="149"/>
      <c r="AF148" s="149"/>
      <c r="AG148" s="149" t="s">
        <v>314</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2" x14ac:dyDescent="0.2">
      <c r="A149" s="156"/>
      <c r="B149" s="157"/>
      <c r="C149" s="262"/>
      <c r="D149" s="263"/>
      <c r="E149" s="263"/>
      <c r="F149" s="263"/>
      <c r="G149" s="263"/>
      <c r="H149" s="160"/>
      <c r="I149" s="160"/>
      <c r="J149" s="160"/>
      <c r="K149" s="160"/>
      <c r="L149" s="160"/>
      <c r="M149" s="160"/>
      <c r="N149" s="159"/>
      <c r="O149" s="159"/>
      <c r="P149" s="159"/>
      <c r="Q149" s="159"/>
      <c r="R149" s="160"/>
      <c r="S149" s="160"/>
      <c r="T149" s="160"/>
      <c r="U149" s="160"/>
      <c r="V149" s="160"/>
      <c r="W149" s="160"/>
      <c r="X149" s="160"/>
      <c r="Y149" s="160"/>
      <c r="Z149" s="149"/>
      <c r="AA149" s="149"/>
      <c r="AB149" s="149"/>
      <c r="AC149" s="149"/>
      <c r="AD149" s="149"/>
      <c r="AE149" s="149"/>
      <c r="AF149" s="149"/>
      <c r="AG149" s="149" t="s">
        <v>279</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x14ac:dyDescent="0.2">
      <c r="A150" s="175">
        <v>33</v>
      </c>
      <c r="B150" s="176" t="s">
        <v>454</v>
      </c>
      <c r="C150" s="185" t="s">
        <v>455</v>
      </c>
      <c r="D150" s="177" t="s">
        <v>357</v>
      </c>
      <c r="E150" s="178">
        <v>1</v>
      </c>
      <c r="F150" s="179"/>
      <c r="G150" s="180">
        <f>ROUND(E150*F150,2)</f>
        <v>0</v>
      </c>
      <c r="H150" s="179"/>
      <c r="I150" s="180">
        <f>ROUND(E150*H150,2)</f>
        <v>0</v>
      </c>
      <c r="J150" s="179"/>
      <c r="K150" s="180">
        <f>ROUND(E150*J150,2)</f>
        <v>0</v>
      </c>
      <c r="L150" s="180">
        <v>21</v>
      </c>
      <c r="M150" s="180">
        <f>G150*(1+L150/100)</f>
        <v>0</v>
      </c>
      <c r="N150" s="178">
        <v>2.8999999999999998E-3</v>
      </c>
      <c r="O150" s="178">
        <f>ROUND(E150*N150,2)</f>
        <v>0</v>
      </c>
      <c r="P150" s="178">
        <v>0</v>
      </c>
      <c r="Q150" s="178">
        <f>ROUND(E150*P150,2)</f>
        <v>0</v>
      </c>
      <c r="R150" s="180" t="s">
        <v>378</v>
      </c>
      <c r="S150" s="180" t="s">
        <v>456</v>
      </c>
      <c r="T150" s="181" t="s">
        <v>456</v>
      </c>
      <c r="U150" s="160">
        <v>0</v>
      </c>
      <c r="V150" s="160">
        <f>ROUND(E150*U150,2)</f>
        <v>0</v>
      </c>
      <c r="W150" s="160"/>
      <c r="X150" s="160" t="s">
        <v>379</v>
      </c>
      <c r="Y150" s="160" t="s">
        <v>275</v>
      </c>
      <c r="Z150" s="149"/>
      <c r="AA150" s="149"/>
      <c r="AB150" s="149"/>
      <c r="AC150" s="149"/>
      <c r="AD150" s="149"/>
      <c r="AE150" s="149"/>
      <c r="AF150" s="149"/>
      <c r="AG150" s="149" t="s">
        <v>380</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2" x14ac:dyDescent="0.2">
      <c r="A151" s="156"/>
      <c r="B151" s="157"/>
      <c r="C151" s="186" t="s">
        <v>457</v>
      </c>
      <c r="D151" s="165"/>
      <c r="E151" s="166">
        <v>1</v>
      </c>
      <c r="F151" s="160"/>
      <c r="G151" s="160"/>
      <c r="H151" s="160"/>
      <c r="I151" s="160"/>
      <c r="J151" s="160"/>
      <c r="K151" s="160"/>
      <c r="L151" s="160"/>
      <c r="M151" s="160"/>
      <c r="N151" s="159"/>
      <c r="O151" s="159"/>
      <c r="P151" s="159"/>
      <c r="Q151" s="159"/>
      <c r="R151" s="160"/>
      <c r="S151" s="160"/>
      <c r="T151" s="160"/>
      <c r="U151" s="160"/>
      <c r="V151" s="160"/>
      <c r="W151" s="160"/>
      <c r="X151" s="160"/>
      <c r="Y151" s="160"/>
      <c r="Z151" s="149"/>
      <c r="AA151" s="149"/>
      <c r="AB151" s="149"/>
      <c r="AC151" s="149"/>
      <c r="AD151" s="149"/>
      <c r="AE151" s="149"/>
      <c r="AF151" s="149"/>
      <c r="AG151" s="149" t="s">
        <v>284</v>
      </c>
      <c r="AH151" s="149">
        <v>0</v>
      </c>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2" x14ac:dyDescent="0.2">
      <c r="A152" s="156"/>
      <c r="B152" s="157"/>
      <c r="C152" s="251"/>
      <c r="D152" s="252"/>
      <c r="E152" s="252"/>
      <c r="F152" s="252"/>
      <c r="G152" s="252"/>
      <c r="H152" s="160"/>
      <c r="I152" s="160"/>
      <c r="J152" s="160"/>
      <c r="K152" s="160"/>
      <c r="L152" s="160"/>
      <c r="M152" s="160"/>
      <c r="N152" s="159"/>
      <c r="O152" s="159"/>
      <c r="P152" s="159"/>
      <c r="Q152" s="159"/>
      <c r="R152" s="160"/>
      <c r="S152" s="160"/>
      <c r="T152" s="160"/>
      <c r="U152" s="160"/>
      <c r="V152" s="160"/>
      <c r="W152" s="160"/>
      <c r="X152" s="160"/>
      <c r="Y152" s="160"/>
      <c r="Z152" s="149"/>
      <c r="AA152" s="149"/>
      <c r="AB152" s="149"/>
      <c r="AC152" s="149"/>
      <c r="AD152" s="149"/>
      <c r="AE152" s="149"/>
      <c r="AF152" s="149"/>
      <c r="AG152" s="149" t="s">
        <v>279</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x14ac:dyDescent="0.2">
      <c r="A153" s="168" t="s">
        <v>267</v>
      </c>
      <c r="B153" s="169" t="s">
        <v>167</v>
      </c>
      <c r="C153" s="184" t="s">
        <v>166</v>
      </c>
      <c r="D153" s="170"/>
      <c r="E153" s="171"/>
      <c r="F153" s="172"/>
      <c r="G153" s="172">
        <f>SUMIF(AG154:AG171,"&lt;&gt;NOR",G154:G171)</f>
        <v>0</v>
      </c>
      <c r="H153" s="172"/>
      <c r="I153" s="172">
        <f>SUM(I154:I171)</f>
        <v>0</v>
      </c>
      <c r="J153" s="172"/>
      <c r="K153" s="172">
        <f>SUM(K154:K171)</f>
        <v>0</v>
      </c>
      <c r="L153" s="172"/>
      <c r="M153" s="172">
        <f>SUM(M154:M171)</f>
        <v>0</v>
      </c>
      <c r="N153" s="171"/>
      <c r="O153" s="171">
        <f>SUM(O154:O171)</f>
        <v>0</v>
      </c>
      <c r="P153" s="171"/>
      <c r="Q153" s="171">
        <f>SUM(Q154:Q171)</f>
        <v>0.43000000000000005</v>
      </c>
      <c r="R153" s="172"/>
      <c r="S153" s="172"/>
      <c r="T153" s="173"/>
      <c r="U153" s="167"/>
      <c r="V153" s="167">
        <f>SUM(V154:V171)</f>
        <v>8</v>
      </c>
      <c r="W153" s="167"/>
      <c r="X153" s="167"/>
      <c r="Y153" s="167"/>
      <c r="AG153" t="s">
        <v>268</v>
      </c>
    </row>
    <row r="154" spans="1:60" outlineLevel="1" x14ac:dyDescent="0.2">
      <c r="A154" s="175">
        <v>34</v>
      </c>
      <c r="B154" s="176" t="s">
        <v>458</v>
      </c>
      <c r="C154" s="185" t="s">
        <v>459</v>
      </c>
      <c r="D154" s="177" t="s">
        <v>330</v>
      </c>
      <c r="E154" s="178">
        <v>28</v>
      </c>
      <c r="F154" s="179"/>
      <c r="G154" s="180">
        <f>ROUND(E154*F154,2)</f>
        <v>0</v>
      </c>
      <c r="H154" s="179"/>
      <c r="I154" s="180">
        <f>ROUND(E154*H154,2)</f>
        <v>0</v>
      </c>
      <c r="J154" s="179"/>
      <c r="K154" s="180">
        <f>ROUND(E154*J154,2)</f>
        <v>0</v>
      </c>
      <c r="L154" s="180">
        <v>21</v>
      </c>
      <c r="M154" s="180">
        <f>G154*(1+L154/100)</f>
        <v>0</v>
      </c>
      <c r="N154" s="178">
        <v>0</v>
      </c>
      <c r="O154" s="178">
        <f>ROUND(E154*N154,2)</f>
        <v>0</v>
      </c>
      <c r="P154" s="178">
        <v>8.0000000000000002E-3</v>
      </c>
      <c r="Q154" s="178">
        <f>ROUND(E154*P154,2)</f>
        <v>0.22</v>
      </c>
      <c r="R154" s="180"/>
      <c r="S154" s="180" t="s">
        <v>354</v>
      </c>
      <c r="T154" s="181" t="s">
        <v>273</v>
      </c>
      <c r="U154" s="160">
        <v>0</v>
      </c>
      <c r="V154" s="160">
        <f>ROUND(E154*U154,2)</f>
        <v>0</v>
      </c>
      <c r="W154" s="160"/>
      <c r="X154" s="160" t="s">
        <v>313</v>
      </c>
      <c r="Y154" s="160" t="s">
        <v>275</v>
      </c>
      <c r="Z154" s="149"/>
      <c r="AA154" s="149"/>
      <c r="AB154" s="149"/>
      <c r="AC154" s="149"/>
      <c r="AD154" s="149"/>
      <c r="AE154" s="149"/>
      <c r="AF154" s="149"/>
      <c r="AG154" s="149" t="s">
        <v>314</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x14ac:dyDescent="0.2">
      <c r="A155" s="156"/>
      <c r="B155" s="157"/>
      <c r="C155" s="186" t="s">
        <v>460</v>
      </c>
      <c r="D155" s="165"/>
      <c r="E155" s="166">
        <v>28</v>
      </c>
      <c r="F155" s="160"/>
      <c r="G155" s="160"/>
      <c r="H155" s="160"/>
      <c r="I155" s="160"/>
      <c r="J155" s="160"/>
      <c r="K155" s="160"/>
      <c r="L155" s="160"/>
      <c r="M155" s="160"/>
      <c r="N155" s="159"/>
      <c r="O155" s="159"/>
      <c r="P155" s="159"/>
      <c r="Q155" s="159"/>
      <c r="R155" s="160"/>
      <c r="S155" s="160"/>
      <c r="T155" s="160"/>
      <c r="U155" s="160"/>
      <c r="V155" s="160"/>
      <c r="W155" s="160"/>
      <c r="X155" s="160"/>
      <c r="Y155" s="160"/>
      <c r="Z155" s="149"/>
      <c r="AA155" s="149"/>
      <c r="AB155" s="149"/>
      <c r="AC155" s="149"/>
      <c r="AD155" s="149"/>
      <c r="AE155" s="149"/>
      <c r="AF155" s="149"/>
      <c r="AG155" s="149" t="s">
        <v>284</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2" x14ac:dyDescent="0.2">
      <c r="A156" s="156"/>
      <c r="B156" s="157"/>
      <c r="C156" s="251"/>
      <c r="D156" s="252"/>
      <c r="E156" s="252"/>
      <c r="F156" s="252"/>
      <c r="G156" s="252"/>
      <c r="H156" s="160"/>
      <c r="I156" s="160"/>
      <c r="J156" s="160"/>
      <c r="K156" s="160"/>
      <c r="L156" s="160"/>
      <c r="M156" s="160"/>
      <c r="N156" s="159"/>
      <c r="O156" s="159"/>
      <c r="P156" s="159"/>
      <c r="Q156" s="159"/>
      <c r="R156" s="160"/>
      <c r="S156" s="160"/>
      <c r="T156" s="160"/>
      <c r="U156" s="160"/>
      <c r="V156" s="160"/>
      <c r="W156" s="160"/>
      <c r="X156" s="160"/>
      <c r="Y156" s="160"/>
      <c r="Z156" s="149"/>
      <c r="AA156" s="149"/>
      <c r="AB156" s="149"/>
      <c r="AC156" s="149"/>
      <c r="AD156" s="149"/>
      <c r="AE156" s="149"/>
      <c r="AF156" s="149"/>
      <c r="AG156" s="149" t="s">
        <v>279</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1" x14ac:dyDescent="0.2">
      <c r="A157" s="175">
        <v>35</v>
      </c>
      <c r="B157" s="176" t="s">
        <v>461</v>
      </c>
      <c r="C157" s="185" t="s">
        <v>2250</v>
      </c>
      <c r="D157" s="177" t="s">
        <v>330</v>
      </c>
      <c r="E157" s="178">
        <v>14</v>
      </c>
      <c r="F157" s="179"/>
      <c r="G157" s="180">
        <f>ROUND(E157*F157,2)</f>
        <v>0</v>
      </c>
      <c r="H157" s="179"/>
      <c r="I157" s="180">
        <f>ROUND(E157*H157,2)</f>
        <v>0</v>
      </c>
      <c r="J157" s="179"/>
      <c r="K157" s="180">
        <f>ROUND(E157*J157,2)</f>
        <v>0</v>
      </c>
      <c r="L157" s="180">
        <v>21</v>
      </c>
      <c r="M157" s="180">
        <f>G157*(1+L157/100)</f>
        <v>0</v>
      </c>
      <c r="N157" s="178">
        <v>0</v>
      </c>
      <c r="O157" s="178">
        <f>ROUND(E157*N157,2)</f>
        <v>0</v>
      </c>
      <c r="P157" s="178">
        <v>8.0000000000000002E-3</v>
      </c>
      <c r="Q157" s="178">
        <f>ROUND(E157*P157,2)</f>
        <v>0.11</v>
      </c>
      <c r="R157" s="180"/>
      <c r="S157" s="180" t="s">
        <v>354</v>
      </c>
      <c r="T157" s="181" t="s">
        <v>273</v>
      </c>
      <c r="U157" s="160">
        <v>0</v>
      </c>
      <c r="V157" s="160">
        <f>ROUND(E157*U157,2)</f>
        <v>0</v>
      </c>
      <c r="W157" s="160"/>
      <c r="X157" s="160" t="s">
        <v>313</v>
      </c>
      <c r="Y157" s="160" t="s">
        <v>275</v>
      </c>
      <c r="Z157" s="149"/>
      <c r="AA157" s="149"/>
      <c r="AB157" s="149"/>
      <c r="AC157" s="149"/>
      <c r="AD157" s="149"/>
      <c r="AE157" s="149"/>
      <c r="AF157" s="149"/>
      <c r="AG157" s="149" t="s">
        <v>314</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x14ac:dyDescent="0.2">
      <c r="A158" s="156"/>
      <c r="B158" s="157"/>
      <c r="C158" s="186" t="s">
        <v>462</v>
      </c>
      <c r="D158" s="165"/>
      <c r="E158" s="166">
        <v>14</v>
      </c>
      <c r="F158" s="160"/>
      <c r="G158" s="160"/>
      <c r="H158" s="160"/>
      <c r="I158" s="160"/>
      <c r="J158" s="160"/>
      <c r="K158" s="160"/>
      <c r="L158" s="160"/>
      <c r="M158" s="160"/>
      <c r="N158" s="159"/>
      <c r="O158" s="159"/>
      <c r="P158" s="159"/>
      <c r="Q158" s="159"/>
      <c r="R158" s="160"/>
      <c r="S158" s="160"/>
      <c r="T158" s="160"/>
      <c r="U158" s="160"/>
      <c r="V158" s="160"/>
      <c r="W158" s="160"/>
      <c r="X158" s="160"/>
      <c r="Y158" s="160"/>
      <c r="Z158" s="149"/>
      <c r="AA158" s="149"/>
      <c r="AB158" s="149"/>
      <c r="AC158" s="149"/>
      <c r="AD158" s="149"/>
      <c r="AE158" s="149"/>
      <c r="AF158" s="149"/>
      <c r="AG158" s="149" t="s">
        <v>284</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x14ac:dyDescent="0.2">
      <c r="A159" s="156"/>
      <c r="B159" s="157"/>
      <c r="C159" s="251"/>
      <c r="D159" s="252"/>
      <c r="E159" s="252"/>
      <c r="F159" s="252"/>
      <c r="G159" s="252"/>
      <c r="H159" s="160"/>
      <c r="I159" s="160"/>
      <c r="J159" s="160"/>
      <c r="K159" s="160"/>
      <c r="L159" s="160"/>
      <c r="M159" s="160"/>
      <c r="N159" s="159"/>
      <c r="O159" s="159"/>
      <c r="P159" s="159"/>
      <c r="Q159" s="159"/>
      <c r="R159" s="160"/>
      <c r="S159" s="160"/>
      <c r="T159" s="160"/>
      <c r="U159" s="160"/>
      <c r="V159" s="160"/>
      <c r="W159" s="160"/>
      <c r="X159" s="160"/>
      <c r="Y159" s="160"/>
      <c r="Z159" s="149"/>
      <c r="AA159" s="149"/>
      <c r="AB159" s="149"/>
      <c r="AC159" s="149"/>
      <c r="AD159" s="149"/>
      <c r="AE159" s="149"/>
      <c r="AF159" s="149"/>
      <c r="AG159" s="149" t="s">
        <v>279</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
      <c r="A160" s="175">
        <v>36</v>
      </c>
      <c r="B160" s="176" t="s">
        <v>463</v>
      </c>
      <c r="C160" s="185" t="s">
        <v>2251</v>
      </c>
      <c r="D160" s="177" t="s">
        <v>357</v>
      </c>
      <c r="E160" s="178">
        <v>1</v>
      </c>
      <c r="F160" s="179"/>
      <c r="G160" s="180">
        <f>ROUND(E160*F160,2)</f>
        <v>0</v>
      </c>
      <c r="H160" s="179"/>
      <c r="I160" s="180">
        <f>ROUND(E160*H160,2)</f>
        <v>0</v>
      </c>
      <c r="J160" s="179"/>
      <c r="K160" s="180">
        <f>ROUND(E160*J160,2)</f>
        <v>0</v>
      </c>
      <c r="L160" s="180">
        <v>21</v>
      </c>
      <c r="M160" s="180">
        <f>G160*(1+L160/100)</f>
        <v>0</v>
      </c>
      <c r="N160" s="178">
        <v>0</v>
      </c>
      <c r="O160" s="178">
        <f>ROUND(E160*N160,2)</f>
        <v>0</v>
      </c>
      <c r="P160" s="178">
        <v>8.0000000000000002E-3</v>
      </c>
      <c r="Q160" s="178">
        <f>ROUND(E160*P160,2)</f>
        <v>0.01</v>
      </c>
      <c r="R160" s="180"/>
      <c r="S160" s="180" t="s">
        <v>354</v>
      </c>
      <c r="T160" s="181" t="s">
        <v>273</v>
      </c>
      <c r="U160" s="160">
        <v>0</v>
      </c>
      <c r="V160" s="160">
        <f>ROUND(E160*U160,2)</f>
        <v>0</v>
      </c>
      <c r="W160" s="160"/>
      <c r="X160" s="160" t="s">
        <v>313</v>
      </c>
      <c r="Y160" s="160" t="s">
        <v>275</v>
      </c>
      <c r="Z160" s="149"/>
      <c r="AA160" s="149"/>
      <c r="AB160" s="149"/>
      <c r="AC160" s="149"/>
      <c r="AD160" s="149"/>
      <c r="AE160" s="149"/>
      <c r="AF160" s="149"/>
      <c r="AG160" s="149" t="s">
        <v>314</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x14ac:dyDescent="0.2">
      <c r="A161" s="156"/>
      <c r="B161" s="157"/>
      <c r="C161" s="262"/>
      <c r="D161" s="263"/>
      <c r="E161" s="263"/>
      <c r="F161" s="263"/>
      <c r="G161" s="263"/>
      <c r="H161" s="160"/>
      <c r="I161" s="160"/>
      <c r="J161" s="160"/>
      <c r="K161" s="160"/>
      <c r="L161" s="160"/>
      <c r="M161" s="160"/>
      <c r="N161" s="159"/>
      <c r="O161" s="159"/>
      <c r="P161" s="159"/>
      <c r="Q161" s="159"/>
      <c r="R161" s="160"/>
      <c r="S161" s="160"/>
      <c r="T161" s="160"/>
      <c r="U161" s="160"/>
      <c r="V161" s="160"/>
      <c r="W161" s="160"/>
      <c r="X161" s="160"/>
      <c r="Y161" s="160"/>
      <c r="Z161" s="149"/>
      <c r="AA161" s="149"/>
      <c r="AB161" s="149"/>
      <c r="AC161" s="149"/>
      <c r="AD161" s="149"/>
      <c r="AE161" s="149"/>
      <c r="AF161" s="149"/>
      <c r="AG161" s="149" t="s">
        <v>279</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1" x14ac:dyDescent="0.2">
      <c r="A162" s="175">
        <v>37</v>
      </c>
      <c r="B162" s="176" t="s">
        <v>464</v>
      </c>
      <c r="C162" s="185" t="s">
        <v>2252</v>
      </c>
      <c r="D162" s="177" t="s">
        <v>357</v>
      </c>
      <c r="E162" s="178">
        <v>1</v>
      </c>
      <c r="F162" s="179"/>
      <c r="G162" s="180">
        <f>ROUND(E162*F162,2)</f>
        <v>0</v>
      </c>
      <c r="H162" s="179"/>
      <c r="I162" s="180">
        <f>ROUND(E162*H162,2)</f>
        <v>0</v>
      </c>
      <c r="J162" s="179"/>
      <c r="K162" s="180">
        <f>ROUND(E162*J162,2)</f>
        <v>0</v>
      </c>
      <c r="L162" s="180">
        <v>21</v>
      </c>
      <c r="M162" s="180">
        <f>G162*(1+L162/100)</f>
        <v>0</v>
      </c>
      <c r="N162" s="178">
        <v>0</v>
      </c>
      <c r="O162" s="178">
        <f>ROUND(E162*N162,2)</f>
        <v>0</v>
      </c>
      <c r="P162" s="178">
        <v>8.0000000000000002E-3</v>
      </c>
      <c r="Q162" s="178">
        <f>ROUND(E162*P162,2)</f>
        <v>0.01</v>
      </c>
      <c r="R162" s="180"/>
      <c r="S162" s="180" t="s">
        <v>354</v>
      </c>
      <c r="T162" s="181" t="s">
        <v>273</v>
      </c>
      <c r="U162" s="160">
        <v>0</v>
      </c>
      <c r="V162" s="160">
        <f>ROUND(E162*U162,2)</f>
        <v>0</v>
      </c>
      <c r="W162" s="160"/>
      <c r="X162" s="160" t="s">
        <v>313</v>
      </c>
      <c r="Y162" s="160" t="s">
        <v>275</v>
      </c>
      <c r="Z162" s="149"/>
      <c r="AA162" s="149"/>
      <c r="AB162" s="149"/>
      <c r="AC162" s="149"/>
      <c r="AD162" s="149"/>
      <c r="AE162" s="149"/>
      <c r="AF162" s="149"/>
      <c r="AG162" s="149" t="s">
        <v>314</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2" x14ac:dyDescent="0.2">
      <c r="A163" s="156"/>
      <c r="B163" s="157"/>
      <c r="C163" s="262"/>
      <c r="D163" s="263"/>
      <c r="E163" s="263"/>
      <c r="F163" s="263"/>
      <c r="G163" s="263"/>
      <c r="H163" s="160"/>
      <c r="I163" s="160"/>
      <c r="J163" s="160"/>
      <c r="K163" s="160"/>
      <c r="L163" s="160"/>
      <c r="M163" s="160"/>
      <c r="N163" s="159"/>
      <c r="O163" s="159"/>
      <c r="P163" s="159"/>
      <c r="Q163" s="159"/>
      <c r="R163" s="160"/>
      <c r="S163" s="160"/>
      <c r="T163" s="160"/>
      <c r="U163" s="160"/>
      <c r="V163" s="160"/>
      <c r="W163" s="160"/>
      <c r="X163" s="160"/>
      <c r="Y163" s="160"/>
      <c r="Z163" s="149"/>
      <c r="AA163" s="149"/>
      <c r="AB163" s="149"/>
      <c r="AC163" s="149"/>
      <c r="AD163" s="149"/>
      <c r="AE163" s="149"/>
      <c r="AF163" s="149"/>
      <c r="AG163" s="149" t="s">
        <v>279</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x14ac:dyDescent="0.2">
      <c r="A164" s="175">
        <v>38</v>
      </c>
      <c r="B164" s="176" t="s">
        <v>465</v>
      </c>
      <c r="C164" s="185" t="s">
        <v>2253</v>
      </c>
      <c r="D164" s="177" t="s">
        <v>466</v>
      </c>
      <c r="E164" s="178">
        <v>1</v>
      </c>
      <c r="F164" s="179"/>
      <c r="G164" s="180">
        <f>ROUND(E164*F164,2)</f>
        <v>0</v>
      </c>
      <c r="H164" s="179"/>
      <c r="I164" s="180">
        <f>ROUND(E164*H164,2)</f>
        <v>0</v>
      </c>
      <c r="J164" s="179"/>
      <c r="K164" s="180">
        <f>ROUND(E164*J164,2)</f>
        <v>0</v>
      </c>
      <c r="L164" s="180">
        <v>21</v>
      </c>
      <c r="M164" s="180">
        <f>G164*(1+L164/100)</f>
        <v>0</v>
      </c>
      <c r="N164" s="178">
        <v>0</v>
      </c>
      <c r="O164" s="178">
        <f>ROUND(E164*N164,2)</f>
        <v>0</v>
      </c>
      <c r="P164" s="178">
        <v>8.0000000000000002E-3</v>
      </c>
      <c r="Q164" s="178">
        <f>ROUND(E164*P164,2)</f>
        <v>0.01</v>
      </c>
      <c r="R164" s="180"/>
      <c r="S164" s="180" t="s">
        <v>354</v>
      </c>
      <c r="T164" s="181" t="s">
        <v>273</v>
      </c>
      <c r="U164" s="160">
        <v>0</v>
      </c>
      <c r="V164" s="160">
        <f>ROUND(E164*U164,2)</f>
        <v>0</v>
      </c>
      <c r="W164" s="160"/>
      <c r="X164" s="160" t="s">
        <v>313</v>
      </c>
      <c r="Y164" s="160" t="s">
        <v>275</v>
      </c>
      <c r="Z164" s="149"/>
      <c r="AA164" s="149"/>
      <c r="AB164" s="149"/>
      <c r="AC164" s="149"/>
      <c r="AD164" s="149"/>
      <c r="AE164" s="149"/>
      <c r="AF164" s="149"/>
      <c r="AG164" s="149" t="s">
        <v>314</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x14ac:dyDescent="0.2">
      <c r="A165" s="156"/>
      <c r="B165" s="157"/>
      <c r="C165" s="262"/>
      <c r="D165" s="263"/>
      <c r="E165" s="263"/>
      <c r="F165" s="263"/>
      <c r="G165" s="263"/>
      <c r="H165" s="160"/>
      <c r="I165" s="160"/>
      <c r="J165" s="160"/>
      <c r="K165" s="160"/>
      <c r="L165" s="160"/>
      <c r="M165" s="160"/>
      <c r="N165" s="159"/>
      <c r="O165" s="159"/>
      <c r="P165" s="159"/>
      <c r="Q165" s="159"/>
      <c r="R165" s="160"/>
      <c r="S165" s="160"/>
      <c r="T165" s="160"/>
      <c r="U165" s="160"/>
      <c r="V165" s="160"/>
      <c r="W165" s="160"/>
      <c r="X165" s="160"/>
      <c r="Y165" s="160"/>
      <c r="Z165" s="149"/>
      <c r="AA165" s="149"/>
      <c r="AB165" s="149"/>
      <c r="AC165" s="149"/>
      <c r="AD165" s="149"/>
      <c r="AE165" s="149"/>
      <c r="AF165" s="149"/>
      <c r="AG165" s="149" t="s">
        <v>279</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1" x14ac:dyDescent="0.2">
      <c r="A166" s="175">
        <v>39</v>
      </c>
      <c r="B166" s="176" t="s">
        <v>467</v>
      </c>
      <c r="C166" s="185" t="s">
        <v>2254</v>
      </c>
      <c r="D166" s="177" t="s">
        <v>330</v>
      </c>
      <c r="E166" s="178">
        <v>8</v>
      </c>
      <c r="F166" s="179"/>
      <c r="G166" s="180">
        <f>ROUND(E166*F166,2)</f>
        <v>0</v>
      </c>
      <c r="H166" s="179"/>
      <c r="I166" s="180">
        <f>ROUND(E166*H166,2)</f>
        <v>0</v>
      </c>
      <c r="J166" s="179"/>
      <c r="K166" s="180">
        <f>ROUND(E166*J166,2)</f>
        <v>0</v>
      </c>
      <c r="L166" s="180">
        <v>21</v>
      </c>
      <c r="M166" s="180">
        <f>G166*(1+L166/100)</f>
        <v>0</v>
      </c>
      <c r="N166" s="178">
        <v>0</v>
      </c>
      <c r="O166" s="178">
        <f>ROUND(E166*N166,2)</f>
        <v>0</v>
      </c>
      <c r="P166" s="178">
        <v>8.0000000000000002E-3</v>
      </c>
      <c r="Q166" s="178">
        <f>ROUND(E166*P166,2)</f>
        <v>0.06</v>
      </c>
      <c r="R166" s="180"/>
      <c r="S166" s="180" t="s">
        <v>354</v>
      </c>
      <c r="T166" s="181" t="s">
        <v>273</v>
      </c>
      <c r="U166" s="160">
        <v>0</v>
      </c>
      <c r="V166" s="160">
        <f>ROUND(E166*U166,2)</f>
        <v>0</v>
      </c>
      <c r="W166" s="160"/>
      <c r="X166" s="160" t="s">
        <v>313</v>
      </c>
      <c r="Y166" s="160" t="s">
        <v>275</v>
      </c>
      <c r="Z166" s="149"/>
      <c r="AA166" s="149"/>
      <c r="AB166" s="149"/>
      <c r="AC166" s="149"/>
      <c r="AD166" s="149"/>
      <c r="AE166" s="149"/>
      <c r="AF166" s="149"/>
      <c r="AG166" s="149" t="s">
        <v>314</v>
      </c>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2" x14ac:dyDescent="0.2">
      <c r="A167" s="156"/>
      <c r="B167" s="157"/>
      <c r="C167" s="262"/>
      <c r="D167" s="263"/>
      <c r="E167" s="263"/>
      <c r="F167" s="263"/>
      <c r="G167" s="263"/>
      <c r="H167" s="160"/>
      <c r="I167" s="160"/>
      <c r="J167" s="160"/>
      <c r="K167" s="160"/>
      <c r="L167" s="160"/>
      <c r="M167" s="160"/>
      <c r="N167" s="159"/>
      <c r="O167" s="159"/>
      <c r="P167" s="159"/>
      <c r="Q167" s="159"/>
      <c r="R167" s="160"/>
      <c r="S167" s="160"/>
      <c r="T167" s="160"/>
      <c r="U167" s="160"/>
      <c r="V167" s="160"/>
      <c r="W167" s="160"/>
      <c r="X167" s="160"/>
      <c r="Y167" s="160"/>
      <c r="Z167" s="149"/>
      <c r="AA167" s="149"/>
      <c r="AB167" s="149"/>
      <c r="AC167" s="149"/>
      <c r="AD167" s="149"/>
      <c r="AE167" s="149"/>
      <c r="AF167" s="149"/>
      <c r="AG167" s="149" t="s">
        <v>279</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
      <c r="A168" s="175">
        <v>40</v>
      </c>
      <c r="B168" s="176" t="s">
        <v>468</v>
      </c>
      <c r="C168" s="185" t="s">
        <v>469</v>
      </c>
      <c r="D168" s="177" t="s">
        <v>466</v>
      </c>
      <c r="E168" s="178">
        <v>1</v>
      </c>
      <c r="F168" s="179"/>
      <c r="G168" s="180">
        <f>ROUND(E168*F168,2)</f>
        <v>0</v>
      </c>
      <c r="H168" s="179"/>
      <c r="I168" s="180">
        <f>ROUND(E168*H168,2)</f>
        <v>0</v>
      </c>
      <c r="J168" s="179"/>
      <c r="K168" s="180">
        <f>ROUND(E168*J168,2)</f>
        <v>0</v>
      </c>
      <c r="L168" s="180">
        <v>21</v>
      </c>
      <c r="M168" s="180">
        <f>G168*(1+L168/100)</f>
        <v>0</v>
      </c>
      <c r="N168" s="178">
        <v>0</v>
      </c>
      <c r="O168" s="178">
        <f>ROUND(E168*N168,2)</f>
        <v>0</v>
      </c>
      <c r="P168" s="178">
        <v>8.0000000000000002E-3</v>
      </c>
      <c r="Q168" s="178">
        <f>ROUND(E168*P168,2)</f>
        <v>0.01</v>
      </c>
      <c r="R168" s="180"/>
      <c r="S168" s="180" t="s">
        <v>354</v>
      </c>
      <c r="T168" s="181" t="s">
        <v>273</v>
      </c>
      <c r="U168" s="160">
        <v>0</v>
      </c>
      <c r="V168" s="160">
        <f>ROUND(E168*U168,2)</f>
        <v>0</v>
      </c>
      <c r="W168" s="160"/>
      <c r="X168" s="160" t="s">
        <v>313</v>
      </c>
      <c r="Y168" s="160" t="s">
        <v>275</v>
      </c>
      <c r="Z168" s="149"/>
      <c r="AA168" s="149"/>
      <c r="AB168" s="149"/>
      <c r="AC168" s="149"/>
      <c r="AD168" s="149"/>
      <c r="AE168" s="149"/>
      <c r="AF168" s="149"/>
      <c r="AG168" s="149" t="s">
        <v>314</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2" x14ac:dyDescent="0.2">
      <c r="A169" s="156"/>
      <c r="B169" s="157"/>
      <c r="C169" s="262"/>
      <c r="D169" s="263"/>
      <c r="E169" s="263"/>
      <c r="F169" s="263"/>
      <c r="G169" s="263"/>
      <c r="H169" s="160"/>
      <c r="I169" s="160"/>
      <c r="J169" s="160"/>
      <c r="K169" s="160"/>
      <c r="L169" s="160"/>
      <c r="M169" s="160"/>
      <c r="N169" s="159"/>
      <c r="O169" s="159"/>
      <c r="P169" s="159"/>
      <c r="Q169" s="159"/>
      <c r="R169" s="160"/>
      <c r="S169" s="160"/>
      <c r="T169" s="160"/>
      <c r="U169" s="160"/>
      <c r="V169" s="160"/>
      <c r="W169" s="160"/>
      <c r="X169" s="160"/>
      <c r="Y169" s="160"/>
      <c r="Z169" s="149"/>
      <c r="AA169" s="149"/>
      <c r="AB169" s="149"/>
      <c r="AC169" s="149"/>
      <c r="AD169" s="149"/>
      <c r="AE169" s="149"/>
      <c r="AF169" s="149"/>
      <c r="AG169" s="149" t="s">
        <v>279</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1" x14ac:dyDescent="0.2">
      <c r="A170" s="175">
        <v>41</v>
      </c>
      <c r="B170" s="176" t="s">
        <v>470</v>
      </c>
      <c r="C170" s="185" t="s">
        <v>471</v>
      </c>
      <c r="D170" s="177" t="s">
        <v>472</v>
      </c>
      <c r="E170" s="178">
        <v>8</v>
      </c>
      <c r="F170" s="179"/>
      <c r="G170" s="180">
        <f>ROUND(E170*F170,2)</f>
        <v>0</v>
      </c>
      <c r="H170" s="179"/>
      <c r="I170" s="180">
        <f>ROUND(E170*H170,2)</f>
        <v>0</v>
      </c>
      <c r="J170" s="179"/>
      <c r="K170" s="180">
        <f>ROUND(E170*J170,2)</f>
        <v>0</v>
      </c>
      <c r="L170" s="180">
        <v>21</v>
      </c>
      <c r="M170" s="180">
        <f>G170*(1+L170/100)</f>
        <v>0</v>
      </c>
      <c r="N170" s="178">
        <v>0</v>
      </c>
      <c r="O170" s="178">
        <f>ROUND(E170*N170,2)</f>
        <v>0</v>
      </c>
      <c r="P170" s="178">
        <v>0</v>
      </c>
      <c r="Q170" s="178">
        <f>ROUND(E170*P170,2)</f>
        <v>0</v>
      </c>
      <c r="R170" s="180" t="s">
        <v>473</v>
      </c>
      <c r="S170" s="180" t="s">
        <v>272</v>
      </c>
      <c r="T170" s="181" t="s">
        <v>272</v>
      </c>
      <c r="U170" s="160">
        <v>1</v>
      </c>
      <c r="V170" s="160">
        <f>ROUND(E170*U170,2)</f>
        <v>8</v>
      </c>
      <c r="W170" s="160"/>
      <c r="X170" s="160" t="s">
        <v>160</v>
      </c>
      <c r="Y170" s="160" t="s">
        <v>275</v>
      </c>
      <c r="Z170" s="149"/>
      <c r="AA170" s="149"/>
      <c r="AB170" s="149"/>
      <c r="AC170" s="149"/>
      <c r="AD170" s="149"/>
      <c r="AE170" s="149"/>
      <c r="AF170" s="149"/>
      <c r="AG170" s="149" t="s">
        <v>474</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2" x14ac:dyDescent="0.2">
      <c r="A171" s="156"/>
      <c r="B171" s="157"/>
      <c r="C171" s="262"/>
      <c r="D171" s="263"/>
      <c r="E171" s="263"/>
      <c r="F171" s="263"/>
      <c r="G171" s="263"/>
      <c r="H171" s="160"/>
      <c r="I171" s="160"/>
      <c r="J171" s="160"/>
      <c r="K171" s="160"/>
      <c r="L171" s="160"/>
      <c r="M171" s="160"/>
      <c r="N171" s="159"/>
      <c r="O171" s="159"/>
      <c r="P171" s="159"/>
      <c r="Q171" s="159"/>
      <c r="R171" s="160"/>
      <c r="S171" s="160"/>
      <c r="T171" s="160"/>
      <c r="U171" s="160"/>
      <c r="V171" s="160"/>
      <c r="W171" s="160"/>
      <c r="X171" s="160"/>
      <c r="Y171" s="160"/>
      <c r="Z171" s="149"/>
      <c r="AA171" s="149"/>
      <c r="AB171" s="149"/>
      <c r="AC171" s="149"/>
      <c r="AD171" s="149"/>
      <c r="AE171" s="149"/>
      <c r="AF171" s="149"/>
      <c r="AG171" s="149" t="s">
        <v>279</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x14ac:dyDescent="0.2">
      <c r="A172" s="168" t="s">
        <v>267</v>
      </c>
      <c r="B172" s="169" t="s">
        <v>168</v>
      </c>
      <c r="C172" s="184" t="s">
        <v>169</v>
      </c>
      <c r="D172" s="170"/>
      <c r="E172" s="171"/>
      <c r="F172" s="172"/>
      <c r="G172" s="172">
        <f>SUMIF(AG173:AG185,"&lt;&gt;NOR",G173:G185)</f>
        <v>0</v>
      </c>
      <c r="H172" s="172"/>
      <c r="I172" s="172">
        <f>SUM(I173:I185)</f>
        <v>0</v>
      </c>
      <c r="J172" s="172"/>
      <c r="K172" s="172">
        <f>SUM(K173:K185)</f>
        <v>0</v>
      </c>
      <c r="L172" s="172"/>
      <c r="M172" s="172">
        <f>SUM(M173:M185)</f>
        <v>0</v>
      </c>
      <c r="N172" s="171"/>
      <c r="O172" s="171">
        <f>SUM(O173:O185)</f>
        <v>0</v>
      </c>
      <c r="P172" s="171"/>
      <c r="Q172" s="171">
        <f>SUM(Q173:Q185)</f>
        <v>0.91</v>
      </c>
      <c r="R172" s="172"/>
      <c r="S172" s="172"/>
      <c r="T172" s="173"/>
      <c r="U172" s="167"/>
      <c r="V172" s="167">
        <f>SUM(V173:V185)</f>
        <v>4.4800000000000004</v>
      </c>
      <c r="W172" s="167"/>
      <c r="X172" s="167"/>
      <c r="Y172" s="167"/>
      <c r="AG172" t="s">
        <v>268</v>
      </c>
    </row>
    <row r="173" spans="1:60" outlineLevel="1" x14ac:dyDescent="0.2">
      <c r="A173" s="175">
        <v>42</v>
      </c>
      <c r="B173" s="176" t="s">
        <v>475</v>
      </c>
      <c r="C173" s="185" t="s">
        <v>476</v>
      </c>
      <c r="D173" s="177" t="s">
        <v>311</v>
      </c>
      <c r="E173" s="178">
        <v>0.33300000000000002</v>
      </c>
      <c r="F173" s="179"/>
      <c r="G173" s="180">
        <f>ROUND(E173*F173,2)</f>
        <v>0</v>
      </c>
      <c r="H173" s="179"/>
      <c r="I173" s="180">
        <f>ROUND(E173*H173,2)</f>
        <v>0</v>
      </c>
      <c r="J173" s="179"/>
      <c r="K173" s="180">
        <f>ROUND(E173*J173,2)</f>
        <v>0</v>
      </c>
      <c r="L173" s="180">
        <v>21</v>
      </c>
      <c r="M173" s="180">
        <f>G173*(1+L173/100)</f>
        <v>0</v>
      </c>
      <c r="N173" s="178">
        <v>0</v>
      </c>
      <c r="O173" s="178">
        <f>ROUND(E173*N173,2)</f>
        <v>0</v>
      </c>
      <c r="P173" s="178">
        <v>2</v>
      </c>
      <c r="Q173" s="178">
        <f>ROUND(E173*P173,2)</f>
        <v>0.67</v>
      </c>
      <c r="R173" s="180" t="s">
        <v>477</v>
      </c>
      <c r="S173" s="180" t="s">
        <v>272</v>
      </c>
      <c r="T173" s="181" t="s">
        <v>272</v>
      </c>
      <c r="U173" s="160">
        <v>6.4359999999999999</v>
      </c>
      <c r="V173" s="160">
        <f>ROUND(E173*U173,2)</f>
        <v>2.14</v>
      </c>
      <c r="W173" s="160"/>
      <c r="X173" s="160" t="s">
        <v>313</v>
      </c>
      <c r="Y173" s="160" t="s">
        <v>275</v>
      </c>
      <c r="Z173" s="149"/>
      <c r="AA173" s="149"/>
      <c r="AB173" s="149"/>
      <c r="AC173" s="149"/>
      <c r="AD173" s="149"/>
      <c r="AE173" s="149"/>
      <c r="AF173" s="149"/>
      <c r="AG173" s="149" t="s">
        <v>314</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2" x14ac:dyDescent="0.2">
      <c r="A174" s="156"/>
      <c r="B174" s="157"/>
      <c r="C174" s="260" t="s">
        <v>478</v>
      </c>
      <c r="D174" s="261"/>
      <c r="E174" s="261"/>
      <c r="F174" s="261"/>
      <c r="G174" s="261"/>
      <c r="H174" s="160"/>
      <c r="I174" s="160"/>
      <c r="J174" s="160"/>
      <c r="K174" s="160"/>
      <c r="L174" s="160"/>
      <c r="M174" s="160"/>
      <c r="N174" s="159"/>
      <c r="O174" s="159"/>
      <c r="P174" s="159"/>
      <c r="Q174" s="159"/>
      <c r="R174" s="160"/>
      <c r="S174" s="160"/>
      <c r="T174" s="160"/>
      <c r="U174" s="160"/>
      <c r="V174" s="160"/>
      <c r="W174" s="160"/>
      <c r="X174" s="160"/>
      <c r="Y174" s="160"/>
      <c r="Z174" s="149"/>
      <c r="AA174" s="149"/>
      <c r="AB174" s="149"/>
      <c r="AC174" s="149"/>
      <c r="AD174" s="149"/>
      <c r="AE174" s="149"/>
      <c r="AF174" s="149"/>
      <c r="AG174" s="149" t="s">
        <v>316</v>
      </c>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2" x14ac:dyDescent="0.2">
      <c r="A175" s="156"/>
      <c r="B175" s="157"/>
      <c r="C175" s="186" t="s">
        <v>479</v>
      </c>
      <c r="D175" s="165"/>
      <c r="E175" s="166">
        <v>0.1125</v>
      </c>
      <c r="F175" s="160"/>
      <c r="G175" s="160"/>
      <c r="H175" s="160"/>
      <c r="I175" s="160"/>
      <c r="J175" s="160"/>
      <c r="K175" s="160"/>
      <c r="L175" s="160"/>
      <c r="M175" s="160"/>
      <c r="N175" s="159"/>
      <c r="O175" s="159"/>
      <c r="P175" s="159"/>
      <c r="Q175" s="159"/>
      <c r="R175" s="160"/>
      <c r="S175" s="160"/>
      <c r="T175" s="160"/>
      <c r="U175" s="160"/>
      <c r="V175" s="160"/>
      <c r="W175" s="160"/>
      <c r="X175" s="160"/>
      <c r="Y175" s="160"/>
      <c r="Z175" s="149"/>
      <c r="AA175" s="149"/>
      <c r="AB175" s="149"/>
      <c r="AC175" s="149"/>
      <c r="AD175" s="149"/>
      <c r="AE175" s="149"/>
      <c r="AF175" s="149"/>
      <c r="AG175" s="149" t="s">
        <v>284</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3" x14ac:dyDescent="0.2">
      <c r="A176" s="156"/>
      <c r="B176" s="157"/>
      <c r="C176" s="186" t="s">
        <v>480</v>
      </c>
      <c r="D176" s="165"/>
      <c r="E176" s="166">
        <v>0.14249999999999999</v>
      </c>
      <c r="F176" s="160"/>
      <c r="G176" s="160"/>
      <c r="H176" s="160"/>
      <c r="I176" s="160"/>
      <c r="J176" s="160"/>
      <c r="K176" s="160"/>
      <c r="L176" s="160"/>
      <c r="M176" s="160"/>
      <c r="N176" s="159"/>
      <c r="O176" s="159"/>
      <c r="P176" s="159"/>
      <c r="Q176" s="159"/>
      <c r="R176" s="160"/>
      <c r="S176" s="160"/>
      <c r="T176" s="160"/>
      <c r="U176" s="160"/>
      <c r="V176" s="160"/>
      <c r="W176" s="160"/>
      <c r="X176" s="160"/>
      <c r="Y176" s="160"/>
      <c r="Z176" s="149"/>
      <c r="AA176" s="149"/>
      <c r="AB176" s="149"/>
      <c r="AC176" s="149"/>
      <c r="AD176" s="149"/>
      <c r="AE176" s="149"/>
      <c r="AF176" s="149"/>
      <c r="AG176" s="149" t="s">
        <v>284</v>
      </c>
      <c r="AH176" s="149">
        <v>0</v>
      </c>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3" x14ac:dyDescent="0.2">
      <c r="A177" s="156"/>
      <c r="B177" s="157"/>
      <c r="C177" s="186" t="s">
        <v>481</v>
      </c>
      <c r="D177" s="165"/>
      <c r="E177" s="166">
        <v>7.8E-2</v>
      </c>
      <c r="F177" s="160"/>
      <c r="G177" s="160"/>
      <c r="H177" s="160"/>
      <c r="I177" s="160"/>
      <c r="J177" s="160"/>
      <c r="K177" s="160"/>
      <c r="L177" s="160"/>
      <c r="M177" s="160"/>
      <c r="N177" s="159"/>
      <c r="O177" s="159"/>
      <c r="P177" s="159"/>
      <c r="Q177" s="159"/>
      <c r="R177" s="160"/>
      <c r="S177" s="160"/>
      <c r="T177" s="160"/>
      <c r="U177" s="160"/>
      <c r="V177" s="160"/>
      <c r="W177" s="160"/>
      <c r="X177" s="160"/>
      <c r="Y177" s="160"/>
      <c r="Z177" s="149"/>
      <c r="AA177" s="149"/>
      <c r="AB177" s="149"/>
      <c r="AC177" s="149"/>
      <c r="AD177" s="149"/>
      <c r="AE177" s="149"/>
      <c r="AF177" s="149"/>
      <c r="AG177" s="149" t="s">
        <v>284</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2" x14ac:dyDescent="0.2">
      <c r="A178" s="156"/>
      <c r="B178" s="157"/>
      <c r="C178" s="251"/>
      <c r="D178" s="252"/>
      <c r="E178" s="252"/>
      <c r="F178" s="252"/>
      <c r="G178" s="252"/>
      <c r="H178" s="160"/>
      <c r="I178" s="160"/>
      <c r="J178" s="160"/>
      <c r="K178" s="160"/>
      <c r="L178" s="160"/>
      <c r="M178" s="160"/>
      <c r="N178" s="159"/>
      <c r="O178" s="159"/>
      <c r="P178" s="159"/>
      <c r="Q178" s="159"/>
      <c r="R178" s="160"/>
      <c r="S178" s="160"/>
      <c r="T178" s="160"/>
      <c r="U178" s="160"/>
      <c r="V178" s="160"/>
      <c r="W178" s="160"/>
      <c r="X178" s="160"/>
      <c r="Y178" s="160"/>
      <c r="Z178" s="149"/>
      <c r="AA178" s="149"/>
      <c r="AB178" s="149"/>
      <c r="AC178" s="149"/>
      <c r="AD178" s="149"/>
      <c r="AE178" s="149"/>
      <c r="AF178" s="149"/>
      <c r="AG178" s="149" t="s">
        <v>279</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ht="22.5" outlineLevel="1" x14ac:dyDescent="0.2">
      <c r="A179" s="175">
        <v>43</v>
      </c>
      <c r="B179" s="176" t="s">
        <v>482</v>
      </c>
      <c r="C179" s="185" t="s">
        <v>483</v>
      </c>
      <c r="D179" s="177" t="s">
        <v>389</v>
      </c>
      <c r="E179" s="178">
        <v>2.65</v>
      </c>
      <c r="F179" s="179"/>
      <c r="G179" s="180">
        <f>ROUND(E179*F179,2)</f>
        <v>0</v>
      </c>
      <c r="H179" s="179"/>
      <c r="I179" s="180">
        <f>ROUND(E179*H179,2)</f>
        <v>0</v>
      </c>
      <c r="J179" s="179"/>
      <c r="K179" s="180">
        <f>ROUND(E179*J179,2)</f>
        <v>0</v>
      </c>
      <c r="L179" s="180">
        <v>21</v>
      </c>
      <c r="M179" s="180">
        <f>G179*(1+L179/100)</f>
        <v>0</v>
      </c>
      <c r="N179" s="178">
        <v>0</v>
      </c>
      <c r="O179" s="178">
        <f>ROUND(E179*N179,2)</f>
        <v>0</v>
      </c>
      <c r="P179" s="178">
        <v>5.5E-2</v>
      </c>
      <c r="Q179" s="178">
        <f>ROUND(E179*P179,2)</f>
        <v>0.15</v>
      </c>
      <c r="R179" s="180" t="s">
        <v>477</v>
      </c>
      <c r="S179" s="180" t="s">
        <v>272</v>
      </c>
      <c r="T179" s="181" t="s">
        <v>272</v>
      </c>
      <c r="U179" s="160">
        <v>0.42499999999999999</v>
      </c>
      <c r="V179" s="160">
        <f>ROUND(E179*U179,2)</f>
        <v>1.1299999999999999</v>
      </c>
      <c r="W179" s="160"/>
      <c r="X179" s="160" t="s">
        <v>313</v>
      </c>
      <c r="Y179" s="160" t="s">
        <v>275</v>
      </c>
      <c r="Z179" s="149"/>
      <c r="AA179" s="149"/>
      <c r="AB179" s="149"/>
      <c r="AC179" s="149"/>
      <c r="AD179" s="149"/>
      <c r="AE179" s="149"/>
      <c r="AF179" s="149"/>
      <c r="AG179" s="149" t="s">
        <v>314</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ht="22.5" outlineLevel="2" x14ac:dyDescent="0.2">
      <c r="A180" s="156"/>
      <c r="B180" s="157"/>
      <c r="C180" s="260" t="s">
        <v>484</v>
      </c>
      <c r="D180" s="261"/>
      <c r="E180" s="261"/>
      <c r="F180" s="261"/>
      <c r="G180" s="261"/>
      <c r="H180" s="160"/>
      <c r="I180" s="160"/>
      <c r="J180" s="160"/>
      <c r="K180" s="160"/>
      <c r="L180" s="160"/>
      <c r="M180" s="160"/>
      <c r="N180" s="159"/>
      <c r="O180" s="159"/>
      <c r="P180" s="159"/>
      <c r="Q180" s="159"/>
      <c r="R180" s="160"/>
      <c r="S180" s="160"/>
      <c r="T180" s="160"/>
      <c r="U180" s="160"/>
      <c r="V180" s="160"/>
      <c r="W180" s="160"/>
      <c r="X180" s="160"/>
      <c r="Y180" s="160"/>
      <c r="Z180" s="149"/>
      <c r="AA180" s="149"/>
      <c r="AB180" s="149"/>
      <c r="AC180" s="149"/>
      <c r="AD180" s="149"/>
      <c r="AE180" s="149"/>
      <c r="AF180" s="149"/>
      <c r="AG180" s="149" t="s">
        <v>316</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83" t="str">
        <f>C180</f>
        <v>bez odstupu, po hrubém vybourání otvorů v jakémkoliv zdivu cihelném, včetně pomocného lešení o výšce podlahy do 1900 mm a pro zatížení do 1,5 kPa  (150 kg/m2),</v>
      </c>
      <c r="BB180" s="149"/>
      <c r="BC180" s="149"/>
      <c r="BD180" s="149"/>
      <c r="BE180" s="149"/>
      <c r="BF180" s="149"/>
      <c r="BG180" s="149"/>
      <c r="BH180" s="149"/>
    </row>
    <row r="181" spans="1:60" outlineLevel="2" x14ac:dyDescent="0.2">
      <c r="A181" s="156"/>
      <c r="B181" s="157"/>
      <c r="C181" s="186" t="s">
        <v>485</v>
      </c>
      <c r="D181" s="165"/>
      <c r="E181" s="166">
        <v>2.65</v>
      </c>
      <c r="F181" s="160"/>
      <c r="G181" s="160"/>
      <c r="H181" s="160"/>
      <c r="I181" s="160"/>
      <c r="J181" s="160"/>
      <c r="K181" s="160"/>
      <c r="L181" s="160"/>
      <c r="M181" s="160"/>
      <c r="N181" s="159"/>
      <c r="O181" s="159"/>
      <c r="P181" s="159"/>
      <c r="Q181" s="159"/>
      <c r="R181" s="160"/>
      <c r="S181" s="160"/>
      <c r="T181" s="160"/>
      <c r="U181" s="160"/>
      <c r="V181" s="160"/>
      <c r="W181" s="160"/>
      <c r="X181" s="160"/>
      <c r="Y181" s="160"/>
      <c r="Z181" s="149"/>
      <c r="AA181" s="149"/>
      <c r="AB181" s="149"/>
      <c r="AC181" s="149"/>
      <c r="AD181" s="149"/>
      <c r="AE181" s="149"/>
      <c r="AF181" s="149"/>
      <c r="AG181" s="149" t="s">
        <v>284</v>
      </c>
      <c r="AH181" s="149">
        <v>0</v>
      </c>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2" x14ac:dyDescent="0.2">
      <c r="A182" s="156"/>
      <c r="B182" s="157"/>
      <c r="C182" s="251"/>
      <c r="D182" s="252"/>
      <c r="E182" s="252"/>
      <c r="F182" s="252"/>
      <c r="G182" s="252"/>
      <c r="H182" s="160"/>
      <c r="I182" s="160"/>
      <c r="J182" s="160"/>
      <c r="K182" s="160"/>
      <c r="L182" s="160"/>
      <c r="M182" s="160"/>
      <c r="N182" s="159"/>
      <c r="O182" s="159"/>
      <c r="P182" s="159"/>
      <c r="Q182" s="159"/>
      <c r="R182" s="160"/>
      <c r="S182" s="160"/>
      <c r="T182" s="160"/>
      <c r="U182" s="160"/>
      <c r="V182" s="160"/>
      <c r="W182" s="160"/>
      <c r="X182" s="160"/>
      <c r="Y182" s="160"/>
      <c r="Z182" s="149"/>
      <c r="AA182" s="149"/>
      <c r="AB182" s="149"/>
      <c r="AC182" s="149"/>
      <c r="AD182" s="149"/>
      <c r="AE182" s="149"/>
      <c r="AF182" s="149"/>
      <c r="AG182" s="149" t="s">
        <v>279</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x14ac:dyDescent="0.2">
      <c r="A183" s="175">
        <v>44</v>
      </c>
      <c r="B183" s="176" t="s">
        <v>486</v>
      </c>
      <c r="C183" s="185" t="s">
        <v>487</v>
      </c>
      <c r="D183" s="177" t="s">
        <v>389</v>
      </c>
      <c r="E183" s="178">
        <v>2.4308000000000001</v>
      </c>
      <c r="F183" s="179"/>
      <c r="G183" s="180">
        <f>ROUND(E183*F183,2)</f>
        <v>0</v>
      </c>
      <c r="H183" s="179"/>
      <c r="I183" s="180">
        <f>ROUND(E183*H183,2)</f>
        <v>0</v>
      </c>
      <c r="J183" s="179"/>
      <c r="K183" s="180">
        <f>ROUND(E183*J183,2)</f>
        <v>0</v>
      </c>
      <c r="L183" s="180">
        <v>21</v>
      </c>
      <c r="M183" s="180">
        <f>G183*(1+L183/100)</f>
        <v>0</v>
      </c>
      <c r="N183" s="178">
        <v>1E-3</v>
      </c>
      <c r="O183" s="178">
        <f>ROUND(E183*N183,2)</f>
        <v>0</v>
      </c>
      <c r="P183" s="178">
        <v>3.7199999999999997E-2</v>
      </c>
      <c r="Q183" s="178">
        <f>ROUND(E183*P183,2)</f>
        <v>0.09</v>
      </c>
      <c r="R183" s="180" t="s">
        <v>477</v>
      </c>
      <c r="S183" s="180" t="s">
        <v>272</v>
      </c>
      <c r="T183" s="181" t="s">
        <v>272</v>
      </c>
      <c r="U183" s="160">
        <v>0.498</v>
      </c>
      <c r="V183" s="160">
        <f>ROUND(E183*U183,2)</f>
        <v>1.21</v>
      </c>
      <c r="W183" s="160"/>
      <c r="X183" s="160" t="s">
        <v>313</v>
      </c>
      <c r="Y183" s="160" t="s">
        <v>275</v>
      </c>
      <c r="Z183" s="149"/>
      <c r="AA183" s="149"/>
      <c r="AB183" s="149"/>
      <c r="AC183" s="149"/>
      <c r="AD183" s="149"/>
      <c r="AE183" s="149"/>
      <c r="AF183" s="149"/>
      <c r="AG183" s="149" t="s">
        <v>314</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2" x14ac:dyDescent="0.2">
      <c r="A184" s="156"/>
      <c r="B184" s="157"/>
      <c r="C184" s="186" t="s">
        <v>488</v>
      </c>
      <c r="D184" s="165"/>
      <c r="E184" s="166">
        <v>2.4308000000000001</v>
      </c>
      <c r="F184" s="160"/>
      <c r="G184" s="160"/>
      <c r="H184" s="160"/>
      <c r="I184" s="160"/>
      <c r="J184" s="160"/>
      <c r="K184" s="160"/>
      <c r="L184" s="160"/>
      <c r="M184" s="160"/>
      <c r="N184" s="159"/>
      <c r="O184" s="159"/>
      <c r="P184" s="159"/>
      <c r="Q184" s="159"/>
      <c r="R184" s="160"/>
      <c r="S184" s="160"/>
      <c r="T184" s="160"/>
      <c r="U184" s="160"/>
      <c r="V184" s="160"/>
      <c r="W184" s="160"/>
      <c r="X184" s="160"/>
      <c r="Y184" s="160"/>
      <c r="Z184" s="149"/>
      <c r="AA184" s="149"/>
      <c r="AB184" s="149"/>
      <c r="AC184" s="149"/>
      <c r="AD184" s="149"/>
      <c r="AE184" s="149"/>
      <c r="AF184" s="149"/>
      <c r="AG184" s="149" t="s">
        <v>284</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2" x14ac:dyDescent="0.2">
      <c r="A185" s="156"/>
      <c r="B185" s="157"/>
      <c r="C185" s="251"/>
      <c r="D185" s="252"/>
      <c r="E185" s="252"/>
      <c r="F185" s="252"/>
      <c r="G185" s="252"/>
      <c r="H185" s="160"/>
      <c r="I185" s="160"/>
      <c r="J185" s="160"/>
      <c r="K185" s="160"/>
      <c r="L185" s="160"/>
      <c r="M185" s="160"/>
      <c r="N185" s="159"/>
      <c r="O185" s="159"/>
      <c r="P185" s="159"/>
      <c r="Q185" s="159"/>
      <c r="R185" s="160"/>
      <c r="S185" s="160"/>
      <c r="T185" s="160"/>
      <c r="U185" s="160"/>
      <c r="V185" s="160"/>
      <c r="W185" s="160"/>
      <c r="X185" s="160"/>
      <c r="Y185" s="160"/>
      <c r="Z185" s="149"/>
      <c r="AA185" s="149"/>
      <c r="AB185" s="149"/>
      <c r="AC185" s="149"/>
      <c r="AD185" s="149"/>
      <c r="AE185" s="149"/>
      <c r="AF185" s="149"/>
      <c r="AG185" s="149" t="s">
        <v>279</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x14ac:dyDescent="0.2">
      <c r="A186" s="168" t="s">
        <v>267</v>
      </c>
      <c r="B186" s="169" t="s">
        <v>170</v>
      </c>
      <c r="C186" s="184" t="s">
        <v>171</v>
      </c>
      <c r="D186" s="170"/>
      <c r="E186" s="171"/>
      <c r="F186" s="172"/>
      <c r="G186" s="172">
        <f>SUMIF(AG187:AG258,"&lt;&gt;NOR",G187:G258)</f>
        <v>0</v>
      </c>
      <c r="H186" s="172"/>
      <c r="I186" s="172">
        <f>SUM(I187:I258)</f>
        <v>0</v>
      </c>
      <c r="J186" s="172"/>
      <c r="K186" s="172">
        <f>SUM(K187:K258)</f>
        <v>0</v>
      </c>
      <c r="L186" s="172"/>
      <c r="M186" s="172">
        <f>SUM(M187:M258)</f>
        <v>0</v>
      </c>
      <c r="N186" s="171"/>
      <c r="O186" s="171">
        <f>SUM(O187:O258)</f>
        <v>0</v>
      </c>
      <c r="P186" s="171"/>
      <c r="Q186" s="171">
        <f>SUM(Q187:Q258)</f>
        <v>2.88</v>
      </c>
      <c r="R186" s="172"/>
      <c r="S186" s="172"/>
      <c r="T186" s="173"/>
      <c r="U186" s="167"/>
      <c r="V186" s="167">
        <f>SUM(V187:V258)</f>
        <v>48.870000000000005</v>
      </c>
      <c r="W186" s="167"/>
      <c r="X186" s="167"/>
      <c r="Y186" s="167"/>
      <c r="AG186" t="s">
        <v>268</v>
      </c>
    </row>
    <row r="187" spans="1:60" outlineLevel="1" x14ac:dyDescent="0.2">
      <c r="A187" s="175">
        <v>45</v>
      </c>
      <c r="B187" s="176" t="s">
        <v>489</v>
      </c>
      <c r="C187" s="185" t="s">
        <v>490</v>
      </c>
      <c r="D187" s="177" t="s">
        <v>330</v>
      </c>
      <c r="E187" s="178">
        <v>0.6</v>
      </c>
      <c r="F187" s="179"/>
      <c r="G187" s="180">
        <f>ROUND(E187*F187,2)</f>
        <v>0</v>
      </c>
      <c r="H187" s="179"/>
      <c r="I187" s="180">
        <f>ROUND(E187*H187,2)</f>
        <v>0</v>
      </c>
      <c r="J187" s="179"/>
      <c r="K187" s="180">
        <f>ROUND(E187*J187,2)</f>
        <v>0</v>
      </c>
      <c r="L187" s="180">
        <v>21</v>
      </c>
      <c r="M187" s="180">
        <f>G187*(1+L187/100)</f>
        <v>0</v>
      </c>
      <c r="N187" s="178">
        <v>0</v>
      </c>
      <c r="O187" s="178">
        <f>ROUND(E187*N187,2)</f>
        <v>0</v>
      </c>
      <c r="P187" s="178">
        <v>8.8000000000000003E-4</v>
      </c>
      <c r="Q187" s="178">
        <f>ROUND(E187*P187,2)</f>
        <v>0</v>
      </c>
      <c r="R187" s="180" t="s">
        <v>477</v>
      </c>
      <c r="S187" s="180" t="s">
        <v>272</v>
      </c>
      <c r="T187" s="181" t="s">
        <v>272</v>
      </c>
      <c r="U187" s="160">
        <v>2.25</v>
      </c>
      <c r="V187" s="160">
        <f>ROUND(E187*U187,2)</f>
        <v>1.35</v>
      </c>
      <c r="W187" s="160"/>
      <c r="X187" s="160" t="s">
        <v>313</v>
      </c>
      <c r="Y187" s="160" t="s">
        <v>275</v>
      </c>
      <c r="Z187" s="149"/>
      <c r="AA187" s="149"/>
      <c r="AB187" s="149"/>
      <c r="AC187" s="149"/>
      <c r="AD187" s="149"/>
      <c r="AE187" s="149"/>
      <c r="AF187" s="149"/>
      <c r="AG187" s="149" t="s">
        <v>314</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2" x14ac:dyDescent="0.2">
      <c r="A188" s="156"/>
      <c r="B188" s="157"/>
      <c r="C188" s="186" t="s">
        <v>491</v>
      </c>
      <c r="D188" s="165"/>
      <c r="E188" s="166">
        <v>0.6</v>
      </c>
      <c r="F188" s="160"/>
      <c r="G188" s="160"/>
      <c r="H188" s="160"/>
      <c r="I188" s="160"/>
      <c r="J188" s="160"/>
      <c r="K188" s="160"/>
      <c r="L188" s="160"/>
      <c r="M188" s="160"/>
      <c r="N188" s="159"/>
      <c r="O188" s="159"/>
      <c r="P188" s="159"/>
      <c r="Q188" s="159"/>
      <c r="R188" s="160"/>
      <c r="S188" s="160"/>
      <c r="T188" s="160"/>
      <c r="U188" s="160"/>
      <c r="V188" s="160"/>
      <c r="W188" s="160"/>
      <c r="X188" s="160"/>
      <c r="Y188" s="160"/>
      <c r="Z188" s="149"/>
      <c r="AA188" s="149"/>
      <c r="AB188" s="149"/>
      <c r="AC188" s="149"/>
      <c r="AD188" s="149"/>
      <c r="AE188" s="149"/>
      <c r="AF188" s="149"/>
      <c r="AG188" s="149" t="s">
        <v>284</v>
      </c>
      <c r="AH188" s="149">
        <v>0</v>
      </c>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x14ac:dyDescent="0.2">
      <c r="A189" s="156"/>
      <c r="B189" s="157"/>
      <c r="C189" s="251"/>
      <c r="D189" s="252"/>
      <c r="E189" s="252"/>
      <c r="F189" s="252"/>
      <c r="G189" s="252"/>
      <c r="H189" s="160"/>
      <c r="I189" s="160"/>
      <c r="J189" s="160"/>
      <c r="K189" s="160"/>
      <c r="L189" s="160"/>
      <c r="M189" s="160"/>
      <c r="N189" s="159"/>
      <c r="O189" s="159"/>
      <c r="P189" s="159"/>
      <c r="Q189" s="159"/>
      <c r="R189" s="160"/>
      <c r="S189" s="160"/>
      <c r="T189" s="160"/>
      <c r="U189" s="160"/>
      <c r="V189" s="160"/>
      <c r="W189" s="160"/>
      <c r="X189" s="160"/>
      <c r="Y189" s="160"/>
      <c r="Z189" s="149"/>
      <c r="AA189" s="149"/>
      <c r="AB189" s="149"/>
      <c r="AC189" s="149"/>
      <c r="AD189" s="149"/>
      <c r="AE189" s="149"/>
      <c r="AF189" s="149"/>
      <c r="AG189" s="149" t="s">
        <v>279</v>
      </c>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x14ac:dyDescent="0.2">
      <c r="A190" s="175">
        <v>46</v>
      </c>
      <c r="B190" s="176" t="s">
        <v>492</v>
      </c>
      <c r="C190" s="185" t="s">
        <v>493</v>
      </c>
      <c r="D190" s="177" t="s">
        <v>330</v>
      </c>
      <c r="E190" s="178">
        <v>0.6</v>
      </c>
      <c r="F190" s="179"/>
      <c r="G190" s="180">
        <f>ROUND(E190*F190,2)</f>
        <v>0</v>
      </c>
      <c r="H190" s="179"/>
      <c r="I190" s="180">
        <f>ROUND(E190*H190,2)</f>
        <v>0</v>
      </c>
      <c r="J190" s="179"/>
      <c r="K190" s="180">
        <f>ROUND(E190*J190,2)</f>
        <v>0</v>
      </c>
      <c r="L190" s="180">
        <v>21</v>
      </c>
      <c r="M190" s="180">
        <f>G190*(1+L190/100)</f>
        <v>0</v>
      </c>
      <c r="N190" s="178">
        <v>0</v>
      </c>
      <c r="O190" s="178">
        <f>ROUND(E190*N190,2)</f>
        <v>0</v>
      </c>
      <c r="P190" s="178">
        <v>1.2700000000000001E-3</v>
      </c>
      <c r="Q190" s="178">
        <f>ROUND(E190*P190,2)</f>
        <v>0</v>
      </c>
      <c r="R190" s="180" t="s">
        <v>477</v>
      </c>
      <c r="S190" s="180" t="s">
        <v>272</v>
      </c>
      <c r="T190" s="181" t="s">
        <v>272</v>
      </c>
      <c r="U190" s="160">
        <v>2.2999999999999998</v>
      </c>
      <c r="V190" s="160">
        <f>ROUND(E190*U190,2)</f>
        <v>1.38</v>
      </c>
      <c r="W190" s="160"/>
      <c r="X190" s="160" t="s">
        <v>313</v>
      </c>
      <c r="Y190" s="160" t="s">
        <v>275</v>
      </c>
      <c r="Z190" s="149"/>
      <c r="AA190" s="149"/>
      <c r="AB190" s="149"/>
      <c r="AC190" s="149"/>
      <c r="AD190" s="149"/>
      <c r="AE190" s="149"/>
      <c r="AF190" s="149"/>
      <c r="AG190" s="149" t="s">
        <v>314</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2" x14ac:dyDescent="0.2">
      <c r="A191" s="156"/>
      <c r="B191" s="157"/>
      <c r="C191" s="186" t="s">
        <v>491</v>
      </c>
      <c r="D191" s="165"/>
      <c r="E191" s="166">
        <v>0.6</v>
      </c>
      <c r="F191" s="160"/>
      <c r="G191" s="160"/>
      <c r="H191" s="160"/>
      <c r="I191" s="160"/>
      <c r="J191" s="160"/>
      <c r="K191" s="160"/>
      <c r="L191" s="160"/>
      <c r="M191" s="160"/>
      <c r="N191" s="159"/>
      <c r="O191" s="159"/>
      <c r="P191" s="159"/>
      <c r="Q191" s="159"/>
      <c r="R191" s="160"/>
      <c r="S191" s="160"/>
      <c r="T191" s="160"/>
      <c r="U191" s="160"/>
      <c r="V191" s="160"/>
      <c r="W191" s="160"/>
      <c r="X191" s="160"/>
      <c r="Y191" s="160"/>
      <c r="Z191" s="149"/>
      <c r="AA191" s="149"/>
      <c r="AB191" s="149"/>
      <c r="AC191" s="149"/>
      <c r="AD191" s="149"/>
      <c r="AE191" s="149"/>
      <c r="AF191" s="149"/>
      <c r="AG191" s="149" t="s">
        <v>284</v>
      </c>
      <c r="AH191" s="149">
        <v>0</v>
      </c>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2" x14ac:dyDescent="0.2">
      <c r="A192" s="156"/>
      <c r="B192" s="157"/>
      <c r="C192" s="251"/>
      <c r="D192" s="252"/>
      <c r="E192" s="252"/>
      <c r="F192" s="252"/>
      <c r="G192" s="252"/>
      <c r="H192" s="160"/>
      <c r="I192" s="160"/>
      <c r="J192" s="160"/>
      <c r="K192" s="160"/>
      <c r="L192" s="160"/>
      <c r="M192" s="160"/>
      <c r="N192" s="159"/>
      <c r="O192" s="159"/>
      <c r="P192" s="159"/>
      <c r="Q192" s="159"/>
      <c r="R192" s="160"/>
      <c r="S192" s="160"/>
      <c r="T192" s="160"/>
      <c r="U192" s="160"/>
      <c r="V192" s="160"/>
      <c r="W192" s="160"/>
      <c r="X192" s="160"/>
      <c r="Y192" s="160"/>
      <c r="Z192" s="149"/>
      <c r="AA192" s="149"/>
      <c r="AB192" s="149"/>
      <c r="AC192" s="149"/>
      <c r="AD192" s="149"/>
      <c r="AE192" s="149"/>
      <c r="AF192" s="149"/>
      <c r="AG192" s="149" t="s">
        <v>279</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1" x14ac:dyDescent="0.2">
      <c r="A193" s="175">
        <v>47</v>
      </c>
      <c r="B193" s="176" t="s">
        <v>494</v>
      </c>
      <c r="C193" s="185" t="s">
        <v>495</v>
      </c>
      <c r="D193" s="177" t="s">
        <v>330</v>
      </c>
      <c r="E193" s="178">
        <v>0.6</v>
      </c>
      <c r="F193" s="179"/>
      <c r="G193" s="180">
        <f>ROUND(E193*F193,2)</f>
        <v>0</v>
      </c>
      <c r="H193" s="179"/>
      <c r="I193" s="180">
        <f>ROUND(E193*H193,2)</f>
        <v>0</v>
      </c>
      <c r="J193" s="179"/>
      <c r="K193" s="180">
        <f>ROUND(E193*J193,2)</f>
        <v>0</v>
      </c>
      <c r="L193" s="180">
        <v>21</v>
      </c>
      <c r="M193" s="180">
        <f>G193*(1+L193/100)</f>
        <v>0</v>
      </c>
      <c r="N193" s="178">
        <v>0</v>
      </c>
      <c r="O193" s="178">
        <f>ROUND(E193*N193,2)</f>
        <v>0</v>
      </c>
      <c r="P193" s="178">
        <v>2.2599999999999999E-3</v>
      </c>
      <c r="Q193" s="178">
        <f>ROUND(E193*P193,2)</f>
        <v>0</v>
      </c>
      <c r="R193" s="180" t="s">
        <v>477</v>
      </c>
      <c r="S193" s="180" t="s">
        <v>272</v>
      </c>
      <c r="T193" s="181" t="s">
        <v>272</v>
      </c>
      <c r="U193" s="160">
        <v>2.2999999999999998</v>
      </c>
      <c r="V193" s="160">
        <f>ROUND(E193*U193,2)</f>
        <v>1.38</v>
      </c>
      <c r="W193" s="160"/>
      <c r="X193" s="160" t="s">
        <v>313</v>
      </c>
      <c r="Y193" s="160" t="s">
        <v>275</v>
      </c>
      <c r="Z193" s="149"/>
      <c r="AA193" s="149"/>
      <c r="AB193" s="149"/>
      <c r="AC193" s="149"/>
      <c r="AD193" s="149"/>
      <c r="AE193" s="149"/>
      <c r="AF193" s="149"/>
      <c r="AG193" s="149" t="s">
        <v>314</v>
      </c>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2" x14ac:dyDescent="0.2">
      <c r="A194" s="156"/>
      <c r="B194" s="157"/>
      <c r="C194" s="186" t="s">
        <v>496</v>
      </c>
      <c r="D194" s="165"/>
      <c r="E194" s="166">
        <v>0.6</v>
      </c>
      <c r="F194" s="160"/>
      <c r="G194" s="160"/>
      <c r="H194" s="160"/>
      <c r="I194" s="160"/>
      <c r="J194" s="160"/>
      <c r="K194" s="160"/>
      <c r="L194" s="160"/>
      <c r="M194" s="160"/>
      <c r="N194" s="159"/>
      <c r="O194" s="159"/>
      <c r="P194" s="159"/>
      <c r="Q194" s="159"/>
      <c r="R194" s="160"/>
      <c r="S194" s="160"/>
      <c r="T194" s="160"/>
      <c r="U194" s="160"/>
      <c r="V194" s="160"/>
      <c r="W194" s="160"/>
      <c r="X194" s="160"/>
      <c r="Y194" s="160"/>
      <c r="Z194" s="149"/>
      <c r="AA194" s="149"/>
      <c r="AB194" s="149"/>
      <c r="AC194" s="149"/>
      <c r="AD194" s="149"/>
      <c r="AE194" s="149"/>
      <c r="AF194" s="149"/>
      <c r="AG194" s="149" t="s">
        <v>284</v>
      </c>
      <c r="AH194" s="149">
        <v>0</v>
      </c>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x14ac:dyDescent="0.2">
      <c r="A195" s="156"/>
      <c r="B195" s="157"/>
      <c r="C195" s="251"/>
      <c r="D195" s="252"/>
      <c r="E195" s="252"/>
      <c r="F195" s="252"/>
      <c r="G195" s="252"/>
      <c r="H195" s="160"/>
      <c r="I195" s="160"/>
      <c r="J195" s="160"/>
      <c r="K195" s="160"/>
      <c r="L195" s="160"/>
      <c r="M195" s="160"/>
      <c r="N195" s="159"/>
      <c r="O195" s="159"/>
      <c r="P195" s="159"/>
      <c r="Q195" s="159"/>
      <c r="R195" s="160"/>
      <c r="S195" s="160"/>
      <c r="T195" s="160"/>
      <c r="U195" s="160"/>
      <c r="V195" s="160"/>
      <c r="W195" s="160"/>
      <c r="X195" s="160"/>
      <c r="Y195" s="160"/>
      <c r="Z195" s="149"/>
      <c r="AA195" s="149"/>
      <c r="AB195" s="149"/>
      <c r="AC195" s="149"/>
      <c r="AD195" s="149"/>
      <c r="AE195" s="149"/>
      <c r="AF195" s="149"/>
      <c r="AG195" s="149" t="s">
        <v>279</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1" x14ac:dyDescent="0.2">
      <c r="A196" s="175">
        <v>48</v>
      </c>
      <c r="B196" s="176" t="s">
        <v>497</v>
      </c>
      <c r="C196" s="185" t="s">
        <v>498</v>
      </c>
      <c r="D196" s="177" t="s">
        <v>330</v>
      </c>
      <c r="E196" s="178">
        <v>3</v>
      </c>
      <c r="F196" s="179"/>
      <c r="G196" s="180">
        <f>ROUND(E196*F196,2)</f>
        <v>0</v>
      </c>
      <c r="H196" s="179"/>
      <c r="I196" s="180">
        <f>ROUND(E196*H196,2)</f>
        <v>0</v>
      </c>
      <c r="J196" s="179"/>
      <c r="K196" s="180">
        <f>ROUND(E196*J196,2)</f>
        <v>0</v>
      </c>
      <c r="L196" s="180">
        <v>21</v>
      </c>
      <c r="M196" s="180">
        <f>G196*(1+L196/100)</f>
        <v>0</v>
      </c>
      <c r="N196" s="178">
        <v>0</v>
      </c>
      <c r="O196" s="178">
        <f>ROUND(E196*N196,2)</f>
        <v>0</v>
      </c>
      <c r="P196" s="178">
        <v>5.0899999999999999E-3</v>
      </c>
      <c r="Q196" s="178">
        <f>ROUND(E196*P196,2)</f>
        <v>0.02</v>
      </c>
      <c r="R196" s="180" t="s">
        <v>477</v>
      </c>
      <c r="S196" s="180" t="s">
        <v>272</v>
      </c>
      <c r="T196" s="181" t="s">
        <v>272</v>
      </c>
      <c r="U196" s="160">
        <v>2.35</v>
      </c>
      <c r="V196" s="160">
        <f>ROUND(E196*U196,2)</f>
        <v>7.05</v>
      </c>
      <c r="W196" s="160"/>
      <c r="X196" s="160" t="s">
        <v>313</v>
      </c>
      <c r="Y196" s="160" t="s">
        <v>275</v>
      </c>
      <c r="Z196" s="149"/>
      <c r="AA196" s="149"/>
      <c r="AB196" s="149"/>
      <c r="AC196" s="149"/>
      <c r="AD196" s="149"/>
      <c r="AE196" s="149"/>
      <c r="AF196" s="149"/>
      <c r="AG196" s="149" t="s">
        <v>346</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2" x14ac:dyDescent="0.2">
      <c r="A197" s="156"/>
      <c r="B197" s="157"/>
      <c r="C197" s="186" t="s">
        <v>491</v>
      </c>
      <c r="D197" s="165"/>
      <c r="E197" s="166">
        <v>0.6</v>
      </c>
      <c r="F197" s="160"/>
      <c r="G197" s="160"/>
      <c r="H197" s="160"/>
      <c r="I197" s="160"/>
      <c r="J197" s="160"/>
      <c r="K197" s="160"/>
      <c r="L197" s="160"/>
      <c r="M197" s="160"/>
      <c r="N197" s="159"/>
      <c r="O197" s="159"/>
      <c r="P197" s="159"/>
      <c r="Q197" s="159"/>
      <c r="R197" s="160"/>
      <c r="S197" s="160"/>
      <c r="T197" s="160"/>
      <c r="U197" s="160"/>
      <c r="V197" s="160"/>
      <c r="W197" s="160"/>
      <c r="X197" s="160"/>
      <c r="Y197" s="160"/>
      <c r="Z197" s="149"/>
      <c r="AA197" s="149"/>
      <c r="AB197" s="149"/>
      <c r="AC197" s="149"/>
      <c r="AD197" s="149"/>
      <c r="AE197" s="149"/>
      <c r="AF197" s="149"/>
      <c r="AG197" s="149" t="s">
        <v>284</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3" x14ac:dyDescent="0.2">
      <c r="A198" s="156"/>
      <c r="B198" s="157"/>
      <c r="C198" s="186" t="s">
        <v>499</v>
      </c>
      <c r="D198" s="165"/>
      <c r="E198" s="166">
        <v>2.4</v>
      </c>
      <c r="F198" s="160"/>
      <c r="G198" s="160"/>
      <c r="H198" s="160"/>
      <c r="I198" s="160"/>
      <c r="J198" s="160"/>
      <c r="K198" s="160"/>
      <c r="L198" s="160"/>
      <c r="M198" s="160"/>
      <c r="N198" s="159"/>
      <c r="O198" s="159"/>
      <c r="P198" s="159"/>
      <c r="Q198" s="159"/>
      <c r="R198" s="160"/>
      <c r="S198" s="160"/>
      <c r="T198" s="160"/>
      <c r="U198" s="160"/>
      <c r="V198" s="160"/>
      <c r="W198" s="160"/>
      <c r="X198" s="160"/>
      <c r="Y198" s="160"/>
      <c r="Z198" s="149"/>
      <c r="AA198" s="149"/>
      <c r="AB198" s="149"/>
      <c r="AC198" s="149"/>
      <c r="AD198" s="149"/>
      <c r="AE198" s="149"/>
      <c r="AF198" s="149"/>
      <c r="AG198" s="149" t="s">
        <v>284</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2" x14ac:dyDescent="0.2">
      <c r="A199" s="156"/>
      <c r="B199" s="157"/>
      <c r="C199" s="251"/>
      <c r="D199" s="252"/>
      <c r="E199" s="252"/>
      <c r="F199" s="252"/>
      <c r="G199" s="252"/>
      <c r="H199" s="160"/>
      <c r="I199" s="160"/>
      <c r="J199" s="160"/>
      <c r="K199" s="160"/>
      <c r="L199" s="160"/>
      <c r="M199" s="160"/>
      <c r="N199" s="159"/>
      <c r="O199" s="159"/>
      <c r="P199" s="159"/>
      <c r="Q199" s="159"/>
      <c r="R199" s="160"/>
      <c r="S199" s="160"/>
      <c r="T199" s="160"/>
      <c r="U199" s="160"/>
      <c r="V199" s="160"/>
      <c r="W199" s="160"/>
      <c r="X199" s="160"/>
      <c r="Y199" s="160"/>
      <c r="Z199" s="149"/>
      <c r="AA199" s="149"/>
      <c r="AB199" s="149"/>
      <c r="AC199" s="149"/>
      <c r="AD199" s="149"/>
      <c r="AE199" s="149"/>
      <c r="AF199" s="149"/>
      <c r="AG199" s="149" t="s">
        <v>279</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1" x14ac:dyDescent="0.2">
      <c r="A200" s="175">
        <v>49</v>
      </c>
      <c r="B200" s="176" t="s">
        <v>500</v>
      </c>
      <c r="C200" s="185" t="s">
        <v>501</v>
      </c>
      <c r="D200" s="177" t="s">
        <v>330</v>
      </c>
      <c r="E200" s="178">
        <v>3.3</v>
      </c>
      <c r="F200" s="179"/>
      <c r="G200" s="180">
        <f>ROUND(E200*F200,2)</f>
        <v>0</v>
      </c>
      <c r="H200" s="179"/>
      <c r="I200" s="180">
        <f>ROUND(E200*H200,2)</f>
        <v>0</v>
      </c>
      <c r="J200" s="179"/>
      <c r="K200" s="180">
        <f>ROUND(E200*J200,2)</f>
        <v>0</v>
      </c>
      <c r="L200" s="180">
        <v>21</v>
      </c>
      <c r="M200" s="180">
        <f>G200*(1+L200/100)</f>
        <v>0</v>
      </c>
      <c r="N200" s="178">
        <v>0</v>
      </c>
      <c r="O200" s="178">
        <f>ROUND(E200*N200,2)</f>
        <v>0</v>
      </c>
      <c r="P200" s="178">
        <v>9.0399999999999994E-3</v>
      </c>
      <c r="Q200" s="178">
        <f>ROUND(E200*P200,2)</f>
        <v>0.03</v>
      </c>
      <c r="R200" s="180" t="s">
        <v>477</v>
      </c>
      <c r="S200" s="180" t="s">
        <v>272</v>
      </c>
      <c r="T200" s="181" t="s">
        <v>272</v>
      </c>
      <c r="U200" s="160">
        <v>2.4500000000000002</v>
      </c>
      <c r="V200" s="160">
        <f>ROUND(E200*U200,2)</f>
        <v>8.09</v>
      </c>
      <c r="W200" s="160"/>
      <c r="X200" s="160" t="s">
        <v>313</v>
      </c>
      <c r="Y200" s="160" t="s">
        <v>275</v>
      </c>
      <c r="Z200" s="149"/>
      <c r="AA200" s="149"/>
      <c r="AB200" s="149"/>
      <c r="AC200" s="149"/>
      <c r="AD200" s="149"/>
      <c r="AE200" s="149"/>
      <c r="AF200" s="149"/>
      <c r="AG200" s="149" t="s">
        <v>314</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2" x14ac:dyDescent="0.2">
      <c r="A201" s="156"/>
      <c r="B201" s="157"/>
      <c r="C201" s="186" t="s">
        <v>502</v>
      </c>
      <c r="D201" s="165"/>
      <c r="E201" s="166">
        <v>2.4</v>
      </c>
      <c r="F201" s="160"/>
      <c r="G201" s="160"/>
      <c r="H201" s="160"/>
      <c r="I201" s="160"/>
      <c r="J201" s="160"/>
      <c r="K201" s="160"/>
      <c r="L201" s="160"/>
      <c r="M201" s="160"/>
      <c r="N201" s="159"/>
      <c r="O201" s="159"/>
      <c r="P201" s="159"/>
      <c r="Q201" s="159"/>
      <c r="R201" s="160"/>
      <c r="S201" s="160"/>
      <c r="T201" s="160"/>
      <c r="U201" s="160"/>
      <c r="V201" s="160"/>
      <c r="W201" s="160"/>
      <c r="X201" s="160"/>
      <c r="Y201" s="160"/>
      <c r="Z201" s="149"/>
      <c r="AA201" s="149"/>
      <c r="AB201" s="149"/>
      <c r="AC201" s="149"/>
      <c r="AD201" s="149"/>
      <c r="AE201" s="149"/>
      <c r="AF201" s="149"/>
      <c r="AG201" s="149" t="s">
        <v>284</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3" x14ac:dyDescent="0.2">
      <c r="A202" s="156"/>
      <c r="B202" s="157"/>
      <c r="C202" s="186" t="s">
        <v>503</v>
      </c>
      <c r="D202" s="165"/>
      <c r="E202" s="166">
        <v>0.3</v>
      </c>
      <c r="F202" s="160"/>
      <c r="G202" s="160"/>
      <c r="H202" s="160"/>
      <c r="I202" s="160"/>
      <c r="J202" s="160"/>
      <c r="K202" s="160"/>
      <c r="L202" s="160"/>
      <c r="M202" s="160"/>
      <c r="N202" s="159"/>
      <c r="O202" s="159"/>
      <c r="P202" s="159"/>
      <c r="Q202" s="159"/>
      <c r="R202" s="160"/>
      <c r="S202" s="160"/>
      <c r="T202" s="160"/>
      <c r="U202" s="160"/>
      <c r="V202" s="160"/>
      <c r="W202" s="160"/>
      <c r="X202" s="160"/>
      <c r="Y202" s="160"/>
      <c r="Z202" s="149"/>
      <c r="AA202" s="149"/>
      <c r="AB202" s="149"/>
      <c r="AC202" s="149"/>
      <c r="AD202" s="149"/>
      <c r="AE202" s="149"/>
      <c r="AF202" s="149"/>
      <c r="AG202" s="149" t="s">
        <v>284</v>
      </c>
      <c r="AH202" s="149">
        <v>0</v>
      </c>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3" x14ac:dyDescent="0.2">
      <c r="A203" s="156"/>
      <c r="B203" s="157"/>
      <c r="C203" s="186" t="s">
        <v>504</v>
      </c>
      <c r="D203" s="165"/>
      <c r="E203" s="166">
        <v>0.6</v>
      </c>
      <c r="F203" s="160"/>
      <c r="G203" s="160"/>
      <c r="H203" s="160"/>
      <c r="I203" s="160"/>
      <c r="J203" s="160"/>
      <c r="K203" s="160"/>
      <c r="L203" s="160"/>
      <c r="M203" s="160"/>
      <c r="N203" s="159"/>
      <c r="O203" s="159"/>
      <c r="P203" s="159"/>
      <c r="Q203" s="159"/>
      <c r="R203" s="160"/>
      <c r="S203" s="160"/>
      <c r="T203" s="160"/>
      <c r="U203" s="160"/>
      <c r="V203" s="160"/>
      <c r="W203" s="160"/>
      <c r="X203" s="160"/>
      <c r="Y203" s="160"/>
      <c r="Z203" s="149"/>
      <c r="AA203" s="149"/>
      <c r="AB203" s="149"/>
      <c r="AC203" s="149"/>
      <c r="AD203" s="149"/>
      <c r="AE203" s="149"/>
      <c r="AF203" s="149"/>
      <c r="AG203" s="149" t="s">
        <v>284</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2" x14ac:dyDescent="0.2">
      <c r="A204" s="156"/>
      <c r="B204" s="157"/>
      <c r="C204" s="251"/>
      <c r="D204" s="252"/>
      <c r="E204" s="252"/>
      <c r="F204" s="252"/>
      <c r="G204" s="252"/>
      <c r="H204" s="160"/>
      <c r="I204" s="160"/>
      <c r="J204" s="160"/>
      <c r="K204" s="160"/>
      <c r="L204" s="160"/>
      <c r="M204" s="160"/>
      <c r="N204" s="159"/>
      <c r="O204" s="159"/>
      <c r="P204" s="159"/>
      <c r="Q204" s="159"/>
      <c r="R204" s="160"/>
      <c r="S204" s="160"/>
      <c r="T204" s="160"/>
      <c r="U204" s="160"/>
      <c r="V204" s="160"/>
      <c r="W204" s="160"/>
      <c r="X204" s="160"/>
      <c r="Y204" s="160"/>
      <c r="Z204" s="149"/>
      <c r="AA204" s="149"/>
      <c r="AB204" s="149"/>
      <c r="AC204" s="149"/>
      <c r="AD204" s="149"/>
      <c r="AE204" s="149"/>
      <c r="AF204" s="149"/>
      <c r="AG204" s="149" t="s">
        <v>279</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1" x14ac:dyDescent="0.2">
      <c r="A205" s="175">
        <v>50</v>
      </c>
      <c r="B205" s="176" t="s">
        <v>505</v>
      </c>
      <c r="C205" s="185" t="s">
        <v>506</v>
      </c>
      <c r="D205" s="177" t="s">
        <v>330</v>
      </c>
      <c r="E205" s="178">
        <v>0.3</v>
      </c>
      <c r="F205" s="179"/>
      <c r="G205" s="180">
        <f>ROUND(E205*F205,2)</f>
        <v>0</v>
      </c>
      <c r="H205" s="179"/>
      <c r="I205" s="180">
        <f>ROUND(E205*H205,2)</f>
        <v>0</v>
      </c>
      <c r="J205" s="179"/>
      <c r="K205" s="180">
        <f>ROUND(E205*J205,2)</f>
        <v>0</v>
      </c>
      <c r="L205" s="180">
        <v>21</v>
      </c>
      <c r="M205" s="180">
        <f>G205*(1+L205/100)</f>
        <v>0</v>
      </c>
      <c r="N205" s="178">
        <v>0</v>
      </c>
      <c r="O205" s="178">
        <f>ROUND(E205*N205,2)</f>
        <v>0</v>
      </c>
      <c r="P205" s="178">
        <v>1.413E-2</v>
      </c>
      <c r="Q205" s="178">
        <f>ROUND(E205*P205,2)</f>
        <v>0</v>
      </c>
      <c r="R205" s="180" t="s">
        <v>477</v>
      </c>
      <c r="S205" s="180" t="s">
        <v>272</v>
      </c>
      <c r="T205" s="181" t="s">
        <v>272</v>
      </c>
      <c r="U205" s="160">
        <v>2.95</v>
      </c>
      <c r="V205" s="160">
        <f>ROUND(E205*U205,2)</f>
        <v>0.89</v>
      </c>
      <c r="W205" s="160"/>
      <c r="X205" s="160" t="s">
        <v>313</v>
      </c>
      <c r="Y205" s="160" t="s">
        <v>275</v>
      </c>
      <c r="Z205" s="149"/>
      <c r="AA205" s="149"/>
      <c r="AB205" s="149"/>
      <c r="AC205" s="149"/>
      <c r="AD205" s="149"/>
      <c r="AE205" s="149"/>
      <c r="AF205" s="149"/>
      <c r="AG205" s="149" t="s">
        <v>314</v>
      </c>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2" x14ac:dyDescent="0.2">
      <c r="A206" s="156"/>
      <c r="B206" s="157"/>
      <c r="C206" s="186" t="s">
        <v>503</v>
      </c>
      <c r="D206" s="165"/>
      <c r="E206" s="166">
        <v>0.3</v>
      </c>
      <c r="F206" s="160"/>
      <c r="G206" s="160"/>
      <c r="H206" s="160"/>
      <c r="I206" s="160"/>
      <c r="J206" s="160"/>
      <c r="K206" s="160"/>
      <c r="L206" s="160"/>
      <c r="M206" s="160"/>
      <c r="N206" s="159"/>
      <c r="O206" s="159"/>
      <c r="P206" s="159"/>
      <c r="Q206" s="159"/>
      <c r="R206" s="160"/>
      <c r="S206" s="160"/>
      <c r="T206" s="160"/>
      <c r="U206" s="160"/>
      <c r="V206" s="160"/>
      <c r="W206" s="160"/>
      <c r="X206" s="160"/>
      <c r="Y206" s="160"/>
      <c r="Z206" s="149"/>
      <c r="AA206" s="149"/>
      <c r="AB206" s="149"/>
      <c r="AC206" s="149"/>
      <c r="AD206" s="149"/>
      <c r="AE206" s="149"/>
      <c r="AF206" s="149"/>
      <c r="AG206" s="149" t="s">
        <v>284</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2" x14ac:dyDescent="0.2">
      <c r="A207" s="156"/>
      <c r="B207" s="157"/>
      <c r="C207" s="251"/>
      <c r="D207" s="252"/>
      <c r="E207" s="252"/>
      <c r="F207" s="252"/>
      <c r="G207" s="252"/>
      <c r="H207" s="160"/>
      <c r="I207" s="160"/>
      <c r="J207" s="160"/>
      <c r="K207" s="160"/>
      <c r="L207" s="160"/>
      <c r="M207" s="160"/>
      <c r="N207" s="159"/>
      <c r="O207" s="159"/>
      <c r="P207" s="159"/>
      <c r="Q207" s="159"/>
      <c r="R207" s="160"/>
      <c r="S207" s="160"/>
      <c r="T207" s="160"/>
      <c r="U207" s="160"/>
      <c r="V207" s="160"/>
      <c r="W207" s="160"/>
      <c r="X207" s="160"/>
      <c r="Y207" s="160"/>
      <c r="Z207" s="149"/>
      <c r="AA207" s="149"/>
      <c r="AB207" s="149"/>
      <c r="AC207" s="149"/>
      <c r="AD207" s="149"/>
      <c r="AE207" s="149"/>
      <c r="AF207" s="149"/>
      <c r="AG207" s="149" t="s">
        <v>279</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1" x14ac:dyDescent="0.2">
      <c r="A208" s="175">
        <v>51</v>
      </c>
      <c r="B208" s="176" t="s">
        <v>507</v>
      </c>
      <c r="C208" s="185" t="s">
        <v>508</v>
      </c>
      <c r="D208" s="177" t="s">
        <v>330</v>
      </c>
      <c r="E208" s="178">
        <v>0.6</v>
      </c>
      <c r="F208" s="179"/>
      <c r="G208" s="180">
        <f>ROUND(E208*F208,2)</f>
        <v>0</v>
      </c>
      <c r="H208" s="179"/>
      <c r="I208" s="180">
        <f>ROUND(E208*H208,2)</f>
        <v>0</v>
      </c>
      <c r="J208" s="179"/>
      <c r="K208" s="180">
        <f>ROUND(E208*J208,2)</f>
        <v>0</v>
      </c>
      <c r="L208" s="180">
        <v>21</v>
      </c>
      <c r="M208" s="180">
        <f>G208*(1+L208/100)</f>
        <v>0</v>
      </c>
      <c r="N208" s="178">
        <v>0</v>
      </c>
      <c r="O208" s="178">
        <f>ROUND(E208*N208,2)</f>
        <v>0</v>
      </c>
      <c r="P208" s="178">
        <v>3.6170000000000001E-2</v>
      </c>
      <c r="Q208" s="178">
        <f>ROUND(E208*P208,2)</f>
        <v>0.02</v>
      </c>
      <c r="R208" s="180" t="s">
        <v>477</v>
      </c>
      <c r="S208" s="180" t="s">
        <v>272</v>
      </c>
      <c r="T208" s="181" t="s">
        <v>272</v>
      </c>
      <c r="U208" s="160">
        <v>4</v>
      </c>
      <c r="V208" s="160">
        <f>ROUND(E208*U208,2)</f>
        <v>2.4</v>
      </c>
      <c r="W208" s="160"/>
      <c r="X208" s="160" t="s">
        <v>313</v>
      </c>
      <c r="Y208" s="160" t="s">
        <v>275</v>
      </c>
      <c r="Z208" s="149"/>
      <c r="AA208" s="149"/>
      <c r="AB208" s="149"/>
      <c r="AC208" s="149"/>
      <c r="AD208" s="149"/>
      <c r="AE208" s="149"/>
      <c r="AF208" s="149"/>
      <c r="AG208" s="149" t="s">
        <v>314</v>
      </c>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2" x14ac:dyDescent="0.2">
      <c r="A209" s="156"/>
      <c r="B209" s="157"/>
      <c r="C209" s="186" t="s">
        <v>509</v>
      </c>
      <c r="D209" s="165"/>
      <c r="E209" s="166">
        <v>0.6</v>
      </c>
      <c r="F209" s="160"/>
      <c r="G209" s="160"/>
      <c r="H209" s="160"/>
      <c r="I209" s="160"/>
      <c r="J209" s="160"/>
      <c r="K209" s="160"/>
      <c r="L209" s="160"/>
      <c r="M209" s="160"/>
      <c r="N209" s="159"/>
      <c r="O209" s="159"/>
      <c r="P209" s="159"/>
      <c r="Q209" s="159"/>
      <c r="R209" s="160"/>
      <c r="S209" s="160"/>
      <c r="T209" s="160"/>
      <c r="U209" s="160"/>
      <c r="V209" s="160"/>
      <c r="W209" s="160"/>
      <c r="X209" s="160"/>
      <c r="Y209" s="160"/>
      <c r="Z209" s="149"/>
      <c r="AA209" s="149"/>
      <c r="AB209" s="149"/>
      <c r="AC209" s="149"/>
      <c r="AD209" s="149"/>
      <c r="AE209" s="149"/>
      <c r="AF209" s="149"/>
      <c r="AG209" s="149" t="s">
        <v>284</v>
      </c>
      <c r="AH209" s="149">
        <v>0</v>
      </c>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x14ac:dyDescent="0.2">
      <c r="A210" s="156"/>
      <c r="B210" s="157"/>
      <c r="C210" s="251"/>
      <c r="D210" s="252"/>
      <c r="E210" s="252"/>
      <c r="F210" s="252"/>
      <c r="G210" s="252"/>
      <c r="H210" s="160"/>
      <c r="I210" s="160"/>
      <c r="J210" s="160"/>
      <c r="K210" s="160"/>
      <c r="L210" s="160"/>
      <c r="M210" s="160"/>
      <c r="N210" s="159"/>
      <c r="O210" s="159"/>
      <c r="P210" s="159"/>
      <c r="Q210" s="159"/>
      <c r="R210" s="160"/>
      <c r="S210" s="160"/>
      <c r="T210" s="160"/>
      <c r="U210" s="160"/>
      <c r="V210" s="160"/>
      <c r="W210" s="160"/>
      <c r="X210" s="160"/>
      <c r="Y210" s="160"/>
      <c r="Z210" s="149"/>
      <c r="AA210" s="149"/>
      <c r="AB210" s="149"/>
      <c r="AC210" s="149"/>
      <c r="AD210" s="149"/>
      <c r="AE210" s="149"/>
      <c r="AF210" s="149"/>
      <c r="AG210" s="149" t="s">
        <v>279</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ht="22.5" outlineLevel="1" x14ac:dyDescent="0.2">
      <c r="A211" s="175">
        <v>52</v>
      </c>
      <c r="B211" s="176" t="s">
        <v>510</v>
      </c>
      <c r="C211" s="185" t="s">
        <v>511</v>
      </c>
      <c r="D211" s="177" t="s">
        <v>330</v>
      </c>
      <c r="E211" s="178">
        <v>0.6</v>
      </c>
      <c r="F211" s="179"/>
      <c r="G211" s="180">
        <f>ROUND(E211*F211,2)</f>
        <v>0</v>
      </c>
      <c r="H211" s="179"/>
      <c r="I211" s="180">
        <f>ROUND(E211*H211,2)</f>
        <v>0</v>
      </c>
      <c r="J211" s="179"/>
      <c r="K211" s="180">
        <f>ROUND(E211*J211,2)</f>
        <v>0</v>
      </c>
      <c r="L211" s="180">
        <v>21</v>
      </c>
      <c r="M211" s="180">
        <f>G211*(1+L211/100)</f>
        <v>0</v>
      </c>
      <c r="N211" s="178">
        <v>1.34E-3</v>
      </c>
      <c r="O211" s="178">
        <f>ROUND(E211*N211,2)</f>
        <v>0</v>
      </c>
      <c r="P211" s="178">
        <v>0</v>
      </c>
      <c r="Q211" s="178">
        <f>ROUND(E211*P211,2)</f>
        <v>0</v>
      </c>
      <c r="R211" s="180" t="s">
        <v>477</v>
      </c>
      <c r="S211" s="180" t="s">
        <v>272</v>
      </c>
      <c r="T211" s="181" t="s">
        <v>272</v>
      </c>
      <c r="U211" s="160">
        <v>0.37</v>
      </c>
      <c r="V211" s="160">
        <f>ROUND(E211*U211,2)</f>
        <v>0.22</v>
      </c>
      <c r="W211" s="160"/>
      <c r="X211" s="160" t="s">
        <v>313</v>
      </c>
      <c r="Y211" s="160" t="s">
        <v>275</v>
      </c>
      <c r="Z211" s="149"/>
      <c r="AA211" s="149"/>
      <c r="AB211" s="149"/>
      <c r="AC211" s="149"/>
      <c r="AD211" s="149"/>
      <c r="AE211" s="149"/>
      <c r="AF211" s="149"/>
      <c r="AG211" s="149" t="s">
        <v>314</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2" x14ac:dyDescent="0.2">
      <c r="A212" s="156"/>
      <c r="B212" s="157"/>
      <c r="C212" s="262"/>
      <c r="D212" s="263"/>
      <c r="E212" s="263"/>
      <c r="F212" s="263"/>
      <c r="G212" s="263"/>
      <c r="H212" s="160"/>
      <c r="I212" s="160"/>
      <c r="J212" s="160"/>
      <c r="K212" s="160"/>
      <c r="L212" s="160"/>
      <c r="M212" s="160"/>
      <c r="N212" s="159"/>
      <c r="O212" s="159"/>
      <c r="P212" s="159"/>
      <c r="Q212" s="159"/>
      <c r="R212" s="160"/>
      <c r="S212" s="160"/>
      <c r="T212" s="160"/>
      <c r="U212" s="160"/>
      <c r="V212" s="160"/>
      <c r="W212" s="160"/>
      <c r="X212" s="160"/>
      <c r="Y212" s="160"/>
      <c r="Z212" s="149"/>
      <c r="AA212" s="149"/>
      <c r="AB212" s="149"/>
      <c r="AC212" s="149"/>
      <c r="AD212" s="149"/>
      <c r="AE212" s="149"/>
      <c r="AF212" s="149"/>
      <c r="AG212" s="149" t="s">
        <v>279</v>
      </c>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ht="22.5" outlineLevel="1" x14ac:dyDescent="0.2">
      <c r="A213" s="175">
        <v>53</v>
      </c>
      <c r="B213" s="176" t="s">
        <v>512</v>
      </c>
      <c r="C213" s="185" t="s">
        <v>513</v>
      </c>
      <c r="D213" s="177" t="s">
        <v>330</v>
      </c>
      <c r="E213" s="178">
        <v>0.6</v>
      </c>
      <c r="F213" s="179"/>
      <c r="G213" s="180">
        <f>ROUND(E213*F213,2)</f>
        <v>0</v>
      </c>
      <c r="H213" s="179"/>
      <c r="I213" s="180">
        <f>ROUND(E213*H213,2)</f>
        <v>0</v>
      </c>
      <c r="J213" s="179"/>
      <c r="K213" s="180">
        <f>ROUND(E213*J213,2)</f>
        <v>0</v>
      </c>
      <c r="L213" s="180">
        <v>21</v>
      </c>
      <c r="M213" s="180">
        <f>G213*(1+L213/100)</f>
        <v>0</v>
      </c>
      <c r="N213" s="178">
        <v>1.34E-3</v>
      </c>
      <c r="O213" s="178">
        <f>ROUND(E213*N213,2)</f>
        <v>0</v>
      </c>
      <c r="P213" s="178">
        <v>0</v>
      </c>
      <c r="Q213" s="178">
        <f>ROUND(E213*P213,2)</f>
        <v>0</v>
      </c>
      <c r="R213" s="180" t="s">
        <v>477</v>
      </c>
      <c r="S213" s="180" t="s">
        <v>272</v>
      </c>
      <c r="T213" s="181" t="s">
        <v>272</v>
      </c>
      <c r="U213" s="160">
        <v>0.39</v>
      </c>
      <c r="V213" s="160">
        <f>ROUND(E213*U213,2)</f>
        <v>0.23</v>
      </c>
      <c r="W213" s="160"/>
      <c r="X213" s="160" t="s">
        <v>313</v>
      </c>
      <c r="Y213" s="160" t="s">
        <v>275</v>
      </c>
      <c r="Z213" s="149"/>
      <c r="AA213" s="149"/>
      <c r="AB213" s="149"/>
      <c r="AC213" s="149"/>
      <c r="AD213" s="149"/>
      <c r="AE213" s="149"/>
      <c r="AF213" s="149"/>
      <c r="AG213" s="149" t="s">
        <v>314</v>
      </c>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2" x14ac:dyDescent="0.2">
      <c r="A214" s="156"/>
      <c r="B214" s="157"/>
      <c r="C214" s="262"/>
      <c r="D214" s="263"/>
      <c r="E214" s="263"/>
      <c r="F214" s="263"/>
      <c r="G214" s="263"/>
      <c r="H214" s="160"/>
      <c r="I214" s="160"/>
      <c r="J214" s="160"/>
      <c r="K214" s="160"/>
      <c r="L214" s="160"/>
      <c r="M214" s="160"/>
      <c r="N214" s="159"/>
      <c r="O214" s="159"/>
      <c r="P214" s="159"/>
      <c r="Q214" s="159"/>
      <c r="R214" s="160"/>
      <c r="S214" s="160"/>
      <c r="T214" s="160"/>
      <c r="U214" s="160"/>
      <c r="V214" s="160"/>
      <c r="W214" s="160"/>
      <c r="X214" s="160"/>
      <c r="Y214" s="160"/>
      <c r="Z214" s="149"/>
      <c r="AA214" s="149"/>
      <c r="AB214" s="149"/>
      <c r="AC214" s="149"/>
      <c r="AD214" s="149"/>
      <c r="AE214" s="149"/>
      <c r="AF214" s="149"/>
      <c r="AG214" s="149" t="s">
        <v>279</v>
      </c>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ht="22.5" outlineLevel="1" x14ac:dyDescent="0.2">
      <c r="A215" s="175">
        <v>54</v>
      </c>
      <c r="B215" s="176" t="s">
        <v>514</v>
      </c>
      <c r="C215" s="185" t="s">
        <v>515</v>
      </c>
      <c r="D215" s="177" t="s">
        <v>330</v>
      </c>
      <c r="E215" s="178">
        <v>0.6</v>
      </c>
      <c r="F215" s="179"/>
      <c r="G215" s="180">
        <f>ROUND(E215*F215,2)</f>
        <v>0</v>
      </c>
      <c r="H215" s="179"/>
      <c r="I215" s="180">
        <f>ROUND(E215*H215,2)</f>
        <v>0</v>
      </c>
      <c r="J215" s="179"/>
      <c r="K215" s="180">
        <f>ROUND(E215*J215,2)</f>
        <v>0</v>
      </c>
      <c r="L215" s="180">
        <v>21</v>
      </c>
      <c r="M215" s="180">
        <f>G215*(1+L215/100)</f>
        <v>0</v>
      </c>
      <c r="N215" s="178">
        <v>1.34E-3</v>
      </c>
      <c r="O215" s="178">
        <f>ROUND(E215*N215,2)</f>
        <v>0</v>
      </c>
      <c r="P215" s="178">
        <v>0</v>
      </c>
      <c r="Q215" s="178">
        <f>ROUND(E215*P215,2)</f>
        <v>0</v>
      </c>
      <c r="R215" s="180" t="s">
        <v>477</v>
      </c>
      <c r="S215" s="180" t="s">
        <v>272</v>
      </c>
      <c r="T215" s="181" t="s">
        <v>272</v>
      </c>
      <c r="U215" s="160">
        <v>0.41</v>
      </c>
      <c r="V215" s="160">
        <f>ROUND(E215*U215,2)</f>
        <v>0.25</v>
      </c>
      <c r="W215" s="160"/>
      <c r="X215" s="160" t="s">
        <v>313</v>
      </c>
      <c r="Y215" s="160" t="s">
        <v>275</v>
      </c>
      <c r="Z215" s="149"/>
      <c r="AA215" s="149"/>
      <c r="AB215" s="149"/>
      <c r="AC215" s="149"/>
      <c r="AD215" s="149"/>
      <c r="AE215" s="149"/>
      <c r="AF215" s="149"/>
      <c r="AG215" s="149" t="s">
        <v>314</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2" x14ac:dyDescent="0.2">
      <c r="A216" s="156"/>
      <c r="B216" s="157"/>
      <c r="C216" s="262"/>
      <c r="D216" s="263"/>
      <c r="E216" s="263"/>
      <c r="F216" s="263"/>
      <c r="G216" s="263"/>
      <c r="H216" s="160"/>
      <c r="I216" s="160"/>
      <c r="J216" s="160"/>
      <c r="K216" s="160"/>
      <c r="L216" s="160"/>
      <c r="M216" s="160"/>
      <c r="N216" s="159"/>
      <c r="O216" s="159"/>
      <c r="P216" s="159"/>
      <c r="Q216" s="159"/>
      <c r="R216" s="160"/>
      <c r="S216" s="160"/>
      <c r="T216" s="160"/>
      <c r="U216" s="160"/>
      <c r="V216" s="160"/>
      <c r="W216" s="160"/>
      <c r="X216" s="160"/>
      <c r="Y216" s="160"/>
      <c r="Z216" s="149"/>
      <c r="AA216" s="149"/>
      <c r="AB216" s="149"/>
      <c r="AC216" s="149"/>
      <c r="AD216" s="149"/>
      <c r="AE216" s="149"/>
      <c r="AF216" s="149"/>
      <c r="AG216" s="149" t="s">
        <v>279</v>
      </c>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ht="22.5" outlineLevel="1" x14ac:dyDescent="0.2">
      <c r="A217" s="175">
        <v>55</v>
      </c>
      <c r="B217" s="176" t="s">
        <v>516</v>
      </c>
      <c r="C217" s="185" t="s">
        <v>517</v>
      </c>
      <c r="D217" s="177" t="s">
        <v>330</v>
      </c>
      <c r="E217" s="178">
        <v>3</v>
      </c>
      <c r="F217" s="179"/>
      <c r="G217" s="180">
        <f>ROUND(E217*F217,2)</f>
        <v>0</v>
      </c>
      <c r="H217" s="179"/>
      <c r="I217" s="180">
        <f>ROUND(E217*H217,2)</f>
        <v>0</v>
      </c>
      <c r="J217" s="179"/>
      <c r="K217" s="180">
        <f>ROUND(E217*J217,2)</f>
        <v>0</v>
      </c>
      <c r="L217" s="180">
        <v>21</v>
      </c>
      <c r="M217" s="180">
        <f>G217*(1+L217/100)</f>
        <v>0</v>
      </c>
      <c r="N217" s="178">
        <v>1.34E-3</v>
      </c>
      <c r="O217" s="178">
        <f>ROUND(E217*N217,2)</f>
        <v>0</v>
      </c>
      <c r="P217" s="178">
        <v>0</v>
      </c>
      <c r="Q217" s="178">
        <f>ROUND(E217*P217,2)</f>
        <v>0</v>
      </c>
      <c r="R217" s="180" t="s">
        <v>477</v>
      </c>
      <c r="S217" s="180" t="s">
        <v>272</v>
      </c>
      <c r="T217" s="181" t="s">
        <v>272</v>
      </c>
      <c r="U217" s="160">
        <v>0.43</v>
      </c>
      <c r="V217" s="160">
        <f>ROUND(E217*U217,2)</f>
        <v>1.29</v>
      </c>
      <c r="W217" s="160"/>
      <c r="X217" s="160" t="s">
        <v>313</v>
      </c>
      <c r="Y217" s="160" t="s">
        <v>275</v>
      </c>
      <c r="Z217" s="149"/>
      <c r="AA217" s="149"/>
      <c r="AB217" s="149"/>
      <c r="AC217" s="149"/>
      <c r="AD217" s="149"/>
      <c r="AE217" s="149"/>
      <c r="AF217" s="149"/>
      <c r="AG217" s="149" t="s">
        <v>314</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2" x14ac:dyDescent="0.2">
      <c r="A218" s="156"/>
      <c r="B218" s="157"/>
      <c r="C218" s="262"/>
      <c r="D218" s="263"/>
      <c r="E218" s="263"/>
      <c r="F218" s="263"/>
      <c r="G218" s="263"/>
      <c r="H218" s="160"/>
      <c r="I218" s="160"/>
      <c r="J218" s="160"/>
      <c r="K218" s="160"/>
      <c r="L218" s="160"/>
      <c r="M218" s="160"/>
      <c r="N218" s="159"/>
      <c r="O218" s="159"/>
      <c r="P218" s="159"/>
      <c r="Q218" s="159"/>
      <c r="R218" s="160"/>
      <c r="S218" s="160"/>
      <c r="T218" s="160"/>
      <c r="U218" s="160"/>
      <c r="V218" s="160"/>
      <c r="W218" s="160"/>
      <c r="X218" s="160"/>
      <c r="Y218" s="160"/>
      <c r="Z218" s="149"/>
      <c r="AA218" s="149"/>
      <c r="AB218" s="149"/>
      <c r="AC218" s="149"/>
      <c r="AD218" s="149"/>
      <c r="AE218" s="149"/>
      <c r="AF218" s="149"/>
      <c r="AG218" s="149" t="s">
        <v>279</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ht="22.5" outlineLevel="1" x14ac:dyDescent="0.2">
      <c r="A219" s="175">
        <v>56</v>
      </c>
      <c r="B219" s="176" t="s">
        <v>518</v>
      </c>
      <c r="C219" s="185" t="s">
        <v>519</v>
      </c>
      <c r="D219" s="177" t="s">
        <v>330</v>
      </c>
      <c r="E219" s="178">
        <v>3.3</v>
      </c>
      <c r="F219" s="179"/>
      <c r="G219" s="180">
        <f>ROUND(E219*F219,2)</f>
        <v>0</v>
      </c>
      <c r="H219" s="179"/>
      <c r="I219" s="180">
        <f>ROUND(E219*H219,2)</f>
        <v>0</v>
      </c>
      <c r="J219" s="179"/>
      <c r="K219" s="180">
        <f>ROUND(E219*J219,2)</f>
        <v>0</v>
      </c>
      <c r="L219" s="180">
        <v>21</v>
      </c>
      <c r="M219" s="180">
        <f>G219*(1+L219/100)</f>
        <v>0</v>
      </c>
      <c r="N219" s="178">
        <v>1.34E-3</v>
      </c>
      <c r="O219" s="178">
        <f>ROUND(E219*N219,2)</f>
        <v>0</v>
      </c>
      <c r="P219" s="178">
        <v>0</v>
      </c>
      <c r="Q219" s="178">
        <f>ROUND(E219*P219,2)</f>
        <v>0</v>
      </c>
      <c r="R219" s="180" t="s">
        <v>477</v>
      </c>
      <c r="S219" s="180" t="s">
        <v>272</v>
      </c>
      <c r="T219" s="181" t="s">
        <v>272</v>
      </c>
      <c r="U219" s="160">
        <v>0.47499999999999998</v>
      </c>
      <c r="V219" s="160">
        <f>ROUND(E219*U219,2)</f>
        <v>1.57</v>
      </c>
      <c r="W219" s="160"/>
      <c r="X219" s="160" t="s">
        <v>313</v>
      </c>
      <c r="Y219" s="160" t="s">
        <v>275</v>
      </c>
      <c r="Z219" s="149"/>
      <c r="AA219" s="149"/>
      <c r="AB219" s="149"/>
      <c r="AC219" s="149"/>
      <c r="AD219" s="149"/>
      <c r="AE219" s="149"/>
      <c r="AF219" s="149"/>
      <c r="AG219" s="149" t="s">
        <v>314</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2" x14ac:dyDescent="0.2">
      <c r="A220" s="156"/>
      <c r="B220" s="157"/>
      <c r="C220" s="262"/>
      <c r="D220" s="263"/>
      <c r="E220" s="263"/>
      <c r="F220" s="263"/>
      <c r="G220" s="263"/>
      <c r="H220" s="160"/>
      <c r="I220" s="160"/>
      <c r="J220" s="160"/>
      <c r="K220" s="160"/>
      <c r="L220" s="160"/>
      <c r="M220" s="160"/>
      <c r="N220" s="159"/>
      <c r="O220" s="159"/>
      <c r="P220" s="159"/>
      <c r="Q220" s="159"/>
      <c r="R220" s="160"/>
      <c r="S220" s="160"/>
      <c r="T220" s="160"/>
      <c r="U220" s="160"/>
      <c r="V220" s="160"/>
      <c r="W220" s="160"/>
      <c r="X220" s="160"/>
      <c r="Y220" s="160"/>
      <c r="Z220" s="149"/>
      <c r="AA220" s="149"/>
      <c r="AB220" s="149"/>
      <c r="AC220" s="149"/>
      <c r="AD220" s="149"/>
      <c r="AE220" s="149"/>
      <c r="AF220" s="149"/>
      <c r="AG220" s="149" t="s">
        <v>279</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ht="22.5" outlineLevel="1" x14ac:dyDescent="0.2">
      <c r="A221" s="175">
        <v>57</v>
      </c>
      <c r="B221" s="176" t="s">
        <v>520</v>
      </c>
      <c r="C221" s="185" t="s">
        <v>521</v>
      </c>
      <c r="D221" s="177" t="s">
        <v>330</v>
      </c>
      <c r="E221" s="178">
        <v>0.3</v>
      </c>
      <c r="F221" s="179"/>
      <c r="G221" s="180">
        <f>ROUND(E221*F221,2)</f>
        <v>0</v>
      </c>
      <c r="H221" s="179"/>
      <c r="I221" s="180">
        <f>ROUND(E221*H221,2)</f>
        <v>0</v>
      </c>
      <c r="J221" s="179"/>
      <c r="K221" s="180">
        <f>ROUND(E221*J221,2)</f>
        <v>0</v>
      </c>
      <c r="L221" s="180">
        <v>21</v>
      </c>
      <c r="M221" s="180">
        <f>G221*(1+L221/100)</f>
        <v>0</v>
      </c>
      <c r="N221" s="178">
        <v>1.34E-3</v>
      </c>
      <c r="O221" s="178">
        <f>ROUND(E221*N221,2)</f>
        <v>0</v>
      </c>
      <c r="P221" s="178">
        <v>0</v>
      </c>
      <c r="Q221" s="178">
        <f>ROUND(E221*P221,2)</f>
        <v>0</v>
      </c>
      <c r="R221" s="180" t="s">
        <v>477</v>
      </c>
      <c r="S221" s="180" t="s">
        <v>272</v>
      </c>
      <c r="T221" s="181" t="s">
        <v>272</v>
      </c>
      <c r="U221" s="160">
        <v>0.54500000000000004</v>
      </c>
      <c r="V221" s="160">
        <f>ROUND(E221*U221,2)</f>
        <v>0.16</v>
      </c>
      <c r="W221" s="160"/>
      <c r="X221" s="160" t="s">
        <v>313</v>
      </c>
      <c r="Y221" s="160" t="s">
        <v>275</v>
      </c>
      <c r="Z221" s="149"/>
      <c r="AA221" s="149"/>
      <c r="AB221" s="149"/>
      <c r="AC221" s="149"/>
      <c r="AD221" s="149"/>
      <c r="AE221" s="149"/>
      <c r="AF221" s="149"/>
      <c r="AG221" s="149" t="s">
        <v>314</v>
      </c>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2" x14ac:dyDescent="0.2">
      <c r="A222" s="156"/>
      <c r="B222" s="157"/>
      <c r="C222" s="262"/>
      <c r="D222" s="263"/>
      <c r="E222" s="263"/>
      <c r="F222" s="263"/>
      <c r="G222" s="263"/>
      <c r="H222" s="160"/>
      <c r="I222" s="160"/>
      <c r="J222" s="160"/>
      <c r="K222" s="160"/>
      <c r="L222" s="160"/>
      <c r="M222" s="160"/>
      <c r="N222" s="159"/>
      <c r="O222" s="159"/>
      <c r="P222" s="159"/>
      <c r="Q222" s="159"/>
      <c r="R222" s="160"/>
      <c r="S222" s="160"/>
      <c r="T222" s="160"/>
      <c r="U222" s="160"/>
      <c r="V222" s="160"/>
      <c r="W222" s="160"/>
      <c r="X222" s="160"/>
      <c r="Y222" s="160"/>
      <c r="Z222" s="149"/>
      <c r="AA222" s="149"/>
      <c r="AB222" s="149"/>
      <c r="AC222" s="149"/>
      <c r="AD222" s="149"/>
      <c r="AE222" s="149"/>
      <c r="AF222" s="149"/>
      <c r="AG222" s="149" t="s">
        <v>279</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1" x14ac:dyDescent="0.2">
      <c r="A223" s="175">
        <v>58</v>
      </c>
      <c r="B223" s="176" t="s">
        <v>522</v>
      </c>
      <c r="C223" s="185" t="s">
        <v>523</v>
      </c>
      <c r="D223" s="177" t="s">
        <v>330</v>
      </c>
      <c r="E223" s="178">
        <v>0.2</v>
      </c>
      <c r="F223" s="179"/>
      <c r="G223" s="180">
        <f>ROUND(E223*F223,2)</f>
        <v>0</v>
      </c>
      <c r="H223" s="179"/>
      <c r="I223" s="180">
        <f>ROUND(E223*H223,2)</f>
        <v>0</v>
      </c>
      <c r="J223" s="179"/>
      <c r="K223" s="180">
        <f>ROUND(E223*J223,2)</f>
        <v>0</v>
      </c>
      <c r="L223" s="180">
        <v>21</v>
      </c>
      <c r="M223" s="180">
        <f>G223*(1+L223/100)</f>
        <v>0</v>
      </c>
      <c r="N223" s="178">
        <v>0</v>
      </c>
      <c r="O223" s="178">
        <f>ROUND(E223*N223,2)</f>
        <v>0</v>
      </c>
      <c r="P223" s="178">
        <v>7.0699999999999999E-3</v>
      </c>
      <c r="Q223" s="178">
        <f>ROUND(E223*P223,2)</f>
        <v>0</v>
      </c>
      <c r="R223" s="180" t="s">
        <v>477</v>
      </c>
      <c r="S223" s="180" t="s">
        <v>272</v>
      </c>
      <c r="T223" s="181" t="s">
        <v>272</v>
      </c>
      <c r="U223" s="160">
        <v>2.5499999999999998</v>
      </c>
      <c r="V223" s="160">
        <f>ROUND(E223*U223,2)</f>
        <v>0.51</v>
      </c>
      <c r="W223" s="160"/>
      <c r="X223" s="160" t="s">
        <v>313</v>
      </c>
      <c r="Y223" s="160" t="s">
        <v>275</v>
      </c>
      <c r="Z223" s="149"/>
      <c r="AA223" s="149"/>
      <c r="AB223" s="149"/>
      <c r="AC223" s="149"/>
      <c r="AD223" s="149"/>
      <c r="AE223" s="149"/>
      <c r="AF223" s="149"/>
      <c r="AG223" s="149" t="s">
        <v>314</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x14ac:dyDescent="0.2">
      <c r="A224" s="156"/>
      <c r="B224" s="157"/>
      <c r="C224" s="186" t="s">
        <v>524</v>
      </c>
      <c r="D224" s="165"/>
      <c r="E224" s="166">
        <v>0.2</v>
      </c>
      <c r="F224" s="160"/>
      <c r="G224" s="160"/>
      <c r="H224" s="160"/>
      <c r="I224" s="160"/>
      <c r="J224" s="160"/>
      <c r="K224" s="160"/>
      <c r="L224" s="160"/>
      <c r="M224" s="160"/>
      <c r="N224" s="159"/>
      <c r="O224" s="159"/>
      <c r="P224" s="159"/>
      <c r="Q224" s="159"/>
      <c r="R224" s="160"/>
      <c r="S224" s="160"/>
      <c r="T224" s="160"/>
      <c r="U224" s="160"/>
      <c r="V224" s="160"/>
      <c r="W224" s="160"/>
      <c r="X224" s="160"/>
      <c r="Y224" s="160"/>
      <c r="Z224" s="149"/>
      <c r="AA224" s="149"/>
      <c r="AB224" s="149"/>
      <c r="AC224" s="149"/>
      <c r="AD224" s="149"/>
      <c r="AE224" s="149"/>
      <c r="AF224" s="149"/>
      <c r="AG224" s="149" t="s">
        <v>284</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2" x14ac:dyDescent="0.2">
      <c r="A225" s="156"/>
      <c r="B225" s="157"/>
      <c r="C225" s="251"/>
      <c r="D225" s="252"/>
      <c r="E225" s="252"/>
      <c r="F225" s="252"/>
      <c r="G225" s="252"/>
      <c r="H225" s="160"/>
      <c r="I225" s="160"/>
      <c r="J225" s="160"/>
      <c r="K225" s="160"/>
      <c r="L225" s="160"/>
      <c r="M225" s="160"/>
      <c r="N225" s="159"/>
      <c r="O225" s="159"/>
      <c r="P225" s="159"/>
      <c r="Q225" s="159"/>
      <c r="R225" s="160"/>
      <c r="S225" s="160"/>
      <c r="T225" s="160"/>
      <c r="U225" s="160"/>
      <c r="V225" s="160"/>
      <c r="W225" s="160"/>
      <c r="X225" s="160"/>
      <c r="Y225" s="160"/>
      <c r="Z225" s="149"/>
      <c r="AA225" s="149"/>
      <c r="AB225" s="149"/>
      <c r="AC225" s="149"/>
      <c r="AD225" s="149"/>
      <c r="AE225" s="149"/>
      <c r="AF225" s="149"/>
      <c r="AG225" s="149" t="s">
        <v>279</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1" x14ac:dyDescent="0.2">
      <c r="A226" s="175">
        <v>59</v>
      </c>
      <c r="B226" s="176" t="s">
        <v>525</v>
      </c>
      <c r="C226" s="185" t="s">
        <v>526</v>
      </c>
      <c r="D226" s="177" t="s">
        <v>330</v>
      </c>
      <c r="E226" s="178">
        <v>0.4</v>
      </c>
      <c r="F226" s="179"/>
      <c r="G226" s="180">
        <f>ROUND(E226*F226,2)</f>
        <v>0</v>
      </c>
      <c r="H226" s="179"/>
      <c r="I226" s="180">
        <f>ROUND(E226*H226,2)</f>
        <v>0</v>
      </c>
      <c r="J226" s="179"/>
      <c r="K226" s="180">
        <f>ROUND(E226*J226,2)</f>
        <v>0</v>
      </c>
      <c r="L226" s="180">
        <v>21</v>
      </c>
      <c r="M226" s="180">
        <f>G226*(1+L226/100)</f>
        <v>0</v>
      </c>
      <c r="N226" s="178">
        <v>0</v>
      </c>
      <c r="O226" s="178">
        <f>ROUND(E226*N226,2)</f>
        <v>0</v>
      </c>
      <c r="P226" s="178">
        <v>1.256E-2</v>
      </c>
      <c r="Q226" s="178">
        <f>ROUND(E226*P226,2)</f>
        <v>0.01</v>
      </c>
      <c r="R226" s="180" t="s">
        <v>477</v>
      </c>
      <c r="S226" s="180" t="s">
        <v>272</v>
      </c>
      <c r="T226" s="181" t="s">
        <v>272</v>
      </c>
      <c r="U226" s="160">
        <v>2.7</v>
      </c>
      <c r="V226" s="160">
        <f>ROUND(E226*U226,2)</f>
        <v>1.08</v>
      </c>
      <c r="W226" s="160"/>
      <c r="X226" s="160" t="s">
        <v>313</v>
      </c>
      <c r="Y226" s="160" t="s">
        <v>275</v>
      </c>
      <c r="Z226" s="149"/>
      <c r="AA226" s="149"/>
      <c r="AB226" s="149"/>
      <c r="AC226" s="149"/>
      <c r="AD226" s="149"/>
      <c r="AE226" s="149"/>
      <c r="AF226" s="149"/>
      <c r="AG226" s="149" t="s">
        <v>314</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2" x14ac:dyDescent="0.2">
      <c r="A227" s="156"/>
      <c r="B227" s="157"/>
      <c r="C227" s="186" t="s">
        <v>527</v>
      </c>
      <c r="D227" s="165"/>
      <c r="E227" s="166">
        <v>0.4</v>
      </c>
      <c r="F227" s="160"/>
      <c r="G227" s="160"/>
      <c r="H227" s="160"/>
      <c r="I227" s="160"/>
      <c r="J227" s="160"/>
      <c r="K227" s="160"/>
      <c r="L227" s="160"/>
      <c r="M227" s="160"/>
      <c r="N227" s="159"/>
      <c r="O227" s="159"/>
      <c r="P227" s="159"/>
      <c r="Q227" s="159"/>
      <c r="R227" s="160"/>
      <c r="S227" s="160"/>
      <c r="T227" s="160"/>
      <c r="U227" s="160"/>
      <c r="V227" s="160"/>
      <c r="W227" s="160"/>
      <c r="X227" s="160"/>
      <c r="Y227" s="160"/>
      <c r="Z227" s="149"/>
      <c r="AA227" s="149"/>
      <c r="AB227" s="149"/>
      <c r="AC227" s="149"/>
      <c r="AD227" s="149"/>
      <c r="AE227" s="149"/>
      <c r="AF227" s="149"/>
      <c r="AG227" s="149" t="s">
        <v>284</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2" x14ac:dyDescent="0.2">
      <c r="A228" s="156"/>
      <c r="B228" s="157"/>
      <c r="C228" s="251"/>
      <c r="D228" s="252"/>
      <c r="E228" s="252"/>
      <c r="F228" s="252"/>
      <c r="G228" s="252"/>
      <c r="H228" s="160"/>
      <c r="I228" s="160"/>
      <c r="J228" s="160"/>
      <c r="K228" s="160"/>
      <c r="L228" s="160"/>
      <c r="M228" s="160"/>
      <c r="N228" s="159"/>
      <c r="O228" s="159"/>
      <c r="P228" s="159"/>
      <c r="Q228" s="159"/>
      <c r="R228" s="160"/>
      <c r="S228" s="160"/>
      <c r="T228" s="160"/>
      <c r="U228" s="160"/>
      <c r="V228" s="160"/>
      <c r="W228" s="160"/>
      <c r="X228" s="160"/>
      <c r="Y228" s="160"/>
      <c r="Z228" s="149"/>
      <c r="AA228" s="149"/>
      <c r="AB228" s="149"/>
      <c r="AC228" s="149"/>
      <c r="AD228" s="149"/>
      <c r="AE228" s="149"/>
      <c r="AF228" s="149"/>
      <c r="AG228" s="149" t="s">
        <v>279</v>
      </c>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ht="22.5" outlineLevel="1" x14ac:dyDescent="0.2">
      <c r="A229" s="175">
        <v>60</v>
      </c>
      <c r="B229" s="176" t="s">
        <v>528</v>
      </c>
      <c r="C229" s="185" t="s">
        <v>529</v>
      </c>
      <c r="D229" s="177" t="s">
        <v>357</v>
      </c>
      <c r="E229" s="178">
        <v>2</v>
      </c>
      <c r="F229" s="179"/>
      <c r="G229" s="180">
        <f>ROUND(E229*F229,2)</f>
        <v>0</v>
      </c>
      <c r="H229" s="179"/>
      <c r="I229" s="180">
        <f>ROUND(E229*H229,2)</f>
        <v>0</v>
      </c>
      <c r="J229" s="179"/>
      <c r="K229" s="180">
        <f>ROUND(E229*J229,2)</f>
        <v>0</v>
      </c>
      <c r="L229" s="180">
        <v>21</v>
      </c>
      <c r="M229" s="180">
        <f>G229*(1+L229/100)</f>
        <v>0</v>
      </c>
      <c r="N229" s="178">
        <v>3.4000000000000002E-4</v>
      </c>
      <c r="O229" s="178">
        <f>ROUND(E229*N229,2)</f>
        <v>0</v>
      </c>
      <c r="P229" s="178">
        <v>5.3999999999999999E-2</v>
      </c>
      <c r="Q229" s="178">
        <f>ROUND(E229*P229,2)</f>
        <v>0.11</v>
      </c>
      <c r="R229" s="180" t="s">
        <v>477</v>
      </c>
      <c r="S229" s="180" t="s">
        <v>272</v>
      </c>
      <c r="T229" s="181" t="s">
        <v>272</v>
      </c>
      <c r="U229" s="160">
        <v>0.38100000000000001</v>
      </c>
      <c r="V229" s="160">
        <f>ROUND(E229*U229,2)</f>
        <v>0.76</v>
      </c>
      <c r="W229" s="160"/>
      <c r="X229" s="160" t="s">
        <v>313</v>
      </c>
      <c r="Y229" s="160" t="s">
        <v>275</v>
      </c>
      <c r="Z229" s="149"/>
      <c r="AA229" s="149"/>
      <c r="AB229" s="149"/>
      <c r="AC229" s="149"/>
      <c r="AD229" s="149"/>
      <c r="AE229" s="149"/>
      <c r="AF229" s="149"/>
      <c r="AG229" s="149" t="s">
        <v>314</v>
      </c>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2" x14ac:dyDescent="0.2">
      <c r="A230" s="156"/>
      <c r="B230" s="157"/>
      <c r="C230" s="260" t="s">
        <v>530</v>
      </c>
      <c r="D230" s="261"/>
      <c r="E230" s="261"/>
      <c r="F230" s="261"/>
      <c r="G230" s="261"/>
      <c r="H230" s="160"/>
      <c r="I230" s="160"/>
      <c r="J230" s="160"/>
      <c r="K230" s="160"/>
      <c r="L230" s="160"/>
      <c r="M230" s="160"/>
      <c r="N230" s="159"/>
      <c r="O230" s="159"/>
      <c r="P230" s="159"/>
      <c r="Q230" s="159"/>
      <c r="R230" s="160"/>
      <c r="S230" s="160"/>
      <c r="T230" s="160"/>
      <c r="U230" s="160"/>
      <c r="V230" s="160"/>
      <c r="W230" s="160"/>
      <c r="X230" s="160"/>
      <c r="Y230" s="160"/>
      <c r="Z230" s="149"/>
      <c r="AA230" s="149"/>
      <c r="AB230" s="149"/>
      <c r="AC230" s="149"/>
      <c r="AD230" s="149"/>
      <c r="AE230" s="149"/>
      <c r="AF230" s="149"/>
      <c r="AG230" s="149" t="s">
        <v>316</v>
      </c>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2" x14ac:dyDescent="0.2">
      <c r="A231" s="156"/>
      <c r="B231" s="157"/>
      <c r="C231" s="186" t="s">
        <v>531</v>
      </c>
      <c r="D231" s="165"/>
      <c r="E231" s="166">
        <v>2</v>
      </c>
      <c r="F231" s="160"/>
      <c r="G231" s="160"/>
      <c r="H231" s="160"/>
      <c r="I231" s="160"/>
      <c r="J231" s="160"/>
      <c r="K231" s="160"/>
      <c r="L231" s="160"/>
      <c r="M231" s="160"/>
      <c r="N231" s="159"/>
      <c r="O231" s="159"/>
      <c r="P231" s="159"/>
      <c r="Q231" s="159"/>
      <c r="R231" s="160"/>
      <c r="S231" s="160"/>
      <c r="T231" s="160"/>
      <c r="U231" s="160"/>
      <c r="V231" s="160"/>
      <c r="W231" s="160"/>
      <c r="X231" s="160"/>
      <c r="Y231" s="160"/>
      <c r="Z231" s="149"/>
      <c r="AA231" s="149"/>
      <c r="AB231" s="149"/>
      <c r="AC231" s="149"/>
      <c r="AD231" s="149"/>
      <c r="AE231" s="149"/>
      <c r="AF231" s="149"/>
      <c r="AG231" s="149" t="s">
        <v>284</v>
      </c>
      <c r="AH231" s="149">
        <v>0</v>
      </c>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2" x14ac:dyDescent="0.2">
      <c r="A232" s="156"/>
      <c r="B232" s="157"/>
      <c r="C232" s="251"/>
      <c r="D232" s="252"/>
      <c r="E232" s="252"/>
      <c r="F232" s="252"/>
      <c r="G232" s="252"/>
      <c r="H232" s="160"/>
      <c r="I232" s="160"/>
      <c r="J232" s="160"/>
      <c r="K232" s="160"/>
      <c r="L232" s="160"/>
      <c r="M232" s="160"/>
      <c r="N232" s="159"/>
      <c r="O232" s="159"/>
      <c r="P232" s="159"/>
      <c r="Q232" s="159"/>
      <c r="R232" s="160"/>
      <c r="S232" s="160"/>
      <c r="T232" s="160"/>
      <c r="U232" s="160"/>
      <c r="V232" s="160"/>
      <c r="W232" s="160"/>
      <c r="X232" s="160"/>
      <c r="Y232" s="160"/>
      <c r="Z232" s="149"/>
      <c r="AA232" s="149"/>
      <c r="AB232" s="149"/>
      <c r="AC232" s="149"/>
      <c r="AD232" s="149"/>
      <c r="AE232" s="149"/>
      <c r="AF232" s="149"/>
      <c r="AG232" s="149" t="s">
        <v>279</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ht="22.5" outlineLevel="1" x14ac:dyDescent="0.2">
      <c r="A233" s="175">
        <v>61</v>
      </c>
      <c r="B233" s="176" t="s">
        <v>532</v>
      </c>
      <c r="C233" s="185" t="s">
        <v>533</v>
      </c>
      <c r="D233" s="177" t="s">
        <v>357</v>
      </c>
      <c r="E233" s="178">
        <v>1</v>
      </c>
      <c r="F233" s="179"/>
      <c r="G233" s="180">
        <f>ROUND(E233*F233,2)</f>
        <v>0</v>
      </c>
      <c r="H233" s="179"/>
      <c r="I233" s="180">
        <f>ROUND(E233*H233,2)</f>
        <v>0</v>
      </c>
      <c r="J233" s="179"/>
      <c r="K233" s="180">
        <f>ROUND(E233*J233,2)</f>
        <v>0</v>
      </c>
      <c r="L233" s="180">
        <v>21</v>
      </c>
      <c r="M233" s="180">
        <f>G233*(1+L233/100)</f>
        <v>0</v>
      </c>
      <c r="N233" s="178">
        <v>3.4000000000000002E-4</v>
      </c>
      <c r="O233" s="178">
        <f>ROUND(E233*N233,2)</f>
        <v>0</v>
      </c>
      <c r="P233" s="178">
        <v>6.9000000000000006E-2</v>
      </c>
      <c r="Q233" s="178">
        <f>ROUND(E233*P233,2)</f>
        <v>7.0000000000000007E-2</v>
      </c>
      <c r="R233" s="180" t="s">
        <v>477</v>
      </c>
      <c r="S233" s="180" t="s">
        <v>272</v>
      </c>
      <c r="T233" s="181" t="s">
        <v>272</v>
      </c>
      <c r="U233" s="160">
        <v>0.21299999999999999</v>
      </c>
      <c r="V233" s="160">
        <f>ROUND(E233*U233,2)</f>
        <v>0.21</v>
      </c>
      <c r="W233" s="160"/>
      <c r="X233" s="160" t="s">
        <v>313</v>
      </c>
      <c r="Y233" s="160" t="s">
        <v>275</v>
      </c>
      <c r="Z233" s="149"/>
      <c r="AA233" s="149"/>
      <c r="AB233" s="149"/>
      <c r="AC233" s="149"/>
      <c r="AD233" s="149"/>
      <c r="AE233" s="149"/>
      <c r="AF233" s="149"/>
      <c r="AG233" s="149" t="s">
        <v>314</v>
      </c>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2" x14ac:dyDescent="0.2">
      <c r="A234" s="156"/>
      <c r="B234" s="157"/>
      <c r="C234" s="260" t="s">
        <v>530</v>
      </c>
      <c r="D234" s="261"/>
      <c r="E234" s="261"/>
      <c r="F234" s="261"/>
      <c r="G234" s="261"/>
      <c r="H234" s="160"/>
      <c r="I234" s="160"/>
      <c r="J234" s="160"/>
      <c r="K234" s="160"/>
      <c r="L234" s="160"/>
      <c r="M234" s="160"/>
      <c r="N234" s="159"/>
      <c r="O234" s="159"/>
      <c r="P234" s="159"/>
      <c r="Q234" s="159"/>
      <c r="R234" s="160"/>
      <c r="S234" s="160"/>
      <c r="T234" s="160"/>
      <c r="U234" s="160"/>
      <c r="V234" s="160"/>
      <c r="W234" s="160"/>
      <c r="X234" s="160"/>
      <c r="Y234" s="160"/>
      <c r="Z234" s="149"/>
      <c r="AA234" s="149"/>
      <c r="AB234" s="149"/>
      <c r="AC234" s="149"/>
      <c r="AD234" s="149"/>
      <c r="AE234" s="149"/>
      <c r="AF234" s="149"/>
      <c r="AG234" s="149" t="s">
        <v>316</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2" x14ac:dyDescent="0.2">
      <c r="A235" s="156"/>
      <c r="B235" s="157"/>
      <c r="C235" s="186" t="s">
        <v>534</v>
      </c>
      <c r="D235" s="165"/>
      <c r="E235" s="166">
        <v>1</v>
      </c>
      <c r="F235" s="160"/>
      <c r="G235" s="160"/>
      <c r="H235" s="160"/>
      <c r="I235" s="160"/>
      <c r="J235" s="160"/>
      <c r="K235" s="160"/>
      <c r="L235" s="160"/>
      <c r="M235" s="160"/>
      <c r="N235" s="159"/>
      <c r="O235" s="159"/>
      <c r="P235" s="159"/>
      <c r="Q235" s="159"/>
      <c r="R235" s="160"/>
      <c r="S235" s="160"/>
      <c r="T235" s="160"/>
      <c r="U235" s="160"/>
      <c r="V235" s="160"/>
      <c r="W235" s="160"/>
      <c r="X235" s="160"/>
      <c r="Y235" s="160"/>
      <c r="Z235" s="149"/>
      <c r="AA235" s="149"/>
      <c r="AB235" s="149"/>
      <c r="AC235" s="149"/>
      <c r="AD235" s="149"/>
      <c r="AE235" s="149"/>
      <c r="AF235" s="149"/>
      <c r="AG235" s="149" t="s">
        <v>284</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2" x14ac:dyDescent="0.2">
      <c r="A236" s="156"/>
      <c r="B236" s="157"/>
      <c r="C236" s="251"/>
      <c r="D236" s="252"/>
      <c r="E236" s="252"/>
      <c r="F236" s="252"/>
      <c r="G236" s="252"/>
      <c r="H236" s="160"/>
      <c r="I236" s="160"/>
      <c r="J236" s="160"/>
      <c r="K236" s="160"/>
      <c r="L236" s="160"/>
      <c r="M236" s="160"/>
      <c r="N236" s="159"/>
      <c r="O236" s="159"/>
      <c r="P236" s="159"/>
      <c r="Q236" s="159"/>
      <c r="R236" s="160"/>
      <c r="S236" s="160"/>
      <c r="T236" s="160"/>
      <c r="U236" s="160"/>
      <c r="V236" s="160"/>
      <c r="W236" s="160"/>
      <c r="X236" s="160"/>
      <c r="Y236" s="160"/>
      <c r="Z236" s="149"/>
      <c r="AA236" s="149"/>
      <c r="AB236" s="149"/>
      <c r="AC236" s="149"/>
      <c r="AD236" s="149"/>
      <c r="AE236" s="149"/>
      <c r="AF236" s="149"/>
      <c r="AG236" s="149" t="s">
        <v>279</v>
      </c>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ht="22.5" outlineLevel="1" x14ac:dyDescent="0.2">
      <c r="A237" s="175">
        <v>62</v>
      </c>
      <c r="B237" s="176" t="s">
        <v>535</v>
      </c>
      <c r="C237" s="185" t="s">
        <v>536</v>
      </c>
      <c r="D237" s="177" t="s">
        <v>357</v>
      </c>
      <c r="E237" s="178">
        <v>1</v>
      </c>
      <c r="F237" s="179"/>
      <c r="G237" s="180">
        <f>ROUND(E237*F237,2)</f>
        <v>0</v>
      </c>
      <c r="H237" s="179"/>
      <c r="I237" s="180">
        <f>ROUND(E237*H237,2)</f>
        <v>0</v>
      </c>
      <c r="J237" s="179"/>
      <c r="K237" s="180">
        <f>ROUND(E237*J237,2)</f>
        <v>0</v>
      </c>
      <c r="L237" s="180">
        <v>21</v>
      </c>
      <c r="M237" s="180">
        <f>G237*(1+L237/100)</f>
        <v>0</v>
      </c>
      <c r="N237" s="178">
        <v>1.33E-3</v>
      </c>
      <c r="O237" s="178">
        <f>ROUND(E237*N237,2)</f>
        <v>0</v>
      </c>
      <c r="P237" s="178">
        <v>0.41299999999999998</v>
      </c>
      <c r="Q237" s="178">
        <f>ROUND(E237*P237,2)</f>
        <v>0.41</v>
      </c>
      <c r="R237" s="180" t="s">
        <v>477</v>
      </c>
      <c r="S237" s="180" t="s">
        <v>272</v>
      </c>
      <c r="T237" s="181" t="s">
        <v>272</v>
      </c>
      <c r="U237" s="160">
        <v>2.9420000000000002</v>
      </c>
      <c r="V237" s="160">
        <f>ROUND(E237*U237,2)</f>
        <v>2.94</v>
      </c>
      <c r="W237" s="160"/>
      <c r="X237" s="160" t="s">
        <v>313</v>
      </c>
      <c r="Y237" s="160" t="s">
        <v>275</v>
      </c>
      <c r="Z237" s="149"/>
      <c r="AA237" s="149"/>
      <c r="AB237" s="149"/>
      <c r="AC237" s="149"/>
      <c r="AD237" s="149"/>
      <c r="AE237" s="149"/>
      <c r="AF237" s="149"/>
      <c r="AG237" s="149" t="s">
        <v>314</v>
      </c>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2" x14ac:dyDescent="0.2">
      <c r="A238" s="156"/>
      <c r="B238" s="157"/>
      <c r="C238" s="260" t="s">
        <v>530</v>
      </c>
      <c r="D238" s="261"/>
      <c r="E238" s="261"/>
      <c r="F238" s="261"/>
      <c r="G238" s="261"/>
      <c r="H238" s="160"/>
      <c r="I238" s="160"/>
      <c r="J238" s="160"/>
      <c r="K238" s="160"/>
      <c r="L238" s="160"/>
      <c r="M238" s="160"/>
      <c r="N238" s="159"/>
      <c r="O238" s="159"/>
      <c r="P238" s="159"/>
      <c r="Q238" s="159"/>
      <c r="R238" s="160"/>
      <c r="S238" s="160"/>
      <c r="T238" s="160"/>
      <c r="U238" s="160"/>
      <c r="V238" s="160"/>
      <c r="W238" s="160"/>
      <c r="X238" s="160"/>
      <c r="Y238" s="160"/>
      <c r="Z238" s="149"/>
      <c r="AA238" s="149"/>
      <c r="AB238" s="149"/>
      <c r="AC238" s="149"/>
      <c r="AD238" s="149"/>
      <c r="AE238" s="149"/>
      <c r="AF238" s="149"/>
      <c r="AG238" s="149" t="s">
        <v>316</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2" x14ac:dyDescent="0.2">
      <c r="A239" s="156"/>
      <c r="B239" s="157"/>
      <c r="C239" s="186" t="s">
        <v>537</v>
      </c>
      <c r="D239" s="165"/>
      <c r="E239" s="166">
        <v>1</v>
      </c>
      <c r="F239" s="160"/>
      <c r="G239" s="160"/>
      <c r="H239" s="160"/>
      <c r="I239" s="160"/>
      <c r="J239" s="160"/>
      <c r="K239" s="160"/>
      <c r="L239" s="160"/>
      <c r="M239" s="160"/>
      <c r="N239" s="159"/>
      <c r="O239" s="159"/>
      <c r="P239" s="159"/>
      <c r="Q239" s="159"/>
      <c r="R239" s="160"/>
      <c r="S239" s="160"/>
      <c r="T239" s="160"/>
      <c r="U239" s="160"/>
      <c r="V239" s="160"/>
      <c r="W239" s="160"/>
      <c r="X239" s="160"/>
      <c r="Y239" s="160"/>
      <c r="Z239" s="149"/>
      <c r="AA239" s="149"/>
      <c r="AB239" s="149"/>
      <c r="AC239" s="149"/>
      <c r="AD239" s="149"/>
      <c r="AE239" s="149"/>
      <c r="AF239" s="149"/>
      <c r="AG239" s="149" t="s">
        <v>284</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2" x14ac:dyDescent="0.2">
      <c r="A240" s="156"/>
      <c r="B240" s="157"/>
      <c r="C240" s="251"/>
      <c r="D240" s="252"/>
      <c r="E240" s="252"/>
      <c r="F240" s="252"/>
      <c r="G240" s="252"/>
      <c r="H240" s="160"/>
      <c r="I240" s="160"/>
      <c r="J240" s="160"/>
      <c r="K240" s="160"/>
      <c r="L240" s="160"/>
      <c r="M240" s="160"/>
      <c r="N240" s="159"/>
      <c r="O240" s="159"/>
      <c r="P240" s="159"/>
      <c r="Q240" s="159"/>
      <c r="R240" s="160"/>
      <c r="S240" s="160"/>
      <c r="T240" s="160"/>
      <c r="U240" s="160"/>
      <c r="V240" s="160"/>
      <c r="W240" s="160"/>
      <c r="X240" s="160"/>
      <c r="Y240" s="160"/>
      <c r="Z240" s="149"/>
      <c r="AA240" s="149"/>
      <c r="AB240" s="149"/>
      <c r="AC240" s="149"/>
      <c r="AD240" s="149"/>
      <c r="AE240" s="149"/>
      <c r="AF240" s="149"/>
      <c r="AG240" s="149" t="s">
        <v>279</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ht="22.5" outlineLevel="1" x14ac:dyDescent="0.2">
      <c r="A241" s="175">
        <v>63</v>
      </c>
      <c r="B241" s="176" t="s">
        <v>538</v>
      </c>
      <c r="C241" s="185" t="s">
        <v>539</v>
      </c>
      <c r="D241" s="177" t="s">
        <v>357</v>
      </c>
      <c r="E241" s="178">
        <v>1</v>
      </c>
      <c r="F241" s="179"/>
      <c r="G241" s="180">
        <f>ROUND(E241*F241,2)</f>
        <v>0</v>
      </c>
      <c r="H241" s="179"/>
      <c r="I241" s="180">
        <f>ROUND(E241*H241,2)</f>
        <v>0</v>
      </c>
      <c r="J241" s="179"/>
      <c r="K241" s="180">
        <f>ROUND(E241*J241,2)</f>
        <v>0</v>
      </c>
      <c r="L241" s="180">
        <v>21</v>
      </c>
      <c r="M241" s="180">
        <f>G241*(1+L241/100)</f>
        <v>0</v>
      </c>
      <c r="N241" s="178">
        <v>0</v>
      </c>
      <c r="O241" s="178">
        <f>ROUND(E241*N241,2)</f>
        <v>0</v>
      </c>
      <c r="P241" s="178">
        <v>8.0000000000000002E-3</v>
      </c>
      <c r="Q241" s="178">
        <f>ROUND(E241*P241,2)</f>
        <v>0.01</v>
      </c>
      <c r="R241" s="180" t="s">
        <v>477</v>
      </c>
      <c r="S241" s="180" t="s">
        <v>272</v>
      </c>
      <c r="T241" s="181" t="s">
        <v>272</v>
      </c>
      <c r="U241" s="160">
        <v>0.51200000000000001</v>
      </c>
      <c r="V241" s="160">
        <f>ROUND(E241*U241,2)</f>
        <v>0.51</v>
      </c>
      <c r="W241" s="160"/>
      <c r="X241" s="160" t="s">
        <v>313</v>
      </c>
      <c r="Y241" s="160" t="s">
        <v>275</v>
      </c>
      <c r="Z241" s="149"/>
      <c r="AA241" s="149"/>
      <c r="AB241" s="149"/>
      <c r="AC241" s="149"/>
      <c r="AD241" s="149"/>
      <c r="AE241" s="149"/>
      <c r="AF241" s="149"/>
      <c r="AG241" s="149" t="s">
        <v>314</v>
      </c>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2" x14ac:dyDescent="0.2">
      <c r="A242" s="156"/>
      <c r="B242" s="157"/>
      <c r="C242" s="260" t="s">
        <v>540</v>
      </c>
      <c r="D242" s="261"/>
      <c r="E242" s="261"/>
      <c r="F242" s="261"/>
      <c r="G242" s="261"/>
      <c r="H242" s="160"/>
      <c r="I242" s="160"/>
      <c r="J242" s="160"/>
      <c r="K242" s="160"/>
      <c r="L242" s="160"/>
      <c r="M242" s="160"/>
      <c r="N242" s="159"/>
      <c r="O242" s="159"/>
      <c r="P242" s="159"/>
      <c r="Q242" s="159"/>
      <c r="R242" s="160"/>
      <c r="S242" s="160"/>
      <c r="T242" s="160"/>
      <c r="U242" s="160"/>
      <c r="V242" s="160"/>
      <c r="W242" s="160"/>
      <c r="X242" s="160"/>
      <c r="Y242" s="160"/>
      <c r="Z242" s="149"/>
      <c r="AA242" s="149"/>
      <c r="AB242" s="149"/>
      <c r="AC242" s="149"/>
      <c r="AD242" s="149"/>
      <c r="AE242" s="149"/>
      <c r="AF242" s="149"/>
      <c r="AG242" s="149" t="s">
        <v>316</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2" x14ac:dyDescent="0.2">
      <c r="A243" s="156"/>
      <c r="B243" s="157"/>
      <c r="C243" s="186" t="s">
        <v>541</v>
      </c>
      <c r="D243" s="165"/>
      <c r="E243" s="166">
        <v>1</v>
      </c>
      <c r="F243" s="160"/>
      <c r="G243" s="160"/>
      <c r="H243" s="160"/>
      <c r="I243" s="160"/>
      <c r="J243" s="160"/>
      <c r="K243" s="160"/>
      <c r="L243" s="160"/>
      <c r="M243" s="160"/>
      <c r="N243" s="159"/>
      <c r="O243" s="159"/>
      <c r="P243" s="159"/>
      <c r="Q243" s="159"/>
      <c r="R243" s="160"/>
      <c r="S243" s="160"/>
      <c r="T243" s="160"/>
      <c r="U243" s="160"/>
      <c r="V243" s="160"/>
      <c r="W243" s="160"/>
      <c r="X243" s="160"/>
      <c r="Y243" s="160"/>
      <c r="Z243" s="149"/>
      <c r="AA243" s="149"/>
      <c r="AB243" s="149"/>
      <c r="AC243" s="149"/>
      <c r="AD243" s="149"/>
      <c r="AE243" s="149"/>
      <c r="AF243" s="149"/>
      <c r="AG243" s="149" t="s">
        <v>284</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2" x14ac:dyDescent="0.2">
      <c r="A244" s="156"/>
      <c r="B244" s="157"/>
      <c r="C244" s="251"/>
      <c r="D244" s="252"/>
      <c r="E244" s="252"/>
      <c r="F244" s="252"/>
      <c r="G244" s="252"/>
      <c r="H244" s="160"/>
      <c r="I244" s="160"/>
      <c r="J244" s="160"/>
      <c r="K244" s="160"/>
      <c r="L244" s="160"/>
      <c r="M244" s="160"/>
      <c r="N244" s="159"/>
      <c r="O244" s="159"/>
      <c r="P244" s="159"/>
      <c r="Q244" s="159"/>
      <c r="R244" s="160"/>
      <c r="S244" s="160"/>
      <c r="T244" s="160"/>
      <c r="U244" s="160"/>
      <c r="V244" s="160"/>
      <c r="W244" s="160"/>
      <c r="X244" s="160"/>
      <c r="Y244" s="160"/>
      <c r="Z244" s="149"/>
      <c r="AA244" s="149"/>
      <c r="AB244" s="149"/>
      <c r="AC244" s="149"/>
      <c r="AD244" s="149"/>
      <c r="AE244" s="149"/>
      <c r="AF244" s="149"/>
      <c r="AG244" s="149" t="s">
        <v>279</v>
      </c>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ht="22.5" outlineLevel="1" x14ac:dyDescent="0.2">
      <c r="A245" s="175">
        <v>64</v>
      </c>
      <c r="B245" s="176" t="s">
        <v>542</v>
      </c>
      <c r="C245" s="185" t="s">
        <v>543</v>
      </c>
      <c r="D245" s="177" t="s">
        <v>357</v>
      </c>
      <c r="E245" s="178">
        <v>2</v>
      </c>
      <c r="F245" s="179"/>
      <c r="G245" s="180">
        <f>ROUND(E245*F245,2)</f>
        <v>0</v>
      </c>
      <c r="H245" s="179"/>
      <c r="I245" s="180">
        <f>ROUND(E245*H245,2)</f>
        <v>0</v>
      </c>
      <c r="J245" s="179"/>
      <c r="K245" s="180">
        <f>ROUND(E245*J245,2)</f>
        <v>0</v>
      </c>
      <c r="L245" s="180">
        <v>21</v>
      </c>
      <c r="M245" s="180">
        <f>G245*(1+L245/100)</f>
        <v>0</v>
      </c>
      <c r="N245" s="178">
        <v>4.8999999999999998E-4</v>
      </c>
      <c r="O245" s="178">
        <f>ROUND(E245*N245,2)</f>
        <v>0</v>
      </c>
      <c r="P245" s="178">
        <v>3.1E-2</v>
      </c>
      <c r="Q245" s="178">
        <f>ROUND(E245*P245,2)</f>
        <v>0.06</v>
      </c>
      <c r="R245" s="180" t="s">
        <v>477</v>
      </c>
      <c r="S245" s="180" t="s">
        <v>272</v>
      </c>
      <c r="T245" s="181" t="s">
        <v>272</v>
      </c>
      <c r="U245" s="160">
        <v>0.77200000000000002</v>
      </c>
      <c r="V245" s="160">
        <f>ROUND(E245*U245,2)</f>
        <v>1.54</v>
      </c>
      <c r="W245" s="160"/>
      <c r="X245" s="160" t="s">
        <v>313</v>
      </c>
      <c r="Y245" s="160" t="s">
        <v>275</v>
      </c>
      <c r="Z245" s="149"/>
      <c r="AA245" s="149"/>
      <c r="AB245" s="149"/>
      <c r="AC245" s="149"/>
      <c r="AD245" s="149"/>
      <c r="AE245" s="149"/>
      <c r="AF245" s="149"/>
      <c r="AG245" s="149" t="s">
        <v>314</v>
      </c>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2" x14ac:dyDescent="0.2">
      <c r="A246" s="156"/>
      <c r="B246" s="157"/>
      <c r="C246" s="186" t="s">
        <v>544</v>
      </c>
      <c r="D246" s="165"/>
      <c r="E246" s="166">
        <v>2</v>
      </c>
      <c r="F246" s="160"/>
      <c r="G246" s="160"/>
      <c r="H246" s="160"/>
      <c r="I246" s="160"/>
      <c r="J246" s="160"/>
      <c r="K246" s="160"/>
      <c r="L246" s="160"/>
      <c r="M246" s="160"/>
      <c r="N246" s="159"/>
      <c r="O246" s="159"/>
      <c r="P246" s="159"/>
      <c r="Q246" s="159"/>
      <c r="R246" s="160"/>
      <c r="S246" s="160"/>
      <c r="T246" s="160"/>
      <c r="U246" s="160"/>
      <c r="V246" s="160"/>
      <c r="W246" s="160"/>
      <c r="X246" s="160"/>
      <c r="Y246" s="160"/>
      <c r="Z246" s="149"/>
      <c r="AA246" s="149"/>
      <c r="AB246" s="149"/>
      <c r="AC246" s="149"/>
      <c r="AD246" s="149"/>
      <c r="AE246" s="149"/>
      <c r="AF246" s="149"/>
      <c r="AG246" s="149" t="s">
        <v>284</v>
      </c>
      <c r="AH246" s="149">
        <v>0</v>
      </c>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2" x14ac:dyDescent="0.2">
      <c r="A247" s="156"/>
      <c r="B247" s="157"/>
      <c r="C247" s="251"/>
      <c r="D247" s="252"/>
      <c r="E247" s="252"/>
      <c r="F247" s="252"/>
      <c r="G247" s="252"/>
      <c r="H247" s="160"/>
      <c r="I247" s="160"/>
      <c r="J247" s="160"/>
      <c r="K247" s="160"/>
      <c r="L247" s="160"/>
      <c r="M247" s="160"/>
      <c r="N247" s="159"/>
      <c r="O247" s="159"/>
      <c r="P247" s="159"/>
      <c r="Q247" s="159"/>
      <c r="R247" s="160"/>
      <c r="S247" s="160"/>
      <c r="T247" s="160"/>
      <c r="U247" s="160"/>
      <c r="V247" s="160"/>
      <c r="W247" s="160"/>
      <c r="X247" s="160"/>
      <c r="Y247" s="160"/>
      <c r="Z247" s="149"/>
      <c r="AA247" s="149"/>
      <c r="AB247" s="149"/>
      <c r="AC247" s="149"/>
      <c r="AD247" s="149"/>
      <c r="AE247" s="149"/>
      <c r="AF247" s="149"/>
      <c r="AG247" s="149" t="s">
        <v>279</v>
      </c>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ht="22.5" outlineLevel="1" x14ac:dyDescent="0.2">
      <c r="A248" s="175">
        <v>65</v>
      </c>
      <c r="B248" s="176" t="s">
        <v>545</v>
      </c>
      <c r="C248" s="185" t="s">
        <v>546</v>
      </c>
      <c r="D248" s="177" t="s">
        <v>389</v>
      </c>
      <c r="E248" s="178">
        <v>126.4342</v>
      </c>
      <c r="F248" s="179"/>
      <c r="G248" s="180">
        <f>ROUND(E248*F248,2)</f>
        <v>0</v>
      </c>
      <c r="H248" s="179"/>
      <c r="I248" s="180">
        <f>ROUND(E248*H248,2)</f>
        <v>0</v>
      </c>
      <c r="J248" s="179"/>
      <c r="K248" s="180">
        <f>ROUND(E248*J248,2)</f>
        <v>0</v>
      </c>
      <c r="L248" s="180">
        <v>21</v>
      </c>
      <c r="M248" s="180">
        <f>G248*(1+L248/100)</f>
        <v>0</v>
      </c>
      <c r="N248" s="178">
        <v>0</v>
      </c>
      <c r="O248" s="178">
        <f>ROUND(E248*N248,2)</f>
        <v>0</v>
      </c>
      <c r="P248" s="178">
        <v>0.01</v>
      </c>
      <c r="Q248" s="178">
        <f>ROUND(E248*P248,2)</f>
        <v>1.26</v>
      </c>
      <c r="R248" s="180" t="s">
        <v>477</v>
      </c>
      <c r="S248" s="180" t="s">
        <v>272</v>
      </c>
      <c r="T248" s="181" t="s">
        <v>272</v>
      </c>
      <c r="U248" s="160">
        <v>0.08</v>
      </c>
      <c r="V248" s="160">
        <f>ROUND(E248*U248,2)</f>
        <v>10.11</v>
      </c>
      <c r="W248" s="160"/>
      <c r="X248" s="160" t="s">
        <v>313</v>
      </c>
      <c r="Y248" s="160" t="s">
        <v>275</v>
      </c>
      <c r="Z248" s="149"/>
      <c r="AA248" s="149"/>
      <c r="AB248" s="149"/>
      <c r="AC248" s="149"/>
      <c r="AD248" s="149"/>
      <c r="AE248" s="149"/>
      <c r="AF248" s="149"/>
      <c r="AG248" s="149" t="s">
        <v>314</v>
      </c>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2" x14ac:dyDescent="0.2">
      <c r="A249" s="156"/>
      <c r="B249" s="157"/>
      <c r="C249" s="186" t="s">
        <v>547</v>
      </c>
      <c r="D249" s="165"/>
      <c r="E249" s="166">
        <v>47.545000000000002</v>
      </c>
      <c r="F249" s="160"/>
      <c r="G249" s="160"/>
      <c r="H249" s="160"/>
      <c r="I249" s="160"/>
      <c r="J249" s="160"/>
      <c r="K249" s="160"/>
      <c r="L249" s="160"/>
      <c r="M249" s="160"/>
      <c r="N249" s="159"/>
      <c r="O249" s="159"/>
      <c r="P249" s="159"/>
      <c r="Q249" s="159"/>
      <c r="R249" s="160"/>
      <c r="S249" s="160"/>
      <c r="T249" s="160"/>
      <c r="U249" s="160"/>
      <c r="V249" s="160"/>
      <c r="W249" s="160"/>
      <c r="X249" s="160"/>
      <c r="Y249" s="160"/>
      <c r="Z249" s="149"/>
      <c r="AA249" s="149"/>
      <c r="AB249" s="149"/>
      <c r="AC249" s="149"/>
      <c r="AD249" s="149"/>
      <c r="AE249" s="149"/>
      <c r="AF249" s="149"/>
      <c r="AG249" s="149" t="s">
        <v>284</v>
      </c>
      <c r="AH249" s="149">
        <v>0</v>
      </c>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3" x14ac:dyDescent="0.2">
      <c r="A250" s="156"/>
      <c r="B250" s="157"/>
      <c r="C250" s="186" t="s">
        <v>548</v>
      </c>
      <c r="D250" s="165"/>
      <c r="E250" s="166">
        <v>78.889200000000002</v>
      </c>
      <c r="F250" s="160"/>
      <c r="G250" s="160"/>
      <c r="H250" s="160"/>
      <c r="I250" s="160"/>
      <c r="J250" s="160"/>
      <c r="K250" s="160"/>
      <c r="L250" s="160"/>
      <c r="M250" s="160"/>
      <c r="N250" s="159"/>
      <c r="O250" s="159"/>
      <c r="P250" s="159"/>
      <c r="Q250" s="159"/>
      <c r="R250" s="160"/>
      <c r="S250" s="160"/>
      <c r="T250" s="160"/>
      <c r="U250" s="160"/>
      <c r="V250" s="160"/>
      <c r="W250" s="160"/>
      <c r="X250" s="160"/>
      <c r="Y250" s="160"/>
      <c r="Z250" s="149"/>
      <c r="AA250" s="149"/>
      <c r="AB250" s="149"/>
      <c r="AC250" s="149"/>
      <c r="AD250" s="149"/>
      <c r="AE250" s="149"/>
      <c r="AF250" s="149"/>
      <c r="AG250" s="149" t="s">
        <v>284</v>
      </c>
      <c r="AH250" s="149">
        <v>0</v>
      </c>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2" x14ac:dyDescent="0.2">
      <c r="A251" s="156"/>
      <c r="B251" s="157"/>
      <c r="C251" s="251"/>
      <c r="D251" s="252"/>
      <c r="E251" s="252"/>
      <c r="F251" s="252"/>
      <c r="G251" s="252"/>
      <c r="H251" s="160"/>
      <c r="I251" s="160"/>
      <c r="J251" s="160"/>
      <c r="K251" s="160"/>
      <c r="L251" s="160"/>
      <c r="M251" s="160"/>
      <c r="N251" s="159"/>
      <c r="O251" s="159"/>
      <c r="P251" s="159"/>
      <c r="Q251" s="159"/>
      <c r="R251" s="160"/>
      <c r="S251" s="160"/>
      <c r="T251" s="160"/>
      <c r="U251" s="160"/>
      <c r="V251" s="160"/>
      <c r="W251" s="160"/>
      <c r="X251" s="160"/>
      <c r="Y251" s="160"/>
      <c r="Z251" s="149"/>
      <c r="AA251" s="149"/>
      <c r="AB251" s="149"/>
      <c r="AC251" s="149"/>
      <c r="AD251" s="149"/>
      <c r="AE251" s="149"/>
      <c r="AF251" s="149"/>
      <c r="AG251" s="149" t="s">
        <v>279</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ht="22.5" outlineLevel="1" x14ac:dyDescent="0.2">
      <c r="A252" s="175">
        <v>66</v>
      </c>
      <c r="B252" s="176" t="s">
        <v>549</v>
      </c>
      <c r="C252" s="185" t="s">
        <v>550</v>
      </c>
      <c r="D252" s="177" t="s">
        <v>389</v>
      </c>
      <c r="E252" s="178">
        <v>19.048500000000001</v>
      </c>
      <c r="F252" s="179"/>
      <c r="G252" s="180">
        <f>ROUND(E252*F252,2)</f>
        <v>0</v>
      </c>
      <c r="H252" s="179"/>
      <c r="I252" s="180">
        <f>ROUND(E252*H252,2)</f>
        <v>0</v>
      </c>
      <c r="J252" s="179"/>
      <c r="K252" s="180">
        <f>ROUND(E252*J252,2)</f>
        <v>0</v>
      </c>
      <c r="L252" s="180">
        <v>21</v>
      </c>
      <c r="M252" s="180">
        <f>G252*(1+L252/100)</f>
        <v>0</v>
      </c>
      <c r="N252" s="178">
        <v>0</v>
      </c>
      <c r="O252" s="178">
        <f>ROUND(E252*N252,2)</f>
        <v>0</v>
      </c>
      <c r="P252" s="178">
        <v>4.5999999999999999E-2</v>
      </c>
      <c r="Q252" s="178">
        <f>ROUND(E252*P252,2)</f>
        <v>0.88</v>
      </c>
      <c r="R252" s="180" t="s">
        <v>477</v>
      </c>
      <c r="S252" s="180" t="s">
        <v>272</v>
      </c>
      <c r="T252" s="181" t="s">
        <v>272</v>
      </c>
      <c r="U252" s="160">
        <v>0.26</v>
      </c>
      <c r="V252" s="160">
        <f>ROUND(E252*U252,2)</f>
        <v>4.95</v>
      </c>
      <c r="W252" s="160"/>
      <c r="X252" s="160" t="s">
        <v>313</v>
      </c>
      <c r="Y252" s="160" t="s">
        <v>275</v>
      </c>
      <c r="Z252" s="149"/>
      <c r="AA252" s="149"/>
      <c r="AB252" s="149"/>
      <c r="AC252" s="149"/>
      <c r="AD252" s="149"/>
      <c r="AE252" s="149"/>
      <c r="AF252" s="149"/>
      <c r="AG252" s="149" t="s">
        <v>314</v>
      </c>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2" x14ac:dyDescent="0.2">
      <c r="A253" s="156"/>
      <c r="B253" s="157"/>
      <c r="C253" s="186" t="s">
        <v>390</v>
      </c>
      <c r="D253" s="165"/>
      <c r="E253" s="166">
        <v>13.68</v>
      </c>
      <c r="F253" s="160"/>
      <c r="G253" s="160"/>
      <c r="H253" s="160"/>
      <c r="I253" s="160"/>
      <c r="J253" s="160"/>
      <c r="K253" s="160"/>
      <c r="L253" s="160"/>
      <c r="M253" s="160"/>
      <c r="N253" s="159"/>
      <c r="O253" s="159"/>
      <c r="P253" s="159"/>
      <c r="Q253" s="159"/>
      <c r="R253" s="160"/>
      <c r="S253" s="160"/>
      <c r="T253" s="160"/>
      <c r="U253" s="160"/>
      <c r="V253" s="160"/>
      <c r="W253" s="160"/>
      <c r="X253" s="160"/>
      <c r="Y253" s="160"/>
      <c r="Z253" s="149"/>
      <c r="AA253" s="149"/>
      <c r="AB253" s="149"/>
      <c r="AC253" s="149"/>
      <c r="AD253" s="149"/>
      <c r="AE253" s="149"/>
      <c r="AF253" s="149"/>
      <c r="AG253" s="149" t="s">
        <v>284</v>
      </c>
      <c r="AH253" s="149">
        <v>0</v>
      </c>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3" x14ac:dyDescent="0.2">
      <c r="A254" s="156"/>
      <c r="B254" s="157"/>
      <c r="C254" s="186" t="s">
        <v>391</v>
      </c>
      <c r="D254" s="165"/>
      <c r="E254" s="166">
        <v>-0.59</v>
      </c>
      <c r="F254" s="160"/>
      <c r="G254" s="160"/>
      <c r="H254" s="160"/>
      <c r="I254" s="160"/>
      <c r="J254" s="160"/>
      <c r="K254" s="160"/>
      <c r="L254" s="160"/>
      <c r="M254" s="160"/>
      <c r="N254" s="159"/>
      <c r="O254" s="159"/>
      <c r="P254" s="159"/>
      <c r="Q254" s="159"/>
      <c r="R254" s="160"/>
      <c r="S254" s="160"/>
      <c r="T254" s="160"/>
      <c r="U254" s="160"/>
      <c r="V254" s="160"/>
      <c r="W254" s="160"/>
      <c r="X254" s="160"/>
      <c r="Y254" s="160"/>
      <c r="Z254" s="149"/>
      <c r="AA254" s="149"/>
      <c r="AB254" s="149"/>
      <c r="AC254" s="149"/>
      <c r="AD254" s="149"/>
      <c r="AE254" s="149"/>
      <c r="AF254" s="149"/>
      <c r="AG254" s="149" t="s">
        <v>284</v>
      </c>
      <c r="AH254" s="149">
        <v>0</v>
      </c>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3" x14ac:dyDescent="0.2">
      <c r="A255" s="156"/>
      <c r="B255" s="157"/>
      <c r="C255" s="186" t="s">
        <v>392</v>
      </c>
      <c r="D255" s="165"/>
      <c r="E255" s="166">
        <v>-0.45</v>
      </c>
      <c r="F255" s="160"/>
      <c r="G255" s="160"/>
      <c r="H255" s="160"/>
      <c r="I255" s="160"/>
      <c r="J255" s="160"/>
      <c r="K255" s="160"/>
      <c r="L255" s="160"/>
      <c r="M255" s="160"/>
      <c r="N255" s="159"/>
      <c r="O255" s="159"/>
      <c r="P255" s="159"/>
      <c r="Q255" s="159"/>
      <c r="R255" s="160"/>
      <c r="S255" s="160"/>
      <c r="T255" s="160"/>
      <c r="U255" s="160"/>
      <c r="V255" s="160"/>
      <c r="W255" s="160"/>
      <c r="X255" s="160"/>
      <c r="Y255" s="160"/>
      <c r="Z255" s="149"/>
      <c r="AA255" s="149"/>
      <c r="AB255" s="149"/>
      <c r="AC255" s="149"/>
      <c r="AD255" s="149"/>
      <c r="AE255" s="149"/>
      <c r="AF255" s="149"/>
      <c r="AG255" s="149" t="s">
        <v>284</v>
      </c>
      <c r="AH255" s="149">
        <v>0</v>
      </c>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3" x14ac:dyDescent="0.2">
      <c r="A256" s="156"/>
      <c r="B256" s="157"/>
      <c r="C256" s="186" t="s">
        <v>395</v>
      </c>
      <c r="D256" s="165"/>
      <c r="E256" s="166">
        <v>6.6784999999999997</v>
      </c>
      <c r="F256" s="160"/>
      <c r="G256" s="160"/>
      <c r="H256" s="160"/>
      <c r="I256" s="160"/>
      <c r="J256" s="160"/>
      <c r="K256" s="160"/>
      <c r="L256" s="160"/>
      <c r="M256" s="160"/>
      <c r="N256" s="159"/>
      <c r="O256" s="159"/>
      <c r="P256" s="159"/>
      <c r="Q256" s="159"/>
      <c r="R256" s="160"/>
      <c r="S256" s="160"/>
      <c r="T256" s="160"/>
      <c r="U256" s="160"/>
      <c r="V256" s="160"/>
      <c r="W256" s="160"/>
      <c r="X256" s="160"/>
      <c r="Y256" s="160"/>
      <c r="Z256" s="149"/>
      <c r="AA256" s="149"/>
      <c r="AB256" s="149"/>
      <c r="AC256" s="149"/>
      <c r="AD256" s="149"/>
      <c r="AE256" s="149"/>
      <c r="AF256" s="149"/>
      <c r="AG256" s="149" t="s">
        <v>284</v>
      </c>
      <c r="AH256" s="149">
        <v>0</v>
      </c>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3" x14ac:dyDescent="0.2">
      <c r="A257" s="156"/>
      <c r="B257" s="157"/>
      <c r="C257" s="186" t="s">
        <v>396</v>
      </c>
      <c r="D257" s="165"/>
      <c r="E257" s="166">
        <v>-0.27</v>
      </c>
      <c r="F257" s="160"/>
      <c r="G257" s="160"/>
      <c r="H257" s="160"/>
      <c r="I257" s="160"/>
      <c r="J257" s="160"/>
      <c r="K257" s="160"/>
      <c r="L257" s="160"/>
      <c r="M257" s="160"/>
      <c r="N257" s="159"/>
      <c r="O257" s="159"/>
      <c r="P257" s="159"/>
      <c r="Q257" s="159"/>
      <c r="R257" s="160"/>
      <c r="S257" s="160"/>
      <c r="T257" s="160"/>
      <c r="U257" s="160"/>
      <c r="V257" s="160"/>
      <c r="W257" s="160"/>
      <c r="X257" s="160"/>
      <c r="Y257" s="160"/>
      <c r="Z257" s="149"/>
      <c r="AA257" s="149"/>
      <c r="AB257" s="149"/>
      <c r="AC257" s="149"/>
      <c r="AD257" s="149"/>
      <c r="AE257" s="149"/>
      <c r="AF257" s="149"/>
      <c r="AG257" s="149" t="s">
        <v>284</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2" x14ac:dyDescent="0.2">
      <c r="A258" s="156"/>
      <c r="B258" s="157"/>
      <c r="C258" s="251"/>
      <c r="D258" s="252"/>
      <c r="E258" s="252"/>
      <c r="F258" s="252"/>
      <c r="G258" s="252"/>
      <c r="H258" s="160"/>
      <c r="I258" s="160"/>
      <c r="J258" s="160"/>
      <c r="K258" s="160"/>
      <c r="L258" s="160"/>
      <c r="M258" s="160"/>
      <c r="N258" s="159"/>
      <c r="O258" s="159"/>
      <c r="P258" s="159"/>
      <c r="Q258" s="159"/>
      <c r="R258" s="160"/>
      <c r="S258" s="160"/>
      <c r="T258" s="160"/>
      <c r="U258" s="160"/>
      <c r="V258" s="160"/>
      <c r="W258" s="160"/>
      <c r="X258" s="160"/>
      <c r="Y258" s="160"/>
      <c r="Z258" s="149"/>
      <c r="AA258" s="149"/>
      <c r="AB258" s="149"/>
      <c r="AC258" s="149"/>
      <c r="AD258" s="149"/>
      <c r="AE258" s="149"/>
      <c r="AF258" s="149"/>
      <c r="AG258" s="149" t="s">
        <v>279</v>
      </c>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x14ac:dyDescent="0.2">
      <c r="A259" s="168" t="s">
        <v>267</v>
      </c>
      <c r="B259" s="169" t="s">
        <v>172</v>
      </c>
      <c r="C259" s="184" t="s">
        <v>173</v>
      </c>
      <c r="D259" s="170"/>
      <c r="E259" s="171"/>
      <c r="F259" s="172"/>
      <c r="G259" s="172">
        <f>SUMIF(AG260:AG265,"&lt;&gt;NOR",G260:G265)</f>
        <v>0</v>
      </c>
      <c r="H259" s="172"/>
      <c r="I259" s="172">
        <f>SUM(I260:I265)</f>
        <v>0</v>
      </c>
      <c r="J259" s="172"/>
      <c r="K259" s="172">
        <f>SUM(K260:K265)</f>
        <v>0</v>
      </c>
      <c r="L259" s="172"/>
      <c r="M259" s="172">
        <f>SUM(M260:M265)</f>
        <v>0</v>
      </c>
      <c r="N259" s="171"/>
      <c r="O259" s="171">
        <f>SUM(O260:O265)</f>
        <v>0</v>
      </c>
      <c r="P259" s="171"/>
      <c r="Q259" s="171">
        <f>SUM(Q260:Q265)</f>
        <v>0</v>
      </c>
      <c r="R259" s="172"/>
      <c r="S259" s="172"/>
      <c r="T259" s="173"/>
      <c r="U259" s="167"/>
      <c r="V259" s="167">
        <f>SUM(V260:V265)</f>
        <v>12.79</v>
      </c>
      <c r="W259" s="167"/>
      <c r="X259" s="167"/>
      <c r="Y259" s="167"/>
      <c r="AG259" t="s">
        <v>268</v>
      </c>
    </row>
    <row r="260" spans="1:60" outlineLevel="1" x14ac:dyDescent="0.2">
      <c r="A260" s="175">
        <v>67</v>
      </c>
      <c r="B260" s="176" t="s">
        <v>551</v>
      </c>
      <c r="C260" s="185" t="s">
        <v>552</v>
      </c>
      <c r="D260" s="177" t="s">
        <v>367</v>
      </c>
      <c r="E260" s="178">
        <v>15.86753</v>
      </c>
      <c r="F260" s="179"/>
      <c r="G260" s="180">
        <f>ROUND(E260*F260,2)</f>
        <v>0</v>
      </c>
      <c r="H260" s="179"/>
      <c r="I260" s="180">
        <f>ROUND(E260*H260,2)</f>
        <v>0</v>
      </c>
      <c r="J260" s="179"/>
      <c r="K260" s="180">
        <f>ROUND(E260*J260,2)</f>
        <v>0</v>
      </c>
      <c r="L260" s="180">
        <v>21</v>
      </c>
      <c r="M260" s="180">
        <f>G260*(1+L260/100)</f>
        <v>0</v>
      </c>
      <c r="N260" s="178">
        <v>0</v>
      </c>
      <c r="O260" s="178">
        <f>ROUND(E260*N260,2)</f>
        <v>0</v>
      </c>
      <c r="P260" s="178">
        <v>0</v>
      </c>
      <c r="Q260" s="178">
        <f>ROUND(E260*P260,2)</f>
        <v>0</v>
      </c>
      <c r="R260" s="180" t="s">
        <v>553</v>
      </c>
      <c r="S260" s="180" t="s">
        <v>272</v>
      </c>
      <c r="T260" s="181" t="s">
        <v>272</v>
      </c>
      <c r="U260" s="160">
        <v>0.373</v>
      </c>
      <c r="V260" s="160">
        <f>ROUND(E260*U260,2)</f>
        <v>5.92</v>
      </c>
      <c r="W260" s="160"/>
      <c r="X260" s="160" t="s">
        <v>313</v>
      </c>
      <c r="Y260" s="160" t="s">
        <v>275</v>
      </c>
      <c r="Z260" s="149"/>
      <c r="AA260" s="149"/>
      <c r="AB260" s="149"/>
      <c r="AC260" s="149"/>
      <c r="AD260" s="149"/>
      <c r="AE260" s="149"/>
      <c r="AF260" s="149"/>
      <c r="AG260" s="149" t="s">
        <v>554</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ht="22.5" outlineLevel="2" x14ac:dyDescent="0.2">
      <c r="A261" s="156"/>
      <c r="B261" s="157"/>
      <c r="C261" s="260" t="s">
        <v>555</v>
      </c>
      <c r="D261" s="261"/>
      <c r="E261" s="261"/>
      <c r="F261" s="261"/>
      <c r="G261" s="261"/>
      <c r="H261" s="160"/>
      <c r="I261" s="160"/>
      <c r="J261" s="160"/>
      <c r="K261" s="160"/>
      <c r="L261" s="160"/>
      <c r="M261" s="160"/>
      <c r="N261" s="159"/>
      <c r="O261" s="159"/>
      <c r="P261" s="159"/>
      <c r="Q261" s="159"/>
      <c r="R261" s="160"/>
      <c r="S261" s="160"/>
      <c r="T261" s="160"/>
      <c r="U261" s="160"/>
      <c r="V261" s="160"/>
      <c r="W261" s="160"/>
      <c r="X261" s="160"/>
      <c r="Y261" s="160"/>
      <c r="Z261" s="149"/>
      <c r="AA261" s="149"/>
      <c r="AB261" s="149"/>
      <c r="AC261" s="149"/>
      <c r="AD261" s="149"/>
      <c r="AE261" s="149"/>
      <c r="AF261" s="149"/>
      <c r="AG261" s="149" t="s">
        <v>316</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83" t="str">
        <f>C261</f>
        <v>svařovaných (vodovody, plynovody, teplovody, shybky, produktovody - 827 1.2, 827 2.2, 827 4.2, 827 5.2, 827 6.2) včetně drobných objektů,</v>
      </c>
      <c r="BB261" s="149"/>
      <c r="BC261" s="149"/>
      <c r="BD261" s="149"/>
      <c r="BE261" s="149"/>
      <c r="BF261" s="149"/>
      <c r="BG261" s="149"/>
      <c r="BH261" s="149"/>
    </row>
    <row r="262" spans="1:60" outlineLevel="2" x14ac:dyDescent="0.2">
      <c r="A262" s="156"/>
      <c r="B262" s="157"/>
      <c r="C262" s="251"/>
      <c r="D262" s="252"/>
      <c r="E262" s="252"/>
      <c r="F262" s="252"/>
      <c r="G262" s="252"/>
      <c r="H262" s="160"/>
      <c r="I262" s="160"/>
      <c r="J262" s="160"/>
      <c r="K262" s="160"/>
      <c r="L262" s="160"/>
      <c r="M262" s="160"/>
      <c r="N262" s="159"/>
      <c r="O262" s="159"/>
      <c r="P262" s="159"/>
      <c r="Q262" s="159"/>
      <c r="R262" s="160"/>
      <c r="S262" s="160"/>
      <c r="T262" s="160"/>
      <c r="U262" s="160"/>
      <c r="V262" s="160"/>
      <c r="W262" s="160"/>
      <c r="X262" s="160"/>
      <c r="Y262" s="160"/>
      <c r="Z262" s="149"/>
      <c r="AA262" s="149"/>
      <c r="AB262" s="149"/>
      <c r="AC262" s="149"/>
      <c r="AD262" s="149"/>
      <c r="AE262" s="149"/>
      <c r="AF262" s="149"/>
      <c r="AG262" s="149" t="s">
        <v>279</v>
      </c>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ht="22.5" outlineLevel="1" x14ac:dyDescent="0.2">
      <c r="A263" s="175">
        <v>68</v>
      </c>
      <c r="B263" s="176" t="s">
        <v>556</v>
      </c>
      <c r="C263" s="185" t="s">
        <v>557</v>
      </c>
      <c r="D263" s="177" t="s">
        <v>367</v>
      </c>
      <c r="E263" s="178">
        <v>7.3183999999999996</v>
      </c>
      <c r="F263" s="179"/>
      <c r="G263" s="180">
        <f>ROUND(E263*F263,2)</f>
        <v>0</v>
      </c>
      <c r="H263" s="179"/>
      <c r="I263" s="180">
        <f>ROUND(E263*H263,2)</f>
        <v>0</v>
      </c>
      <c r="J263" s="179"/>
      <c r="K263" s="180">
        <f>ROUND(E263*J263,2)</f>
        <v>0</v>
      </c>
      <c r="L263" s="180">
        <v>21</v>
      </c>
      <c r="M263" s="180">
        <f>G263*(1+L263/100)</f>
        <v>0</v>
      </c>
      <c r="N263" s="178">
        <v>0</v>
      </c>
      <c r="O263" s="178">
        <f>ROUND(E263*N263,2)</f>
        <v>0</v>
      </c>
      <c r="P263" s="178">
        <v>0</v>
      </c>
      <c r="Q263" s="178">
        <f>ROUND(E263*P263,2)</f>
        <v>0</v>
      </c>
      <c r="R263" s="180" t="s">
        <v>322</v>
      </c>
      <c r="S263" s="180" t="s">
        <v>272</v>
      </c>
      <c r="T263" s="181" t="s">
        <v>272</v>
      </c>
      <c r="U263" s="160">
        <v>0.9385</v>
      </c>
      <c r="V263" s="160">
        <f>ROUND(E263*U263,2)</f>
        <v>6.87</v>
      </c>
      <c r="W263" s="160"/>
      <c r="X263" s="160" t="s">
        <v>313</v>
      </c>
      <c r="Y263" s="160" t="s">
        <v>275</v>
      </c>
      <c r="Z263" s="149"/>
      <c r="AA263" s="149"/>
      <c r="AB263" s="149"/>
      <c r="AC263" s="149"/>
      <c r="AD263" s="149"/>
      <c r="AE263" s="149"/>
      <c r="AF263" s="149"/>
      <c r="AG263" s="149" t="s">
        <v>554</v>
      </c>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2" x14ac:dyDescent="0.2">
      <c r="A264" s="156"/>
      <c r="B264" s="157"/>
      <c r="C264" s="260" t="s">
        <v>558</v>
      </c>
      <c r="D264" s="261"/>
      <c r="E264" s="261"/>
      <c r="F264" s="261"/>
      <c r="G264" s="261"/>
      <c r="H264" s="160"/>
      <c r="I264" s="160"/>
      <c r="J264" s="160"/>
      <c r="K264" s="160"/>
      <c r="L264" s="160"/>
      <c r="M264" s="160"/>
      <c r="N264" s="159"/>
      <c r="O264" s="159"/>
      <c r="P264" s="159"/>
      <c r="Q264" s="159"/>
      <c r="R264" s="160"/>
      <c r="S264" s="160"/>
      <c r="T264" s="160"/>
      <c r="U264" s="160"/>
      <c r="V264" s="160"/>
      <c r="W264" s="160"/>
      <c r="X264" s="160"/>
      <c r="Y264" s="160"/>
      <c r="Z264" s="149"/>
      <c r="AA264" s="149"/>
      <c r="AB264" s="149"/>
      <c r="AC264" s="149"/>
      <c r="AD264" s="149"/>
      <c r="AE264" s="149"/>
      <c r="AF264" s="149"/>
      <c r="AG264" s="149" t="s">
        <v>316</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2" x14ac:dyDescent="0.2">
      <c r="A265" s="156"/>
      <c r="B265" s="157"/>
      <c r="C265" s="251"/>
      <c r="D265" s="252"/>
      <c r="E265" s="252"/>
      <c r="F265" s="252"/>
      <c r="G265" s="252"/>
      <c r="H265" s="160"/>
      <c r="I265" s="160"/>
      <c r="J265" s="160"/>
      <c r="K265" s="160"/>
      <c r="L265" s="160"/>
      <c r="M265" s="160"/>
      <c r="N265" s="159"/>
      <c r="O265" s="159"/>
      <c r="P265" s="159"/>
      <c r="Q265" s="159"/>
      <c r="R265" s="160"/>
      <c r="S265" s="160"/>
      <c r="T265" s="160"/>
      <c r="U265" s="160"/>
      <c r="V265" s="160"/>
      <c r="W265" s="160"/>
      <c r="X265" s="160"/>
      <c r="Y265" s="160"/>
      <c r="Z265" s="149"/>
      <c r="AA265" s="149"/>
      <c r="AB265" s="149"/>
      <c r="AC265" s="149"/>
      <c r="AD265" s="149"/>
      <c r="AE265" s="149"/>
      <c r="AF265" s="149"/>
      <c r="AG265" s="149" t="s">
        <v>279</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x14ac:dyDescent="0.2">
      <c r="A266" s="168" t="s">
        <v>267</v>
      </c>
      <c r="B266" s="169" t="s">
        <v>174</v>
      </c>
      <c r="C266" s="184" t="s">
        <v>175</v>
      </c>
      <c r="D266" s="170"/>
      <c r="E266" s="171"/>
      <c r="F266" s="172"/>
      <c r="G266" s="172">
        <f>SUMIF(AG267:AG273,"&lt;&gt;NOR",G267:G273)</f>
        <v>0</v>
      </c>
      <c r="H266" s="172"/>
      <c r="I266" s="172">
        <f>SUM(I267:I273)</f>
        <v>0</v>
      </c>
      <c r="J266" s="172"/>
      <c r="K266" s="172">
        <f>SUM(K267:K273)</f>
        <v>0</v>
      </c>
      <c r="L266" s="172"/>
      <c r="M266" s="172">
        <f>SUM(M267:M273)</f>
        <v>0</v>
      </c>
      <c r="N266" s="171"/>
      <c r="O266" s="171">
        <f>SUM(O267:O273)</f>
        <v>0.18</v>
      </c>
      <c r="P266" s="171"/>
      <c r="Q266" s="171">
        <f>SUM(Q267:Q273)</f>
        <v>0</v>
      </c>
      <c r="R266" s="172"/>
      <c r="S266" s="172"/>
      <c r="T266" s="173"/>
      <c r="U266" s="167"/>
      <c r="V266" s="167">
        <f>SUM(V267:V273)</f>
        <v>24.900000000000002</v>
      </c>
      <c r="W266" s="167"/>
      <c r="X266" s="167"/>
      <c r="Y266" s="167"/>
      <c r="AG266" t="s">
        <v>268</v>
      </c>
    </row>
    <row r="267" spans="1:60" outlineLevel="1" x14ac:dyDescent="0.2">
      <c r="A267" s="175">
        <v>69</v>
      </c>
      <c r="B267" s="176" t="s">
        <v>559</v>
      </c>
      <c r="C267" s="185" t="s">
        <v>560</v>
      </c>
      <c r="D267" s="177" t="s">
        <v>389</v>
      </c>
      <c r="E267" s="178">
        <v>49.436</v>
      </c>
      <c r="F267" s="179"/>
      <c r="G267" s="180">
        <f>ROUND(E267*F267,2)</f>
        <v>0</v>
      </c>
      <c r="H267" s="179"/>
      <c r="I267" s="180">
        <f>ROUND(E267*H267,2)</f>
        <v>0</v>
      </c>
      <c r="J267" s="179"/>
      <c r="K267" s="180">
        <f>ROUND(E267*J267,2)</f>
        <v>0</v>
      </c>
      <c r="L267" s="180">
        <v>21</v>
      </c>
      <c r="M267" s="180">
        <f>G267*(1+L267/100)</f>
        <v>0</v>
      </c>
      <c r="N267" s="178">
        <v>3.5799999999999998E-3</v>
      </c>
      <c r="O267" s="178">
        <f>ROUND(E267*N267,2)</f>
        <v>0.18</v>
      </c>
      <c r="P267" s="178">
        <v>0</v>
      </c>
      <c r="Q267" s="178">
        <f>ROUND(E267*P267,2)</f>
        <v>0</v>
      </c>
      <c r="R267" s="180" t="s">
        <v>561</v>
      </c>
      <c r="S267" s="180" t="s">
        <v>272</v>
      </c>
      <c r="T267" s="181" t="s">
        <v>272</v>
      </c>
      <c r="U267" s="160">
        <v>0.498</v>
      </c>
      <c r="V267" s="160">
        <f>ROUND(E267*U267,2)</f>
        <v>24.62</v>
      </c>
      <c r="W267" s="160"/>
      <c r="X267" s="160" t="s">
        <v>313</v>
      </c>
      <c r="Y267" s="160" t="s">
        <v>275</v>
      </c>
      <c r="Z267" s="149"/>
      <c r="AA267" s="149"/>
      <c r="AB267" s="149"/>
      <c r="AC267" s="149"/>
      <c r="AD267" s="149"/>
      <c r="AE267" s="149"/>
      <c r="AF267" s="149"/>
      <c r="AG267" s="149" t="s">
        <v>350</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2" x14ac:dyDescent="0.2">
      <c r="A268" s="156"/>
      <c r="B268" s="157"/>
      <c r="C268" s="186" t="s">
        <v>426</v>
      </c>
      <c r="D268" s="165"/>
      <c r="E268" s="166">
        <v>46.7</v>
      </c>
      <c r="F268" s="160"/>
      <c r="G268" s="160"/>
      <c r="H268" s="160"/>
      <c r="I268" s="160"/>
      <c r="J268" s="160"/>
      <c r="K268" s="160"/>
      <c r="L268" s="160"/>
      <c r="M268" s="160"/>
      <c r="N268" s="159"/>
      <c r="O268" s="159"/>
      <c r="P268" s="159"/>
      <c r="Q268" s="159"/>
      <c r="R268" s="160"/>
      <c r="S268" s="160"/>
      <c r="T268" s="160"/>
      <c r="U268" s="160"/>
      <c r="V268" s="160"/>
      <c r="W268" s="160"/>
      <c r="X268" s="160"/>
      <c r="Y268" s="160"/>
      <c r="Z268" s="149"/>
      <c r="AA268" s="149"/>
      <c r="AB268" s="149"/>
      <c r="AC268" s="149"/>
      <c r="AD268" s="149"/>
      <c r="AE268" s="149"/>
      <c r="AF268" s="149"/>
      <c r="AG268" s="149" t="s">
        <v>284</v>
      </c>
      <c r="AH268" s="149">
        <v>0</v>
      </c>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3" x14ac:dyDescent="0.2">
      <c r="A269" s="156"/>
      <c r="B269" s="157"/>
      <c r="C269" s="186" t="s">
        <v>562</v>
      </c>
      <c r="D269" s="165"/>
      <c r="E269" s="166">
        <v>2.7360000000000002</v>
      </c>
      <c r="F269" s="160"/>
      <c r="G269" s="160"/>
      <c r="H269" s="160"/>
      <c r="I269" s="160"/>
      <c r="J269" s="160"/>
      <c r="K269" s="160"/>
      <c r="L269" s="160"/>
      <c r="M269" s="160"/>
      <c r="N269" s="159"/>
      <c r="O269" s="159"/>
      <c r="P269" s="159"/>
      <c r="Q269" s="159"/>
      <c r="R269" s="160"/>
      <c r="S269" s="160"/>
      <c r="T269" s="160"/>
      <c r="U269" s="160"/>
      <c r="V269" s="160"/>
      <c r="W269" s="160"/>
      <c r="X269" s="160"/>
      <c r="Y269" s="160"/>
      <c r="Z269" s="149"/>
      <c r="AA269" s="149"/>
      <c r="AB269" s="149"/>
      <c r="AC269" s="149"/>
      <c r="AD269" s="149"/>
      <c r="AE269" s="149"/>
      <c r="AF269" s="149"/>
      <c r="AG269" s="149" t="s">
        <v>284</v>
      </c>
      <c r="AH269" s="149">
        <v>0</v>
      </c>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x14ac:dyDescent="0.2">
      <c r="A270" s="156"/>
      <c r="B270" s="157"/>
      <c r="C270" s="251"/>
      <c r="D270" s="252"/>
      <c r="E270" s="252"/>
      <c r="F270" s="252"/>
      <c r="G270" s="252"/>
      <c r="H270" s="160"/>
      <c r="I270" s="160"/>
      <c r="J270" s="160"/>
      <c r="K270" s="160"/>
      <c r="L270" s="160"/>
      <c r="M270" s="160"/>
      <c r="N270" s="159"/>
      <c r="O270" s="159"/>
      <c r="P270" s="159"/>
      <c r="Q270" s="159"/>
      <c r="R270" s="160"/>
      <c r="S270" s="160"/>
      <c r="T270" s="160"/>
      <c r="U270" s="160"/>
      <c r="V270" s="160"/>
      <c r="W270" s="160"/>
      <c r="X270" s="160"/>
      <c r="Y270" s="160"/>
      <c r="Z270" s="149"/>
      <c r="AA270" s="149"/>
      <c r="AB270" s="149"/>
      <c r="AC270" s="149"/>
      <c r="AD270" s="149"/>
      <c r="AE270" s="149"/>
      <c r="AF270" s="149"/>
      <c r="AG270" s="149" t="s">
        <v>279</v>
      </c>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1" x14ac:dyDescent="0.2">
      <c r="A271" s="175">
        <v>70</v>
      </c>
      <c r="B271" s="176" t="s">
        <v>563</v>
      </c>
      <c r="C271" s="185" t="s">
        <v>564</v>
      </c>
      <c r="D271" s="177" t="s">
        <v>367</v>
      </c>
      <c r="E271" s="178">
        <v>0.17698</v>
      </c>
      <c r="F271" s="179"/>
      <c r="G271" s="180">
        <f>ROUND(E271*F271,2)</f>
        <v>0</v>
      </c>
      <c r="H271" s="179"/>
      <c r="I271" s="180">
        <f>ROUND(E271*H271,2)</f>
        <v>0</v>
      </c>
      <c r="J271" s="179"/>
      <c r="K271" s="180">
        <f>ROUND(E271*J271,2)</f>
        <v>0</v>
      </c>
      <c r="L271" s="180">
        <v>21</v>
      </c>
      <c r="M271" s="180">
        <f>G271*(1+L271/100)</f>
        <v>0</v>
      </c>
      <c r="N271" s="178">
        <v>0</v>
      </c>
      <c r="O271" s="178">
        <f>ROUND(E271*N271,2)</f>
        <v>0</v>
      </c>
      <c r="P271" s="178">
        <v>0</v>
      </c>
      <c r="Q271" s="178">
        <f>ROUND(E271*P271,2)</f>
        <v>0</v>
      </c>
      <c r="R271" s="180" t="s">
        <v>561</v>
      </c>
      <c r="S271" s="180" t="s">
        <v>272</v>
      </c>
      <c r="T271" s="181" t="s">
        <v>272</v>
      </c>
      <c r="U271" s="160">
        <v>1.5669999999999999</v>
      </c>
      <c r="V271" s="160">
        <f>ROUND(E271*U271,2)</f>
        <v>0.28000000000000003</v>
      </c>
      <c r="W271" s="160"/>
      <c r="X271" s="160" t="s">
        <v>313</v>
      </c>
      <c r="Y271" s="160" t="s">
        <v>275</v>
      </c>
      <c r="Z271" s="149"/>
      <c r="AA271" s="149"/>
      <c r="AB271" s="149"/>
      <c r="AC271" s="149"/>
      <c r="AD271" s="149"/>
      <c r="AE271" s="149"/>
      <c r="AF271" s="149"/>
      <c r="AG271" s="149" t="s">
        <v>554</v>
      </c>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2" x14ac:dyDescent="0.2">
      <c r="A272" s="156"/>
      <c r="B272" s="157"/>
      <c r="C272" s="260" t="s">
        <v>565</v>
      </c>
      <c r="D272" s="261"/>
      <c r="E272" s="261"/>
      <c r="F272" s="261"/>
      <c r="G272" s="261"/>
      <c r="H272" s="160"/>
      <c r="I272" s="160"/>
      <c r="J272" s="160"/>
      <c r="K272" s="160"/>
      <c r="L272" s="160"/>
      <c r="M272" s="160"/>
      <c r="N272" s="159"/>
      <c r="O272" s="159"/>
      <c r="P272" s="159"/>
      <c r="Q272" s="159"/>
      <c r="R272" s="160"/>
      <c r="S272" s="160"/>
      <c r="T272" s="160"/>
      <c r="U272" s="160"/>
      <c r="V272" s="160"/>
      <c r="W272" s="160"/>
      <c r="X272" s="160"/>
      <c r="Y272" s="160"/>
      <c r="Z272" s="149"/>
      <c r="AA272" s="149"/>
      <c r="AB272" s="149"/>
      <c r="AC272" s="149"/>
      <c r="AD272" s="149"/>
      <c r="AE272" s="149"/>
      <c r="AF272" s="149"/>
      <c r="AG272" s="149" t="s">
        <v>316</v>
      </c>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2" x14ac:dyDescent="0.2">
      <c r="A273" s="156"/>
      <c r="B273" s="157"/>
      <c r="C273" s="251"/>
      <c r="D273" s="252"/>
      <c r="E273" s="252"/>
      <c r="F273" s="252"/>
      <c r="G273" s="252"/>
      <c r="H273" s="160"/>
      <c r="I273" s="160"/>
      <c r="J273" s="160"/>
      <c r="K273" s="160"/>
      <c r="L273" s="160"/>
      <c r="M273" s="160"/>
      <c r="N273" s="159"/>
      <c r="O273" s="159"/>
      <c r="P273" s="159"/>
      <c r="Q273" s="159"/>
      <c r="R273" s="160"/>
      <c r="S273" s="160"/>
      <c r="T273" s="160"/>
      <c r="U273" s="160"/>
      <c r="V273" s="160"/>
      <c r="W273" s="160"/>
      <c r="X273" s="160"/>
      <c r="Y273" s="160"/>
      <c r="Z273" s="149"/>
      <c r="AA273" s="149"/>
      <c r="AB273" s="149"/>
      <c r="AC273" s="149"/>
      <c r="AD273" s="149"/>
      <c r="AE273" s="149"/>
      <c r="AF273" s="149"/>
      <c r="AG273" s="149" t="s">
        <v>279</v>
      </c>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x14ac:dyDescent="0.2">
      <c r="A274" s="168" t="s">
        <v>267</v>
      </c>
      <c r="B274" s="169" t="s">
        <v>188</v>
      </c>
      <c r="C274" s="184" t="s">
        <v>189</v>
      </c>
      <c r="D274" s="170"/>
      <c r="E274" s="171"/>
      <c r="F274" s="172"/>
      <c r="G274" s="172">
        <f>SUMIF(AG275:AG326,"&lt;&gt;NOR",G275:G326)</f>
        <v>0</v>
      </c>
      <c r="H274" s="172"/>
      <c r="I274" s="172">
        <f>SUM(I275:I326)</f>
        <v>0</v>
      </c>
      <c r="J274" s="172"/>
      <c r="K274" s="172">
        <f>SUM(K275:K326)</f>
        <v>0</v>
      </c>
      <c r="L274" s="172"/>
      <c r="M274" s="172">
        <f>SUM(M275:M326)</f>
        <v>0</v>
      </c>
      <c r="N274" s="171"/>
      <c r="O274" s="171">
        <f>SUM(O275:O326)</f>
        <v>0.13</v>
      </c>
      <c r="P274" s="171"/>
      <c r="Q274" s="171">
        <f>SUM(Q275:Q326)</f>
        <v>0.16000000000000003</v>
      </c>
      <c r="R274" s="172"/>
      <c r="S274" s="172"/>
      <c r="T274" s="173"/>
      <c r="U274" s="167"/>
      <c r="V274" s="167">
        <f>SUM(V275:V326)</f>
        <v>24.26</v>
      </c>
      <c r="W274" s="167"/>
      <c r="X274" s="167"/>
      <c r="Y274" s="167"/>
      <c r="AG274" t="s">
        <v>268</v>
      </c>
    </row>
    <row r="275" spans="1:60" outlineLevel="1" x14ac:dyDescent="0.2">
      <c r="A275" s="175">
        <v>71</v>
      </c>
      <c r="B275" s="176" t="s">
        <v>566</v>
      </c>
      <c r="C275" s="185" t="s">
        <v>567</v>
      </c>
      <c r="D275" s="177" t="s">
        <v>330</v>
      </c>
      <c r="E275" s="178">
        <v>7</v>
      </c>
      <c r="F275" s="179"/>
      <c r="G275" s="180">
        <f>ROUND(E275*F275,2)</f>
        <v>0</v>
      </c>
      <c r="H275" s="179"/>
      <c r="I275" s="180">
        <f>ROUND(E275*H275,2)</f>
        <v>0</v>
      </c>
      <c r="J275" s="179"/>
      <c r="K275" s="180">
        <f>ROUND(E275*J275,2)</f>
        <v>0</v>
      </c>
      <c r="L275" s="180">
        <v>21</v>
      </c>
      <c r="M275" s="180">
        <f>G275*(1+L275/100)</f>
        <v>0</v>
      </c>
      <c r="N275" s="178">
        <v>0</v>
      </c>
      <c r="O275" s="178">
        <f>ROUND(E275*N275,2)</f>
        <v>0</v>
      </c>
      <c r="P275" s="178">
        <v>0</v>
      </c>
      <c r="Q275" s="178">
        <f>ROUND(E275*P275,2)</f>
        <v>0</v>
      </c>
      <c r="R275" s="180" t="s">
        <v>568</v>
      </c>
      <c r="S275" s="180" t="s">
        <v>272</v>
      </c>
      <c r="T275" s="181" t="s">
        <v>272</v>
      </c>
      <c r="U275" s="160">
        <v>1.07</v>
      </c>
      <c r="V275" s="160">
        <f>ROUND(E275*U275,2)</f>
        <v>7.49</v>
      </c>
      <c r="W275" s="160"/>
      <c r="X275" s="160" t="s">
        <v>313</v>
      </c>
      <c r="Y275" s="160" t="s">
        <v>275</v>
      </c>
      <c r="Z275" s="149"/>
      <c r="AA275" s="149"/>
      <c r="AB275" s="149"/>
      <c r="AC275" s="149"/>
      <c r="AD275" s="149"/>
      <c r="AE275" s="149"/>
      <c r="AF275" s="149"/>
      <c r="AG275" s="149" t="s">
        <v>554</v>
      </c>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2" x14ac:dyDescent="0.2">
      <c r="A276" s="156"/>
      <c r="B276" s="157"/>
      <c r="C276" s="186" t="s">
        <v>569</v>
      </c>
      <c r="D276" s="165"/>
      <c r="E276" s="166">
        <v>0.5</v>
      </c>
      <c r="F276" s="160"/>
      <c r="G276" s="160"/>
      <c r="H276" s="160"/>
      <c r="I276" s="160"/>
      <c r="J276" s="160"/>
      <c r="K276" s="160"/>
      <c r="L276" s="160"/>
      <c r="M276" s="160"/>
      <c r="N276" s="159"/>
      <c r="O276" s="159"/>
      <c r="P276" s="159"/>
      <c r="Q276" s="159"/>
      <c r="R276" s="160"/>
      <c r="S276" s="160"/>
      <c r="T276" s="160"/>
      <c r="U276" s="160"/>
      <c r="V276" s="160"/>
      <c r="W276" s="160"/>
      <c r="X276" s="160"/>
      <c r="Y276" s="160"/>
      <c r="Z276" s="149"/>
      <c r="AA276" s="149"/>
      <c r="AB276" s="149"/>
      <c r="AC276" s="149"/>
      <c r="AD276" s="149"/>
      <c r="AE276" s="149"/>
      <c r="AF276" s="149"/>
      <c r="AG276" s="149" t="s">
        <v>284</v>
      </c>
      <c r="AH276" s="149">
        <v>0</v>
      </c>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3" x14ac:dyDescent="0.2">
      <c r="A277" s="156"/>
      <c r="B277" s="157"/>
      <c r="C277" s="186" t="s">
        <v>570</v>
      </c>
      <c r="D277" s="165"/>
      <c r="E277" s="166">
        <v>6.5</v>
      </c>
      <c r="F277" s="160"/>
      <c r="G277" s="160"/>
      <c r="H277" s="160"/>
      <c r="I277" s="160"/>
      <c r="J277" s="160"/>
      <c r="K277" s="160"/>
      <c r="L277" s="160"/>
      <c r="M277" s="160"/>
      <c r="N277" s="159"/>
      <c r="O277" s="159"/>
      <c r="P277" s="159"/>
      <c r="Q277" s="159"/>
      <c r="R277" s="160"/>
      <c r="S277" s="160"/>
      <c r="T277" s="160"/>
      <c r="U277" s="160"/>
      <c r="V277" s="160"/>
      <c r="W277" s="160"/>
      <c r="X277" s="160"/>
      <c r="Y277" s="160"/>
      <c r="Z277" s="149"/>
      <c r="AA277" s="149"/>
      <c r="AB277" s="149"/>
      <c r="AC277" s="149"/>
      <c r="AD277" s="149"/>
      <c r="AE277" s="149"/>
      <c r="AF277" s="149"/>
      <c r="AG277" s="149" t="s">
        <v>284</v>
      </c>
      <c r="AH277" s="149">
        <v>0</v>
      </c>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2" x14ac:dyDescent="0.2">
      <c r="A278" s="156"/>
      <c r="B278" s="157"/>
      <c r="C278" s="251"/>
      <c r="D278" s="252"/>
      <c r="E278" s="252"/>
      <c r="F278" s="252"/>
      <c r="G278" s="252"/>
      <c r="H278" s="160"/>
      <c r="I278" s="160"/>
      <c r="J278" s="160"/>
      <c r="K278" s="160"/>
      <c r="L278" s="160"/>
      <c r="M278" s="160"/>
      <c r="N278" s="159"/>
      <c r="O278" s="159"/>
      <c r="P278" s="159"/>
      <c r="Q278" s="159"/>
      <c r="R278" s="160"/>
      <c r="S278" s="160"/>
      <c r="T278" s="160"/>
      <c r="U278" s="160"/>
      <c r="V278" s="160"/>
      <c r="W278" s="160"/>
      <c r="X278" s="160"/>
      <c r="Y278" s="160"/>
      <c r="Z278" s="149"/>
      <c r="AA278" s="149"/>
      <c r="AB278" s="149"/>
      <c r="AC278" s="149"/>
      <c r="AD278" s="149"/>
      <c r="AE278" s="149"/>
      <c r="AF278" s="149"/>
      <c r="AG278" s="149" t="s">
        <v>279</v>
      </c>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1" x14ac:dyDescent="0.2">
      <c r="A279" s="175">
        <v>72</v>
      </c>
      <c r="B279" s="176" t="s">
        <v>571</v>
      </c>
      <c r="C279" s="185" t="s">
        <v>572</v>
      </c>
      <c r="D279" s="177" t="s">
        <v>330</v>
      </c>
      <c r="E279" s="178">
        <v>12.7</v>
      </c>
      <c r="F279" s="179"/>
      <c r="G279" s="180">
        <f>ROUND(E279*F279,2)</f>
        <v>0</v>
      </c>
      <c r="H279" s="179"/>
      <c r="I279" s="180">
        <f>ROUND(E279*H279,2)</f>
        <v>0</v>
      </c>
      <c r="J279" s="179"/>
      <c r="K279" s="180">
        <f>ROUND(E279*J279,2)</f>
        <v>0</v>
      </c>
      <c r="L279" s="180">
        <v>21</v>
      </c>
      <c r="M279" s="180">
        <f>G279*(1+L279/100)</f>
        <v>0</v>
      </c>
      <c r="N279" s="178">
        <v>0</v>
      </c>
      <c r="O279" s="178">
        <f>ROUND(E279*N279,2)</f>
        <v>0</v>
      </c>
      <c r="P279" s="178">
        <v>1.106E-2</v>
      </c>
      <c r="Q279" s="178">
        <f>ROUND(E279*P279,2)</f>
        <v>0.14000000000000001</v>
      </c>
      <c r="R279" s="180" t="s">
        <v>568</v>
      </c>
      <c r="S279" s="180" t="s">
        <v>272</v>
      </c>
      <c r="T279" s="181" t="s">
        <v>272</v>
      </c>
      <c r="U279" s="160">
        <v>0.52200000000000002</v>
      </c>
      <c r="V279" s="160">
        <f>ROUND(E279*U279,2)</f>
        <v>6.63</v>
      </c>
      <c r="W279" s="160"/>
      <c r="X279" s="160" t="s">
        <v>313</v>
      </c>
      <c r="Y279" s="160" t="s">
        <v>275</v>
      </c>
      <c r="Z279" s="149"/>
      <c r="AA279" s="149"/>
      <c r="AB279" s="149"/>
      <c r="AC279" s="149"/>
      <c r="AD279" s="149"/>
      <c r="AE279" s="149"/>
      <c r="AF279" s="149"/>
      <c r="AG279" s="149" t="s">
        <v>350</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2" x14ac:dyDescent="0.2">
      <c r="A280" s="156"/>
      <c r="B280" s="157"/>
      <c r="C280" s="186" t="s">
        <v>573</v>
      </c>
      <c r="D280" s="165"/>
      <c r="E280" s="166">
        <v>12.7</v>
      </c>
      <c r="F280" s="160"/>
      <c r="G280" s="160"/>
      <c r="H280" s="160"/>
      <c r="I280" s="160"/>
      <c r="J280" s="160"/>
      <c r="K280" s="160"/>
      <c r="L280" s="160"/>
      <c r="M280" s="160"/>
      <c r="N280" s="159"/>
      <c r="O280" s="159"/>
      <c r="P280" s="159"/>
      <c r="Q280" s="159"/>
      <c r="R280" s="160"/>
      <c r="S280" s="160"/>
      <c r="T280" s="160"/>
      <c r="U280" s="160"/>
      <c r="V280" s="160"/>
      <c r="W280" s="160"/>
      <c r="X280" s="160"/>
      <c r="Y280" s="160"/>
      <c r="Z280" s="149"/>
      <c r="AA280" s="149"/>
      <c r="AB280" s="149"/>
      <c r="AC280" s="149"/>
      <c r="AD280" s="149"/>
      <c r="AE280" s="149"/>
      <c r="AF280" s="149"/>
      <c r="AG280" s="149" t="s">
        <v>284</v>
      </c>
      <c r="AH280" s="149">
        <v>0</v>
      </c>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2" x14ac:dyDescent="0.2">
      <c r="A281" s="156"/>
      <c r="B281" s="157"/>
      <c r="C281" s="251"/>
      <c r="D281" s="252"/>
      <c r="E281" s="252"/>
      <c r="F281" s="252"/>
      <c r="G281" s="252"/>
      <c r="H281" s="160"/>
      <c r="I281" s="160"/>
      <c r="J281" s="160"/>
      <c r="K281" s="160"/>
      <c r="L281" s="160"/>
      <c r="M281" s="160"/>
      <c r="N281" s="159"/>
      <c r="O281" s="159"/>
      <c r="P281" s="159"/>
      <c r="Q281" s="159"/>
      <c r="R281" s="160"/>
      <c r="S281" s="160"/>
      <c r="T281" s="160"/>
      <c r="U281" s="160"/>
      <c r="V281" s="160"/>
      <c r="W281" s="160"/>
      <c r="X281" s="160"/>
      <c r="Y281" s="160"/>
      <c r="Z281" s="149"/>
      <c r="AA281" s="149"/>
      <c r="AB281" s="149"/>
      <c r="AC281" s="149"/>
      <c r="AD281" s="149"/>
      <c r="AE281" s="149"/>
      <c r="AF281" s="149"/>
      <c r="AG281" s="149" t="s">
        <v>279</v>
      </c>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1" x14ac:dyDescent="0.2">
      <c r="A282" s="175">
        <v>73</v>
      </c>
      <c r="B282" s="176" t="s">
        <v>574</v>
      </c>
      <c r="C282" s="185" t="s">
        <v>575</v>
      </c>
      <c r="D282" s="177" t="s">
        <v>330</v>
      </c>
      <c r="E282" s="178">
        <v>4.5</v>
      </c>
      <c r="F282" s="179"/>
      <c r="G282" s="180">
        <f>ROUND(E282*F282,2)</f>
        <v>0</v>
      </c>
      <c r="H282" s="179"/>
      <c r="I282" s="180">
        <f>ROUND(E282*H282,2)</f>
        <v>0</v>
      </c>
      <c r="J282" s="179"/>
      <c r="K282" s="180">
        <f>ROUND(E282*J282,2)</f>
        <v>0</v>
      </c>
      <c r="L282" s="180">
        <v>21</v>
      </c>
      <c r="M282" s="180">
        <f>G282*(1+L282/100)</f>
        <v>0</v>
      </c>
      <c r="N282" s="178">
        <v>0</v>
      </c>
      <c r="O282" s="178">
        <f>ROUND(E282*N282,2)</f>
        <v>0</v>
      </c>
      <c r="P282" s="178">
        <v>0</v>
      </c>
      <c r="Q282" s="178">
        <f>ROUND(E282*P282,2)</f>
        <v>0</v>
      </c>
      <c r="R282" s="180" t="s">
        <v>568</v>
      </c>
      <c r="S282" s="180" t="s">
        <v>272</v>
      </c>
      <c r="T282" s="181" t="s">
        <v>272</v>
      </c>
      <c r="U282" s="160">
        <v>0.55000000000000004</v>
      </c>
      <c r="V282" s="160">
        <f>ROUND(E282*U282,2)</f>
        <v>2.48</v>
      </c>
      <c r="W282" s="160"/>
      <c r="X282" s="160" t="s">
        <v>313</v>
      </c>
      <c r="Y282" s="160" t="s">
        <v>275</v>
      </c>
      <c r="Z282" s="149"/>
      <c r="AA282" s="149"/>
      <c r="AB282" s="149"/>
      <c r="AC282" s="149"/>
      <c r="AD282" s="149"/>
      <c r="AE282" s="149"/>
      <c r="AF282" s="149"/>
      <c r="AG282" s="149" t="s">
        <v>554</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2" x14ac:dyDescent="0.2">
      <c r="A283" s="156"/>
      <c r="B283" s="157"/>
      <c r="C283" s="186" t="s">
        <v>576</v>
      </c>
      <c r="D283" s="165"/>
      <c r="E283" s="166">
        <v>4.5</v>
      </c>
      <c r="F283" s="160"/>
      <c r="G283" s="160"/>
      <c r="H283" s="160"/>
      <c r="I283" s="160"/>
      <c r="J283" s="160"/>
      <c r="K283" s="160"/>
      <c r="L283" s="160"/>
      <c r="M283" s="160"/>
      <c r="N283" s="159"/>
      <c r="O283" s="159"/>
      <c r="P283" s="159"/>
      <c r="Q283" s="159"/>
      <c r="R283" s="160"/>
      <c r="S283" s="160"/>
      <c r="T283" s="160"/>
      <c r="U283" s="160"/>
      <c r="V283" s="160"/>
      <c r="W283" s="160"/>
      <c r="X283" s="160"/>
      <c r="Y283" s="160"/>
      <c r="Z283" s="149"/>
      <c r="AA283" s="149"/>
      <c r="AB283" s="149"/>
      <c r="AC283" s="149"/>
      <c r="AD283" s="149"/>
      <c r="AE283" s="149"/>
      <c r="AF283" s="149"/>
      <c r="AG283" s="149" t="s">
        <v>284</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outlineLevel="2" x14ac:dyDescent="0.2">
      <c r="A284" s="156"/>
      <c r="B284" s="157"/>
      <c r="C284" s="251"/>
      <c r="D284" s="252"/>
      <c r="E284" s="252"/>
      <c r="F284" s="252"/>
      <c r="G284" s="252"/>
      <c r="H284" s="160"/>
      <c r="I284" s="160"/>
      <c r="J284" s="160"/>
      <c r="K284" s="160"/>
      <c r="L284" s="160"/>
      <c r="M284" s="160"/>
      <c r="N284" s="159"/>
      <c r="O284" s="159"/>
      <c r="P284" s="159"/>
      <c r="Q284" s="159"/>
      <c r="R284" s="160"/>
      <c r="S284" s="160"/>
      <c r="T284" s="160"/>
      <c r="U284" s="160"/>
      <c r="V284" s="160"/>
      <c r="W284" s="160"/>
      <c r="X284" s="160"/>
      <c r="Y284" s="160"/>
      <c r="Z284" s="149"/>
      <c r="AA284" s="149"/>
      <c r="AB284" s="149"/>
      <c r="AC284" s="149"/>
      <c r="AD284" s="149"/>
      <c r="AE284" s="149"/>
      <c r="AF284" s="149"/>
      <c r="AG284" s="149" t="s">
        <v>279</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1" x14ac:dyDescent="0.2">
      <c r="A285" s="175">
        <v>74</v>
      </c>
      <c r="B285" s="176" t="s">
        <v>577</v>
      </c>
      <c r="C285" s="185" t="s">
        <v>578</v>
      </c>
      <c r="D285" s="177" t="s">
        <v>357</v>
      </c>
      <c r="E285" s="178">
        <v>2</v>
      </c>
      <c r="F285" s="179"/>
      <c r="G285" s="180">
        <f>ROUND(E285*F285,2)</f>
        <v>0</v>
      </c>
      <c r="H285" s="179"/>
      <c r="I285" s="180">
        <f>ROUND(E285*H285,2)</f>
        <v>0</v>
      </c>
      <c r="J285" s="179"/>
      <c r="K285" s="180">
        <f>ROUND(E285*J285,2)</f>
        <v>0</v>
      </c>
      <c r="L285" s="180">
        <v>21</v>
      </c>
      <c r="M285" s="180">
        <f>G285*(1+L285/100)</f>
        <v>0</v>
      </c>
      <c r="N285" s="178">
        <v>0</v>
      </c>
      <c r="O285" s="178">
        <f>ROUND(E285*N285,2)</f>
        <v>0</v>
      </c>
      <c r="P285" s="178">
        <v>4.3E-3</v>
      </c>
      <c r="Q285" s="178">
        <f>ROUND(E285*P285,2)</f>
        <v>0.01</v>
      </c>
      <c r="R285" s="180" t="s">
        <v>568</v>
      </c>
      <c r="S285" s="180" t="s">
        <v>272</v>
      </c>
      <c r="T285" s="181" t="s">
        <v>272</v>
      </c>
      <c r="U285" s="160">
        <v>0.44</v>
      </c>
      <c r="V285" s="160">
        <f>ROUND(E285*U285,2)</f>
        <v>0.88</v>
      </c>
      <c r="W285" s="160"/>
      <c r="X285" s="160" t="s">
        <v>313</v>
      </c>
      <c r="Y285" s="160" t="s">
        <v>275</v>
      </c>
      <c r="Z285" s="149"/>
      <c r="AA285" s="149"/>
      <c r="AB285" s="149"/>
      <c r="AC285" s="149"/>
      <c r="AD285" s="149"/>
      <c r="AE285" s="149"/>
      <c r="AF285" s="149"/>
      <c r="AG285" s="149" t="s">
        <v>350</v>
      </c>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2" x14ac:dyDescent="0.2">
      <c r="A286" s="156"/>
      <c r="B286" s="157"/>
      <c r="C286" s="186" t="s">
        <v>579</v>
      </c>
      <c r="D286" s="165"/>
      <c r="E286" s="166">
        <v>1</v>
      </c>
      <c r="F286" s="160"/>
      <c r="G286" s="160"/>
      <c r="H286" s="160"/>
      <c r="I286" s="160"/>
      <c r="J286" s="160"/>
      <c r="K286" s="160"/>
      <c r="L286" s="160"/>
      <c r="M286" s="160"/>
      <c r="N286" s="159"/>
      <c r="O286" s="159"/>
      <c r="P286" s="159"/>
      <c r="Q286" s="159"/>
      <c r="R286" s="160"/>
      <c r="S286" s="160"/>
      <c r="T286" s="160"/>
      <c r="U286" s="160"/>
      <c r="V286" s="160"/>
      <c r="W286" s="160"/>
      <c r="X286" s="160"/>
      <c r="Y286" s="160"/>
      <c r="Z286" s="149"/>
      <c r="AA286" s="149"/>
      <c r="AB286" s="149"/>
      <c r="AC286" s="149"/>
      <c r="AD286" s="149"/>
      <c r="AE286" s="149"/>
      <c r="AF286" s="149"/>
      <c r="AG286" s="149" t="s">
        <v>284</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3" x14ac:dyDescent="0.2">
      <c r="A287" s="156"/>
      <c r="B287" s="157"/>
      <c r="C287" s="186" t="s">
        <v>580</v>
      </c>
      <c r="D287" s="165"/>
      <c r="E287" s="166">
        <v>1</v>
      </c>
      <c r="F287" s="160"/>
      <c r="G287" s="160"/>
      <c r="H287" s="160"/>
      <c r="I287" s="160"/>
      <c r="J287" s="160"/>
      <c r="K287" s="160"/>
      <c r="L287" s="160"/>
      <c r="M287" s="160"/>
      <c r="N287" s="159"/>
      <c r="O287" s="159"/>
      <c r="P287" s="159"/>
      <c r="Q287" s="159"/>
      <c r="R287" s="160"/>
      <c r="S287" s="160"/>
      <c r="T287" s="160"/>
      <c r="U287" s="160"/>
      <c r="V287" s="160"/>
      <c r="W287" s="160"/>
      <c r="X287" s="160"/>
      <c r="Y287" s="160"/>
      <c r="Z287" s="149"/>
      <c r="AA287" s="149"/>
      <c r="AB287" s="149"/>
      <c r="AC287" s="149"/>
      <c r="AD287" s="149"/>
      <c r="AE287" s="149"/>
      <c r="AF287" s="149"/>
      <c r="AG287" s="149" t="s">
        <v>284</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2" x14ac:dyDescent="0.2">
      <c r="A288" s="156"/>
      <c r="B288" s="157"/>
      <c r="C288" s="251"/>
      <c r="D288" s="252"/>
      <c r="E288" s="252"/>
      <c r="F288" s="252"/>
      <c r="G288" s="252"/>
      <c r="H288" s="160"/>
      <c r="I288" s="160"/>
      <c r="J288" s="160"/>
      <c r="K288" s="160"/>
      <c r="L288" s="160"/>
      <c r="M288" s="160"/>
      <c r="N288" s="159"/>
      <c r="O288" s="159"/>
      <c r="P288" s="159"/>
      <c r="Q288" s="159"/>
      <c r="R288" s="160"/>
      <c r="S288" s="160"/>
      <c r="T288" s="160"/>
      <c r="U288" s="160"/>
      <c r="V288" s="160"/>
      <c r="W288" s="160"/>
      <c r="X288" s="160"/>
      <c r="Y288" s="160"/>
      <c r="Z288" s="149"/>
      <c r="AA288" s="149"/>
      <c r="AB288" s="149"/>
      <c r="AC288" s="149"/>
      <c r="AD288" s="149"/>
      <c r="AE288" s="149"/>
      <c r="AF288" s="149"/>
      <c r="AG288" s="149" t="s">
        <v>279</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ht="22.5" outlineLevel="1" x14ac:dyDescent="0.2">
      <c r="A289" s="175">
        <v>75</v>
      </c>
      <c r="B289" s="176" t="s">
        <v>581</v>
      </c>
      <c r="C289" s="185" t="s">
        <v>582</v>
      </c>
      <c r="D289" s="177" t="s">
        <v>357</v>
      </c>
      <c r="E289" s="178">
        <v>1</v>
      </c>
      <c r="F289" s="179"/>
      <c r="G289" s="180">
        <f>ROUND(E289*F289,2)</f>
        <v>0</v>
      </c>
      <c r="H289" s="179"/>
      <c r="I289" s="180">
        <f>ROUND(E289*H289,2)</f>
        <v>0</v>
      </c>
      <c r="J289" s="179"/>
      <c r="K289" s="180">
        <f>ROUND(E289*J289,2)</f>
        <v>0</v>
      </c>
      <c r="L289" s="180">
        <v>21</v>
      </c>
      <c r="M289" s="180">
        <f>G289*(1+L289/100)</f>
        <v>0</v>
      </c>
      <c r="N289" s="178">
        <v>0</v>
      </c>
      <c r="O289" s="178">
        <f>ROUND(E289*N289,2)</f>
        <v>0</v>
      </c>
      <c r="P289" s="178">
        <v>0</v>
      </c>
      <c r="Q289" s="178">
        <f>ROUND(E289*P289,2)</f>
        <v>0</v>
      </c>
      <c r="R289" s="180" t="s">
        <v>568</v>
      </c>
      <c r="S289" s="180" t="s">
        <v>272</v>
      </c>
      <c r="T289" s="181" t="s">
        <v>272</v>
      </c>
      <c r="U289" s="160">
        <v>1.05</v>
      </c>
      <c r="V289" s="160">
        <f>ROUND(E289*U289,2)</f>
        <v>1.05</v>
      </c>
      <c r="W289" s="160"/>
      <c r="X289" s="160" t="s">
        <v>313</v>
      </c>
      <c r="Y289" s="160" t="s">
        <v>275</v>
      </c>
      <c r="Z289" s="149"/>
      <c r="AA289" s="149"/>
      <c r="AB289" s="149"/>
      <c r="AC289" s="149"/>
      <c r="AD289" s="149"/>
      <c r="AE289" s="149"/>
      <c r="AF289" s="149"/>
      <c r="AG289" s="149" t="s">
        <v>350</v>
      </c>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2" x14ac:dyDescent="0.2">
      <c r="A290" s="156"/>
      <c r="B290" s="157"/>
      <c r="C290" s="186" t="s">
        <v>583</v>
      </c>
      <c r="D290" s="165"/>
      <c r="E290" s="166">
        <v>1</v>
      </c>
      <c r="F290" s="160"/>
      <c r="G290" s="160"/>
      <c r="H290" s="160"/>
      <c r="I290" s="160"/>
      <c r="J290" s="160"/>
      <c r="K290" s="160"/>
      <c r="L290" s="160"/>
      <c r="M290" s="160"/>
      <c r="N290" s="159"/>
      <c r="O290" s="159"/>
      <c r="P290" s="159"/>
      <c r="Q290" s="159"/>
      <c r="R290" s="160"/>
      <c r="S290" s="160"/>
      <c r="T290" s="160"/>
      <c r="U290" s="160"/>
      <c r="V290" s="160"/>
      <c r="W290" s="160"/>
      <c r="X290" s="160"/>
      <c r="Y290" s="160"/>
      <c r="Z290" s="149"/>
      <c r="AA290" s="149"/>
      <c r="AB290" s="149"/>
      <c r="AC290" s="149"/>
      <c r="AD290" s="149"/>
      <c r="AE290" s="149"/>
      <c r="AF290" s="149"/>
      <c r="AG290" s="149" t="s">
        <v>284</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2" x14ac:dyDescent="0.2">
      <c r="A291" s="156"/>
      <c r="B291" s="157"/>
      <c r="C291" s="251"/>
      <c r="D291" s="252"/>
      <c r="E291" s="252"/>
      <c r="F291" s="252"/>
      <c r="G291" s="252"/>
      <c r="H291" s="160"/>
      <c r="I291" s="160"/>
      <c r="J291" s="160"/>
      <c r="K291" s="160"/>
      <c r="L291" s="160"/>
      <c r="M291" s="160"/>
      <c r="N291" s="159"/>
      <c r="O291" s="159"/>
      <c r="P291" s="159"/>
      <c r="Q291" s="159"/>
      <c r="R291" s="160"/>
      <c r="S291" s="160"/>
      <c r="T291" s="160"/>
      <c r="U291" s="160"/>
      <c r="V291" s="160"/>
      <c r="W291" s="160"/>
      <c r="X291" s="160"/>
      <c r="Y291" s="160"/>
      <c r="Z291" s="149"/>
      <c r="AA291" s="149"/>
      <c r="AB291" s="149"/>
      <c r="AC291" s="149"/>
      <c r="AD291" s="149"/>
      <c r="AE291" s="149"/>
      <c r="AF291" s="149"/>
      <c r="AG291" s="149" t="s">
        <v>279</v>
      </c>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ht="22.5" outlineLevel="1" x14ac:dyDescent="0.2">
      <c r="A292" s="175">
        <v>76</v>
      </c>
      <c r="B292" s="176" t="s">
        <v>584</v>
      </c>
      <c r="C292" s="185" t="s">
        <v>585</v>
      </c>
      <c r="D292" s="177" t="s">
        <v>357</v>
      </c>
      <c r="E292" s="178">
        <v>3</v>
      </c>
      <c r="F292" s="179"/>
      <c r="G292" s="180">
        <f>ROUND(E292*F292,2)</f>
        <v>0</v>
      </c>
      <c r="H292" s="179"/>
      <c r="I292" s="180">
        <f>ROUND(E292*H292,2)</f>
        <v>0</v>
      </c>
      <c r="J292" s="179"/>
      <c r="K292" s="180">
        <f>ROUND(E292*J292,2)</f>
        <v>0</v>
      </c>
      <c r="L292" s="180">
        <v>21</v>
      </c>
      <c r="M292" s="180">
        <f>G292*(1+L292/100)</f>
        <v>0</v>
      </c>
      <c r="N292" s="178">
        <v>0</v>
      </c>
      <c r="O292" s="178">
        <f>ROUND(E292*N292,2)</f>
        <v>0</v>
      </c>
      <c r="P292" s="178">
        <v>0</v>
      </c>
      <c r="Q292" s="178">
        <f>ROUND(E292*P292,2)</f>
        <v>0</v>
      </c>
      <c r="R292" s="180" t="s">
        <v>568</v>
      </c>
      <c r="S292" s="180" t="s">
        <v>272</v>
      </c>
      <c r="T292" s="181" t="s">
        <v>272</v>
      </c>
      <c r="U292" s="160">
        <v>1.43</v>
      </c>
      <c r="V292" s="160">
        <f>ROUND(E292*U292,2)</f>
        <v>4.29</v>
      </c>
      <c r="W292" s="160"/>
      <c r="X292" s="160" t="s">
        <v>313</v>
      </c>
      <c r="Y292" s="160" t="s">
        <v>275</v>
      </c>
      <c r="Z292" s="149"/>
      <c r="AA292" s="149"/>
      <c r="AB292" s="149"/>
      <c r="AC292" s="149"/>
      <c r="AD292" s="149"/>
      <c r="AE292" s="149"/>
      <c r="AF292" s="149"/>
      <c r="AG292" s="149" t="s">
        <v>350</v>
      </c>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outlineLevel="2" x14ac:dyDescent="0.2">
      <c r="A293" s="156"/>
      <c r="B293" s="157"/>
      <c r="C293" s="186" t="s">
        <v>586</v>
      </c>
      <c r="D293" s="165"/>
      <c r="E293" s="166">
        <v>1</v>
      </c>
      <c r="F293" s="160"/>
      <c r="G293" s="160"/>
      <c r="H293" s="160"/>
      <c r="I293" s="160"/>
      <c r="J293" s="160"/>
      <c r="K293" s="160"/>
      <c r="L293" s="160"/>
      <c r="M293" s="160"/>
      <c r="N293" s="159"/>
      <c r="O293" s="159"/>
      <c r="P293" s="159"/>
      <c r="Q293" s="159"/>
      <c r="R293" s="160"/>
      <c r="S293" s="160"/>
      <c r="T293" s="160"/>
      <c r="U293" s="160"/>
      <c r="V293" s="160"/>
      <c r="W293" s="160"/>
      <c r="X293" s="160"/>
      <c r="Y293" s="160"/>
      <c r="Z293" s="149"/>
      <c r="AA293" s="149"/>
      <c r="AB293" s="149"/>
      <c r="AC293" s="149"/>
      <c r="AD293" s="149"/>
      <c r="AE293" s="149"/>
      <c r="AF293" s="149"/>
      <c r="AG293" s="149" t="s">
        <v>284</v>
      </c>
      <c r="AH293" s="149">
        <v>0</v>
      </c>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3" x14ac:dyDescent="0.2">
      <c r="A294" s="156"/>
      <c r="B294" s="157"/>
      <c r="C294" s="186" t="s">
        <v>587</v>
      </c>
      <c r="D294" s="165"/>
      <c r="E294" s="166">
        <v>1</v>
      </c>
      <c r="F294" s="160"/>
      <c r="G294" s="160"/>
      <c r="H294" s="160"/>
      <c r="I294" s="160"/>
      <c r="J294" s="160"/>
      <c r="K294" s="160"/>
      <c r="L294" s="160"/>
      <c r="M294" s="160"/>
      <c r="N294" s="159"/>
      <c r="O294" s="159"/>
      <c r="P294" s="159"/>
      <c r="Q294" s="159"/>
      <c r="R294" s="160"/>
      <c r="S294" s="160"/>
      <c r="T294" s="160"/>
      <c r="U294" s="160"/>
      <c r="V294" s="160"/>
      <c r="W294" s="160"/>
      <c r="X294" s="160"/>
      <c r="Y294" s="160"/>
      <c r="Z294" s="149"/>
      <c r="AA294" s="149"/>
      <c r="AB294" s="149"/>
      <c r="AC294" s="149"/>
      <c r="AD294" s="149"/>
      <c r="AE294" s="149"/>
      <c r="AF294" s="149"/>
      <c r="AG294" s="149" t="s">
        <v>284</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3" x14ac:dyDescent="0.2">
      <c r="A295" s="156"/>
      <c r="B295" s="157"/>
      <c r="C295" s="186" t="s">
        <v>588</v>
      </c>
      <c r="D295" s="165"/>
      <c r="E295" s="166">
        <v>1</v>
      </c>
      <c r="F295" s="160"/>
      <c r="G295" s="160"/>
      <c r="H295" s="160"/>
      <c r="I295" s="160"/>
      <c r="J295" s="160"/>
      <c r="K295" s="160"/>
      <c r="L295" s="160"/>
      <c r="M295" s="160"/>
      <c r="N295" s="159"/>
      <c r="O295" s="159"/>
      <c r="P295" s="159"/>
      <c r="Q295" s="159"/>
      <c r="R295" s="160"/>
      <c r="S295" s="160"/>
      <c r="T295" s="160"/>
      <c r="U295" s="160"/>
      <c r="V295" s="160"/>
      <c r="W295" s="160"/>
      <c r="X295" s="160"/>
      <c r="Y295" s="160"/>
      <c r="Z295" s="149"/>
      <c r="AA295" s="149"/>
      <c r="AB295" s="149"/>
      <c r="AC295" s="149"/>
      <c r="AD295" s="149"/>
      <c r="AE295" s="149"/>
      <c r="AF295" s="149"/>
      <c r="AG295" s="149" t="s">
        <v>284</v>
      </c>
      <c r="AH295" s="149">
        <v>0</v>
      </c>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2" x14ac:dyDescent="0.2">
      <c r="A296" s="156"/>
      <c r="B296" s="157"/>
      <c r="C296" s="251"/>
      <c r="D296" s="252"/>
      <c r="E296" s="252"/>
      <c r="F296" s="252"/>
      <c r="G296" s="252"/>
      <c r="H296" s="160"/>
      <c r="I296" s="160"/>
      <c r="J296" s="160"/>
      <c r="K296" s="160"/>
      <c r="L296" s="160"/>
      <c r="M296" s="160"/>
      <c r="N296" s="159"/>
      <c r="O296" s="159"/>
      <c r="P296" s="159"/>
      <c r="Q296" s="159"/>
      <c r="R296" s="160"/>
      <c r="S296" s="160"/>
      <c r="T296" s="160"/>
      <c r="U296" s="160"/>
      <c r="V296" s="160"/>
      <c r="W296" s="160"/>
      <c r="X296" s="160"/>
      <c r="Y296" s="160"/>
      <c r="Z296" s="149"/>
      <c r="AA296" s="149"/>
      <c r="AB296" s="149"/>
      <c r="AC296" s="149"/>
      <c r="AD296" s="149"/>
      <c r="AE296" s="149"/>
      <c r="AF296" s="149"/>
      <c r="AG296" s="149" t="s">
        <v>279</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1" x14ac:dyDescent="0.2">
      <c r="A297" s="175">
        <v>77</v>
      </c>
      <c r="B297" s="176" t="s">
        <v>589</v>
      </c>
      <c r="C297" s="185" t="s">
        <v>590</v>
      </c>
      <c r="D297" s="177" t="s">
        <v>357</v>
      </c>
      <c r="E297" s="178">
        <v>2</v>
      </c>
      <c r="F297" s="179"/>
      <c r="G297" s="180">
        <f>ROUND(E297*F297,2)</f>
        <v>0</v>
      </c>
      <c r="H297" s="179"/>
      <c r="I297" s="180">
        <f>ROUND(E297*H297,2)</f>
        <v>0</v>
      </c>
      <c r="J297" s="179"/>
      <c r="K297" s="180">
        <f>ROUND(E297*J297,2)</f>
        <v>0</v>
      </c>
      <c r="L297" s="180">
        <v>21</v>
      </c>
      <c r="M297" s="180">
        <f>G297*(1+L297/100)</f>
        <v>0</v>
      </c>
      <c r="N297" s="178">
        <v>0</v>
      </c>
      <c r="O297" s="178">
        <f>ROUND(E297*N297,2)</f>
        <v>0</v>
      </c>
      <c r="P297" s="178">
        <v>2E-3</v>
      </c>
      <c r="Q297" s="178">
        <f>ROUND(E297*P297,2)</f>
        <v>0</v>
      </c>
      <c r="R297" s="180" t="s">
        <v>568</v>
      </c>
      <c r="S297" s="180" t="s">
        <v>272</v>
      </c>
      <c r="T297" s="181" t="s">
        <v>272</v>
      </c>
      <c r="U297" s="160">
        <v>0.48749999999999999</v>
      </c>
      <c r="V297" s="160">
        <f>ROUND(E297*U297,2)</f>
        <v>0.98</v>
      </c>
      <c r="W297" s="160"/>
      <c r="X297" s="160" t="s">
        <v>313</v>
      </c>
      <c r="Y297" s="160" t="s">
        <v>275</v>
      </c>
      <c r="Z297" s="149"/>
      <c r="AA297" s="149"/>
      <c r="AB297" s="149"/>
      <c r="AC297" s="149"/>
      <c r="AD297" s="149"/>
      <c r="AE297" s="149"/>
      <c r="AF297" s="149"/>
      <c r="AG297" s="149" t="s">
        <v>350</v>
      </c>
      <c r="AH297" s="149"/>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2" x14ac:dyDescent="0.2">
      <c r="A298" s="156"/>
      <c r="B298" s="157"/>
      <c r="C298" s="186" t="s">
        <v>591</v>
      </c>
      <c r="D298" s="165"/>
      <c r="E298" s="166">
        <v>2</v>
      </c>
      <c r="F298" s="160"/>
      <c r="G298" s="160"/>
      <c r="H298" s="160"/>
      <c r="I298" s="160"/>
      <c r="J298" s="160"/>
      <c r="K298" s="160"/>
      <c r="L298" s="160"/>
      <c r="M298" s="160"/>
      <c r="N298" s="159"/>
      <c r="O298" s="159"/>
      <c r="P298" s="159"/>
      <c r="Q298" s="159"/>
      <c r="R298" s="160"/>
      <c r="S298" s="160"/>
      <c r="T298" s="160"/>
      <c r="U298" s="160"/>
      <c r="V298" s="160"/>
      <c r="W298" s="160"/>
      <c r="X298" s="160"/>
      <c r="Y298" s="160"/>
      <c r="Z298" s="149"/>
      <c r="AA298" s="149"/>
      <c r="AB298" s="149"/>
      <c r="AC298" s="149"/>
      <c r="AD298" s="149"/>
      <c r="AE298" s="149"/>
      <c r="AF298" s="149"/>
      <c r="AG298" s="149" t="s">
        <v>284</v>
      </c>
      <c r="AH298" s="149">
        <v>0</v>
      </c>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2" x14ac:dyDescent="0.2">
      <c r="A299" s="156"/>
      <c r="B299" s="157"/>
      <c r="C299" s="251"/>
      <c r="D299" s="252"/>
      <c r="E299" s="252"/>
      <c r="F299" s="252"/>
      <c r="G299" s="252"/>
      <c r="H299" s="160"/>
      <c r="I299" s="160"/>
      <c r="J299" s="160"/>
      <c r="K299" s="160"/>
      <c r="L299" s="160"/>
      <c r="M299" s="160"/>
      <c r="N299" s="159"/>
      <c r="O299" s="159"/>
      <c r="P299" s="159"/>
      <c r="Q299" s="159"/>
      <c r="R299" s="160"/>
      <c r="S299" s="160"/>
      <c r="T299" s="160"/>
      <c r="U299" s="160"/>
      <c r="V299" s="160"/>
      <c r="W299" s="160"/>
      <c r="X299" s="160"/>
      <c r="Y299" s="160"/>
      <c r="Z299" s="149"/>
      <c r="AA299" s="149"/>
      <c r="AB299" s="149"/>
      <c r="AC299" s="149"/>
      <c r="AD299" s="149"/>
      <c r="AE299" s="149"/>
      <c r="AF299" s="149"/>
      <c r="AG299" s="149" t="s">
        <v>279</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1" x14ac:dyDescent="0.2">
      <c r="A300" s="175">
        <v>78</v>
      </c>
      <c r="B300" s="176" t="s">
        <v>592</v>
      </c>
      <c r="C300" s="185" t="s">
        <v>593</v>
      </c>
      <c r="D300" s="177" t="s">
        <v>357</v>
      </c>
      <c r="E300" s="178">
        <v>1</v>
      </c>
      <c r="F300" s="179"/>
      <c r="G300" s="180">
        <f>ROUND(E300*F300,2)</f>
        <v>0</v>
      </c>
      <c r="H300" s="179"/>
      <c r="I300" s="180">
        <f>ROUND(E300*H300,2)</f>
        <v>0</v>
      </c>
      <c r="J300" s="179"/>
      <c r="K300" s="180">
        <f>ROUND(E300*J300,2)</f>
        <v>0</v>
      </c>
      <c r="L300" s="180">
        <v>21</v>
      </c>
      <c r="M300" s="180">
        <f>G300*(1+L300/100)</f>
        <v>0</v>
      </c>
      <c r="N300" s="178">
        <v>0</v>
      </c>
      <c r="O300" s="178">
        <f>ROUND(E300*N300,2)</f>
        <v>0</v>
      </c>
      <c r="P300" s="178">
        <v>1.0999999999999999E-2</v>
      </c>
      <c r="Q300" s="178">
        <f>ROUND(E300*P300,2)</f>
        <v>0.01</v>
      </c>
      <c r="R300" s="180" t="s">
        <v>568</v>
      </c>
      <c r="S300" s="180" t="s">
        <v>272</v>
      </c>
      <c r="T300" s="181" t="s">
        <v>272</v>
      </c>
      <c r="U300" s="160">
        <v>0.46200000000000002</v>
      </c>
      <c r="V300" s="160">
        <f>ROUND(E300*U300,2)</f>
        <v>0.46</v>
      </c>
      <c r="W300" s="160"/>
      <c r="X300" s="160" t="s">
        <v>313</v>
      </c>
      <c r="Y300" s="160" t="s">
        <v>275</v>
      </c>
      <c r="Z300" s="149"/>
      <c r="AA300" s="149"/>
      <c r="AB300" s="149"/>
      <c r="AC300" s="149"/>
      <c r="AD300" s="149"/>
      <c r="AE300" s="149"/>
      <c r="AF300" s="149"/>
      <c r="AG300" s="149" t="s">
        <v>554</v>
      </c>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2" x14ac:dyDescent="0.2">
      <c r="A301" s="156"/>
      <c r="B301" s="157"/>
      <c r="C301" s="186" t="s">
        <v>594</v>
      </c>
      <c r="D301" s="165"/>
      <c r="E301" s="166">
        <v>1</v>
      </c>
      <c r="F301" s="160"/>
      <c r="G301" s="160"/>
      <c r="H301" s="160"/>
      <c r="I301" s="160"/>
      <c r="J301" s="160"/>
      <c r="K301" s="160"/>
      <c r="L301" s="160"/>
      <c r="M301" s="160"/>
      <c r="N301" s="159"/>
      <c r="O301" s="159"/>
      <c r="P301" s="159"/>
      <c r="Q301" s="159"/>
      <c r="R301" s="160"/>
      <c r="S301" s="160"/>
      <c r="T301" s="160"/>
      <c r="U301" s="160"/>
      <c r="V301" s="160"/>
      <c r="W301" s="160"/>
      <c r="X301" s="160"/>
      <c r="Y301" s="160"/>
      <c r="Z301" s="149"/>
      <c r="AA301" s="149"/>
      <c r="AB301" s="149"/>
      <c r="AC301" s="149"/>
      <c r="AD301" s="149"/>
      <c r="AE301" s="149"/>
      <c r="AF301" s="149"/>
      <c r="AG301" s="149" t="s">
        <v>284</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2" x14ac:dyDescent="0.2">
      <c r="A302" s="156"/>
      <c r="B302" s="157"/>
      <c r="C302" s="251"/>
      <c r="D302" s="252"/>
      <c r="E302" s="252"/>
      <c r="F302" s="252"/>
      <c r="G302" s="252"/>
      <c r="H302" s="160"/>
      <c r="I302" s="160"/>
      <c r="J302" s="160"/>
      <c r="K302" s="160"/>
      <c r="L302" s="160"/>
      <c r="M302" s="160"/>
      <c r="N302" s="159"/>
      <c r="O302" s="159"/>
      <c r="P302" s="159"/>
      <c r="Q302" s="159"/>
      <c r="R302" s="160"/>
      <c r="S302" s="160"/>
      <c r="T302" s="160"/>
      <c r="U302" s="160"/>
      <c r="V302" s="160"/>
      <c r="W302" s="160"/>
      <c r="X302" s="160"/>
      <c r="Y302" s="160"/>
      <c r="Z302" s="149"/>
      <c r="AA302" s="149"/>
      <c r="AB302" s="149"/>
      <c r="AC302" s="149"/>
      <c r="AD302" s="149"/>
      <c r="AE302" s="149"/>
      <c r="AF302" s="149"/>
      <c r="AG302" s="149" t="s">
        <v>279</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ht="22.5" outlineLevel="1" x14ac:dyDescent="0.2">
      <c r="A303" s="175">
        <v>79</v>
      </c>
      <c r="B303" s="176" t="s">
        <v>595</v>
      </c>
      <c r="C303" s="185" t="s">
        <v>596</v>
      </c>
      <c r="D303" s="177" t="s">
        <v>330</v>
      </c>
      <c r="E303" s="178">
        <v>4.5</v>
      </c>
      <c r="F303" s="179"/>
      <c r="G303" s="180">
        <f>ROUND(E303*F303,2)</f>
        <v>0</v>
      </c>
      <c r="H303" s="179"/>
      <c r="I303" s="180">
        <f>ROUND(E303*H303,2)</f>
        <v>0</v>
      </c>
      <c r="J303" s="179"/>
      <c r="K303" s="180">
        <f>ROUND(E303*J303,2)</f>
        <v>0</v>
      </c>
      <c r="L303" s="180">
        <v>21</v>
      </c>
      <c r="M303" s="180">
        <f>G303*(1+L303/100)</f>
        <v>0</v>
      </c>
      <c r="N303" s="178">
        <v>3.1800000000000001E-3</v>
      </c>
      <c r="O303" s="178">
        <f>ROUND(E303*N303,2)</f>
        <v>0.01</v>
      </c>
      <c r="P303" s="178">
        <v>0</v>
      </c>
      <c r="Q303" s="178">
        <f>ROUND(E303*P303,2)</f>
        <v>0</v>
      </c>
      <c r="R303" s="180" t="s">
        <v>378</v>
      </c>
      <c r="S303" s="180" t="s">
        <v>272</v>
      </c>
      <c r="T303" s="181" t="s">
        <v>272</v>
      </c>
      <c r="U303" s="160">
        <v>0</v>
      </c>
      <c r="V303" s="160">
        <f>ROUND(E303*U303,2)</f>
        <v>0</v>
      </c>
      <c r="W303" s="160"/>
      <c r="X303" s="160" t="s">
        <v>379</v>
      </c>
      <c r="Y303" s="160" t="s">
        <v>275</v>
      </c>
      <c r="Z303" s="149"/>
      <c r="AA303" s="149"/>
      <c r="AB303" s="149"/>
      <c r="AC303" s="149"/>
      <c r="AD303" s="149"/>
      <c r="AE303" s="149"/>
      <c r="AF303" s="149"/>
      <c r="AG303" s="149" t="s">
        <v>597</v>
      </c>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2" x14ac:dyDescent="0.2">
      <c r="A304" s="156"/>
      <c r="B304" s="157"/>
      <c r="C304" s="186" t="s">
        <v>576</v>
      </c>
      <c r="D304" s="165"/>
      <c r="E304" s="166">
        <v>4.5</v>
      </c>
      <c r="F304" s="160"/>
      <c r="G304" s="160"/>
      <c r="H304" s="160"/>
      <c r="I304" s="160"/>
      <c r="J304" s="160"/>
      <c r="K304" s="160"/>
      <c r="L304" s="160"/>
      <c r="M304" s="160"/>
      <c r="N304" s="159"/>
      <c r="O304" s="159"/>
      <c r="P304" s="159"/>
      <c r="Q304" s="159"/>
      <c r="R304" s="160"/>
      <c r="S304" s="160"/>
      <c r="T304" s="160"/>
      <c r="U304" s="160"/>
      <c r="V304" s="160"/>
      <c r="W304" s="160"/>
      <c r="X304" s="160"/>
      <c r="Y304" s="160"/>
      <c r="Z304" s="149"/>
      <c r="AA304" s="149"/>
      <c r="AB304" s="149"/>
      <c r="AC304" s="149"/>
      <c r="AD304" s="149"/>
      <c r="AE304" s="149"/>
      <c r="AF304" s="149"/>
      <c r="AG304" s="149" t="s">
        <v>284</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outlineLevel="2" x14ac:dyDescent="0.2">
      <c r="A305" s="156"/>
      <c r="B305" s="157"/>
      <c r="C305" s="251"/>
      <c r="D305" s="252"/>
      <c r="E305" s="252"/>
      <c r="F305" s="252"/>
      <c r="G305" s="252"/>
      <c r="H305" s="160"/>
      <c r="I305" s="160"/>
      <c r="J305" s="160"/>
      <c r="K305" s="160"/>
      <c r="L305" s="160"/>
      <c r="M305" s="160"/>
      <c r="N305" s="159"/>
      <c r="O305" s="159"/>
      <c r="P305" s="159"/>
      <c r="Q305" s="159"/>
      <c r="R305" s="160"/>
      <c r="S305" s="160"/>
      <c r="T305" s="160"/>
      <c r="U305" s="160"/>
      <c r="V305" s="160"/>
      <c r="W305" s="160"/>
      <c r="X305" s="160"/>
      <c r="Y305" s="160"/>
      <c r="Z305" s="149"/>
      <c r="AA305" s="149"/>
      <c r="AB305" s="149"/>
      <c r="AC305" s="149"/>
      <c r="AD305" s="149"/>
      <c r="AE305" s="149"/>
      <c r="AF305" s="149"/>
      <c r="AG305" s="149" t="s">
        <v>279</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ht="22.5" outlineLevel="1" x14ac:dyDescent="0.2">
      <c r="A306" s="175">
        <v>80</v>
      </c>
      <c r="B306" s="176" t="s">
        <v>598</v>
      </c>
      <c r="C306" s="185" t="s">
        <v>599</v>
      </c>
      <c r="D306" s="177" t="s">
        <v>600</v>
      </c>
      <c r="E306" s="178">
        <v>6</v>
      </c>
      <c r="F306" s="179"/>
      <c r="G306" s="180">
        <f>ROUND(E306*F306,2)</f>
        <v>0</v>
      </c>
      <c r="H306" s="179"/>
      <c r="I306" s="180">
        <f>ROUND(E306*H306,2)</f>
        <v>0</v>
      </c>
      <c r="J306" s="179"/>
      <c r="K306" s="180">
        <f>ROUND(E306*J306,2)</f>
        <v>0</v>
      </c>
      <c r="L306" s="180">
        <v>21</v>
      </c>
      <c r="M306" s="180">
        <f>G306*(1+L306/100)</f>
        <v>0</v>
      </c>
      <c r="N306" s="178">
        <v>1.0240000000000001E-2</v>
      </c>
      <c r="O306" s="178">
        <f>ROUND(E306*N306,2)</f>
        <v>0.06</v>
      </c>
      <c r="P306" s="178">
        <v>0</v>
      </c>
      <c r="Q306" s="178">
        <f>ROUND(E306*P306,2)</f>
        <v>0</v>
      </c>
      <c r="R306" s="180" t="s">
        <v>378</v>
      </c>
      <c r="S306" s="180" t="s">
        <v>272</v>
      </c>
      <c r="T306" s="181" t="s">
        <v>272</v>
      </c>
      <c r="U306" s="160">
        <v>0</v>
      </c>
      <c r="V306" s="160">
        <f>ROUND(E306*U306,2)</f>
        <v>0</v>
      </c>
      <c r="W306" s="160"/>
      <c r="X306" s="160" t="s">
        <v>379</v>
      </c>
      <c r="Y306" s="160" t="s">
        <v>275</v>
      </c>
      <c r="Z306" s="149"/>
      <c r="AA306" s="149"/>
      <c r="AB306" s="149"/>
      <c r="AC306" s="149"/>
      <c r="AD306" s="149"/>
      <c r="AE306" s="149"/>
      <c r="AF306" s="149"/>
      <c r="AG306" s="149" t="s">
        <v>597</v>
      </c>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2" x14ac:dyDescent="0.2">
      <c r="A307" s="156"/>
      <c r="B307" s="157"/>
      <c r="C307" s="186" t="s">
        <v>601</v>
      </c>
      <c r="D307" s="165"/>
      <c r="E307" s="166">
        <v>6</v>
      </c>
      <c r="F307" s="160"/>
      <c r="G307" s="160"/>
      <c r="H307" s="160"/>
      <c r="I307" s="160"/>
      <c r="J307" s="160"/>
      <c r="K307" s="160"/>
      <c r="L307" s="160"/>
      <c r="M307" s="160"/>
      <c r="N307" s="159"/>
      <c r="O307" s="159"/>
      <c r="P307" s="159"/>
      <c r="Q307" s="159"/>
      <c r="R307" s="160"/>
      <c r="S307" s="160"/>
      <c r="T307" s="160"/>
      <c r="U307" s="160"/>
      <c r="V307" s="160"/>
      <c r="W307" s="160"/>
      <c r="X307" s="160"/>
      <c r="Y307" s="160"/>
      <c r="Z307" s="149"/>
      <c r="AA307" s="149"/>
      <c r="AB307" s="149"/>
      <c r="AC307" s="149"/>
      <c r="AD307" s="149"/>
      <c r="AE307" s="149"/>
      <c r="AF307" s="149"/>
      <c r="AG307" s="149" t="s">
        <v>284</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2" x14ac:dyDescent="0.2">
      <c r="A308" s="156"/>
      <c r="B308" s="157"/>
      <c r="C308" s="251"/>
      <c r="D308" s="252"/>
      <c r="E308" s="252"/>
      <c r="F308" s="252"/>
      <c r="G308" s="252"/>
      <c r="H308" s="160"/>
      <c r="I308" s="160"/>
      <c r="J308" s="160"/>
      <c r="K308" s="160"/>
      <c r="L308" s="160"/>
      <c r="M308" s="160"/>
      <c r="N308" s="159"/>
      <c r="O308" s="159"/>
      <c r="P308" s="159"/>
      <c r="Q308" s="159"/>
      <c r="R308" s="160"/>
      <c r="S308" s="160"/>
      <c r="T308" s="160"/>
      <c r="U308" s="160"/>
      <c r="V308" s="160"/>
      <c r="W308" s="160"/>
      <c r="X308" s="160"/>
      <c r="Y308" s="160"/>
      <c r="Z308" s="149"/>
      <c r="AA308" s="149"/>
      <c r="AB308" s="149"/>
      <c r="AC308" s="149"/>
      <c r="AD308" s="149"/>
      <c r="AE308" s="149"/>
      <c r="AF308" s="149"/>
      <c r="AG308" s="149" t="s">
        <v>279</v>
      </c>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ht="22.5" outlineLevel="1" x14ac:dyDescent="0.2">
      <c r="A309" s="175">
        <v>81</v>
      </c>
      <c r="B309" s="176" t="s">
        <v>602</v>
      </c>
      <c r="C309" s="185" t="s">
        <v>603</v>
      </c>
      <c r="D309" s="177" t="s">
        <v>600</v>
      </c>
      <c r="E309" s="178">
        <v>0.5</v>
      </c>
      <c r="F309" s="179"/>
      <c r="G309" s="180">
        <f>ROUND(E309*F309,2)</f>
        <v>0</v>
      </c>
      <c r="H309" s="179"/>
      <c r="I309" s="180">
        <f>ROUND(E309*H309,2)</f>
        <v>0</v>
      </c>
      <c r="J309" s="179"/>
      <c r="K309" s="180">
        <f>ROUND(E309*J309,2)</f>
        <v>0</v>
      </c>
      <c r="L309" s="180">
        <v>21</v>
      </c>
      <c r="M309" s="180">
        <f>G309*(1+L309/100)</f>
        <v>0</v>
      </c>
      <c r="N309" s="178">
        <v>1.1520000000000001E-2</v>
      </c>
      <c r="O309" s="178">
        <f>ROUND(E309*N309,2)</f>
        <v>0.01</v>
      </c>
      <c r="P309" s="178">
        <v>0</v>
      </c>
      <c r="Q309" s="178">
        <f>ROUND(E309*P309,2)</f>
        <v>0</v>
      </c>
      <c r="R309" s="180" t="s">
        <v>378</v>
      </c>
      <c r="S309" s="180" t="s">
        <v>272</v>
      </c>
      <c r="T309" s="181" t="s">
        <v>272</v>
      </c>
      <c r="U309" s="160">
        <v>0</v>
      </c>
      <c r="V309" s="160">
        <f>ROUND(E309*U309,2)</f>
        <v>0</v>
      </c>
      <c r="W309" s="160"/>
      <c r="X309" s="160" t="s">
        <v>379</v>
      </c>
      <c r="Y309" s="160" t="s">
        <v>275</v>
      </c>
      <c r="Z309" s="149"/>
      <c r="AA309" s="149"/>
      <c r="AB309" s="149"/>
      <c r="AC309" s="149"/>
      <c r="AD309" s="149"/>
      <c r="AE309" s="149"/>
      <c r="AF309" s="149"/>
      <c r="AG309" s="149" t="s">
        <v>597</v>
      </c>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2" x14ac:dyDescent="0.2">
      <c r="A310" s="156"/>
      <c r="B310" s="157"/>
      <c r="C310" s="186" t="s">
        <v>604</v>
      </c>
      <c r="D310" s="165"/>
      <c r="E310" s="166">
        <v>0.5</v>
      </c>
      <c r="F310" s="160"/>
      <c r="G310" s="160"/>
      <c r="H310" s="160"/>
      <c r="I310" s="160"/>
      <c r="J310" s="160"/>
      <c r="K310" s="160"/>
      <c r="L310" s="160"/>
      <c r="M310" s="160"/>
      <c r="N310" s="159"/>
      <c r="O310" s="159"/>
      <c r="P310" s="159"/>
      <c r="Q310" s="159"/>
      <c r="R310" s="160"/>
      <c r="S310" s="160"/>
      <c r="T310" s="160"/>
      <c r="U310" s="160"/>
      <c r="V310" s="160"/>
      <c r="W310" s="160"/>
      <c r="X310" s="160"/>
      <c r="Y310" s="160"/>
      <c r="Z310" s="149"/>
      <c r="AA310" s="149"/>
      <c r="AB310" s="149"/>
      <c r="AC310" s="149"/>
      <c r="AD310" s="149"/>
      <c r="AE310" s="149"/>
      <c r="AF310" s="149"/>
      <c r="AG310" s="149" t="s">
        <v>284</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2" x14ac:dyDescent="0.2">
      <c r="A311" s="156"/>
      <c r="B311" s="157"/>
      <c r="C311" s="251"/>
      <c r="D311" s="252"/>
      <c r="E311" s="252"/>
      <c r="F311" s="252"/>
      <c r="G311" s="252"/>
      <c r="H311" s="160"/>
      <c r="I311" s="160"/>
      <c r="J311" s="160"/>
      <c r="K311" s="160"/>
      <c r="L311" s="160"/>
      <c r="M311" s="160"/>
      <c r="N311" s="159"/>
      <c r="O311" s="159"/>
      <c r="P311" s="159"/>
      <c r="Q311" s="159"/>
      <c r="R311" s="160"/>
      <c r="S311" s="160"/>
      <c r="T311" s="160"/>
      <c r="U311" s="160"/>
      <c r="V311" s="160"/>
      <c r="W311" s="160"/>
      <c r="X311" s="160"/>
      <c r="Y311" s="160"/>
      <c r="Z311" s="149"/>
      <c r="AA311" s="149"/>
      <c r="AB311" s="149"/>
      <c r="AC311" s="149"/>
      <c r="AD311" s="149"/>
      <c r="AE311" s="149"/>
      <c r="AF311" s="149"/>
      <c r="AG311" s="149" t="s">
        <v>279</v>
      </c>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ht="22.5" outlineLevel="1" x14ac:dyDescent="0.2">
      <c r="A312" s="175">
        <v>82</v>
      </c>
      <c r="B312" s="176" t="s">
        <v>605</v>
      </c>
      <c r="C312" s="185" t="s">
        <v>606</v>
      </c>
      <c r="D312" s="177" t="s">
        <v>357</v>
      </c>
      <c r="E312" s="178">
        <v>2</v>
      </c>
      <c r="F312" s="179"/>
      <c r="G312" s="180">
        <f>ROUND(E312*F312,2)</f>
        <v>0</v>
      </c>
      <c r="H312" s="179"/>
      <c r="I312" s="180">
        <f>ROUND(E312*H312,2)</f>
        <v>0</v>
      </c>
      <c r="J312" s="179"/>
      <c r="K312" s="180">
        <f>ROUND(E312*J312,2)</f>
        <v>0</v>
      </c>
      <c r="L312" s="180">
        <v>21</v>
      </c>
      <c r="M312" s="180">
        <f>G312*(1+L312/100)</f>
        <v>0</v>
      </c>
      <c r="N312" s="178">
        <v>0</v>
      </c>
      <c r="O312" s="178">
        <f>ROUND(E312*N312,2)</f>
        <v>0</v>
      </c>
      <c r="P312" s="178">
        <v>0</v>
      </c>
      <c r="Q312" s="178">
        <f>ROUND(E312*P312,2)</f>
        <v>0</v>
      </c>
      <c r="R312" s="180" t="s">
        <v>378</v>
      </c>
      <c r="S312" s="180" t="s">
        <v>272</v>
      </c>
      <c r="T312" s="181" t="s">
        <v>272</v>
      </c>
      <c r="U312" s="160">
        <v>0</v>
      </c>
      <c r="V312" s="160">
        <f>ROUND(E312*U312,2)</f>
        <v>0</v>
      </c>
      <c r="W312" s="160"/>
      <c r="X312" s="160" t="s">
        <v>379</v>
      </c>
      <c r="Y312" s="160" t="s">
        <v>275</v>
      </c>
      <c r="Z312" s="149"/>
      <c r="AA312" s="149"/>
      <c r="AB312" s="149"/>
      <c r="AC312" s="149"/>
      <c r="AD312" s="149"/>
      <c r="AE312" s="149"/>
      <c r="AF312" s="149"/>
      <c r="AG312" s="149" t="s">
        <v>597</v>
      </c>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outlineLevel="2" x14ac:dyDescent="0.2">
      <c r="A313" s="156"/>
      <c r="B313" s="157"/>
      <c r="C313" s="186" t="s">
        <v>607</v>
      </c>
      <c r="D313" s="165"/>
      <c r="E313" s="166">
        <v>2</v>
      </c>
      <c r="F313" s="160"/>
      <c r="G313" s="160"/>
      <c r="H313" s="160"/>
      <c r="I313" s="160"/>
      <c r="J313" s="160"/>
      <c r="K313" s="160"/>
      <c r="L313" s="160"/>
      <c r="M313" s="160"/>
      <c r="N313" s="159"/>
      <c r="O313" s="159"/>
      <c r="P313" s="159"/>
      <c r="Q313" s="159"/>
      <c r="R313" s="160"/>
      <c r="S313" s="160"/>
      <c r="T313" s="160"/>
      <c r="U313" s="160"/>
      <c r="V313" s="160"/>
      <c r="W313" s="160"/>
      <c r="X313" s="160"/>
      <c r="Y313" s="160"/>
      <c r="Z313" s="149"/>
      <c r="AA313" s="149"/>
      <c r="AB313" s="149"/>
      <c r="AC313" s="149"/>
      <c r="AD313" s="149"/>
      <c r="AE313" s="149"/>
      <c r="AF313" s="149"/>
      <c r="AG313" s="149" t="s">
        <v>284</v>
      </c>
      <c r="AH313" s="149">
        <v>0</v>
      </c>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2" x14ac:dyDescent="0.2">
      <c r="A314" s="156"/>
      <c r="B314" s="157"/>
      <c r="C314" s="251"/>
      <c r="D314" s="252"/>
      <c r="E314" s="252"/>
      <c r="F314" s="252"/>
      <c r="G314" s="252"/>
      <c r="H314" s="160"/>
      <c r="I314" s="160"/>
      <c r="J314" s="160"/>
      <c r="K314" s="160"/>
      <c r="L314" s="160"/>
      <c r="M314" s="160"/>
      <c r="N314" s="159"/>
      <c r="O314" s="159"/>
      <c r="P314" s="159"/>
      <c r="Q314" s="159"/>
      <c r="R314" s="160"/>
      <c r="S314" s="160"/>
      <c r="T314" s="160"/>
      <c r="U314" s="160"/>
      <c r="V314" s="160"/>
      <c r="W314" s="160"/>
      <c r="X314" s="160"/>
      <c r="Y314" s="160"/>
      <c r="Z314" s="149"/>
      <c r="AA314" s="149"/>
      <c r="AB314" s="149"/>
      <c r="AC314" s="149"/>
      <c r="AD314" s="149"/>
      <c r="AE314" s="149"/>
      <c r="AF314" s="149"/>
      <c r="AG314" s="149" t="s">
        <v>279</v>
      </c>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ht="22.5" outlineLevel="1" x14ac:dyDescent="0.2">
      <c r="A315" s="175">
        <v>83</v>
      </c>
      <c r="B315" s="176" t="s">
        <v>608</v>
      </c>
      <c r="C315" s="185" t="s">
        <v>609</v>
      </c>
      <c r="D315" s="177" t="s">
        <v>357</v>
      </c>
      <c r="E315" s="178">
        <v>1</v>
      </c>
      <c r="F315" s="179"/>
      <c r="G315" s="180">
        <f>ROUND(E315*F315,2)</f>
        <v>0</v>
      </c>
      <c r="H315" s="179"/>
      <c r="I315" s="180">
        <f>ROUND(E315*H315,2)</f>
        <v>0</v>
      </c>
      <c r="J315" s="179"/>
      <c r="K315" s="180">
        <f>ROUND(E315*J315,2)</f>
        <v>0</v>
      </c>
      <c r="L315" s="180">
        <v>21</v>
      </c>
      <c r="M315" s="180">
        <f>G315*(1+L315/100)</f>
        <v>0</v>
      </c>
      <c r="N315" s="178">
        <v>4.3999999999999997E-2</v>
      </c>
      <c r="O315" s="178">
        <f>ROUND(E315*N315,2)</f>
        <v>0.04</v>
      </c>
      <c r="P315" s="178">
        <v>0</v>
      </c>
      <c r="Q315" s="178">
        <f>ROUND(E315*P315,2)</f>
        <v>0</v>
      </c>
      <c r="R315" s="180"/>
      <c r="S315" s="180" t="s">
        <v>354</v>
      </c>
      <c r="T315" s="181" t="s">
        <v>273</v>
      </c>
      <c r="U315" s="160">
        <v>0</v>
      </c>
      <c r="V315" s="160">
        <f>ROUND(E315*U315,2)</f>
        <v>0</v>
      </c>
      <c r="W315" s="160"/>
      <c r="X315" s="160" t="s">
        <v>379</v>
      </c>
      <c r="Y315" s="160" t="s">
        <v>275</v>
      </c>
      <c r="Z315" s="149"/>
      <c r="AA315" s="149"/>
      <c r="AB315" s="149"/>
      <c r="AC315" s="149"/>
      <c r="AD315" s="149"/>
      <c r="AE315" s="149"/>
      <c r="AF315" s="149"/>
      <c r="AG315" s="149" t="s">
        <v>597</v>
      </c>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outlineLevel="2" x14ac:dyDescent="0.2">
      <c r="A316" s="156"/>
      <c r="B316" s="157"/>
      <c r="C316" s="186" t="s">
        <v>610</v>
      </c>
      <c r="D316" s="165"/>
      <c r="E316" s="166">
        <v>1</v>
      </c>
      <c r="F316" s="160"/>
      <c r="G316" s="160"/>
      <c r="H316" s="160"/>
      <c r="I316" s="160"/>
      <c r="J316" s="160"/>
      <c r="K316" s="160"/>
      <c r="L316" s="160"/>
      <c r="M316" s="160"/>
      <c r="N316" s="159"/>
      <c r="O316" s="159"/>
      <c r="P316" s="159"/>
      <c r="Q316" s="159"/>
      <c r="R316" s="160"/>
      <c r="S316" s="160"/>
      <c r="T316" s="160"/>
      <c r="U316" s="160"/>
      <c r="V316" s="160"/>
      <c r="W316" s="160"/>
      <c r="X316" s="160"/>
      <c r="Y316" s="160"/>
      <c r="Z316" s="149"/>
      <c r="AA316" s="149"/>
      <c r="AB316" s="149"/>
      <c r="AC316" s="149"/>
      <c r="AD316" s="149"/>
      <c r="AE316" s="149"/>
      <c r="AF316" s="149"/>
      <c r="AG316" s="149" t="s">
        <v>284</v>
      </c>
      <c r="AH316" s="149">
        <v>0</v>
      </c>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2" x14ac:dyDescent="0.2">
      <c r="A317" s="156"/>
      <c r="B317" s="157"/>
      <c r="C317" s="251"/>
      <c r="D317" s="252"/>
      <c r="E317" s="252"/>
      <c r="F317" s="252"/>
      <c r="G317" s="252"/>
      <c r="H317" s="160"/>
      <c r="I317" s="160"/>
      <c r="J317" s="160"/>
      <c r="K317" s="160"/>
      <c r="L317" s="160"/>
      <c r="M317" s="160"/>
      <c r="N317" s="159"/>
      <c r="O317" s="159"/>
      <c r="P317" s="159"/>
      <c r="Q317" s="159"/>
      <c r="R317" s="160"/>
      <c r="S317" s="160"/>
      <c r="T317" s="160"/>
      <c r="U317" s="160"/>
      <c r="V317" s="160"/>
      <c r="W317" s="160"/>
      <c r="X317" s="160"/>
      <c r="Y317" s="160"/>
      <c r="Z317" s="149"/>
      <c r="AA317" s="149"/>
      <c r="AB317" s="149"/>
      <c r="AC317" s="149"/>
      <c r="AD317" s="149"/>
      <c r="AE317" s="149"/>
      <c r="AF317" s="149"/>
      <c r="AG317" s="149" t="s">
        <v>279</v>
      </c>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1" x14ac:dyDescent="0.2">
      <c r="A318" s="175">
        <v>84</v>
      </c>
      <c r="B318" s="176" t="s">
        <v>611</v>
      </c>
      <c r="C318" s="185" t="s">
        <v>612</v>
      </c>
      <c r="D318" s="177" t="s">
        <v>357</v>
      </c>
      <c r="E318" s="178">
        <v>1</v>
      </c>
      <c r="F318" s="179"/>
      <c r="G318" s="180">
        <f>ROUND(E318*F318,2)</f>
        <v>0</v>
      </c>
      <c r="H318" s="179"/>
      <c r="I318" s="180">
        <f>ROUND(E318*H318,2)</f>
        <v>0</v>
      </c>
      <c r="J318" s="179"/>
      <c r="K318" s="180">
        <f>ROUND(E318*J318,2)</f>
        <v>0</v>
      </c>
      <c r="L318" s="180">
        <v>21</v>
      </c>
      <c r="M318" s="180">
        <f>G318*(1+L318/100)</f>
        <v>0</v>
      </c>
      <c r="N318" s="178">
        <v>5.9999999999999995E-4</v>
      </c>
      <c r="O318" s="178">
        <f>ROUND(E318*N318,2)</f>
        <v>0</v>
      </c>
      <c r="P318" s="178">
        <v>0</v>
      </c>
      <c r="Q318" s="178">
        <f>ROUND(E318*P318,2)</f>
        <v>0</v>
      </c>
      <c r="R318" s="180"/>
      <c r="S318" s="180" t="s">
        <v>354</v>
      </c>
      <c r="T318" s="181" t="s">
        <v>272</v>
      </c>
      <c r="U318" s="160">
        <v>0</v>
      </c>
      <c r="V318" s="160">
        <f>ROUND(E318*U318,2)</f>
        <v>0</v>
      </c>
      <c r="W318" s="160"/>
      <c r="X318" s="160" t="s">
        <v>379</v>
      </c>
      <c r="Y318" s="160" t="s">
        <v>275</v>
      </c>
      <c r="Z318" s="149"/>
      <c r="AA318" s="149"/>
      <c r="AB318" s="149"/>
      <c r="AC318" s="149"/>
      <c r="AD318" s="149"/>
      <c r="AE318" s="149"/>
      <c r="AF318" s="149"/>
      <c r="AG318" s="149" t="s">
        <v>597</v>
      </c>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outlineLevel="2" x14ac:dyDescent="0.2">
      <c r="A319" s="156"/>
      <c r="B319" s="157"/>
      <c r="C319" s="186" t="s">
        <v>610</v>
      </c>
      <c r="D319" s="165"/>
      <c r="E319" s="166">
        <v>1</v>
      </c>
      <c r="F319" s="160"/>
      <c r="G319" s="160"/>
      <c r="H319" s="160"/>
      <c r="I319" s="160"/>
      <c r="J319" s="160"/>
      <c r="K319" s="160"/>
      <c r="L319" s="160"/>
      <c r="M319" s="160"/>
      <c r="N319" s="159"/>
      <c r="O319" s="159"/>
      <c r="P319" s="159"/>
      <c r="Q319" s="159"/>
      <c r="R319" s="160"/>
      <c r="S319" s="160"/>
      <c r="T319" s="160"/>
      <c r="U319" s="160"/>
      <c r="V319" s="160"/>
      <c r="W319" s="160"/>
      <c r="X319" s="160"/>
      <c r="Y319" s="160"/>
      <c r="Z319" s="149"/>
      <c r="AA319" s="149"/>
      <c r="AB319" s="149"/>
      <c r="AC319" s="149"/>
      <c r="AD319" s="149"/>
      <c r="AE319" s="149"/>
      <c r="AF319" s="149"/>
      <c r="AG319" s="149" t="s">
        <v>284</v>
      </c>
      <c r="AH319" s="149">
        <v>0</v>
      </c>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outlineLevel="2" x14ac:dyDescent="0.2">
      <c r="A320" s="156"/>
      <c r="B320" s="157"/>
      <c r="C320" s="251"/>
      <c r="D320" s="252"/>
      <c r="E320" s="252"/>
      <c r="F320" s="252"/>
      <c r="G320" s="252"/>
      <c r="H320" s="160"/>
      <c r="I320" s="160"/>
      <c r="J320" s="160"/>
      <c r="K320" s="160"/>
      <c r="L320" s="160"/>
      <c r="M320" s="160"/>
      <c r="N320" s="159"/>
      <c r="O320" s="159"/>
      <c r="P320" s="159"/>
      <c r="Q320" s="159"/>
      <c r="R320" s="160"/>
      <c r="S320" s="160"/>
      <c r="T320" s="160"/>
      <c r="U320" s="160"/>
      <c r="V320" s="160"/>
      <c r="W320" s="160"/>
      <c r="X320" s="160"/>
      <c r="Y320" s="160"/>
      <c r="Z320" s="149"/>
      <c r="AA320" s="149"/>
      <c r="AB320" s="149"/>
      <c r="AC320" s="149"/>
      <c r="AD320" s="149"/>
      <c r="AE320" s="149"/>
      <c r="AF320" s="149"/>
      <c r="AG320" s="149" t="s">
        <v>279</v>
      </c>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row>
    <row r="321" spans="1:60" outlineLevel="1" x14ac:dyDescent="0.2">
      <c r="A321" s="175">
        <v>85</v>
      </c>
      <c r="B321" s="176" t="s">
        <v>613</v>
      </c>
      <c r="C321" s="185" t="s">
        <v>614</v>
      </c>
      <c r="D321" s="177" t="s">
        <v>357</v>
      </c>
      <c r="E321" s="178">
        <v>1</v>
      </c>
      <c r="F321" s="179"/>
      <c r="G321" s="180">
        <f>ROUND(E321*F321,2)</f>
        <v>0</v>
      </c>
      <c r="H321" s="179"/>
      <c r="I321" s="180">
        <f>ROUND(E321*H321,2)</f>
        <v>0</v>
      </c>
      <c r="J321" s="179"/>
      <c r="K321" s="180">
        <f>ROUND(E321*J321,2)</f>
        <v>0</v>
      </c>
      <c r="L321" s="180">
        <v>21</v>
      </c>
      <c r="M321" s="180">
        <f>G321*(1+L321/100)</f>
        <v>0</v>
      </c>
      <c r="N321" s="178">
        <v>5.4999999999999997E-3</v>
      </c>
      <c r="O321" s="178">
        <f>ROUND(E321*N321,2)</f>
        <v>0.01</v>
      </c>
      <c r="P321" s="178">
        <v>0</v>
      </c>
      <c r="Q321" s="178">
        <f>ROUND(E321*P321,2)</f>
        <v>0</v>
      </c>
      <c r="R321" s="180"/>
      <c r="S321" s="180" t="s">
        <v>354</v>
      </c>
      <c r="T321" s="181" t="s">
        <v>272</v>
      </c>
      <c r="U321" s="160">
        <v>0</v>
      </c>
      <c r="V321" s="160">
        <f>ROUND(E321*U321,2)</f>
        <v>0</v>
      </c>
      <c r="W321" s="160"/>
      <c r="X321" s="160" t="s">
        <v>379</v>
      </c>
      <c r="Y321" s="160" t="s">
        <v>275</v>
      </c>
      <c r="Z321" s="149"/>
      <c r="AA321" s="149"/>
      <c r="AB321" s="149"/>
      <c r="AC321" s="149"/>
      <c r="AD321" s="149"/>
      <c r="AE321" s="149"/>
      <c r="AF321" s="149"/>
      <c r="AG321" s="149" t="s">
        <v>380</v>
      </c>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2" x14ac:dyDescent="0.2">
      <c r="A322" s="156"/>
      <c r="B322" s="157"/>
      <c r="C322" s="186" t="s">
        <v>586</v>
      </c>
      <c r="D322" s="165"/>
      <c r="E322" s="166">
        <v>1</v>
      </c>
      <c r="F322" s="160"/>
      <c r="G322" s="160"/>
      <c r="H322" s="160"/>
      <c r="I322" s="160"/>
      <c r="J322" s="160"/>
      <c r="K322" s="160"/>
      <c r="L322" s="160"/>
      <c r="M322" s="160"/>
      <c r="N322" s="159"/>
      <c r="O322" s="159"/>
      <c r="P322" s="159"/>
      <c r="Q322" s="159"/>
      <c r="R322" s="160"/>
      <c r="S322" s="160"/>
      <c r="T322" s="160"/>
      <c r="U322" s="160"/>
      <c r="V322" s="160"/>
      <c r="W322" s="160"/>
      <c r="X322" s="160"/>
      <c r="Y322" s="160"/>
      <c r="Z322" s="149"/>
      <c r="AA322" s="149"/>
      <c r="AB322" s="149"/>
      <c r="AC322" s="149"/>
      <c r="AD322" s="149"/>
      <c r="AE322" s="149"/>
      <c r="AF322" s="149"/>
      <c r="AG322" s="149" t="s">
        <v>284</v>
      </c>
      <c r="AH322" s="149">
        <v>0</v>
      </c>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2" x14ac:dyDescent="0.2">
      <c r="A323" s="156"/>
      <c r="B323" s="157"/>
      <c r="C323" s="251"/>
      <c r="D323" s="252"/>
      <c r="E323" s="252"/>
      <c r="F323" s="252"/>
      <c r="G323" s="252"/>
      <c r="H323" s="160"/>
      <c r="I323" s="160"/>
      <c r="J323" s="160"/>
      <c r="K323" s="160"/>
      <c r="L323" s="160"/>
      <c r="M323" s="160"/>
      <c r="N323" s="159"/>
      <c r="O323" s="159"/>
      <c r="P323" s="159"/>
      <c r="Q323" s="159"/>
      <c r="R323" s="160"/>
      <c r="S323" s="160"/>
      <c r="T323" s="160"/>
      <c r="U323" s="160"/>
      <c r="V323" s="160"/>
      <c r="W323" s="160"/>
      <c r="X323" s="160"/>
      <c r="Y323" s="160"/>
      <c r="Z323" s="149"/>
      <c r="AA323" s="149"/>
      <c r="AB323" s="149"/>
      <c r="AC323" s="149"/>
      <c r="AD323" s="149"/>
      <c r="AE323" s="149"/>
      <c r="AF323" s="149"/>
      <c r="AG323" s="149" t="s">
        <v>279</v>
      </c>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outlineLevel="1" x14ac:dyDescent="0.2">
      <c r="A324" s="175">
        <v>86</v>
      </c>
      <c r="B324" s="176" t="s">
        <v>615</v>
      </c>
      <c r="C324" s="185" t="s">
        <v>616</v>
      </c>
      <c r="D324" s="177" t="s">
        <v>357</v>
      </c>
      <c r="E324" s="178">
        <v>1</v>
      </c>
      <c r="F324" s="179"/>
      <c r="G324" s="180">
        <f>ROUND(E324*F324,2)</f>
        <v>0</v>
      </c>
      <c r="H324" s="179"/>
      <c r="I324" s="180">
        <f>ROUND(E324*H324,2)</f>
        <v>0</v>
      </c>
      <c r="J324" s="179"/>
      <c r="K324" s="180">
        <f>ROUND(E324*J324,2)</f>
        <v>0</v>
      </c>
      <c r="L324" s="180">
        <v>21</v>
      </c>
      <c r="M324" s="180">
        <f>G324*(1+L324/100)</f>
        <v>0</v>
      </c>
      <c r="N324" s="178">
        <v>1.4E-3</v>
      </c>
      <c r="O324" s="178">
        <f>ROUND(E324*N324,2)</f>
        <v>0</v>
      </c>
      <c r="P324" s="178">
        <v>0</v>
      </c>
      <c r="Q324" s="178">
        <f>ROUND(E324*P324,2)</f>
        <v>0</v>
      </c>
      <c r="R324" s="180"/>
      <c r="S324" s="180" t="s">
        <v>354</v>
      </c>
      <c r="T324" s="181" t="s">
        <v>272</v>
      </c>
      <c r="U324" s="160">
        <v>0</v>
      </c>
      <c r="V324" s="160">
        <f>ROUND(E324*U324,2)</f>
        <v>0</v>
      </c>
      <c r="W324" s="160"/>
      <c r="X324" s="160" t="s">
        <v>379</v>
      </c>
      <c r="Y324" s="160" t="s">
        <v>275</v>
      </c>
      <c r="Z324" s="149"/>
      <c r="AA324" s="149"/>
      <c r="AB324" s="149"/>
      <c r="AC324" s="149"/>
      <c r="AD324" s="149"/>
      <c r="AE324" s="149"/>
      <c r="AF324" s="149"/>
      <c r="AG324" s="149" t="s">
        <v>597</v>
      </c>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outlineLevel="2" x14ac:dyDescent="0.2">
      <c r="A325" s="156"/>
      <c r="B325" s="157"/>
      <c r="C325" s="186" t="s">
        <v>587</v>
      </c>
      <c r="D325" s="165"/>
      <c r="E325" s="166">
        <v>1</v>
      </c>
      <c r="F325" s="160"/>
      <c r="G325" s="160"/>
      <c r="H325" s="160"/>
      <c r="I325" s="160"/>
      <c r="J325" s="160"/>
      <c r="K325" s="160"/>
      <c r="L325" s="160"/>
      <c r="M325" s="160"/>
      <c r="N325" s="159"/>
      <c r="O325" s="159"/>
      <c r="P325" s="159"/>
      <c r="Q325" s="159"/>
      <c r="R325" s="160"/>
      <c r="S325" s="160"/>
      <c r="T325" s="160"/>
      <c r="U325" s="160"/>
      <c r="V325" s="160"/>
      <c r="W325" s="160"/>
      <c r="X325" s="160"/>
      <c r="Y325" s="160"/>
      <c r="Z325" s="149"/>
      <c r="AA325" s="149"/>
      <c r="AB325" s="149"/>
      <c r="AC325" s="149"/>
      <c r="AD325" s="149"/>
      <c r="AE325" s="149"/>
      <c r="AF325" s="149"/>
      <c r="AG325" s="149" t="s">
        <v>284</v>
      </c>
      <c r="AH325" s="149">
        <v>0</v>
      </c>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outlineLevel="2" x14ac:dyDescent="0.2">
      <c r="A326" s="156"/>
      <c r="B326" s="157"/>
      <c r="C326" s="251"/>
      <c r="D326" s="252"/>
      <c r="E326" s="252"/>
      <c r="F326" s="252"/>
      <c r="G326" s="252"/>
      <c r="H326" s="160"/>
      <c r="I326" s="160"/>
      <c r="J326" s="160"/>
      <c r="K326" s="160"/>
      <c r="L326" s="160"/>
      <c r="M326" s="160"/>
      <c r="N326" s="159"/>
      <c r="O326" s="159"/>
      <c r="P326" s="159"/>
      <c r="Q326" s="159"/>
      <c r="R326" s="160"/>
      <c r="S326" s="160"/>
      <c r="T326" s="160"/>
      <c r="U326" s="160"/>
      <c r="V326" s="160"/>
      <c r="W326" s="160"/>
      <c r="X326" s="160"/>
      <c r="Y326" s="160"/>
      <c r="Z326" s="149"/>
      <c r="AA326" s="149"/>
      <c r="AB326" s="149"/>
      <c r="AC326" s="149"/>
      <c r="AD326" s="149"/>
      <c r="AE326" s="149"/>
      <c r="AF326" s="149"/>
      <c r="AG326" s="149" t="s">
        <v>279</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row>
    <row r="327" spans="1:60" x14ac:dyDescent="0.2">
      <c r="A327" s="168" t="s">
        <v>267</v>
      </c>
      <c r="B327" s="169" t="s">
        <v>202</v>
      </c>
      <c r="C327" s="184" t="s">
        <v>203</v>
      </c>
      <c r="D327" s="170"/>
      <c r="E327" s="171"/>
      <c r="F327" s="172"/>
      <c r="G327" s="172">
        <f>SUMIF(AG328:AG340,"&lt;&gt;NOR",G328:G340)</f>
        <v>0</v>
      </c>
      <c r="H327" s="172"/>
      <c r="I327" s="172">
        <f>SUM(I328:I340)</f>
        <v>0</v>
      </c>
      <c r="J327" s="172"/>
      <c r="K327" s="172">
        <f>SUM(K328:K340)</f>
        <v>0</v>
      </c>
      <c r="L327" s="172"/>
      <c r="M327" s="172">
        <f>SUM(M328:M340)</f>
        <v>0</v>
      </c>
      <c r="N327" s="171"/>
      <c r="O327" s="171">
        <f>SUM(O328:O340)</f>
        <v>0.06</v>
      </c>
      <c r="P327" s="171"/>
      <c r="Q327" s="171">
        <f>SUM(Q328:Q340)</f>
        <v>0.05</v>
      </c>
      <c r="R327" s="172"/>
      <c r="S327" s="172"/>
      <c r="T327" s="173"/>
      <c r="U327" s="167"/>
      <c r="V327" s="167">
        <f>SUM(V328:V340)</f>
        <v>12.979999999999999</v>
      </c>
      <c r="W327" s="167"/>
      <c r="X327" s="167"/>
      <c r="Y327" s="167"/>
      <c r="AG327" t="s">
        <v>268</v>
      </c>
    </row>
    <row r="328" spans="1:60" ht="22.5" outlineLevel="1" x14ac:dyDescent="0.2">
      <c r="A328" s="175">
        <v>87</v>
      </c>
      <c r="B328" s="176" t="s">
        <v>617</v>
      </c>
      <c r="C328" s="185" t="s">
        <v>618</v>
      </c>
      <c r="D328" s="177" t="s">
        <v>389</v>
      </c>
      <c r="E328" s="178">
        <v>9</v>
      </c>
      <c r="F328" s="179"/>
      <c r="G328" s="180">
        <f>ROUND(E328*F328,2)</f>
        <v>0</v>
      </c>
      <c r="H328" s="179"/>
      <c r="I328" s="180">
        <f>ROUND(E328*H328,2)</f>
        <v>0</v>
      </c>
      <c r="J328" s="179"/>
      <c r="K328" s="180">
        <f>ROUND(E328*J328,2)</f>
        <v>0</v>
      </c>
      <c r="L328" s="180">
        <v>21</v>
      </c>
      <c r="M328" s="180">
        <f>G328*(1+L328/100)</f>
        <v>0</v>
      </c>
      <c r="N328" s="178">
        <v>6.4700000000000001E-3</v>
      </c>
      <c r="O328" s="178">
        <f>ROUND(E328*N328,2)</f>
        <v>0.06</v>
      </c>
      <c r="P328" s="178">
        <v>0</v>
      </c>
      <c r="Q328" s="178">
        <f>ROUND(E328*P328,2)</f>
        <v>0</v>
      </c>
      <c r="R328" s="180" t="s">
        <v>619</v>
      </c>
      <c r="S328" s="180" t="s">
        <v>372</v>
      </c>
      <c r="T328" s="181" t="s">
        <v>372</v>
      </c>
      <c r="U328" s="160">
        <v>0.91100000000000003</v>
      </c>
      <c r="V328" s="160">
        <f>ROUND(E328*U328,2)</f>
        <v>8.1999999999999993</v>
      </c>
      <c r="W328" s="160"/>
      <c r="X328" s="160" t="s">
        <v>313</v>
      </c>
      <c r="Y328" s="160" t="s">
        <v>275</v>
      </c>
      <c r="Z328" s="149"/>
      <c r="AA328" s="149"/>
      <c r="AB328" s="149"/>
      <c r="AC328" s="149"/>
      <c r="AD328" s="149"/>
      <c r="AE328" s="149"/>
      <c r="AF328" s="149"/>
      <c r="AG328" s="149" t="s">
        <v>350</v>
      </c>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2" x14ac:dyDescent="0.2">
      <c r="A329" s="156"/>
      <c r="B329" s="157"/>
      <c r="C329" s="260" t="s">
        <v>620</v>
      </c>
      <c r="D329" s="261"/>
      <c r="E329" s="261"/>
      <c r="F329" s="261"/>
      <c r="G329" s="261"/>
      <c r="H329" s="160"/>
      <c r="I329" s="160"/>
      <c r="J329" s="160"/>
      <c r="K329" s="160"/>
      <c r="L329" s="160"/>
      <c r="M329" s="160"/>
      <c r="N329" s="159"/>
      <c r="O329" s="159"/>
      <c r="P329" s="159"/>
      <c r="Q329" s="159"/>
      <c r="R329" s="160"/>
      <c r="S329" s="160"/>
      <c r="T329" s="160"/>
      <c r="U329" s="160"/>
      <c r="V329" s="160"/>
      <c r="W329" s="160"/>
      <c r="X329" s="160"/>
      <c r="Y329" s="160"/>
      <c r="Z329" s="149"/>
      <c r="AA329" s="149"/>
      <c r="AB329" s="149"/>
      <c r="AC329" s="149"/>
      <c r="AD329" s="149"/>
      <c r="AE329" s="149"/>
      <c r="AF329" s="149"/>
      <c r="AG329" s="149" t="s">
        <v>316</v>
      </c>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outlineLevel="2" x14ac:dyDescent="0.2">
      <c r="A330" s="156"/>
      <c r="B330" s="157"/>
      <c r="C330" s="186" t="s">
        <v>621</v>
      </c>
      <c r="D330" s="165"/>
      <c r="E330" s="166"/>
      <c r="F330" s="160"/>
      <c r="G330" s="160"/>
      <c r="H330" s="160"/>
      <c r="I330" s="160"/>
      <c r="J330" s="160"/>
      <c r="K330" s="160"/>
      <c r="L330" s="160"/>
      <c r="M330" s="160"/>
      <c r="N330" s="159"/>
      <c r="O330" s="159"/>
      <c r="P330" s="159"/>
      <c r="Q330" s="159"/>
      <c r="R330" s="160"/>
      <c r="S330" s="160"/>
      <c r="T330" s="160"/>
      <c r="U330" s="160"/>
      <c r="V330" s="160"/>
      <c r="W330" s="160"/>
      <c r="X330" s="160"/>
      <c r="Y330" s="160"/>
      <c r="Z330" s="149"/>
      <c r="AA330" s="149"/>
      <c r="AB330" s="149"/>
      <c r="AC330" s="149"/>
      <c r="AD330" s="149"/>
      <c r="AE330" s="149"/>
      <c r="AF330" s="149"/>
      <c r="AG330" s="149" t="s">
        <v>284</v>
      </c>
      <c r="AH330" s="149">
        <v>0</v>
      </c>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3" x14ac:dyDescent="0.2">
      <c r="A331" s="156"/>
      <c r="B331" s="157"/>
      <c r="C331" s="186" t="s">
        <v>622</v>
      </c>
      <c r="D331" s="165"/>
      <c r="E331" s="166">
        <v>4</v>
      </c>
      <c r="F331" s="160"/>
      <c r="G331" s="160"/>
      <c r="H331" s="160"/>
      <c r="I331" s="160"/>
      <c r="J331" s="160"/>
      <c r="K331" s="160"/>
      <c r="L331" s="160"/>
      <c r="M331" s="160"/>
      <c r="N331" s="159"/>
      <c r="O331" s="159"/>
      <c r="P331" s="159"/>
      <c r="Q331" s="159"/>
      <c r="R331" s="160"/>
      <c r="S331" s="160"/>
      <c r="T331" s="160"/>
      <c r="U331" s="160"/>
      <c r="V331" s="160"/>
      <c r="W331" s="160"/>
      <c r="X331" s="160"/>
      <c r="Y331" s="160"/>
      <c r="Z331" s="149"/>
      <c r="AA331" s="149"/>
      <c r="AB331" s="149"/>
      <c r="AC331" s="149"/>
      <c r="AD331" s="149"/>
      <c r="AE331" s="149"/>
      <c r="AF331" s="149"/>
      <c r="AG331" s="149" t="s">
        <v>284</v>
      </c>
      <c r="AH331" s="149">
        <v>0</v>
      </c>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outlineLevel="3" x14ac:dyDescent="0.2">
      <c r="A332" s="156"/>
      <c r="B332" s="157"/>
      <c r="C332" s="186" t="s">
        <v>623</v>
      </c>
      <c r="D332" s="165"/>
      <c r="E332" s="166">
        <v>5</v>
      </c>
      <c r="F332" s="160"/>
      <c r="G332" s="160"/>
      <c r="H332" s="160"/>
      <c r="I332" s="160"/>
      <c r="J332" s="160"/>
      <c r="K332" s="160"/>
      <c r="L332" s="160"/>
      <c r="M332" s="160"/>
      <c r="N332" s="159"/>
      <c r="O332" s="159"/>
      <c r="P332" s="159"/>
      <c r="Q332" s="159"/>
      <c r="R332" s="160"/>
      <c r="S332" s="160"/>
      <c r="T332" s="160"/>
      <c r="U332" s="160"/>
      <c r="V332" s="160"/>
      <c r="W332" s="160"/>
      <c r="X332" s="160"/>
      <c r="Y332" s="160"/>
      <c r="Z332" s="149"/>
      <c r="AA332" s="149"/>
      <c r="AB332" s="149"/>
      <c r="AC332" s="149"/>
      <c r="AD332" s="149"/>
      <c r="AE332" s="149"/>
      <c r="AF332" s="149"/>
      <c r="AG332" s="149" t="s">
        <v>284</v>
      </c>
      <c r="AH332" s="149">
        <v>0</v>
      </c>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2" x14ac:dyDescent="0.2">
      <c r="A333" s="156"/>
      <c r="B333" s="157"/>
      <c r="C333" s="251"/>
      <c r="D333" s="252"/>
      <c r="E333" s="252"/>
      <c r="F333" s="252"/>
      <c r="G333" s="252"/>
      <c r="H333" s="160"/>
      <c r="I333" s="160"/>
      <c r="J333" s="160"/>
      <c r="K333" s="160"/>
      <c r="L333" s="160"/>
      <c r="M333" s="160"/>
      <c r="N333" s="159"/>
      <c r="O333" s="159"/>
      <c r="P333" s="159"/>
      <c r="Q333" s="159"/>
      <c r="R333" s="160"/>
      <c r="S333" s="160"/>
      <c r="T333" s="160"/>
      <c r="U333" s="160"/>
      <c r="V333" s="160"/>
      <c r="W333" s="160"/>
      <c r="X333" s="160"/>
      <c r="Y333" s="160"/>
      <c r="Z333" s="149"/>
      <c r="AA333" s="149"/>
      <c r="AB333" s="149"/>
      <c r="AC333" s="149"/>
      <c r="AD333" s="149"/>
      <c r="AE333" s="149"/>
      <c r="AF333" s="149"/>
      <c r="AG333" s="149" t="s">
        <v>279</v>
      </c>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outlineLevel="1" x14ac:dyDescent="0.2">
      <c r="A334" s="175">
        <v>88</v>
      </c>
      <c r="B334" s="176" t="s">
        <v>624</v>
      </c>
      <c r="C334" s="185" t="s">
        <v>625</v>
      </c>
      <c r="D334" s="177" t="s">
        <v>389</v>
      </c>
      <c r="E334" s="178">
        <v>9</v>
      </c>
      <c r="F334" s="179"/>
      <c r="G334" s="180">
        <f>ROUND(E334*F334,2)</f>
        <v>0</v>
      </c>
      <c r="H334" s="179"/>
      <c r="I334" s="180">
        <f>ROUND(E334*H334,2)</f>
        <v>0</v>
      </c>
      <c r="J334" s="179"/>
      <c r="K334" s="180">
        <f>ROUND(E334*J334,2)</f>
        <v>0</v>
      </c>
      <c r="L334" s="180">
        <v>21</v>
      </c>
      <c r="M334" s="180">
        <f>G334*(1+L334/100)</f>
        <v>0</v>
      </c>
      <c r="N334" s="178">
        <v>0</v>
      </c>
      <c r="O334" s="178">
        <f>ROUND(E334*N334,2)</f>
        <v>0</v>
      </c>
      <c r="P334" s="178">
        <v>5.0000000000000001E-3</v>
      </c>
      <c r="Q334" s="178">
        <f>ROUND(E334*P334,2)</f>
        <v>0.05</v>
      </c>
      <c r="R334" s="180" t="s">
        <v>619</v>
      </c>
      <c r="S334" s="180" t="s">
        <v>272</v>
      </c>
      <c r="T334" s="181" t="s">
        <v>272</v>
      </c>
      <c r="U334" s="160">
        <v>0.51</v>
      </c>
      <c r="V334" s="160">
        <f>ROUND(E334*U334,2)</f>
        <v>4.59</v>
      </c>
      <c r="W334" s="160"/>
      <c r="X334" s="160" t="s">
        <v>313</v>
      </c>
      <c r="Y334" s="160" t="s">
        <v>275</v>
      </c>
      <c r="Z334" s="149"/>
      <c r="AA334" s="149"/>
      <c r="AB334" s="149"/>
      <c r="AC334" s="149"/>
      <c r="AD334" s="149"/>
      <c r="AE334" s="149"/>
      <c r="AF334" s="149"/>
      <c r="AG334" s="149" t="s">
        <v>350</v>
      </c>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2" x14ac:dyDescent="0.2">
      <c r="A335" s="156"/>
      <c r="B335" s="157"/>
      <c r="C335" s="186" t="s">
        <v>422</v>
      </c>
      <c r="D335" s="165"/>
      <c r="E335" s="166">
        <v>4</v>
      </c>
      <c r="F335" s="160"/>
      <c r="G335" s="160"/>
      <c r="H335" s="160"/>
      <c r="I335" s="160"/>
      <c r="J335" s="160"/>
      <c r="K335" s="160"/>
      <c r="L335" s="160"/>
      <c r="M335" s="160"/>
      <c r="N335" s="159"/>
      <c r="O335" s="159"/>
      <c r="P335" s="159"/>
      <c r="Q335" s="159"/>
      <c r="R335" s="160"/>
      <c r="S335" s="160"/>
      <c r="T335" s="160"/>
      <c r="U335" s="160"/>
      <c r="V335" s="160"/>
      <c r="W335" s="160"/>
      <c r="X335" s="160"/>
      <c r="Y335" s="160"/>
      <c r="Z335" s="149"/>
      <c r="AA335" s="149"/>
      <c r="AB335" s="149"/>
      <c r="AC335" s="149"/>
      <c r="AD335" s="149"/>
      <c r="AE335" s="149"/>
      <c r="AF335" s="149"/>
      <c r="AG335" s="149" t="s">
        <v>284</v>
      </c>
      <c r="AH335" s="149">
        <v>0</v>
      </c>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outlineLevel="3" x14ac:dyDescent="0.2">
      <c r="A336" s="156"/>
      <c r="B336" s="157"/>
      <c r="C336" s="186" t="s">
        <v>423</v>
      </c>
      <c r="D336" s="165"/>
      <c r="E336" s="166">
        <v>5</v>
      </c>
      <c r="F336" s="160"/>
      <c r="G336" s="160"/>
      <c r="H336" s="160"/>
      <c r="I336" s="160"/>
      <c r="J336" s="160"/>
      <c r="K336" s="160"/>
      <c r="L336" s="160"/>
      <c r="M336" s="160"/>
      <c r="N336" s="159"/>
      <c r="O336" s="159"/>
      <c r="P336" s="159"/>
      <c r="Q336" s="159"/>
      <c r="R336" s="160"/>
      <c r="S336" s="160"/>
      <c r="T336" s="160"/>
      <c r="U336" s="160"/>
      <c r="V336" s="160"/>
      <c r="W336" s="160"/>
      <c r="X336" s="160"/>
      <c r="Y336" s="160"/>
      <c r="Z336" s="149"/>
      <c r="AA336" s="149"/>
      <c r="AB336" s="149"/>
      <c r="AC336" s="149"/>
      <c r="AD336" s="149"/>
      <c r="AE336" s="149"/>
      <c r="AF336" s="149"/>
      <c r="AG336" s="149" t="s">
        <v>284</v>
      </c>
      <c r="AH336" s="149">
        <v>0</v>
      </c>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row>
    <row r="337" spans="1:60" outlineLevel="2" x14ac:dyDescent="0.2">
      <c r="A337" s="156"/>
      <c r="B337" s="157"/>
      <c r="C337" s="251"/>
      <c r="D337" s="252"/>
      <c r="E337" s="252"/>
      <c r="F337" s="252"/>
      <c r="G337" s="252"/>
      <c r="H337" s="160"/>
      <c r="I337" s="160"/>
      <c r="J337" s="160"/>
      <c r="K337" s="160"/>
      <c r="L337" s="160"/>
      <c r="M337" s="160"/>
      <c r="N337" s="159"/>
      <c r="O337" s="159"/>
      <c r="P337" s="159"/>
      <c r="Q337" s="159"/>
      <c r="R337" s="160"/>
      <c r="S337" s="160"/>
      <c r="T337" s="160"/>
      <c r="U337" s="160"/>
      <c r="V337" s="160"/>
      <c r="W337" s="160"/>
      <c r="X337" s="160"/>
      <c r="Y337" s="160"/>
      <c r="Z337" s="149"/>
      <c r="AA337" s="149"/>
      <c r="AB337" s="149"/>
      <c r="AC337" s="149"/>
      <c r="AD337" s="149"/>
      <c r="AE337" s="149"/>
      <c r="AF337" s="149"/>
      <c r="AG337" s="149" t="s">
        <v>279</v>
      </c>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outlineLevel="1" x14ac:dyDescent="0.2">
      <c r="A338" s="175">
        <v>89</v>
      </c>
      <c r="B338" s="176" t="s">
        <v>626</v>
      </c>
      <c r="C338" s="185" t="s">
        <v>627</v>
      </c>
      <c r="D338" s="177" t="s">
        <v>367</v>
      </c>
      <c r="E338" s="178">
        <v>5.8229999999999997E-2</v>
      </c>
      <c r="F338" s="179"/>
      <c r="G338" s="180">
        <f>ROUND(E338*F338,2)</f>
        <v>0</v>
      </c>
      <c r="H338" s="179"/>
      <c r="I338" s="180">
        <f>ROUND(E338*H338,2)</f>
        <v>0</v>
      </c>
      <c r="J338" s="179"/>
      <c r="K338" s="180">
        <f>ROUND(E338*J338,2)</f>
        <v>0</v>
      </c>
      <c r="L338" s="180">
        <v>21</v>
      </c>
      <c r="M338" s="180">
        <f>G338*(1+L338/100)</f>
        <v>0</v>
      </c>
      <c r="N338" s="178">
        <v>0</v>
      </c>
      <c r="O338" s="178">
        <f>ROUND(E338*N338,2)</f>
        <v>0</v>
      </c>
      <c r="P338" s="178">
        <v>0</v>
      </c>
      <c r="Q338" s="178">
        <f>ROUND(E338*P338,2)</f>
        <v>0</v>
      </c>
      <c r="R338" s="180" t="s">
        <v>619</v>
      </c>
      <c r="S338" s="180" t="s">
        <v>272</v>
      </c>
      <c r="T338" s="181" t="s">
        <v>272</v>
      </c>
      <c r="U338" s="160">
        <v>3.327</v>
      </c>
      <c r="V338" s="160">
        <f>ROUND(E338*U338,2)</f>
        <v>0.19</v>
      </c>
      <c r="W338" s="160"/>
      <c r="X338" s="160" t="s">
        <v>313</v>
      </c>
      <c r="Y338" s="160" t="s">
        <v>275</v>
      </c>
      <c r="Z338" s="149"/>
      <c r="AA338" s="149"/>
      <c r="AB338" s="149"/>
      <c r="AC338" s="149"/>
      <c r="AD338" s="149"/>
      <c r="AE338" s="149"/>
      <c r="AF338" s="149"/>
      <c r="AG338" s="149" t="s">
        <v>554</v>
      </c>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2" x14ac:dyDescent="0.2">
      <c r="A339" s="156"/>
      <c r="B339" s="157"/>
      <c r="C339" s="260" t="s">
        <v>628</v>
      </c>
      <c r="D339" s="261"/>
      <c r="E339" s="261"/>
      <c r="F339" s="261"/>
      <c r="G339" s="261"/>
      <c r="H339" s="160"/>
      <c r="I339" s="160"/>
      <c r="J339" s="160"/>
      <c r="K339" s="160"/>
      <c r="L339" s="160"/>
      <c r="M339" s="160"/>
      <c r="N339" s="159"/>
      <c r="O339" s="159"/>
      <c r="P339" s="159"/>
      <c r="Q339" s="159"/>
      <c r="R339" s="160"/>
      <c r="S339" s="160"/>
      <c r="T339" s="160"/>
      <c r="U339" s="160"/>
      <c r="V339" s="160"/>
      <c r="W339" s="160"/>
      <c r="X339" s="160"/>
      <c r="Y339" s="160"/>
      <c r="Z339" s="149"/>
      <c r="AA339" s="149"/>
      <c r="AB339" s="149"/>
      <c r="AC339" s="149"/>
      <c r="AD339" s="149"/>
      <c r="AE339" s="149"/>
      <c r="AF339" s="149"/>
      <c r="AG339" s="149" t="s">
        <v>316</v>
      </c>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2" x14ac:dyDescent="0.2">
      <c r="A340" s="156"/>
      <c r="B340" s="157"/>
      <c r="C340" s="251"/>
      <c r="D340" s="252"/>
      <c r="E340" s="252"/>
      <c r="F340" s="252"/>
      <c r="G340" s="252"/>
      <c r="H340" s="160"/>
      <c r="I340" s="160"/>
      <c r="J340" s="160"/>
      <c r="K340" s="160"/>
      <c r="L340" s="160"/>
      <c r="M340" s="160"/>
      <c r="N340" s="159"/>
      <c r="O340" s="159"/>
      <c r="P340" s="159"/>
      <c r="Q340" s="159"/>
      <c r="R340" s="160"/>
      <c r="S340" s="160"/>
      <c r="T340" s="160"/>
      <c r="U340" s="160"/>
      <c r="V340" s="160"/>
      <c r="W340" s="160"/>
      <c r="X340" s="160"/>
      <c r="Y340" s="160"/>
      <c r="Z340" s="149"/>
      <c r="AA340" s="149"/>
      <c r="AB340" s="149"/>
      <c r="AC340" s="149"/>
      <c r="AD340" s="149"/>
      <c r="AE340" s="149"/>
      <c r="AF340" s="149"/>
      <c r="AG340" s="149" t="s">
        <v>279</v>
      </c>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x14ac:dyDescent="0.2">
      <c r="A341" s="168" t="s">
        <v>267</v>
      </c>
      <c r="B341" s="169" t="s">
        <v>204</v>
      </c>
      <c r="C341" s="184" t="s">
        <v>205</v>
      </c>
      <c r="D341" s="170"/>
      <c r="E341" s="171"/>
      <c r="F341" s="172"/>
      <c r="G341" s="172">
        <f>SUMIF(AG342:AG349,"&lt;&gt;NOR",G342:G349)</f>
        <v>0</v>
      </c>
      <c r="H341" s="172"/>
      <c r="I341" s="172">
        <f>SUM(I342:I349)</f>
        <v>0</v>
      </c>
      <c r="J341" s="172"/>
      <c r="K341" s="172">
        <f>SUM(K342:K349)</f>
        <v>0</v>
      </c>
      <c r="L341" s="172"/>
      <c r="M341" s="172">
        <f>SUM(M342:M349)</f>
        <v>0</v>
      </c>
      <c r="N341" s="171"/>
      <c r="O341" s="171">
        <f>SUM(O342:O349)</f>
        <v>0.05</v>
      </c>
      <c r="P341" s="171"/>
      <c r="Q341" s="171">
        <f>SUM(Q342:Q349)</f>
        <v>0</v>
      </c>
      <c r="R341" s="172"/>
      <c r="S341" s="172"/>
      <c r="T341" s="173"/>
      <c r="U341" s="167"/>
      <c r="V341" s="167">
        <f>SUM(V342:V349)</f>
        <v>5.03</v>
      </c>
      <c r="W341" s="167"/>
      <c r="X341" s="167"/>
      <c r="Y341" s="167"/>
      <c r="AG341" t="s">
        <v>268</v>
      </c>
    </row>
    <row r="342" spans="1:60" outlineLevel="1" x14ac:dyDescent="0.2">
      <c r="A342" s="175">
        <v>90</v>
      </c>
      <c r="B342" s="176" t="s">
        <v>629</v>
      </c>
      <c r="C342" s="185" t="s">
        <v>630</v>
      </c>
      <c r="D342" s="177" t="s">
        <v>330</v>
      </c>
      <c r="E342" s="178">
        <v>6.48</v>
      </c>
      <c r="F342" s="179"/>
      <c r="G342" s="180">
        <f>ROUND(E342*F342,2)</f>
        <v>0</v>
      </c>
      <c r="H342" s="179"/>
      <c r="I342" s="180">
        <f>ROUND(E342*H342,2)</f>
        <v>0</v>
      </c>
      <c r="J342" s="179"/>
      <c r="K342" s="180">
        <f>ROUND(E342*J342,2)</f>
        <v>0</v>
      </c>
      <c r="L342" s="180">
        <v>21</v>
      </c>
      <c r="M342" s="180">
        <f>G342*(1+L342/100)</f>
        <v>0</v>
      </c>
      <c r="N342" s="178">
        <v>2.0000000000000002E-5</v>
      </c>
      <c r="O342" s="178">
        <f>ROUND(E342*N342,2)</f>
        <v>0</v>
      </c>
      <c r="P342" s="178">
        <v>0</v>
      </c>
      <c r="Q342" s="178">
        <f>ROUND(E342*P342,2)</f>
        <v>0</v>
      </c>
      <c r="R342" s="180" t="s">
        <v>631</v>
      </c>
      <c r="S342" s="180" t="s">
        <v>272</v>
      </c>
      <c r="T342" s="181" t="s">
        <v>272</v>
      </c>
      <c r="U342" s="160">
        <v>0.75700000000000001</v>
      </c>
      <c r="V342" s="160">
        <f>ROUND(E342*U342,2)</f>
        <v>4.91</v>
      </c>
      <c r="W342" s="160"/>
      <c r="X342" s="160" t="s">
        <v>313</v>
      </c>
      <c r="Y342" s="160" t="s">
        <v>275</v>
      </c>
      <c r="Z342" s="149"/>
      <c r="AA342" s="149"/>
      <c r="AB342" s="149"/>
      <c r="AC342" s="149"/>
      <c r="AD342" s="149"/>
      <c r="AE342" s="149"/>
      <c r="AF342" s="149"/>
      <c r="AG342" s="149" t="s">
        <v>350</v>
      </c>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2" x14ac:dyDescent="0.2">
      <c r="A343" s="156"/>
      <c r="B343" s="157"/>
      <c r="C343" s="186" t="s">
        <v>632</v>
      </c>
      <c r="D343" s="165"/>
      <c r="E343" s="166">
        <v>6.48</v>
      </c>
      <c r="F343" s="160"/>
      <c r="G343" s="160"/>
      <c r="H343" s="160"/>
      <c r="I343" s="160"/>
      <c r="J343" s="160"/>
      <c r="K343" s="160"/>
      <c r="L343" s="160"/>
      <c r="M343" s="160"/>
      <c r="N343" s="159"/>
      <c r="O343" s="159"/>
      <c r="P343" s="159"/>
      <c r="Q343" s="159"/>
      <c r="R343" s="160"/>
      <c r="S343" s="160"/>
      <c r="T343" s="160"/>
      <c r="U343" s="160"/>
      <c r="V343" s="160"/>
      <c r="W343" s="160"/>
      <c r="X343" s="160"/>
      <c r="Y343" s="160"/>
      <c r="Z343" s="149"/>
      <c r="AA343" s="149"/>
      <c r="AB343" s="149"/>
      <c r="AC343" s="149"/>
      <c r="AD343" s="149"/>
      <c r="AE343" s="149"/>
      <c r="AF343" s="149"/>
      <c r="AG343" s="149" t="s">
        <v>284</v>
      </c>
      <c r="AH343" s="149">
        <v>0</v>
      </c>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2" x14ac:dyDescent="0.2">
      <c r="A344" s="156"/>
      <c r="B344" s="157"/>
      <c r="C344" s="251"/>
      <c r="D344" s="252"/>
      <c r="E344" s="252"/>
      <c r="F344" s="252"/>
      <c r="G344" s="252"/>
      <c r="H344" s="160"/>
      <c r="I344" s="160"/>
      <c r="J344" s="160"/>
      <c r="K344" s="160"/>
      <c r="L344" s="160"/>
      <c r="M344" s="160"/>
      <c r="N344" s="159"/>
      <c r="O344" s="159"/>
      <c r="P344" s="159"/>
      <c r="Q344" s="159"/>
      <c r="R344" s="160"/>
      <c r="S344" s="160"/>
      <c r="T344" s="160"/>
      <c r="U344" s="160"/>
      <c r="V344" s="160"/>
      <c r="W344" s="160"/>
      <c r="X344" s="160"/>
      <c r="Y344" s="160"/>
      <c r="Z344" s="149"/>
      <c r="AA344" s="149"/>
      <c r="AB344" s="149"/>
      <c r="AC344" s="149"/>
      <c r="AD344" s="149"/>
      <c r="AE344" s="149"/>
      <c r="AF344" s="149"/>
      <c r="AG344" s="149" t="s">
        <v>279</v>
      </c>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1" x14ac:dyDescent="0.2">
      <c r="A345" s="175">
        <v>91</v>
      </c>
      <c r="B345" s="176" t="s">
        <v>633</v>
      </c>
      <c r="C345" s="185" t="s">
        <v>634</v>
      </c>
      <c r="D345" s="177" t="s">
        <v>367</v>
      </c>
      <c r="E345" s="178">
        <v>5.2130000000000003E-2</v>
      </c>
      <c r="F345" s="179"/>
      <c r="G345" s="180">
        <f>ROUND(E345*F345,2)</f>
        <v>0</v>
      </c>
      <c r="H345" s="179"/>
      <c r="I345" s="180">
        <f>ROUND(E345*H345,2)</f>
        <v>0</v>
      </c>
      <c r="J345" s="179"/>
      <c r="K345" s="180">
        <f>ROUND(E345*J345,2)</f>
        <v>0</v>
      </c>
      <c r="L345" s="180">
        <v>21</v>
      </c>
      <c r="M345" s="180">
        <f>G345*(1+L345/100)</f>
        <v>0</v>
      </c>
      <c r="N345" s="178">
        <v>0</v>
      </c>
      <c r="O345" s="178">
        <f>ROUND(E345*N345,2)</f>
        <v>0</v>
      </c>
      <c r="P345" s="178">
        <v>0</v>
      </c>
      <c r="Q345" s="178">
        <f>ROUND(E345*P345,2)</f>
        <v>0</v>
      </c>
      <c r="R345" s="180" t="s">
        <v>631</v>
      </c>
      <c r="S345" s="180" t="s">
        <v>272</v>
      </c>
      <c r="T345" s="181" t="s">
        <v>272</v>
      </c>
      <c r="U345" s="160">
        <v>2.2549999999999999</v>
      </c>
      <c r="V345" s="160">
        <f>ROUND(E345*U345,2)</f>
        <v>0.12</v>
      </c>
      <c r="W345" s="160"/>
      <c r="X345" s="160" t="s">
        <v>313</v>
      </c>
      <c r="Y345" s="160" t="s">
        <v>275</v>
      </c>
      <c r="Z345" s="149"/>
      <c r="AA345" s="149"/>
      <c r="AB345" s="149"/>
      <c r="AC345" s="149"/>
      <c r="AD345" s="149"/>
      <c r="AE345" s="149"/>
      <c r="AF345" s="149"/>
      <c r="AG345" s="149" t="s">
        <v>554</v>
      </c>
      <c r="AH345" s="149"/>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outlineLevel="2" x14ac:dyDescent="0.2">
      <c r="A346" s="156"/>
      <c r="B346" s="157"/>
      <c r="C346" s="260" t="s">
        <v>628</v>
      </c>
      <c r="D346" s="261"/>
      <c r="E346" s="261"/>
      <c r="F346" s="261"/>
      <c r="G346" s="261"/>
      <c r="H346" s="160"/>
      <c r="I346" s="160"/>
      <c r="J346" s="160"/>
      <c r="K346" s="160"/>
      <c r="L346" s="160"/>
      <c r="M346" s="160"/>
      <c r="N346" s="159"/>
      <c r="O346" s="159"/>
      <c r="P346" s="159"/>
      <c r="Q346" s="159"/>
      <c r="R346" s="160"/>
      <c r="S346" s="160"/>
      <c r="T346" s="160"/>
      <c r="U346" s="160"/>
      <c r="V346" s="160"/>
      <c r="W346" s="160"/>
      <c r="X346" s="160"/>
      <c r="Y346" s="160"/>
      <c r="Z346" s="149"/>
      <c r="AA346" s="149"/>
      <c r="AB346" s="149"/>
      <c r="AC346" s="149"/>
      <c r="AD346" s="149"/>
      <c r="AE346" s="149"/>
      <c r="AF346" s="149"/>
      <c r="AG346" s="149" t="s">
        <v>316</v>
      </c>
      <c r="AH346" s="149"/>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row>
    <row r="347" spans="1:60" outlineLevel="2" x14ac:dyDescent="0.2">
      <c r="A347" s="156"/>
      <c r="B347" s="157"/>
      <c r="C347" s="251"/>
      <c r="D347" s="252"/>
      <c r="E347" s="252"/>
      <c r="F347" s="252"/>
      <c r="G347" s="252"/>
      <c r="H347" s="160"/>
      <c r="I347" s="160"/>
      <c r="J347" s="160"/>
      <c r="K347" s="160"/>
      <c r="L347" s="160"/>
      <c r="M347" s="160"/>
      <c r="N347" s="159"/>
      <c r="O347" s="159"/>
      <c r="P347" s="159"/>
      <c r="Q347" s="159"/>
      <c r="R347" s="160"/>
      <c r="S347" s="160"/>
      <c r="T347" s="160"/>
      <c r="U347" s="160"/>
      <c r="V347" s="160"/>
      <c r="W347" s="160"/>
      <c r="X347" s="160"/>
      <c r="Y347" s="160"/>
      <c r="Z347" s="149"/>
      <c r="AA347" s="149"/>
      <c r="AB347" s="149"/>
      <c r="AC347" s="149"/>
      <c r="AD347" s="149"/>
      <c r="AE347" s="149"/>
      <c r="AF347" s="149"/>
      <c r="AG347" s="149" t="s">
        <v>279</v>
      </c>
      <c r="AH347" s="149"/>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row>
    <row r="348" spans="1:60" outlineLevel="1" x14ac:dyDescent="0.2">
      <c r="A348" s="175">
        <v>92</v>
      </c>
      <c r="B348" s="176" t="s">
        <v>635</v>
      </c>
      <c r="C348" s="185" t="s">
        <v>636</v>
      </c>
      <c r="D348" s="177" t="s">
        <v>357</v>
      </c>
      <c r="E348" s="178">
        <v>1</v>
      </c>
      <c r="F348" s="179"/>
      <c r="G348" s="180">
        <f>ROUND(E348*F348,2)</f>
        <v>0</v>
      </c>
      <c r="H348" s="179"/>
      <c r="I348" s="180">
        <f>ROUND(E348*H348,2)</f>
        <v>0</v>
      </c>
      <c r="J348" s="179"/>
      <c r="K348" s="180">
        <f>ROUND(E348*J348,2)</f>
        <v>0</v>
      </c>
      <c r="L348" s="180">
        <v>21</v>
      </c>
      <c r="M348" s="180">
        <f>G348*(1+L348/100)</f>
        <v>0</v>
      </c>
      <c r="N348" s="178">
        <v>5.1999999999999998E-2</v>
      </c>
      <c r="O348" s="178">
        <f>ROUND(E348*N348,2)</f>
        <v>0.05</v>
      </c>
      <c r="P348" s="178">
        <v>0</v>
      </c>
      <c r="Q348" s="178">
        <f>ROUND(E348*P348,2)</f>
        <v>0</v>
      </c>
      <c r="R348" s="180"/>
      <c r="S348" s="180" t="s">
        <v>354</v>
      </c>
      <c r="T348" s="181" t="s">
        <v>273</v>
      </c>
      <c r="U348" s="160">
        <v>0</v>
      </c>
      <c r="V348" s="160">
        <f>ROUND(E348*U348,2)</f>
        <v>0</v>
      </c>
      <c r="W348" s="160"/>
      <c r="X348" s="160" t="s">
        <v>379</v>
      </c>
      <c r="Y348" s="160" t="s">
        <v>275</v>
      </c>
      <c r="Z348" s="149"/>
      <c r="AA348" s="149"/>
      <c r="AB348" s="149"/>
      <c r="AC348" s="149"/>
      <c r="AD348" s="149"/>
      <c r="AE348" s="149"/>
      <c r="AF348" s="149"/>
      <c r="AG348" s="149" t="s">
        <v>637</v>
      </c>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row>
    <row r="349" spans="1:60" outlineLevel="2" x14ac:dyDescent="0.2">
      <c r="A349" s="156"/>
      <c r="B349" s="157"/>
      <c r="C349" s="262"/>
      <c r="D349" s="263"/>
      <c r="E349" s="263"/>
      <c r="F349" s="263"/>
      <c r="G349" s="263"/>
      <c r="H349" s="160"/>
      <c r="I349" s="160"/>
      <c r="J349" s="160"/>
      <c r="K349" s="160"/>
      <c r="L349" s="160"/>
      <c r="M349" s="160"/>
      <c r="N349" s="159"/>
      <c r="O349" s="159"/>
      <c r="P349" s="159"/>
      <c r="Q349" s="159"/>
      <c r="R349" s="160"/>
      <c r="S349" s="160"/>
      <c r="T349" s="160"/>
      <c r="U349" s="160"/>
      <c r="V349" s="160"/>
      <c r="W349" s="160"/>
      <c r="X349" s="160"/>
      <c r="Y349" s="160"/>
      <c r="Z349" s="149"/>
      <c r="AA349" s="149"/>
      <c r="AB349" s="149"/>
      <c r="AC349" s="149"/>
      <c r="AD349" s="149"/>
      <c r="AE349" s="149"/>
      <c r="AF349" s="149"/>
      <c r="AG349" s="149" t="s">
        <v>279</v>
      </c>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row>
    <row r="350" spans="1:60" x14ac:dyDescent="0.2">
      <c r="A350" s="168" t="s">
        <v>267</v>
      </c>
      <c r="B350" s="169" t="s">
        <v>206</v>
      </c>
      <c r="C350" s="184" t="s">
        <v>207</v>
      </c>
      <c r="D350" s="170"/>
      <c r="E350" s="171"/>
      <c r="F350" s="172"/>
      <c r="G350" s="172">
        <f>SUMIF(AG351:AG397,"&lt;&gt;NOR",G351:G397)</f>
        <v>0</v>
      </c>
      <c r="H350" s="172"/>
      <c r="I350" s="172">
        <f>SUM(I351:I397)</f>
        <v>0</v>
      </c>
      <c r="J350" s="172"/>
      <c r="K350" s="172">
        <f>SUM(K351:K397)</f>
        <v>0</v>
      </c>
      <c r="L350" s="172"/>
      <c r="M350" s="172">
        <f>SUM(M351:M397)</f>
        <v>0</v>
      </c>
      <c r="N350" s="171"/>
      <c r="O350" s="171">
        <f>SUM(O351:O397)</f>
        <v>1.53</v>
      </c>
      <c r="P350" s="171"/>
      <c r="Q350" s="171">
        <f>SUM(Q351:Q397)</f>
        <v>0</v>
      </c>
      <c r="R350" s="172"/>
      <c r="S350" s="172"/>
      <c r="T350" s="173"/>
      <c r="U350" s="167"/>
      <c r="V350" s="167">
        <f>SUM(V351:V397)</f>
        <v>74.210000000000008</v>
      </c>
      <c r="W350" s="167"/>
      <c r="X350" s="167"/>
      <c r="Y350" s="167"/>
      <c r="AG350" t="s">
        <v>268</v>
      </c>
    </row>
    <row r="351" spans="1:60" ht="22.5" outlineLevel="1" x14ac:dyDescent="0.2">
      <c r="A351" s="175">
        <v>93</v>
      </c>
      <c r="B351" s="176" t="s">
        <v>638</v>
      </c>
      <c r="C351" s="185" t="s">
        <v>639</v>
      </c>
      <c r="D351" s="177" t="s">
        <v>389</v>
      </c>
      <c r="E351" s="178">
        <v>46.7</v>
      </c>
      <c r="F351" s="179"/>
      <c r="G351" s="180">
        <f>ROUND(E351*F351,2)</f>
        <v>0</v>
      </c>
      <c r="H351" s="179"/>
      <c r="I351" s="180">
        <f>ROUND(E351*H351,2)</f>
        <v>0</v>
      </c>
      <c r="J351" s="179"/>
      <c r="K351" s="180">
        <f>ROUND(E351*J351,2)</f>
        <v>0</v>
      </c>
      <c r="L351" s="180">
        <v>21</v>
      </c>
      <c r="M351" s="180">
        <f>G351*(1+L351/100)</f>
        <v>0</v>
      </c>
      <c r="N351" s="178">
        <v>0</v>
      </c>
      <c r="O351" s="178">
        <f>ROUND(E351*N351,2)</f>
        <v>0</v>
      </c>
      <c r="P351" s="178">
        <v>0</v>
      </c>
      <c r="Q351" s="178">
        <f>ROUND(E351*P351,2)</f>
        <v>0</v>
      </c>
      <c r="R351" s="180" t="s">
        <v>640</v>
      </c>
      <c r="S351" s="180" t="s">
        <v>272</v>
      </c>
      <c r="T351" s="181" t="s">
        <v>272</v>
      </c>
      <c r="U351" s="160">
        <v>0.255</v>
      </c>
      <c r="V351" s="160">
        <f>ROUND(E351*U351,2)</f>
        <v>11.91</v>
      </c>
      <c r="W351" s="160"/>
      <c r="X351" s="160" t="s">
        <v>313</v>
      </c>
      <c r="Y351" s="160" t="s">
        <v>275</v>
      </c>
      <c r="Z351" s="149"/>
      <c r="AA351" s="149"/>
      <c r="AB351" s="149"/>
      <c r="AC351" s="149"/>
      <c r="AD351" s="149"/>
      <c r="AE351" s="149"/>
      <c r="AF351" s="149"/>
      <c r="AG351" s="149" t="s">
        <v>350</v>
      </c>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row>
    <row r="352" spans="1:60" outlineLevel="2" x14ac:dyDescent="0.2">
      <c r="A352" s="156"/>
      <c r="B352" s="157"/>
      <c r="C352" s="186" t="s">
        <v>426</v>
      </c>
      <c r="D352" s="165"/>
      <c r="E352" s="166">
        <v>46.7</v>
      </c>
      <c r="F352" s="160"/>
      <c r="G352" s="160"/>
      <c r="H352" s="160"/>
      <c r="I352" s="160"/>
      <c r="J352" s="160"/>
      <c r="K352" s="160"/>
      <c r="L352" s="160"/>
      <c r="M352" s="160"/>
      <c r="N352" s="159"/>
      <c r="O352" s="159"/>
      <c r="P352" s="159"/>
      <c r="Q352" s="159"/>
      <c r="R352" s="160"/>
      <c r="S352" s="160"/>
      <c r="T352" s="160"/>
      <c r="U352" s="160"/>
      <c r="V352" s="160"/>
      <c r="W352" s="160"/>
      <c r="X352" s="160"/>
      <c r="Y352" s="160"/>
      <c r="Z352" s="149"/>
      <c r="AA352" s="149"/>
      <c r="AB352" s="149"/>
      <c r="AC352" s="149"/>
      <c r="AD352" s="149"/>
      <c r="AE352" s="149"/>
      <c r="AF352" s="149"/>
      <c r="AG352" s="149" t="s">
        <v>284</v>
      </c>
      <c r="AH352" s="149">
        <v>0</v>
      </c>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row>
    <row r="353" spans="1:60" outlineLevel="2" x14ac:dyDescent="0.2">
      <c r="A353" s="156"/>
      <c r="B353" s="157"/>
      <c r="C353" s="251"/>
      <c r="D353" s="252"/>
      <c r="E353" s="252"/>
      <c r="F353" s="252"/>
      <c r="G353" s="252"/>
      <c r="H353" s="160"/>
      <c r="I353" s="160"/>
      <c r="J353" s="160"/>
      <c r="K353" s="160"/>
      <c r="L353" s="160"/>
      <c r="M353" s="160"/>
      <c r="N353" s="159"/>
      <c r="O353" s="159"/>
      <c r="P353" s="159"/>
      <c r="Q353" s="159"/>
      <c r="R353" s="160"/>
      <c r="S353" s="160"/>
      <c r="T353" s="160"/>
      <c r="U353" s="160"/>
      <c r="V353" s="160"/>
      <c r="W353" s="160"/>
      <c r="X353" s="160"/>
      <c r="Y353" s="160"/>
      <c r="Z353" s="149"/>
      <c r="AA353" s="149"/>
      <c r="AB353" s="149"/>
      <c r="AC353" s="149"/>
      <c r="AD353" s="149"/>
      <c r="AE353" s="149"/>
      <c r="AF353" s="149"/>
      <c r="AG353" s="149" t="s">
        <v>279</v>
      </c>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row>
    <row r="354" spans="1:60" outlineLevel="1" x14ac:dyDescent="0.2">
      <c r="A354" s="175">
        <v>94</v>
      </c>
      <c r="B354" s="176" t="s">
        <v>641</v>
      </c>
      <c r="C354" s="185" t="s">
        <v>642</v>
      </c>
      <c r="D354" s="177" t="s">
        <v>389</v>
      </c>
      <c r="E354" s="178">
        <v>50.625</v>
      </c>
      <c r="F354" s="179"/>
      <c r="G354" s="180">
        <f>ROUND(E354*F354,2)</f>
        <v>0</v>
      </c>
      <c r="H354" s="179"/>
      <c r="I354" s="180">
        <f>ROUND(E354*H354,2)</f>
        <v>0</v>
      </c>
      <c r="J354" s="179"/>
      <c r="K354" s="180">
        <f>ROUND(E354*J354,2)</f>
        <v>0</v>
      </c>
      <c r="L354" s="180">
        <v>21</v>
      </c>
      <c r="M354" s="180">
        <f>G354*(1+L354/100)</f>
        <v>0</v>
      </c>
      <c r="N354" s="178">
        <v>2.1000000000000001E-4</v>
      </c>
      <c r="O354" s="178">
        <f>ROUND(E354*N354,2)</f>
        <v>0.01</v>
      </c>
      <c r="P354" s="178">
        <v>0</v>
      </c>
      <c r="Q354" s="178">
        <f>ROUND(E354*P354,2)</f>
        <v>0</v>
      </c>
      <c r="R354" s="180" t="s">
        <v>640</v>
      </c>
      <c r="S354" s="180" t="s">
        <v>272</v>
      </c>
      <c r="T354" s="181" t="s">
        <v>272</v>
      </c>
      <c r="U354" s="160">
        <v>0.05</v>
      </c>
      <c r="V354" s="160">
        <f>ROUND(E354*U354,2)</f>
        <v>2.5299999999999998</v>
      </c>
      <c r="W354" s="160"/>
      <c r="X354" s="160" t="s">
        <v>313</v>
      </c>
      <c r="Y354" s="160" t="s">
        <v>275</v>
      </c>
      <c r="Z354" s="149"/>
      <c r="AA354" s="149"/>
      <c r="AB354" s="149"/>
      <c r="AC354" s="149"/>
      <c r="AD354" s="149"/>
      <c r="AE354" s="149"/>
      <c r="AF354" s="149"/>
      <c r="AG354" s="149" t="s">
        <v>350</v>
      </c>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row>
    <row r="355" spans="1:60" outlineLevel="2" x14ac:dyDescent="0.2">
      <c r="A355" s="156"/>
      <c r="B355" s="157"/>
      <c r="C355" s="186" t="s">
        <v>426</v>
      </c>
      <c r="D355" s="165"/>
      <c r="E355" s="166">
        <v>46.7</v>
      </c>
      <c r="F355" s="160"/>
      <c r="G355" s="160"/>
      <c r="H355" s="160"/>
      <c r="I355" s="160"/>
      <c r="J355" s="160"/>
      <c r="K355" s="160"/>
      <c r="L355" s="160"/>
      <c r="M355" s="160"/>
      <c r="N355" s="159"/>
      <c r="O355" s="159"/>
      <c r="P355" s="159"/>
      <c r="Q355" s="159"/>
      <c r="R355" s="160"/>
      <c r="S355" s="160"/>
      <c r="T355" s="160"/>
      <c r="U355" s="160"/>
      <c r="V355" s="160"/>
      <c r="W355" s="160"/>
      <c r="X355" s="160"/>
      <c r="Y355" s="160"/>
      <c r="Z355" s="149"/>
      <c r="AA355" s="149"/>
      <c r="AB355" s="149"/>
      <c r="AC355" s="149"/>
      <c r="AD355" s="149"/>
      <c r="AE355" s="149"/>
      <c r="AF355" s="149"/>
      <c r="AG355" s="149" t="s">
        <v>284</v>
      </c>
      <c r="AH355" s="149">
        <v>0</v>
      </c>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row>
    <row r="356" spans="1:60" outlineLevel="3" x14ac:dyDescent="0.2">
      <c r="A356" s="156"/>
      <c r="B356" s="157"/>
      <c r="C356" s="186" t="s">
        <v>643</v>
      </c>
      <c r="D356" s="165"/>
      <c r="E356" s="166">
        <v>3.9249999999999998</v>
      </c>
      <c r="F356" s="160"/>
      <c r="G356" s="160"/>
      <c r="H356" s="160"/>
      <c r="I356" s="160"/>
      <c r="J356" s="160"/>
      <c r="K356" s="160"/>
      <c r="L356" s="160"/>
      <c r="M356" s="160"/>
      <c r="N356" s="159"/>
      <c r="O356" s="159"/>
      <c r="P356" s="159"/>
      <c r="Q356" s="159"/>
      <c r="R356" s="160"/>
      <c r="S356" s="160"/>
      <c r="T356" s="160"/>
      <c r="U356" s="160"/>
      <c r="V356" s="160"/>
      <c r="W356" s="160"/>
      <c r="X356" s="160"/>
      <c r="Y356" s="160"/>
      <c r="Z356" s="149"/>
      <c r="AA356" s="149"/>
      <c r="AB356" s="149"/>
      <c r="AC356" s="149"/>
      <c r="AD356" s="149"/>
      <c r="AE356" s="149"/>
      <c r="AF356" s="149"/>
      <c r="AG356" s="149" t="s">
        <v>284</v>
      </c>
      <c r="AH356" s="149">
        <v>0</v>
      </c>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row>
    <row r="357" spans="1:60" outlineLevel="2" x14ac:dyDescent="0.2">
      <c r="A357" s="156"/>
      <c r="B357" s="157"/>
      <c r="C357" s="251"/>
      <c r="D357" s="252"/>
      <c r="E357" s="252"/>
      <c r="F357" s="252"/>
      <c r="G357" s="252"/>
      <c r="H357" s="160"/>
      <c r="I357" s="160"/>
      <c r="J357" s="160"/>
      <c r="K357" s="160"/>
      <c r="L357" s="160"/>
      <c r="M357" s="160"/>
      <c r="N357" s="159"/>
      <c r="O357" s="159"/>
      <c r="P357" s="159"/>
      <c r="Q357" s="159"/>
      <c r="R357" s="160"/>
      <c r="S357" s="160"/>
      <c r="T357" s="160"/>
      <c r="U357" s="160"/>
      <c r="V357" s="160"/>
      <c r="W357" s="160"/>
      <c r="X357" s="160"/>
      <c r="Y357" s="160"/>
      <c r="Z357" s="149"/>
      <c r="AA357" s="149"/>
      <c r="AB357" s="149"/>
      <c r="AC357" s="149"/>
      <c r="AD357" s="149"/>
      <c r="AE357" s="149"/>
      <c r="AF357" s="149"/>
      <c r="AG357" s="149" t="s">
        <v>279</v>
      </c>
      <c r="AH357" s="149"/>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row>
    <row r="358" spans="1:60" ht="22.5" outlineLevel="1" x14ac:dyDescent="0.2">
      <c r="A358" s="175">
        <v>95</v>
      </c>
      <c r="B358" s="176" t="s">
        <v>644</v>
      </c>
      <c r="C358" s="185" t="s">
        <v>645</v>
      </c>
      <c r="D358" s="177" t="s">
        <v>330</v>
      </c>
      <c r="E358" s="178">
        <v>39.25</v>
      </c>
      <c r="F358" s="179"/>
      <c r="G358" s="180">
        <f>ROUND(E358*F358,2)</f>
        <v>0</v>
      </c>
      <c r="H358" s="179"/>
      <c r="I358" s="180">
        <f>ROUND(E358*H358,2)</f>
        <v>0</v>
      </c>
      <c r="J358" s="179"/>
      <c r="K358" s="180">
        <f>ROUND(E358*J358,2)</f>
        <v>0</v>
      </c>
      <c r="L358" s="180">
        <v>21</v>
      </c>
      <c r="M358" s="180">
        <f>G358*(1+L358/100)</f>
        <v>0</v>
      </c>
      <c r="N358" s="178">
        <v>3.2000000000000003E-4</v>
      </c>
      <c r="O358" s="178">
        <f>ROUND(E358*N358,2)</f>
        <v>0.01</v>
      </c>
      <c r="P358" s="178">
        <v>0</v>
      </c>
      <c r="Q358" s="178">
        <f>ROUND(E358*P358,2)</f>
        <v>0</v>
      </c>
      <c r="R358" s="180" t="s">
        <v>640</v>
      </c>
      <c r="S358" s="180" t="s">
        <v>272</v>
      </c>
      <c r="T358" s="181" t="s">
        <v>272</v>
      </c>
      <c r="U358" s="160">
        <v>0.23599999999999999</v>
      </c>
      <c r="V358" s="160">
        <f>ROUND(E358*U358,2)</f>
        <v>9.26</v>
      </c>
      <c r="W358" s="160"/>
      <c r="X358" s="160" t="s">
        <v>313</v>
      </c>
      <c r="Y358" s="160" t="s">
        <v>275</v>
      </c>
      <c r="Z358" s="149"/>
      <c r="AA358" s="149"/>
      <c r="AB358" s="149"/>
      <c r="AC358" s="149"/>
      <c r="AD358" s="149"/>
      <c r="AE358" s="149"/>
      <c r="AF358" s="149"/>
      <c r="AG358" s="149" t="s">
        <v>350</v>
      </c>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row>
    <row r="359" spans="1:60" outlineLevel="2" x14ac:dyDescent="0.2">
      <c r="A359" s="156"/>
      <c r="B359" s="157"/>
      <c r="C359" s="186" t="s">
        <v>646</v>
      </c>
      <c r="D359" s="165"/>
      <c r="E359" s="166">
        <v>27.36</v>
      </c>
      <c r="F359" s="160"/>
      <c r="G359" s="160"/>
      <c r="H359" s="160"/>
      <c r="I359" s="160"/>
      <c r="J359" s="160"/>
      <c r="K359" s="160"/>
      <c r="L359" s="160"/>
      <c r="M359" s="160"/>
      <c r="N359" s="159"/>
      <c r="O359" s="159"/>
      <c r="P359" s="159"/>
      <c r="Q359" s="159"/>
      <c r="R359" s="160"/>
      <c r="S359" s="160"/>
      <c r="T359" s="160"/>
      <c r="U359" s="160"/>
      <c r="V359" s="160"/>
      <c r="W359" s="160"/>
      <c r="X359" s="160"/>
      <c r="Y359" s="160"/>
      <c r="Z359" s="149"/>
      <c r="AA359" s="149"/>
      <c r="AB359" s="149"/>
      <c r="AC359" s="149"/>
      <c r="AD359" s="149"/>
      <c r="AE359" s="149"/>
      <c r="AF359" s="149"/>
      <c r="AG359" s="149" t="s">
        <v>284</v>
      </c>
      <c r="AH359" s="149">
        <v>0</v>
      </c>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row>
    <row r="360" spans="1:60" outlineLevel="3" x14ac:dyDescent="0.2">
      <c r="A360" s="156"/>
      <c r="B360" s="157"/>
      <c r="C360" s="186" t="s">
        <v>647</v>
      </c>
      <c r="D360" s="165"/>
      <c r="E360" s="166">
        <v>4.8</v>
      </c>
      <c r="F360" s="160"/>
      <c r="G360" s="160"/>
      <c r="H360" s="160"/>
      <c r="I360" s="160"/>
      <c r="J360" s="160"/>
      <c r="K360" s="160"/>
      <c r="L360" s="160"/>
      <c r="M360" s="160"/>
      <c r="N360" s="159"/>
      <c r="O360" s="159"/>
      <c r="P360" s="159"/>
      <c r="Q360" s="159"/>
      <c r="R360" s="160"/>
      <c r="S360" s="160"/>
      <c r="T360" s="160"/>
      <c r="U360" s="160"/>
      <c r="V360" s="160"/>
      <c r="W360" s="160"/>
      <c r="X360" s="160"/>
      <c r="Y360" s="160"/>
      <c r="Z360" s="149"/>
      <c r="AA360" s="149"/>
      <c r="AB360" s="149"/>
      <c r="AC360" s="149"/>
      <c r="AD360" s="149"/>
      <c r="AE360" s="149"/>
      <c r="AF360" s="149"/>
      <c r="AG360" s="149" t="s">
        <v>284</v>
      </c>
      <c r="AH360" s="149">
        <v>0</v>
      </c>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row>
    <row r="361" spans="1:60" outlineLevel="3" x14ac:dyDescent="0.2">
      <c r="A361" s="156"/>
      <c r="B361" s="157"/>
      <c r="C361" s="186" t="s">
        <v>648</v>
      </c>
      <c r="D361" s="165"/>
      <c r="E361" s="166">
        <v>8.5</v>
      </c>
      <c r="F361" s="160"/>
      <c r="G361" s="160"/>
      <c r="H361" s="160"/>
      <c r="I361" s="160"/>
      <c r="J361" s="160"/>
      <c r="K361" s="160"/>
      <c r="L361" s="160"/>
      <c r="M361" s="160"/>
      <c r="N361" s="159"/>
      <c r="O361" s="159"/>
      <c r="P361" s="159"/>
      <c r="Q361" s="159"/>
      <c r="R361" s="160"/>
      <c r="S361" s="160"/>
      <c r="T361" s="160"/>
      <c r="U361" s="160"/>
      <c r="V361" s="160"/>
      <c r="W361" s="160"/>
      <c r="X361" s="160"/>
      <c r="Y361" s="160"/>
      <c r="Z361" s="149"/>
      <c r="AA361" s="149"/>
      <c r="AB361" s="149"/>
      <c r="AC361" s="149"/>
      <c r="AD361" s="149"/>
      <c r="AE361" s="149"/>
      <c r="AF361" s="149"/>
      <c r="AG361" s="149" t="s">
        <v>284</v>
      </c>
      <c r="AH361" s="149">
        <v>0</v>
      </c>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row>
    <row r="362" spans="1:60" outlineLevel="3" x14ac:dyDescent="0.2">
      <c r="A362" s="156"/>
      <c r="B362" s="157"/>
      <c r="C362" s="186" t="s">
        <v>649</v>
      </c>
      <c r="D362" s="165"/>
      <c r="E362" s="166">
        <v>-0.99</v>
      </c>
      <c r="F362" s="160"/>
      <c r="G362" s="160"/>
      <c r="H362" s="160"/>
      <c r="I362" s="160"/>
      <c r="J362" s="160"/>
      <c r="K362" s="160"/>
      <c r="L362" s="160"/>
      <c r="M362" s="160"/>
      <c r="N362" s="159"/>
      <c r="O362" s="159"/>
      <c r="P362" s="159"/>
      <c r="Q362" s="159"/>
      <c r="R362" s="160"/>
      <c r="S362" s="160"/>
      <c r="T362" s="160"/>
      <c r="U362" s="160"/>
      <c r="V362" s="160"/>
      <c r="W362" s="160"/>
      <c r="X362" s="160"/>
      <c r="Y362" s="160"/>
      <c r="Z362" s="149"/>
      <c r="AA362" s="149"/>
      <c r="AB362" s="149"/>
      <c r="AC362" s="149"/>
      <c r="AD362" s="149"/>
      <c r="AE362" s="149"/>
      <c r="AF362" s="149"/>
      <c r="AG362" s="149" t="s">
        <v>284</v>
      </c>
      <c r="AH362" s="149">
        <v>0</v>
      </c>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row>
    <row r="363" spans="1:60" outlineLevel="3" x14ac:dyDescent="0.2">
      <c r="A363" s="156"/>
      <c r="B363" s="157"/>
      <c r="C363" s="186" t="s">
        <v>650</v>
      </c>
      <c r="D363" s="165"/>
      <c r="E363" s="166">
        <v>-1.18</v>
      </c>
      <c r="F363" s="160"/>
      <c r="G363" s="160"/>
      <c r="H363" s="160"/>
      <c r="I363" s="160"/>
      <c r="J363" s="160"/>
      <c r="K363" s="160"/>
      <c r="L363" s="160"/>
      <c r="M363" s="160"/>
      <c r="N363" s="159"/>
      <c r="O363" s="159"/>
      <c r="P363" s="159"/>
      <c r="Q363" s="159"/>
      <c r="R363" s="160"/>
      <c r="S363" s="160"/>
      <c r="T363" s="160"/>
      <c r="U363" s="160"/>
      <c r="V363" s="160"/>
      <c r="W363" s="160"/>
      <c r="X363" s="160"/>
      <c r="Y363" s="160"/>
      <c r="Z363" s="149"/>
      <c r="AA363" s="149"/>
      <c r="AB363" s="149"/>
      <c r="AC363" s="149"/>
      <c r="AD363" s="149"/>
      <c r="AE363" s="149"/>
      <c r="AF363" s="149"/>
      <c r="AG363" s="149" t="s">
        <v>284</v>
      </c>
      <c r="AH363" s="149">
        <v>0</v>
      </c>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row>
    <row r="364" spans="1:60" outlineLevel="3" x14ac:dyDescent="0.2">
      <c r="A364" s="156"/>
      <c r="B364" s="157"/>
      <c r="C364" s="186" t="s">
        <v>651</v>
      </c>
      <c r="D364" s="165"/>
      <c r="E364" s="166">
        <v>0.76</v>
      </c>
      <c r="F364" s="160"/>
      <c r="G364" s="160"/>
      <c r="H364" s="160"/>
      <c r="I364" s="160"/>
      <c r="J364" s="160"/>
      <c r="K364" s="160"/>
      <c r="L364" s="160"/>
      <c r="M364" s="160"/>
      <c r="N364" s="159"/>
      <c r="O364" s="159"/>
      <c r="P364" s="159"/>
      <c r="Q364" s="159"/>
      <c r="R364" s="160"/>
      <c r="S364" s="160"/>
      <c r="T364" s="160"/>
      <c r="U364" s="160"/>
      <c r="V364" s="160"/>
      <c r="W364" s="160"/>
      <c r="X364" s="160"/>
      <c r="Y364" s="160"/>
      <c r="Z364" s="149"/>
      <c r="AA364" s="149"/>
      <c r="AB364" s="149"/>
      <c r="AC364" s="149"/>
      <c r="AD364" s="149"/>
      <c r="AE364" s="149"/>
      <c r="AF364" s="149"/>
      <c r="AG364" s="149" t="s">
        <v>284</v>
      </c>
      <c r="AH364" s="149">
        <v>0</v>
      </c>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row>
    <row r="365" spans="1:60" outlineLevel="2" x14ac:dyDescent="0.2">
      <c r="A365" s="156"/>
      <c r="B365" s="157"/>
      <c r="C365" s="251"/>
      <c r="D365" s="252"/>
      <c r="E365" s="252"/>
      <c r="F365" s="252"/>
      <c r="G365" s="252"/>
      <c r="H365" s="160"/>
      <c r="I365" s="160"/>
      <c r="J365" s="160"/>
      <c r="K365" s="160"/>
      <c r="L365" s="160"/>
      <c r="M365" s="160"/>
      <c r="N365" s="159"/>
      <c r="O365" s="159"/>
      <c r="P365" s="159"/>
      <c r="Q365" s="159"/>
      <c r="R365" s="160"/>
      <c r="S365" s="160"/>
      <c r="T365" s="160"/>
      <c r="U365" s="160"/>
      <c r="V365" s="160"/>
      <c r="W365" s="160"/>
      <c r="X365" s="160"/>
      <c r="Y365" s="160"/>
      <c r="Z365" s="149"/>
      <c r="AA365" s="149"/>
      <c r="AB365" s="149"/>
      <c r="AC365" s="149"/>
      <c r="AD365" s="149"/>
      <c r="AE365" s="149"/>
      <c r="AF365" s="149"/>
      <c r="AG365" s="149" t="s">
        <v>279</v>
      </c>
      <c r="AH365" s="149"/>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row>
    <row r="366" spans="1:60" ht="22.5" outlineLevel="1" x14ac:dyDescent="0.2">
      <c r="A366" s="175">
        <v>96</v>
      </c>
      <c r="B366" s="176" t="s">
        <v>652</v>
      </c>
      <c r="C366" s="185" t="s">
        <v>653</v>
      </c>
      <c r="D366" s="177" t="s">
        <v>389</v>
      </c>
      <c r="E366" s="178">
        <v>46.7</v>
      </c>
      <c r="F366" s="179"/>
      <c r="G366" s="180">
        <f>ROUND(E366*F366,2)</f>
        <v>0</v>
      </c>
      <c r="H366" s="179"/>
      <c r="I366" s="180">
        <f>ROUND(E366*H366,2)</f>
        <v>0</v>
      </c>
      <c r="J366" s="179"/>
      <c r="K366" s="180">
        <f>ROUND(E366*J366,2)</f>
        <v>0</v>
      </c>
      <c r="L366" s="180">
        <v>21</v>
      </c>
      <c r="M366" s="180">
        <f>G366*(1+L366/100)</f>
        <v>0</v>
      </c>
      <c r="N366" s="178">
        <v>5.0400000000000002E-3</v>
      </c>
      <c r="O366" s="178">
        <f>ROUND(E366*N366,2)</f>
        <v>0.24</v>
      </c>
      <c r="P366" s="178">
        <v>0</v>
      </c>
      <c r="Q366" s="178">
        <f>ROUND(E366*P366,2)</f>
        <v>0</v>
      </c>
      <c r="R366" s="180" t="s">
        <v>640</v>
      </c>
      <c r="S366" s="180" t="s">
        <v>272</v>
      </c>
      <c r="T366" s="181" t="s">
        <v>272</v>
      </c>
      <c r="U366" s="160">
        <v>0.97799999999999998</v>
      </c>
      <c r="V366" s="160">
        <f>ROUND(E366*U366,2)</f>
        <v>45.67</v>
      </c>
      <c r="W366" s="160"/>
      <c r="X366" s="160" t="s">
        <v>313</v>
      </c>
      <c r="Y366" s="160" t="s">
        <v>275</v>
      </c>
      <c r="Z366" s="149"/>
      <c r="AA366" s="149"/>
      <c r="AB366" s="149"/>
      <c r="AC366" s="149"/>
      <c r="AD366" s="149"/>
      <c r="AE366" s="149"/>
      <c r="AF366" s="149"/>
      <c r="AG366" s="149" t="s">
        <v>350</v>
      </c>
      <c r="AH366" s="149"/>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row>
    <row r="367" spans="1:60" outlineLevel="2" x14ac:dyDescent="0.2">
      <c r="A367" s="156"/>
      <c r="B367" s="157"/>
      <c r="C367" s="186" t="s">
        <v>426</v>
      </c>
      <c r="D367" s="165"/>
      <c r="E367" s="166">
        <v>46.7</v>
      </c>
      <c r="F367" s="160"/>
      <c r="G367" s="160"/>
      <c r="H367" s="160"/>
      <c r="I367" s="160"/>
      <c r="J367" s="160"/>
      <c r="K367" s="160"/>
      <c r="L367" s="160"/>
      <c r="M367" s="160"/>
      <c r="N367" s="159"/>
      <c r="O367" s="159"/>
      <c r="P367" s="159"/>
      <c r="Q367" s="159"/>
      <c r="R367" s="160"/>
      <c r="S367" s="160"/>
      <c r="T367" s="160"/>
      <c r="U367" s="160"/>
      <c r="V367" s="160"/>
      <c r="W367" s="160"/>
      <c r="X367" s="160"/>
      <c r="Y367" s="160"/>
      <c r="Z367" s="149"/>
      <c r="AA367" s="149"/>
      <c r="AB367" s="149"/>
      <c r="AC367" s="149"/>
      <c r="AD367" s="149"/>
      <c r="AE367" s="149"/>
      <c r="AF367" s="149"/>
      <c r="AG367" s="149" t="s">
        <v>284</v>
      </c>
      <c r="AH367" s="149">
        <v>0</v>
      </c>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row>
    <row r="368" spans="1:60" outlineLevel="2" x14ac:dyDescent="0.2">
      <c r="A368" s="156"/>
      <c r="B368" s="157"/>
      <c r="C368" s="251"/>
      <c r="D368" s="252"/>
      <c r="E368" s="252"/>
      <c r="F368" s="252"/>
      <c r="G368" s="252"/>
      <c r="H368" s="160"/>
      <c r="I368" s="160"/>
      <c r="J368" s="160"/>
      <c r="K368" s="160"/>
      <c r="L368" s="160"/>
      <c r="M368" s="160"/>
      <c r="N368" s="159"/>
      <c r="O368" s="159"/>
      <c r="P368" s="159"/>
      <c r="Q368" s="159"/>
      <c r="R368" s="160"/>
      <c r="S368" s="160"/>
      <c r="T368" s="160"/>
      <c r="U368" s="160"/>
      <c r="V368" s="160"/>
      <c r="W368" s="160"/>
      <c r="X368" s="160"/>
      <c r="Y368" s="160"/>
      <c r="Z368" s="149"/>
      <c r="AA368" s="149"/>
      <c r="AB368" s="149"/>
      <c r="AC368" s="149"/>
      <c r="AD368" s="149"/>
      <c r="AE368" s="149"/>
      <c r="AF368" s="149"/>
      <c r="AG368" s="149" t="s">
        <v>279</v>
      </c>
      <c r="AH368" s="149"/>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row>
    <row r="369" spans="1:60" outlineLevel="1" x14ac:dyDescent="0.2">
      <c r="A369" s="175">
        <v>97</v>
      </c>
      <c r="B369" s="176" t="s">
        <v>654</v>
      </c>
      <c r="C369" s="185" t="s">
        <v>655</v>
      </c>
      <c r="D369" s="177" t="s">
        <v>330</v>
      </c>
      <c r="E369" s="178">
        <v>34.450000000000003</v>
      </c>
      <c r="F369" s="179"/>
      <c r="G369" s="180">
        <f>ROUND(E369*F369,2)</f>
        <v>0</v>
      </c>
      <c r="H369" s="179"/>
      <c r="I369" s="180">
        <f>ROUND(E369*H369,2)</f>
        <v>0</v>
      </c>
      <c r="J369" s="179"/>
      <c r="K369" s="180">
        <f>ROUND(E369*J369,2)</f>
        <v>0</v>
      </c>
      <c r="L369" s="180">
        <v>21</v>
      </c>
      <c r="M369" s="180">
        <f>G369*(1+L369/100)</f>
        <v>0</v>
      </c>
      <c r="N369" s="178">
        <v>4.0000000000000003E-5</v>
      </c>
      <c r="O369" s="178">
        <f>ROUND(E369*N369,2)</f>
        <v>0</v>
      </c>
      <c r="P369" s="178">
        <v>0</v>
      </c>
      <c r="Q369" s="178">
        <f>ROUND(E369*P369,2)</f>
        <v>0</v>
      </c>
      <c r="R369" s="180" t="s">
        <v>640</v>
      </c>
      <c r="S369" s="180" t="s">
        <v>272</v>
      </c>
      <c r="T369" s="181" t="s">
        <v>272</v>
      </c>
      <c r="U369" s="160">
        <v>7.0000000000000007E-2</v>
      </c>
      <c r="V369" s="160">
        <f>ROUND(E369*U369,2)</f>
        <v>2.41</v>
      </c>
      <c r="W369" s="160"/>
      <c r="X369" s="160" t="s">
        <v>313</v>
      </c>
      <c r="Y369" s="160" t="s">
        <v>275</v>
      </c>
      <c r="Z369" s="149"/>
      <c r="AA369" s="149"/>
      <c r="AB369" s="149"/>
      <c r="AC369" s="149"/>
      <c r="AD369" s="149"/>
      <c r="AE369" s="149"/>
      <c r="AF369" s="149"/>
      <c r="AG369" s="149" t="s">
        <v>350</v>
      </c>
      <c r="AH369" s="149"/>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row>
    <row r="370" spans="1:60" outlineLevel="2" x14ac:dyDescent="0.2">
      <c r="A370" s="156"/>
      <c r="B370" s="157"/>
      <c r="C370" s="186" t="s">
        <v>656</v>
      </c>
      <c r="D370" s="165"/>
      <c r="E370" s="166">
        <v>34.450000000000003</v>
      </c>
      <c r="F370" s="160"/>
      <c r="G370" s="160"/>
      <c r="H370" s="160"/>
      <c r="I370" s="160"/>
      <c r="J370" s="160"/>
      <c r="K370" s="160"/>
      <c r="L370" s="160"/>
      <c r="M370" s="160"/>
      <c r="N370" s="159"/>
      <c r="O370" s="159"/>
      <c r="P370" s="159"/>
      <c r="Q370" s="159"/>
      <c r="R370" s="160"/>
      <c r="S370" s="160"/>
      <c r="T370" s="160"/>
      <c r="U370" s="160"/>
      <c r="V370" s="160"/>
      <c r="W370" s="160"/>
      <c r="X370" s="160"/>
      <c r="Y370" s="160"/>
      <c r="Z370" s="149"/>
      <c r="AA370" s="149"/>
      <c r="AB370" s="149"/>
      <c r="AC370" s="149"/>
      <c r="AD370" s="149"/>
      <c r="AE370" s="149"/>
      <c r="AF370" s="149"/>
      <c r="AG370" s="149" t="s">
        <v>284</v>
      </c>
      <c r="AH370" s="149">
        <v>0</v>
      </c>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row>
    <row r="371" spans="1:60" outlineLevel="2" x14ac:dyDescent="0.2">
      <c r="A371" s="156"/>
      <c r="B371" s="157"/>
      <c r="C371" s="251"/>
      <c r="D371" s="252"/>
      <c r="E371" s="252"/>
      <c r="F371" s="252"/>
      <c r="G371" s="252"/>
      <c r="H371" s="160"/>
      <c r="I371" s="160"/>
      <c r="J371" s="160"/>
      <c r="K371" s="160"/>
      <c r="L371" s="160"/>
      <c r="M371" s="160"/>
      <c r="N371" s="159"/>
      <c r="O371" s="159"/>
      <c r="P371" s="159"/>
      <c r="Q371" s="159"/>
      <c r="R371" s="160"/>
      <c r="S371" s="160"/>
      <c r="T371" s="160"/>
      <c r="U371" s="160"/>
      <c r="V371" s="160"/>
      <c r="W371" s="160"/>
      <c r="X371" s="160"/>
      <c r="Y371" s="160"/>
      <c r="Z371" s="149"/>
      <c r="AA371" s="149"/>
      <c r="AB371" s="149"/>
      <c r="AC371" s="149"/>
      <c r="AD371" s="149"/>
      <c r="AE371" s="149"/>
      <c r="AF371" s="149"/>
      <c r="AG371" s="149" t="s">
        <v>279</v>
      </c>
      <c r="AH371" s="149"/>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row>
    <row r="372" spans="1:60" outlineLevel="1" x14ac:dyDescent="0.2">
      <c r="A372" s="175">
        <v>98</v>
      </c>
      <c r="B372" s="176" t="s">
        <v>657</v>
      </c>
      <c r="C372" s="185" t="s">
        <v>658</v>
      </c>
      <c r="D372" s="177" t="s">
        <v>367</v>
      </c>
      <c r="E372" s="178">
        <v>1.5229299999999999</v>
      </c>
      <c r="F372" s="179"/>
      <c r="G372" s="180">
        <f>ROUND(E372*F372,2)</f>
        <v>0</v>
      </c>
      <c r="H372" s="179"/>
      <c r="I372" s="180">
        <f>ROUND(E372*H372,2)</f>
        <v>0</v>
      </c>
      <c r="J372" s="179"/>
      <c r="K372" s="180">
        <f>ROUND(E372*J372,2)</f>
        <v>0</v>
      </c>
      <c r="L372" s="180">
        <v>21</v>
      </c>
      <c r="M372" s="180">
        <f>G372*(1+L372/100)</f>
        <v>0</v>
      </c>
      <c r="N372" s="178">
        <v>0</v>
      </c>
      <c r="O372" s="178">
        <f>ROUND(E372*N372,2)</f>
        <v>0</v>
      </c>
      <c r="P372" s="178">
        <v>0</v>
      </c>
      <c r="Q372" s="178">
        <f>ROUND(E372*P372,2)</f>
        <v>0</v>
      </c>
      <c r="R372" s="180" t="s">
        <v>640</v>
      </c>
      <c r="S372" s="180" t="s">
        <v>272</v>
      </c>
      <c r="T372" s="181" t="s">
        <v>272</v>
      </c>
      <c r="U372" s="160">
        <v>1.5980000000000001</v>
      </c>
      <c r="V372" s="160">
        <f>ROUND(E372*U372,2)</f>
        <v>2.4300000000000002</v>
      </c>
      <c r="W372" s="160"/>
      <c r="X372" s="160" t="s">
        <v>313</v>
      </c>
      <c r="Y372" s="160" t="s">
        <v>275</v>
      </c>
      <c r="Z372" s="149"/>
      <c r="AA372" s="149"/>
      <c r="AB372" s="149"/>
      <c r="AC372" s="149"/>
      <c r="AD372" s="149"/>
      <c r="AE372" s="149"/>
      <c r="AF372" s="149"/>
      <c r="AG372" s="149" t="s">
        <v>554</v>
      </c>
      <c r="AH372" s="149"/>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row>
    <row r="373" spans="1:60" outlineLevel="2" x14ac:dyDescent="0.2">
      <c r="A373" s="156"/>
      <c r="B373" s="157"/>
      <c r="C373" s="260" t="s">
        <v>628</v>
      </c>
      <c r="D373" s="261"/>
      <c r="E373" s="261"/>
      <c r="F373" s="261"/>
      <c r="G373" s="261"/>
      <c r="H373" s="160"/>
      <c r="I373" s="160"/>
      <c r="J373" s="160"/>
      <c r="K373" s="160"/>
      <c r="L373" s="160"/>
      <c r="M373" s="160"/>
      <c r="N373" s="159"/>
      <c r="O373" s="159"/>
      <c r="P373" s="159"/>
      <c r="Q373" s="159"/>
      <c r="R373" s="160"/>
      <c r="S373" s="160"/>
      <c r="T373" s="160"/>
      <c r="U373" s="160"/>
      <c r="V373" s="160"/>
      <c r="W373" s="160"/>
      <c r="X373" s="160"/>
      <c r="Y373" s="160"/>
      <c r="Z373" s="149"/>
      <c r="AA373" s="149"/>
      <c r="AB373" s="149"/>
      <c r="AC373" s="149"/>
      <c r="AD373" s="149"/>
      <c r="AE373" s="149"/>
      <c r="AF373" s="149"/>
      <c r="AG373" s="149" t="s">
        <v>316</v>
      </c>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row>
    <row r="374" spans="1:60" outlineLevel="2" x14ac:dyDescent="0.2">
      <c r="A374" s="156"/>
      <c r="B374" s="157"/>
      <c r="C374" s="251"/>
      <c r="D374" s="252"/>
      <c r="E374" s="252"/>
      <c r="F374" s="252"/>
      <c r="G374" s="252"/>
      <c r="H374" s="160"/>
      <c r="I374" s="160"/>
      <c r="J374" s="160"/>
      <c r="K374" s="160"/>
      <c r="L374" s="160"/>
      <c r="M374" s="160"/>
      <c r="N374" s="159"/>
      <c r="O374" s="159"/>
      <c r="P374" s="159"/>
      <c r="Q374" s="159"/>
      <c r="R374" s="160"/>
      <c r="S374" s="160"/>
      <c r="T374" s="160"/>
      <c r="U374" s="160"/>
      <c r="V374" s="160"/>
      <c r="W374" s="160"/>
      <c r="X374" s="160"/>
      <c r="Y374" s="160"/>
      <c r="Z374" s="149"/>
      <c r="AA374" s="149"/>
      <c r="AB374" s="149"/>
      <c r="AC374" s="149"/>
      <c r="AD374" s="149"/>
      <c r="AE374" s="149"/>
      <c r="AF374" s="149"/>
      <c r="AG374" s="149" t="s">
        <v>279</v>
      </c>
      <c r="AH374" s="149"/>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row>
    <row r="375" spans="1:60" ht="33.75" outlineLevel="1" x14ac:dyDescent="0.2">
      <c r="A375" s="175">
        <v>99</v>
      </c>
      <c r="B375" s="176" t="s">
        <v>659</v>
      </c>
      <c r="C375" s="185" t="s">
        <v>660</v>
      </c>
      <c r="D375" s="177" t="s">
        <v>661</v>
      </c>
      <c r="E375" s="178">
        <v>175.50749999999999</v>
      </c>
      <c r="F375" s="179"/>
      <c r="G375" s="180">
        <f>ROUND(E375*F375,2)</f>
        <v>0</v>
      </c>
      <c r="H375" s="179"/>
      <c r="I375" s="180">
        <f>ROUND(E375*H375,2)</f>
        <v>0</v>
      </c>
      <c r="J375" s="179"/>
      <c r="K375" s="180">
        <f>ROUND(E375*J375,2)</f>
        <v>0</v>
      </c>
      <c r="L375" s="180">
        <v>21</v>
      </c>
      <c r="M375" s="180">
        <f>G375*(1+L375/100)</f>
        <v>0</v>
      </c>
      <c r="N375" s="178">
        <v>1E-3</v>
      </c>
      <c r="O375" s="178">
        <f>ROUND(E375*N375,2)</f>
        <v>0.18</v>
      </c>
      <c r="P375" s="178">
        <v>0</v>
      </c>
      <c r="Q375" s="178">
        <f>ROUND(E375*P375,2)</f>
        <v>0</v>
      </c>
      <c r="R375" s="180" t="s">
        <v>378</v>
      </c>
      <c r="S375" s="180" t="s">
        <v>272</v>
      </c>
      <c r="T375" s="181" t="s">
        <v>272</v>
      </c>
      <c r="U375" s="160">
        <v>0</v>
      </c>
      <c r="V375" s="160">
        <f>ROUND(E375*U375,2)</f>
        <v>0</v>
      </c>
      <c r="W375" s="160"/>
      <c r="X375" s="160" t="s">
        <v>379</v>
      </c>
      <c r="Y375" s="160" t="s">
        <v>275</v>
      </c>
      <c r="Z375" s="149"/>
      <c r="AA375" s="149"/>
      <c r="AB375" s="149"/>
      <c r="AC375" s="149"/>
      <c r="AD375" s="149"/>
      <c r="AE375" s="149"/>
      <c r="AF375" s="149"/>
      <c r="AG375" s="149" t="s">
        <v>662</v>
      </c>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row>
    <row r="376" spans="1:60" outlineLevel="2" x14ac:dyDescent="0.2">
      <c r="A376" s="156"/>
      <c r="B376" s="157"/>
      <c r="C376" s="186" t="s">
        <v>663</v>
      </c>
      <c r="D376" s="165"/>
      <c r="E376" s="166">
        <v>175.50749999999999</v>
      </c>
      <c r="F376" s="160"/>
      <c r="G376" s="160"/>
      <c r="H376" s="160"/>
      <c r="I376" s="160"/>
      <c r="J376" s="160"/>
      <c r="K376" s="160"/>
      <c r="L376" s="160"/>
      <c r="M376" s="160"/>
      <c r="N376" s="159"/>
      <c r="O376" s="159"/>
      <c r="P376" s="159"/>
      <c r="Q376" s="159"/>
      <c r="R376" s="160"/>
      <c r="S376" s="160"/>
      <c r="T376" s="160"/>
      <c r="U376" s="160"/>
      <c r="V376" s="160"/>
      <c r="W376" s="160"/>
      <c r="X376" s="160"/>
      <c r="Y376" s="160"/>
      <c r="Z376" s="149"/>
      <c r="AA376" s="149"/>
      <c r="AB376" s="149"/>
      <c r="AC376" s="149"/>
      <c r="AD376" s="149"/>
      <c r="AE376" s="149"/>
      <c r="AF376" s="149"/>
      <c r="AG376" s="149" t="s">
        <v>284</v>
      </c>
      <c r="AH376" s="149">
        <v>0</v>
      </c>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row>
    <row r="377" spans="1:60" outlineLevel="2" x14ac:dyDescent="0.2">
      <c r="A377" s="156"/>
      <c r="B377" s="157"/>
      <c r="C377" s="251"/>
      <c r="D377" s="252"/>
      <c r="E377" s="252"/>
      <c r="F377" s="252"/>
      <c r="G377" s="252"/>
      <c r="H377" s="160"/>
      <c r="I377" s="160"/>
      <c r="J377" s="160"/>
      <c r="K377" s="160"/>
      <c r="L377" s="160"/>
      <c r="M377" s="160"/>
      <c r="N377" s="159"/>
      <c r="O377" s="159"/>
      <c r="P377" s="159"/>
      <c r="Q377" s="159"/>
      <c r="R377" s="160"/>
      <c r="S377" s="160"/>
      <c r="T377" s="160"/>
      <c r="U377" s="160"/>
      <c r="V377" s="160"/>
      <c r="W377" s="160"/>
      <c r="X377" s="160"/>
      <c r="Y377" s="160"/>
      <c r="Z377" s="149"/>
      <c r="AA377" s="149"/>
      <c r="AB377" s="149"/>
      <c r="AC377" s="149"/>
      <c r="AD377" s="149"/>
      <c r="AE377" s="149"/>
      <c r="AF377" s="149"/>
      <c r="AG377" s="149" t="s">
        <v>279</v>
      </c>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row>
    <row r="378" spans="1:60" outlineLevel="1" x14ac:dyDescent="0.2">
      <c r="A378" s="175">
        <v>100</v>
      </c>
      <c r="B378" s="176" t="s">
        <v>664</v>
      </c>
      <c r="C378" s="185" t="s">
        <v>665</v>
      </c>
      <c r="D378" s="177" t="s">
        <v>661</v>
      </c>
      <c r="E378" s="178">
        <v>25.072500000000002</v>
      </c>
      <c r="F378" s="179"/>
      <c r="G378" s="180">
        <f>ROUND(E378*F378,2)</f>
        <v>0</v>
      </c>
      <c r="H378" s="179"/>
      <c r="I378" s="180">
        <f>ROUND(E378*H378,2)</f>
        <v>0</v>
      </c>
      <c r="J378" s="179"/>
      <c r="K378" s="180">
        <f>ROUND(E378*J378,2)</f>
        <v>0</v>
      </c>
      <c r="L378" s="180">
        <v>21</v>
      </c>
      <c r="M378" s="180">
        <f>G378*(1+L378/100)</f>
        <v>0</v>
      </c>
      <c r="N378" s="178">
        <v>1E-3</v>
      </c>
      <c r="O378" s="178">
        <f>ROUND(E378*N378,2)</f>
        <v>0.03</v>
      </c>
      <c r="P378" s="178">
        <v>0</v>
      </c>
      <c r="Q378" s="178">
        <f>ROUND(E378*P378,2)</f>
        <v>0</v>
      </c>
      <c r="R378" s="180" t="s">
        <v>378</v>
      </c>
      <c r="S378" s="180" t="s">
        <v>272</v>
      </c>
      <c r="T378" s="181" t="s">
        <v>272</v>
      </c>
      <c r="U378" s="160">
        <v>0</v>
      </c>
      <c r="V378" s="160">
        <f>ROUND(E378*U378,2)</f>
        <v>0</v>
      </c>
      <c r="W378" s="160"/>
      <c r="X378" s="160" t="s">
        <v>379</v>
      </c>
      <c r="Y378" s="160" t="s">
        <v>275</v>
      </c>
      <c r="Z378" s="149"/>
      <c r="AA378" s="149"/>
      <c r="AB378" s="149"/>
      <c r="AC378" s="149"/>
      <c r="AD378" s="149"/>
      <c r="AE378" s="149"/>
      <c r="AF378" s="149"/>
      <c r="AG378" s="149" t="s">
        <v>662</v>
      </c>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row>
    <row r="379" spans="1:60" outlineLevel="2" x14ac:dyDescent="0.2">
      <c r="A379" s="156"/>
      <c r="B379" s="157"/>
      <c r="C379" s="186" t="s">
        <v>666</v>
      </c>
      <c r="D379" s="165"/>
      <c r="E379" s="166">
        <v>25.072500000000002</v>
      </c>
      <c r="F379" s="160"/>
      <c r="G379" s="160"/>
      <c r="H379" s="160"/>
      <c r="I379" s="160"/>
      <c r="J379" s="160"/>
      <c r="K379" s="160"/>
      <c r="L379" s="160"/>
      <c r="M379" s="160"/>
      <c r="N379" s="159"/>
      <c r="O379" s="159"/>
      <c r="P379" s="159"/>
      <c r="Q379" s="159"/>
      <c r="R379" s="160"/>
      <c r="S379" s="160"/>
      <c r="T379" s="160"/>
      <c r="U379" s="160"/>
      <c r="V379" s="160"/>
      <c r="W379" s="160"/>
      <c r="X379" s="160"/>
      <c r="Y379" s="160"/>
      <c r="Z379" s="149"/>
      <c r="AA379" s="149"/>
      <c r="AB379" s="149"/>
      <c r="AC379" s="149"/>
      <c r="AD379" s="149"/>
      <c r="AE379" s="149"/>
      <c r="AF379" s="149"/>
      <c r="AG379" s="149" t="s">
        <v>284</v>
      </c>
      <c r="AH379" s="149">
        <v>0</v>
      </c>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row>
    <row r="380" spans="1:60" outlineLevel="2" x14ac:dyDescent="0.2">
      <c r="A380" s="156"/>
      <c r="B380" s="157"/>
      <c r="C380" s="251"/>
      <c r="D380" s="252"/>
      <c r="E380" s="252"/>
      <c r="F380" s="252"/>
      <c r="G380" s="252"/>
      <c r="H380" s="160"/>
      <c r="I380" s="160"/>
      <c r="J380" s="160"/>
      <c r="K380" s="160"/>
      <c r="L380" s="160"/>
      <c r="M380" s="160"/>
      <c r="N380" s="159"/>
      <c r="O380" s="159"/>
      <c r="P380" s="159"/>
      <c r="Q380" s="159"/>
      <c r="R380" s="160"/>
      <c r="S380" s="160"/>
      <c r="T380" s="160"/>
      <c r="U380" s="160"/>
      <c r="V380" s="160"/>
      <c r="W380" s="160"/>
      <c r="X380" s="160"/>
      <c r="Y380" s="160"/>
      <c r="Z380" s="149"/>
      <c r="AA380" s="149"/>
      <c r="AB380" s="149"/>
      <c r="AC380" s="149"/>
      <c r="AD380" s="149"/>
      <c r="AE380" s="149"/>
      <c r="AF380" s="149"/>
      <c r="AG380" s="149" t="s">
        <v>279</v>
      </c>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row>
    <row r="381" spans="1:60" ht="22.5" outlineLevel="1" x14ac:dyDescent="0.2">
      <c r="A381" s="175">
        <v>101</v>
      </c>
      <c r="B381" s="176" t="s">
        <v>667</v>
      </c>
      <c r="C381" s="185" t="s">
        <v>668</v>
      </c>
      <c r="D381" s="177" t="s">
        <v>389</v>
      </c>
      <c r="E381" s="178">
        <v>1.7290000000000001</v>
      </c>
      <c r="F381" s="179"/>
      <c r="G381" s="180">
        <f>ROUND(E381*F381,2)</f>
        <v>0</v>
      </c>
      <c r="H381" s="179"/>
      <c r="I381" s="180">
        <f>ROUND(E381*H381,2)</f>
        <v>0</v>
      </c>
      <c r="J381" s="179"/>
      <c r="K381" s="180">
        <f>ROUND(E381*J381,2)</f>
        <v>0</v>
      </c>
      <c r="L381" s="180">
        <v>21</v>
      </c>
      <c r="M381" s="180">
        <f>G381*(1+L381/100)</f>
        <v>0</v>
      </c>
      <c r="N381" s="178">
        <v>1.9199999999999998E-2</v>
      </c>
      <c r="O381" s="178">
        <f>ROUND(E381*N381,2)</f>
        <v>0.03</v>
      </c>
      <c r="P381" s="178">
        <v>0</v>
      </c>
      <c r="Q381" s="178">
        <f>ROUND(E381*P381,2)</f>
        <v>0</v>
      </c>
      <c r="R381" s="180" t="s">
        <v>378</v>
      </c>
      <c r="S381" s="180" t="s">
        <v>272</v>
      </c>
      <c r="T381" s="181" t="s">
        <v>272</v>
      </c>
      <c r="U381" s="160">
        <v>0</v>
      </c>
      <c r="V381" s="160">
        <f>ROUND(E381*U381,2)</f>
        <v>0</v>
      </c>
      <c r="W381" s="160"/>
      <c r="X381" s="160" t="s">
        <v>379</v>
      </c>
      <c r="Y381" s="160" t="s">
        <v>275</v>
      </c>
      <c r="Z381" s="149"/>
      <c r="AA381" s="149"/>
      <c r="AB381" s="149"/>
      <c r="AC381" s="149"/>
      <c r="AD381" s="149"/>
      <c r="AE381" s="149"/>
      <c r="AF381" s="149"/>
      <c r="AG381" s="149" t="s">
        <v>380</v>
      </c>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row>
    <row r="382" spans="1:60" outlineLevel="2" x14ac:dyDescent="0.2">
      <c r="A382" s="156"/>
      <c r="B382" s="157"/>
      <c r="C382" s="186" t="s">
        <v>669</v>
      </c>
      <c r="D382" s="165"/>
      <c r="E382" s="166"/>
      <c r="F382" s="160"/>
      <c r="G382" s="160"/>
      <c r="H382" s="160"/>
      <c r="I382" s="160"/>
      <c r="J382" s="160"/>
      <c r="K382" s="160"/>
      <c r="L382" s="160"/>
      <c r="M382" s="160"/>
      <c r="N382" s="159"/>
      <c r="O382" s="159"/>
      <c r="P382" s="159"/>
      <c r="Q382" s="159"/>
      <c r="R382" s="160"/>
      <c r="S382" s="160"/>
      <c r="T382" s="160"/>
      <c r="U382" s="160"/>
      <c r="V382" s="160"/>
      <c r="W382" s="160"/>
      <c r="X382" s="160"/>
      <c r="Y382" s="160"/>
      <c r="Z382" s="149"/>
      <c r="AA382" s="149"/>
      <c r="AB382" s="149"/>
      <c r="AC382" s="149"/>
      <c r="AD382" s="149"/>
      <c r="AE382" s="149"/>
      <c r="AF382" s="149"/>
      <c r="AG382" s="149" t="s">
        <v>284</v>
      </c>
      <c r="AH382" s="149">
        <v>0</v>
      </c>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row>
    <row r="383" spans="1:60" outlineLevel="3" x14ac:dyDescent="0.2">
      <c r="A383" s="156"/>
      <c r="B383" s="157"/>
      <c r="C383" s="186" t="s">
        <v>670</v>
      </c>
      <c r="D383" s="165"/>
      <c r="E383" s="166">
        <v>0.48</v>
      </c>
      <c r="F383" s="160"/>
      <c r="G383" s="160"/>
      <c r="H383" s="160"/>
      <c r="I383" s="160"/>
      <c r="J383" s="160"/>
      <c r="K383" s="160"/>
      <c r="L383" s="160"/>
      <c r="M383" s="160"/>
      <c r="N383" s="159"/>
      <c r="O383" s="159"/>
      <c r="P383" s="159"/>
      <c r="Q383" s="159"/>
      <c r="R383" s="160"/>
      <c r="S383" s="160"/>
      <c r="T383" s="160"/>
      <c r="U383" s="160"/>
      <c r="V383" s="160"/>
      <c r="W383" s="160"/>
      <c r="X383" s="160"/>
      <c r="Y383" s="160"/>
      <c r="Z383" s="149"/>
      <c r="AA383" s="149"/>
      <c r="AB383" s="149"/>
      <c r="AC383" s="149"/>
      <c r="AD383" s="149"/>
      <c r="AE383" s="149"/>
      <c r="AF383" s="149"/>
      <c r="AG383" s="149" t="s">
        <v>284</v>
      </c>
      <c r="AH383" s="149">
        <v>0</v>
      </c>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row>
    <row r="384" spans="1:60" outlineLevel="3" x14ac:dyDescent="0.2">
      <c r="A384" s="156"/>
      <c r="B384" s="157"/>
      <c r="C384" s="186" t="s">
        <v>671</v>
      </c>
      <c r="D384" s="165"/>
      <c r="E384" s="166">
        <v>0.85</v>
      </c>
      <c r="F384" s="160"/>
      <c r="G384" s="160"/>
      <c r="H384" s="160"/>
      <c r="I384" s="160"/>
      <c r="J384" s="160"/>
      <c r="K384" s="160"/>
      <c r="L384" s="160"/>
      <c r="M384" s="160"/>
      <c r="N384" s="159"/>
      <c r="O384" s="159"/>
      <c r="P384" s="159"/>
      <c r="Q384" s="159"/>
      <c r="R384" s="160"/>
      <c r="S384" s="160"/>
      <c r="T384" s="160"/>
      <c r="U384" s="160"/>
      <c r="V384" s="160"/>
      <c r="W384" s="160"/>
      <c r="X384" s="160"/>
      <c r="Y384" s="160"/>
      <c r="Z384" s="149"/>
      <c r="AA384" s="149"/>
      <c r="AB384" s="149"/>
      <c r="AC384" s="149"/>
      <c r="AD384" s="149"/>
      <c r="AE384" s="149"/>
      <c r="AF384" s="149"/>
      <c r="AG384" s="149" t="s">
        <v>284</v>
      </c>
      <c r="AH384" s="149">
        <v>0</v>
      </c>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row>
    <row r="385" spans="1:60" outlineLevel="3" x14ac:dyDescent="0.2">
      <c r="A385" s="156"/>
      <c r="B385" s="157"/>
      <c r="C385" s="186" t="s">
        <v>672</v>
      </c>
      <c r="D385" s="165"/>
      <c r="E385" s="166">
        <v>0.39900000000000002</v>
      </c>
      <c r="F385" s="160"/>
      <c r="G385" s="160"/>
      <c r="H385" s="160"/>
      <c r="I385" s="160"/>
      <c r="J385" s="160"/>
      <c r="K385" s="160"/>
      <c r="L385" s="160"/>
      <c r="M385" s="160"/>
      <c r="N385" s="159"/>
      <c r="O385" s="159"/>
      <c r="P385" s="159"/>
      <c r="Q385" s="159"/>
      <c r="R385" s="160"/>
      <c r="S385" s="160"/>
      <c r="T385" s="160"/>
      <c r="U385" s="160"/>
      <c r="V385" s="160"/>
      <c r="W385" s="160"/>
      <c r="X385" s="160"/>
      <c r="Y385" s="160"/>
      <c r="Z385" s="149"/>
      <c r="AA385" s="149"/>
      <c r="AB385" s="149"/>
      <c r="AC385" s="149"/>
      <c r="AD385" s="149"/>
      <c r="AE385" s="149"/>
      <c r="AF385" s="149"/>
      <c r="AG385" s="149" t="s">
        <v>284</v>
      </c>
      <c r="AH385" s="149">
        <v>0</v>
      </c>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row>
    <row r="386" spans="1:60" outlineLevel="2" x14ac:dyDescent="0.2">
      <c r="A386" s="156"/>
      <c r="B386" s="157"/>
      <c r="C386" s="251"/>
      <c r="D386" s="252"/>
      <c r="E386" s="252"/>
      <c r="F386" s="252"/>
      <c r="G386" s="252"/>
      <c r="H386" s="160"/>
      <c r="I386" s="160"/>
      <c r="J386" s="160"/>
      <c r="K386" s="160"/>
      <c r="L386" s="160"/>
      <c r="M386" s="160"/>
      <c r="N386" s="159"/>
      <c r="O386" s="159"/>
      <c r="P386" s="159"/>
      <c r="Q386" s="159"/>
      <c r="R386" s="160"/>
      <c r="S386" s="160"/>
      <c r="T386" s="160"/>
      <c r="U386" s="160"/>
      <c r="V386" s="160"/>
      <c r="W386" s="160"/>
      <c r="X386" s="160"/>
      <c r="Y386" s="160"/>
      <c r="Z386" s="149"/>
      <c r="AA386" s="149"/>
      <c r="AB386" s="149"/>
      <c r="AC386" s="149"/>
      <c r="AD386" s="149"/>
      <c r="AE386" s="149"/>
      <c r="AF386" s="149"/>
      <c r="AG386" s="149" t="s">
        <v>279</v>
      </c>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row>
    <row r="387" spans="1:60" ht="22.5" outlineLevel="1" x14ac:dyDescent="0.2">
      <c r="A387" s="175">
        <v>102</v>
      </c>
      <c r="B387" s="176" t="s">
        <v>667</v>
      </c>
      <c r="C387" s="185" t="s">
        <v>668</v>
      </c>
      <c r="D387" s="177" t="s">
        <v>389</v>
      </c>
      <c r="E387" s="178">
        <v>51.37</v>
      </c>
      <c r="F387" s="179"/>
      <c r="G387" s="180">
        <f>ROUND(E387*F387,2)</f>
        <v>0</v>
      </c>
      <c r="H387" s="179"/>
      <c r="I387" s="180">
        <f>ROUND(E387*H387,2)</f>
        <v>0</v>
      </c>
      <c r="J387" s="179"/>
      <c r="K387" s="180">
        <f>ROUND(E387*J387,2)</f>
        <v>0</v>
      </c>
      <c r="L387" s="180">
        <v>21</v>
      </c>
      <c r="M387" s="180">
        <f>G387*(1+L387/100)</f>
        <v>0</v>
      </c>
      <c r="N387" s="178">
        <v>1.9199999999999998E-2</v>
      </c>
      <c r="O387" s="178">
        <f>ROUND(E387*N387,2)</f>
        <v>0.99</v>
      </c>
      <c r="P387" s="178">
        <v>0</v>
      </c>
      <c r="Q387" s="178">
        <f>ROUND(E387*P387,2)</f>
        <v>0</v>
      </c>
      <c r="R387" s="180" t="s">
        <v>378</v>
      </c>
      <c r="S387" s="180" t="s">
        <v>272</v>
      </c>
      <c r="T387" s="181" t="s">
        <v>272</v>
      </c>
      <c r="U387" s="160">
        <v>0</v>
      </c>
      <c r="V387" s="160">
        <f>ROUND(E387*U387,2)</f>
        <v>0</v>
      </c>
      <c r="W387" s="160"/>
      <c r="X387" s="160" t="s">
        <v>379</v>
      </c>
      <c r="Y387" s="160" t="s">
        <v>275</v>
      </c>
      <c r="Z387" s="149"/>
      <c r="AA387" s="149"/>
      <c r="AB387" s="149"/>
      <c r="AC387" s="149"/>
      <c r="AD387" s="149"/>
      <c r="AE387" s="149"/>
      <c r="AF387" s="149"/>
      <c r="AG387" s="149" t="s">
        <v>380</v>
      </c>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row>
    <row r="388" spans="1:60" outlineLevel="2" x14ac:dyDescent="0.2">
      <c r="A388" s="156"/>
      <c r="B388" s="157"/>
      <c r="C388" s="186" t="s">
        <v>673</v>
      </c>
      <c r="D388" s="165"/>
      <c r="E388" s="166">
        <v>46.7</v>
      </c>
      <c r="F388" s="160"/>
      <c r="G388" s="160"/>
      <c r="H388" s="160"/>
      <c r="I388" s="160"/>
      <c r="J388" s="160"/>
      <c r="K388" s="160"/>
      <c r="L388" s="160"/>
      <c r="M388" s="160"/>
      <c r="N388" s="159"/>
      <c r="O388" s="159"/>
      <c r="P388" s="159"/>
      <c r="Q388" s="159"/>
      <c r="R388" s="160"/>
      <c r="S388" s="160"/>
      <c r="T388" s="160"/>
      <c r="U388" s="160"/>
      <c r="V388" s="160"/>
      <c r="W388" s="160"/>
      <c r="X388" s="160"/>
      <c r="Y388" s="160"/>
      <c r="Z388" s="149"/>
      <c r="AA388" s="149"/>
      <c r="AB388" s="149"/>
      <c r="AC388" s="149"/>
      <c r="AD388" s="149"/>
      <c r="AE388" s="149"/>
      <c r="AF388" s="149"/>
      <c r="AG388" s="149" t="s">
        <v>284</v>
      </c>
      <c r="AH388" s="149">
        <v>0</v>
      </c>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row>
    <row r="389" spans="1:60" outlineLevel="3" x14ac:dyDescent="0.2">
      <c r="A389" s="156"/>
      <c r="B389" s="157"/>
      <c r="C389" s="186" t="s">
        <v>674</v>
      </c>
      <c r="D389" s="165"/>
      <c r="E389" s="166">
        <v>4.67</v>
      </c>
      <c r="F389" s="160"/>
      <c r="G389" s="160"/>
      <c r="H389" s="160"/>
      <c r="I389" s="160"/>
      <c r="J389" s="160"/>
      <c r="K389" s="160"/>
      <c r="L389" s="160"/>
      <c r="M389" s="160"/>
      <c r="N389" s="159"/>
      <c r="O389" s="159"/>
      <c r="P389" s="159"/>
      <c r="Q389" s="159"/>
      <c r="R389" s="160"/>
      <c r="S389" s="160"/>
      <c r="T389" s="160"/>
      <c r="U389" s="160"/>
      <c r="V389" s="160"/>
      <c r="W389" s="160"/>
      <c r="X389" s="160"/>
      <c r="Y389" s="160"/>
      <c r="Z389" s="149"/>
      <c r="AA389" s="149"/>
      <c r="AB389" s="149"/>
      <c r="AC389" s="149"/>
      <c r="AD389" s="149"/>
      <c r="AE389" s="149"/>
      <c r="AF389" s="149"/>
      <c r="AG389" s="149" t="s">
        <v>284</v>
      </c>
      <c r="AH389" s="149">
        <v>0</v>
      </c>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row>
    <row r="390" spans="1:60" outlineLevel="2" x14ac:dyDescent="0.2">
      <c r="A390" s="156"/>
      <c r="B390" s="157"/>
      <c r="C390" s="251"/>
      <c r="D390" s="252"/>
      <c r="E390" s="252"/>
      <c r="F390" s="252"/>
      <c r="G390" s="252"/>
      <c r="H390" s="160"/>
      <c r="I390" s="160"/>
      <c r="J390" s="160"/>
      <c r="K390" s="160"/>
      <c r="L390" s="160"/>
      <c r="M390" s="160"/>
      <c r="N390" s="159"/>
      <c r="O390" s="159"/>
      <c r="P390" s="159"/>
      <c r="Q390" s="159"/>
      <c r="R390" s="160"/>
      <c r="S390" s="160"/>
      <c r="T390" s="160"/>
      <c r="U390" s="160"/>
      <c r="V390" s="160"/>
      <c r="W390" s="160"/>
      <c r="X390" s="160"/>
      <c r="Y390" s="160"/>
      <c r="Z390" s="149"/>
      <c r="AA390" s="149"/>
      <c r="AB390" s="149"/>
      <c r="AC390" s="149"/>
      <c r="AD390" s="149"/>
      <c r="AE390" s="149"/>
      <c r="AF390" s="149"/>
      <c r="AG390" s="149" t="s">
        <v>279</v>
      </c>
      <c r="AH390" s="149"/>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row>
    <row r="391" spans="1:60" ht="22.5" outlineLevel="1" x14ac:dyDescent="0.2">
      <c r="A391" s="175">
        <v>103</v>
      </c>
      <c r="B391" s="176" t="s">
        <v>675</v>
      </c>
      <c r="C391" s="185" t="s">
        <v>676</v>
      </c>
      <c r="D391" s="177" t="s">
        <v>357</v>
      </c>
      <c r="E391" s="178">
        <v>95.37</v>
      </c>
      <c r="F391" s="179"/>
      <c r="G391" s="180">
        <f>ROUND(E391*F391,2)</f>
        <v>0</v>
      </c>
      <c r="H391" s="179"/>
      <c r="I391" s="180">
        <f>ROUND(E391*H391,2)</f>
        <v>0</v>
      </c>
      <c r="J391" s="179"/>
      <c r="K391" s="180">
        <f>ROUND(E391*J391,2)</f>
        <v>0</v>
      </c>
      <c r="L391" s="180">
        <v>21</v>
      </c>
      <c r="M391" s="180">
        <f>G391*(1+L391/100)</f>
        <v>0</v>
      </c>
      <c r="N391" s="178">
        <v>4.4999999999999999E-4</v>
      </c>
      <c r="O391" s="178">
        <f>ROUND(E391*N391,2)</f>
        <v>0.04</v>
      </c>
      <c r="P391" s="178">
        <v>0</v>
      </c>
      <c r="Q391" s="178">
        <f>ROUND(E391*P391,2)</f>
        <v>0</v>
      </c>
      <c r="R391" s="180" t="s">
        <v>378</v>
      </c>
      <c r="S391" s="180" t="s">
        <v>272</v>
      </c>
      <c r="T391" s="181" t="s">
        <v>272</v>
      </c>
      <c r="U391" s="160">
        <v>0</v>
      </c>
      <c r="V391" s="160">
        <f>ROUND(E391*U391,2)</f>
        <v>0</v>
      </c>
      <c r="W391" s="160"/>
      <c r="X391" s="160" t="s">
        <v>379</v>
      </c>
      <c r="Y391" s="160" t="s">
        <v>275</v>
      </c>
      <c r="Z391" s="149"/>
      <c r="AA391" s="149"/>
      <c r="AB391" s="149"/>
      <c r="AC391" s="149"/>
      <c r="AD391" s="149"/>
      <c r="AE391" s="149"/>
      <c r="AF391" s="149"/>
      <c r="AG391" s="149" t="s">
        <v>380</v>
      </c>
      <c r="AH391" s="149"/>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row>
    <row r="392" spans="1:60" outlineLevel="2" x14ac:dyDescent="0.2">
      <c r="A392" s="156"/>
      <c r="B392" s="157"/>
      <c r="C392" s="186" t="s">
        <v>677</v>
      </c>
      <c r="D392" s="165"/>
      <c r="E392" s="166">
        <v>91.2</v>
      </c>
      <c r="F392" s="160"/>
      <c r="G392" s="160"/>
      <c r="H392" s="160"/>
      <c r="I392" s="160"/>
      <c r="J392" s="160"/>
      <c r="K392" s="160"/>
      <c r="L392" s="160"/>
      <c r="M392" s="160"/>
      <c r="N392" s="159"/>
      <c r="O392" s="159"/>
      <c r="P392" s="159"/>
      <c r="Q392" s="159"/>
      <c r="R392" s="160"/>
      <c r="S392" s="160"/>
      <c r="T392" s="160"/>
      <c r="U392" s="160"/>
      <c r="V392" s="160"/>
      <c r="W392" s="160"/>
      <c r="X392" s="160"/>
      <c r="Y392" s="160"/>
      <c r="Z392" s="149"/>
      <c r="AA392" s="149"/>
      <c r="AB392" s="149"/>
      <c r="AC392" s="149"/>
      <c r="AD392" s="149"/>
      <c r="AE392" s="149"/>
      <c r="AF392" s="149"/>
      <c r="AG392" s="149" t="s">
        <v>284</v>
      </c>
      <c r="AH392" s="149">
        <v>0</v>
      </c>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row>
    <row r="393" spans="1:60" outlineLevel="3" x14ac:dyDescent="0.2">
      <c r="A393" s="156"/>
      <c r="B393" s="157"/>
      <c r="C393" s="186" t="s">
        <v>678</v>
      </c>
      <c r="D393" s="165"/>
      <c r="E393" s="166">
        <v>-3.3</v>
      </c>
      <c r="F393" s="160"/>
      <c r="G393" s="160"/>
      <c r="H393" s="160"/>
      <c r="I393" s="160"/>
      <c r="J393" s="160"/>
      <c r="K393" s="160"/>
      <c r="L393" s="160"/>
      <c r="M393" s="160"/>
      <c r="N393" s="159"/>
      <c r="O393" s="159"/>
      <c r="P393" s="159"/>
      <c r="Q393" s="159"/>
      <c r="R393" s="160"/>
      <c r="S393" s="160"/>
      <c r="T393" s="160"/>
      <c r="U393" s="160"/>
      <c r="V393" s="160"/>
      <c r="W393" s="160"/>
      <c r="X393" s="160"/>
      <c r="Y393" s="160"/>
      <c r="Z393" s="149"/>
      <c r="AA393" s="149"/>
      <c r="AB393" s="149"/>
      <c r="AC393" s="149"/>
      <c r="AD393" s="149"/>
      <c r="AE393" s="149"/>
      <c r="AF393" s="149"/>
      <c r="AG393" s="149" t="s">
        <v>284</v>
      </c>
      <c r="AH393" s="149">
        <v>0</v>
      </c>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row>
    <row r="394" spans="1:60" outlineLevel="3" x14ac:dyDescent="0.2">
      <c r="A394" s="156"/>
      <c r="B394" s="157"/>
      <c r="C394" s="186" t="s">
        <v>679</v>
      </c>
      <c r="D394" s="165"/>
      <c r="E394" s="166">
        <v>-3.9333300000000002</v>
      </c>
      <c r="F394" s="160"/>
      <c r="G394" s="160"/>
      <c r="H394" s="160"/>
      <c r="I394" s="160"/>
      <c r="J394" s="160"/>
      <c r="K394" s="160"/>
      <c r="L394" s="160"/>
      <c r="M394" s="160"/>
      <c r="N394" s="159"/>
      <c r="O394" s="159"/>
      <c r="P394" s="159"/>
      <c r="Q394" s="159"/>
      <c r="R394" s="160"/>
      <c r="S394" s="160"/>
      <c r="T394" s="160"/>
      <c r="U394" s="160"/>
      <c r="V394" s="160"/>
      <c r="W394" s="160"/>
      <c r="X394" s="160"/>
      <c r="Y394" s="160"/>
      <c r="Z394" s="149"/>
      <c r="AA394" s="149"/>
      <c r="AB394" s="149"/>
      <c r="AC394" s="149"/>
      <c r="AD394" s="149"/>
      <c r="AE394" s="149"/>
      <c r="AF394" s="149"/>
      <c r="AG394" s="149" t="s">
        <v>284</v>
      </c>
      <c r="AH394" s="149">
        <v>0</v>
      </c>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row>
    <row r="395" spans="1:60" outlineLevel="3" x14ac:dyDescent="0.2">
      <c r="A395" s="156"/>
      <c r="B395" s="157"/>
      <c r="C395" s="186" t="s">
        <v>680</v>
      </c>
      <c r="D395" s="165"/>
      <c r="E395" s="166">
        <v>2.73333</v>
      </c>
      <c r="F395" s="160"/>
      <c r="G395" s="160"/>
      <c r="H395" s="160"/>
      <c r="I395" s="160"/>
      <c r="J395" s="160"/>
      <c r="K395" s="160"/>
      <c r="L395" s="160"/>
      <c r="M395" s="160"/>
      <c r="N395" s="159"/>
      <c r="O395" s="159"/>
      <c r="P395" s="159"/>
      <c r="Q395" s="159"/>
      <c r="R395" s="160"/>
      <c r="S395" s="160"/>
      <c r="T395" s="160"/>
      <c r="U395" s="160"/>
      <c r="V395" s="160"/>
      <c r="W395" s="160"/>
      <c r="X395" s="160"/>
      <c r="Y395" s="160"/>
      <c r="Z395" s="149"/>
      <c r="AA395" s="149"/>
      <c r="AB395" s="149"/>
      <c r="AC395" s="149"/>
      <c r="AD395" s="149"/>
      <c r="AE395" s="149"/>
      <c r="AF395" s="149"/>
      <c r="AG395" s="149" t="s">
        <v>284</v>
      </c>
      <c r="AH395" s="149">
        <v>0</v>
      </c>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row>
    <row r="396" spans="1:60" outlineLevel="3" x14ac:dyDescent="0.2">
      <c r="A396" s="156"/>
      <c r="B396" s="157"/>
      <c r="C396" s="186" t="s">
        <v>681</v>
      </c>
      <c r="D396" s="165"/>
      <c r="E396" s="166">
        <v>8.67</v>
      </c>
      <c r="F396" s="160"/>
      <c r="G396" s="160"/>
      <c r="H396" s="160"/>
      <c r="I396" s="160"/>
      <c r="J396" s="160"/>
      <c r="K396" s="160"/>
      <c r="L396" s="160"/>
      <c r="M396" s="160"/>
      <c r="N396" s="159"/>
      <c r="O396" s="159"/>
      <c r="P396" s="159"/>
      <c r="Q396" s="159"/>
      <c r="R396" s="160"/>
      <c r="S396" s="160"/>
      <c r="T396" s="160"/>
      <c r="U396" s="160"/>
      <c r="V396" s="160"/>
      <c r="W396" s="160"/>
      <c r="X396" s="160"/>
      <c r="Y396" s="160"/>
      <c r="Z396" s="149"/>
      <c r="AA396" s="149"/>
      <c r="AB396" s="149"/>
      <c r="AC396" s="149"/>
      <c r="AD396" s="149"/>
      <c r="AE396" s="149"/>
      <c r="AF396" s="149"/>
      <c r="AG396" s="149" t="s">
        <v>284</v>
      </c>
      <c r="AH396" s="149">
        <v>0</v>
      </c>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row>
    <row r="397" spans="1:60" outlineLevel="2" x14ac:dyDescent="0.2">
      <c r="A397" s="156"/>
      <c r="B397" s="157"/>
      <c r="C397" s="251"/>
      <c r="D397" s="252"/>
      <c r="E397" s="252"/>
      <c r="F397" s="252"/>
      <c r="G397" s="252"/>
      <c r="H397" s="160"/>
      <c r="I397" s="160"/>
      <c r="J397" s="160"/>
      <c r="K397" s="160"/>
      <c r="L397" s="160"/>
      <c r="M397" s="160"/>
      <c r="N397" s="159"/>
      <c r="O397" s="159"/>
      <c r="P397" s="159"/>
      <c r="Q397" s="159"/>
      <c r="R397" s="160"/>
      <c r="S397" s="160"/>
      <c r="T397" s="160"/>
      <c r="U397" s="160"/>
      <c r="V397" s="160"/>
      <c r="W397" s="160"/>
      <c r="X397" s="160"/>
      <c r="Y397" s="160"/>
      <c r="Z397" s="149"/>
      <c r="AA397" s="149"/>
      <c r="AB397" s="149"/>
      <c r="AC397" s="149"/>
      <c r="AD397" s="149"/>
      <c r="AE397" s="149"/>
      <c r="AF397" s="149"/>
      <c r="AG397" s="149" t="s">
        <v>279</v>
      </c>
      <c r="AH397" s="149"/>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row>
    <row r="398" spans="1:60" x14ac:dyDescent="0.2">
      <c r="A398" s="168" t="s">
        <v>267</v>
      </c>
      <c r="B398" s="169" t="s">
        <v>210</v>
      </c>
      <c r="C398" s="184" t="s">
        <v>211</v>
      </c>
      <c r="D398" s="170"/>
      <c r="E398" s="171"/>
      <c r="F398" s="172"/>
      <c r="G398" s="172">
        <f>SUMIF(AG399:AG411,"&lt;&gt;NOR",G399:G411)</f>
        <v>0</v>
      </c>
      <c r="H398" s="172"/>
      <c r="I398" s="172">
        <f>SUM(I399:I411)</f>
        <v>0</v>
      </c>
      <c r="J398" s="172"/>
      <c r="K398" s="172">
        <f>SUM(K399:K411)</f>
        <v>0</v>
      </c>
      <c r="L398" s="172"/>
      <c r="M398" s="172">
        <f>SUM(M399:M411)</f>
        <v>0</v>
      </c>
      <c r="N398" s="171"/>
      <c r="O398" s="171">
        <f>SUM(O399:O411)</f>
        <v>0.02</v>
      </c>
      <c r="P398" s="171"/>
      <c r="Q398" s="171">
        <f>SUM(Q399:Q411)</f>
        <v>0</v>
      </c>
      <c r="R398" s="172"/>
      <c r="S398" s="172"/>
      <c r="T398" s="173"/>
      <c r="U398" s="167"/>
      <c r="V398" s="167">
        <f>SUM(V399:V411)</f>
        <v>24.08</v>
      </c>
      <c r="W398" s="167"/>
      <c r="X398" s="167"/>
      <c r="Y398" s="167"/>
      <c r="AG398" t="s">
        <v>268</v>
      </c>
    </row>
    <row r="399" spans="1:60" outlineLevel="1" x14ac:dyDescent="0.2">
      <c r="A399" s="175">
        <v>104</v>
      </c>
      <c r="B399" s="176" t="s">
        <v>682</v>
      </c>
      <c r="C399" s="185" t="s">
        <v>683</v>
      </c>
      <c r="D399" s="177" t="s">
        <v>389</v>
      </c>
      <c r="E399" s="178">
        <v>46.979300000000002</v>
      </c>
      <c r="F399" s="179"/>
      <c r="G399" s="180">
        <f>ROUND(E399*F399,2)</f>
        <v>0</v>
      </c>
      <c r="H399" s="179"/>
      <c r="I399" s="180">
        <f>ROUND(E399*H399,2)</f>
        <v>0</v>
      </c>
      <c r="J399" s="179"/>
      <c r="K399" s="180">
        <f>ROUND(E399*J399,2)</f>
        <v>0</v>
      </c>
      <c r="L399" s="180">
        <v>21</v>
      </c>
      <c r="M399" s="180">
        <f>G399*(1+L399/100)</f>
        <v>0</v>
      </c>
      <c r="N399" s="178">
        <v>1.0000000000000001E-5</v>
      </c>
      <c r="O399" s="178">
        <f>ROUND(E399*N399,2)</f>
        <v>0</v>
      </c>
      <c r="P399" s="178">
        <v>0</v>
      </c>
      <c r="Q399" s="178">
        <f>ROUND(E399*P399,2)</f>
        <v>0</v>
      </c>
      <c r="R399" s="180" t="s">
        <v>684</v>
      </c>
      <c r="S399" s="180" t="s">
        <v>272</v>
      </c>
      <c r="T399" s="181" t="s">
        <v>272</v>
      </c>
      <c r="U399" s="160">
        <v>7.1999999999999995E-2</v>
      </c>
      <c r="V399" s="160">
        <f>ROUND(E399*U399,2)</f>
        <v>3.38</v>
      </c>
      <c r="W399" s="160"/>
      <c r="X399" s="160" t="s">
        <v>313</v>
      </c>
      <c r="Y399" s="160" t="s">
        <v>275</v>
      </c>
      <c r="Z399" s="149"/>
      <c r="AA399" s="149"/>
      <c r="AB399" s="149"/>
      <c r="AC399" s="149"/>
      <c r="AD399" s="149"/>
      <c r="AE399" s="149"/>
      <c r="AF399" s="149"/>
      <c r="AG399" s="149" t="s">
        <v>350</v>
      </c>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row>
    <row r="400" spans="1:60" outlineLevel="2" x14ac:dyDescent="0.2">
      <c r="A400" s="156"/>
      <c r="B400" s="157"/>
      <c r="C400" s="186" t="s">
        <v>685</v>
      </c>
      <c r="D400" s="165"/>
      <c r="E400" s="166">
        <v>33.069400000000002</v>
      </c>
      <c r="F400" s="160"/>
      <c r="G400" s="160"/>
      <c r="H400" s="160"/>
      <c r="I400" s="160"/>
      <c r="J400" s="160"/>
      <c r="K400" s="160"/>
      <c r="L400" s="160"/>
      <c r="M400" s="160"/>
      <c r="N400" s="159"/>
      <c r="O400" s="159"/>
      <c r="P400" s="159"/>
      <c r="Q400" s="159"/>
      <c r="R400" s="160"/>
      <c r="S400" s="160"/>
      <c r="T400" s="160"/>
      <c r="U400" s="160"/>
      <c r="V400" s="160"/>
      <c r="W400" s="160"/>
      <c r="X400" s="160"/>
      <c r="Y400" s="160"/>
      <c r="Z400" s="149"/>
      <c r="AA400" s="149"/>
      <c r="AB400" s="149"/>
      <c r="AC400" s="149"/>
      <c r="AD400" s="149"/>
      <c r="AE400" s="149"/>
      <c r="AF400" s="149"/>
      <c r="AG400" s="149" t="s">
        <v>284</v>
      </c>
      <c r="AH400" s="149">
        <v>0</v>
      </c>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row>
    <row r="401" spans="1:60" outlineLevel="3" x14ac:dyDescent="0.2">
      <c r="A401" s="156"/>
      <c r="B401" s="157"/>
      <c r="C401" s="186" t="s">
        <v>686</v>
      </c>
      <c r="D401" s="165"/>
      <c r="E401" s="166">
        <v>2.6355</v>
      </c>
      <c r="F401" s="160"/>
      <c r="G401" s="160"/>
      <c r="H401" s="160"/>
      <c r="I401" s="160"/>
      <c r="J401" s="160"/>
      <c r="K401" s="160"/>
      <c r="L401" s="160"/>
      <c r="M401" s="160"/>
      <c r="N401" s="159"/>
      <c r="O401" s="159"/>
      <c r="P401" s="159"/>
      <c r="Q401" s="159"/>
      <c r="R401" s="160"/>
      <c r="S401" s="160"/>
      <c r="T401" s="160"/>
      <c r="U401" s="160"/>
      <c r="V401" s="160"/>
      <c r="W401" s="160"/>
      <c r="X401" s="160"/>
      <c r="Y401" s="160"/>
      <c r="Z401" s="149"/>
      <c r="AA401" s="149"/>
      <c r="AB401" s="149"/>
      <c r="AC401" s="149"/>
      <c r="AD401" s="149"/>
      <c r="AE401" s="149"/>
      <c r="AF401" s="149"/>
      <c r="AG401" s="149" t="s">
        <v>284</v>
      </c>
      <c r="AH401" s="149">
        <v>0</v>
      </c>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row>
    <row r="402" spans="1:60" outlineLevel="3" x14ac:dyDescent="0.2">
      <c r="A402" s="156"/>
      <c r="B402" s="157"/>
      <c r="C402" s="186" t="s">
        <v>687</v>
      </c>
      <c r="D402" s="165"/>
      <c r="E402" s="166">
        <v>4.9703999999999997</v>
      </c>
      <c r="F402" s="160"/>
      <c r="G402" s="160"/>
      <c r="H402" s="160"/>
      <c r="I402" s="160"/>
      <c r="J402" s="160"/>
      <c r="K402" s="160"/>
      <c r="L402" s="160"/>
      <c r="M402" s="160"/>
      <c r="N402" s="159"/>
      <c r="O402" s="159"/>
      <c r="P402" s="159"/>
      <c r="Q402" s="159"/>
      <c r="R402" s="160"/>
      <c r="S402" s="160"/>
      <c r="T402" s="160"/>
      <c r="U402" s="160"/>
      <c r="V402" s="160"/>
      <c r="W402" s="160"/>
      <c r="X402" s="160"/>
      <c r="Y402" s="160"/>
      <c r="Z402" s="149"/>
      <c r="AA402" s="149"/>
      <c r="AB402" s="149"/>
      <c r="AC402" s="149"/>
      <c r="AD402" s="149"/>
      <c r="AE402" s="149"/>
      <c r="AF402" s="149"/>
      <c r="AG402" s="149" t="s">
        <v>284</v>
      </c>
      <c r="AH402" s="149">
        <v>0</v>
      </c>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row>
    <row r="403" spans="1:60" outlineLevel="3" x14ac:dyDescent="0.2">
      <c r="A403" s="156"/>
      <c r="B403" s="157"/>
      <c r="C403" s="186" t="s">
        <v>688</v>
      </c>
      <c r="D403" s="165"/>
      <c r="E403" s="166">
        <v>6.3040000000000003</v>
      </c>
      <c r="F403" s="160"/>
      <c r="G403" s="160"/>
      <c r="H403" s="160"/>
      <c r="I403" s="160"/>
      <c r="J403" s="160"/>
      <c r="K403" s="160"/>
      <c r="L403" s="160"/>
      <c r="M403" s="160"/>
      <c r="N403" s="159"/>
      <c r="O403" s="159"/>
      <c r="P403" s="159"/>
      <c r="Q403" s="159"/>
      <c r="R403" s="160"/>
      <c r="S403" s="160"/>
      <c r="T403" s="160"/>
      <c r="U403" s="160"/>
      <c r="V403" s="160"/>
      <c r="W403" s="160"/>
      <c r="X403" s="160"/>
      <c r="Y403" s="160"/>
      <c r="Z403" s="149"/>
      <c r="AA403" s="149"/>
      <c r="AB403" s="149"/>
      <c r="AC403" s="149"/>
      <c r="AD403" s="149"/>
      <c r="AE403" s="149"/>
      <c r="AF403" s="149"/>
      <c r="AG403" s="149" t="s">
        <v>284</v>
      </c>
      <c r="AH403" s="149">
        <v>0</v>
      </c>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row>
    <row r="404" spans="1:60" outlineLevel="2" x14ac:dyDescent="0.2">
      <c r="A404" s="156"/>
      <c r="B404" s="157"/>
      <c r="C404" s="251"/>
      <c r="D404" s="252"/>
      <c r="E404" s="252"/>
      <c r="F404" s="252"/>
      <c r="G404" s="252"/>
      <c r="H404" s="160"/>
      <c r="I404" s="160"/>
      <c r="J404" s="160"/>
      <c r="K404" s="160"/>
      <c r="L404" s="160"/>
      <c r="M404" s="160"/>
      <c r="N404" s="159"/>
      <c r="O404" s="159"/>
      <c r="P404" s="159"/>
      <c r="Q404" s="159"/>
      <c r="R404" s="160"/>
      <c r="S404" s="160"/>
      <c r="T404" s="160"/>
      <c r="U404" s="160"/>
      <c r="V404" s="160"/>
      <c r="W404" s="160"/>
      <c r="X404" s="160"/>
      <c r="Y404" s="160"/>
      <c r="Z404" s="149"/>
      <c r="AA404" s="149"/>
      <c r="AB404" s="149"/>
      <c r="AC404" s="149"/>
      <c r="AD404" s="149"/>
      <c r="AE404" s="149"/>
      <c r="AF404" s="149"/>
      <c r="AG404" s="149" t="s">
        <v>279</v>
      </c>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row>
    <row r="405" spans="1:60" outlineLevel="1" x14ac:dyDescent="0.2">
      <c r="A405" s="175">
        <v>105</v>
      </c>
      <c r="B405" s="176" t="s">
        <v>689</v>
      </c>
      <c r="C405" s="185" t="s">
        <v>690</v>
      </c>
      <c r="D405" s="177" t="s">
        <v>389</v>
      </c>
      <c r="E405" s="178">
        <v>51.359299999999998</v>
      </c>
      <c r="F405" s="179"/>
      <c r="G405" s="180">
        <f>ROUND(E405*F405,2)</f>
        <v>0</v>
      </c>
      <c r="H405" s="179"/>
      <c r="I405" s="180">
        <f>ROUND(E405*H405,2)</f>
        <v>0</v>
      </c>
      <c r="J405" s="179"/>
      <c r="K405" s="180">
        <f>ROUND(E405*J405,2)</f>
        <v>0</v>
      </c>
      <c r="L405" s="180">
        <v>21</v>
      </c>
      <c r="M405" s="180">
        <f>G405*(1+L405/100)</f>
        <v>0</v>
      </c>
      <c r="N405" s="178">
        <v>3.1E-4</v>
      </c>
      <c r="O405" s="178">
        <f>ROUND(E405*N405,2)</f>
        <v>0.02</v>
      </c>
      <c r="P405" s="178">
        <v>0</v>
      </c>
      <c r="Q405" s="178">
        <f>ROUND(E405*P405,2)</f>
        <v>0</v>
      </c>
      <c r="R405" s="180" t="s">
        <v>684</v>
      </c>
      <c r="S405" s="180" t="s">
        <v>272</v>
      </c>
      <c r="T405" s="181" t="s">
        <v>272</v>
      </c>
      <c r="U405" s="160">
        <v>0.40300000000000002</v>
      </c>
      <c r="V405" s="160">
        <f>ROUND(E405*U405,2)</f>
        <v>20.7</v>
      </c>
      <c r="W405" s="160"/>
      <c r="X405" s="160" t="s">
        <v>313</v>
      </c>
      <c r="Y405" s="160" t="s">
        <v>275</v>
      </c>
      <c r="Z405" s="149"/>
      <c r="AA405" s="149"/>
      <c r="AB405" s="149"/>
      <c r="AC405" s="149"/>
      <c r="AD405" s="149"/>
      <c r="AE405" s="149"/>
      <c r="AF405" s="149"/>
      <c r="AG405" s="149" t="s">
        <v>350</v>
      </c>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row>
    <row r="406" spans="1:60" outlineLevel="2" x14ac:dyDescent="0.2">
      <c r="A406" s="156"/>
      <c r="B406" s="157"/>
      <c r="C406" s="186" t="s">
        <v>685</v>
      </c>
      <c r="D406" s="165"/>
      <c r="E406" s="166">
        <v>33.069400000000002</v>
      </c>
      <c r="F406" s="160"/>
      <c r="G406" s="160"/>
      <c r="H406" s="160"/>
      <c r="I406" s="160"/>
      <c r="J406" s="160"/>
      <c r="K406" s="160"/>
      <c r="L406" s="160"/>
      <c r="M406" s="160"/>
      <c r="N406" s="159"/>
      <c r="O406" s="159"/>
      <c r="P406" s="159"/>
      <c r="Q406" s="159"/>
      <c r="R406" s="160"/>
      <c r="S406" s="160"/>
      <c r="T406" s="160"/>
      <c r="U406" s="160"/>
      <c r="V406" s="160"/>
      <c r="W406" s="160"/>
      <c r="X406" s="160"/>
      <c r="Y406" s="160"/>
      <c r="Z406" s="149"/>
      <c r="AA406" s="149"/>
      <c r="AB406" s="149"/>
      <c r="AC406" s="149"/>
      <c r="AD406" s="149"/>
      <c r="AE406" s="149"/>
      <c r="AF406" s="149"/>
      <c r="AG406" s="149" t="s">
        <v>284</v>
      </c>
      <c r="AH406" s="149">
        <v>0</v>
      </c>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row>
    <row r="407" spans="1:60" outlineLevel="3" x14ac:dyDescent="0.2">
      <c r="A407" s="156"/>
      <c r="B407" s="157"/>
      <c r="C407" s="186" t="s">
        <v>686</v>
      </c>
      <c r="D407" s="165"/>
      <c r="E407" s="166">
        <v>2.6355</v>
      </c>
      <c r="F407" s="160"/>
      <c r="G407" s="160"/>
      <c r="H407" s="160"/>
      <c r="I407" s="160"/>
      <c r="J407" s="160"/>
      <c r="K407" s="160"/>
      <c r="L407" s="160"/>
      <c r="M407" s="160"/>
      <c r="N407" s="159"/>
      <c r="O407" s="159"/>
      <c r="P407" s="159"/>
      <c r="Q407" s="159"/>
      <c r="R407" s="160"/>
      <c r="S407" s="160"/>
      <c r="T407" s="160"/>
      <c r="U407" s="160"/>
      <c r="V407" s="160"/>
      <c r="W407" s="160"/>
      <c r="X407" s="160"/>
      <c r="Y407" s="160"/>
      <c r="Z407" s="149"/>
      <c r="AA407" s="149"/>
      <c r="AB407" s="149"/>
      <c r="AC407" s="149"/>
      <c r="AD407" s="149"/>
      <c r="AE407" s="149"/>
      <c r="AF407" s="149"/>
      <c r="AG407" s="149" t="s">
        <v>284</v>
      </c>
      <c r="AH407" s="149">
        <v>0</v>
      </c>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row>
    <row r="408" spans="1:60" outlineLevel="3" x14ac:dyDescent="0.2">
      <c r="A408" s="156"/>
      <c r="B408" s="157"/>
      <c r="C408" s="186" t="s">
        <v>687</v>
      </c>
      <c r="D408" s="165"/>
      <c r="E408" s="166">
        <v>4.9703999999999997</v>
      </c>
      <c r="F408" s="160"/>
      <c r="G408" s="160"/>
      <c r="H408" s="160"/>
      <c r="I408" s="160"/>
      <c r="J408" s="160"/>
      <c r="K408" s="160"/>
      <c r="L408" s="160"/>
      <c r="M408" s="160"/>
      <c r="N408" s="159"/>
      <c r="O408" s="159"/>
      <c r="P408" s="159"/>
      <c r="Q408" s="159"/>
      <c r="R408" s="160"/>
      <c r="S408" s="160"/>
      <c r="T408" s="160"/>
      <c r="U408" s="160"/>
      <c r="V408" s="160"/>
      <c r="W408" s="160"/>
      <c r="X408" s="160"/>
      <c r="Y408" s="160"/>
      <c r="Z408" s="149"/>
      <c r="AA408" s="149"/>
      <c r="AB408" s="149"/>
      <c r="AC408" s="149"/>
      <c r="AD408" s="149"/>
      <c r="AE408" s="149"/>
      <c r="AF408" s="149"/>
      <c r="AG408" s="149" t="s">
        <v>284</v>
      </c>
      <c r="AH408" s="149">
        <v>0</v>
      </c>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row>
    <row r="409" spans="1:60" outlineLevel="3" x14ac:dyDescent="0.2">
      <c r="A409" s="156"/>
      <c r="B409" s="157"/>
      <c r="C409" s="186" t="s">
        <v>688</v>
      </c>
      <c r="D409" s="165"/>
      <c r="E409" s="166">
        <v>6.3040000000000003</v>
      </c>
      <c r="F409" s="160"/>
      <c r="G409" s="160"/>
      <c r="H409" s="160"/>
      <c r="I409" s="160"/>
      <c r="J409" s="160"/>
      <c r="K409" s="160"/>
      <c r="L409" s="160"/>
      <c r="M409" s="160"/>
      <c r="N409" s="159"/>
      <c r="O409" s="159"/>
      <c r="P409" s="159"/>
      <c r="Q409" s="159"/>
      <c r="R409" s="160"/>
      <c r="S409" s="160"/>
      <c r="T409" s="160"/>
      <c r="U409" s="160"/>
      <c r="V409" s="160"/>
      <c r="W409" s="160"/>
      <c r="X409" s="160"/>
      <c r="Y409" s="160"/>
      <c r="Z409" s="149"/>
      <c r="AA409" s="149"/>
      <c r="AB409" s="149"/>
      <c r="AC409" s="149"/>
      <c r="AD409" s="149"/>
      <c r="AE409" s="149"/>
      <c r="AF409" s="149"/>
      <c r="AG409" s="149" t="s">
        <v>284</v>
      </c>
      <c r="AH409" s="149">
        <v>0</v>
      </c>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row>
    <row r="410" spans="1:60" outlineLevel="3" x14ac:dyDescent="0.2">
      <c r="A410" s="156"/>
      <c r="B410" s="157"/>
      <c r="C410" s="186" t="s">
        <v>691</v>
      </c>
      <c r="D410" s="165"/>
      <c r="E410" s="166">
        <v>4.38</v>
      </c>
      <c r="F410" s="160"/>
      <c r="G410" s="160"/>
      <c r="H410" s="160"/>
      <c r="I410" s="160"/>
      <c r="J410" s="160"/>
      <c r="K410" s="160"/>
      <c r="L410" s="160"/>
      <c r="M410" s="160"/>
      <c r="N410" s="159"/>
      <c r="O410" s="159"/>
      <c r="P410" s="159"/>
      <c r="Q410" s="159"/>
      <c r="R410" s="160"/>
      <c r="S410" s="160"/>
      <c r="T410" s="160"/>
      <c r="U410" s="160"/>
      <c r="V410" s="160"/>
      <c r="W410" s="160"/>
      <c r="X410" s="160"/>
      <c r="Y410" s="160"/>
      <c r="Z410" s="149"/>
      <c r="AA410" s="149"/>
      <c r="AB410" s="149"/>
      <c r="AC410" s="149"/>
      <c r="AD410" s="149"/>
      <c r="AE410" s="149"/>
      <c r="AF410" s="149"/>
      <c r="AG410" s="149" t="s">
        <v>284</v>
      </c>
      <c r="AH410" s="149">
        <v>0</v>
      </c>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row>
    <row r="411" spans="1:60" outlineLevel="2" x14ac:dyDescent="0.2">
      <c r="A411" s="156"/>
      <c r="B411" s="157"/>
      <c r="C411" s="251"/>
      <c r="D411" s="252"/>
      <c r="E411" s="252"/>
      <c r="F411" s="252"/>
      <c r="G411" s="252"/>
      <c r="H411" s="160"/>
      <c r="I411" s="160"/>
      <c r="J411" s="160"/>
      <c r="K411" s="160"/>
      <c r="L411" s="160"/>
      <c r="M411" s="160"/>
      <c r="N411" s="159"/>
      <c r="O411" s="159"/>
      <c r="P411" s="159"/>
      <c r="Q411" s="159"/>
      <c r="R411" s="160"/>
      <c r="S411" s="160"/>
      <c r="T411" s="160"/>
      <c r="U411" s="160"/>
      <c r="V411" s="160"/>
      <c r="W411" s="160"/>
      <c r="X411" s="160"/>
      <c r="Y411" s="160"/>
      <c r="Z411" s="149"/>
      <c r="AA411" s="149"/>
      <c r="AB411" s="149"/>
      <c r="AC411" s="149"/>
      <c r="AD411" s="149"/>
      <c r="AE411" s="149"/>
      <c r="AF411" s="149"/>
      <c r="AG411" s="149" t="s">
        <v>279</v>
      </c>
      <c r="AH411" s="149"/>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row>
    <row r="412" spans="1:60" x14ac:dyDescent="0.2">
      <c r="A412" s="168" t="s">
        <v>267</v>
      </c>
      <c r="B412" s="169" t="s">
        <v>212</v>
      </c>
      <c r="C412" s="184" t="s">
        <v>213</v>
      </c>
      <c r="D412" s="170"/>
      <c r="E412" s="171"/>
      <c r="F412" s="172"/>
      <c r="G412" s="172">
        <f>SUMIF(AG413:AG430,"&lt;&gt;NOR",G413:G430)</f>
        <v>0</v>
      </c>
      <c r="H412" s="172"/>
      <c r="I412" s="172">
        <f>SUM(I413:I430)</f>
        <v>0</v>
      </c>
      <c r="J412" s="172"/>
      <c r="K412" s="172">
        <f>SUM(K413:K430)</f>
        <v>0</v>
      </c>
      <c r="L412" s="172"/>
      <c r="M412" s="172">
        <f>SUM(M413:M430)</f>
        <v>0</v>
      </c>
      <c r="N412" s="171"/>
      <c r="O412" s="171">
        <f>SUM(O413:O430)</f>
        <v>0.05</v>
      </c>
      <c r="P412" s="171"/>
      <c r="Q412" s="171">
        <f>SUM(Q413:Q430)</f>
        <v>0</v>
      </c>
      <c r="R412" s="172"/>
      <c r="S412" s="172"/>
      <c r="T412" s="173"/>
      <c r="U412" s="167"/>
      <c r="V412" s="167">
        <f>SUM(V413:V430)</f>
        <v>43.49</v>
      </c>
      <c r="W412" s="167"/>
      <c r="X412" s="167"/>
      <c r="Y412" s="167"/>
      <c r="AG412" t="s">
        <v>268</v>
      </c>
    </row>
    <row r="413" spans="1:60" outlineLevel="1" x14ac:dyDescent="0.2">
      <c r="A413" s="175">
        <v>106</v>
      </c>
      <c r="B413" s="176" t="s">
        <v>692</v>
      </c>
      <c r="C413" s="185" t="s">
        <v>693</v>
      </c>
      <c r="D413" s="177" t="s">
        <v>389</v>
      </c>
      <c r="E413" s="178">
        <v>210.21270000000001</v>
      </c>
      <c r="F413" s="179"/>
      <c r="G413" s="180">
        <f>ROUND(E413*F413,2)</f>
        <v>0</v>
      </c>
      <c r="H413" s="179"/>
      <c r="I413" s="180">
        <f>ROUND(E413*H413,2)</f>
        <v>0</v>
      </c>
      <c r="J413" s="179"/>
      <c r="K413" s="180">
        <f>ROUND(E413*J413,2)</f>
        <v>0</v>
      </c>
      <c r="L413" s="180">
        <v>21</v>
      </c>
      <c r="M413" s="180">
        <f>G413*(1+L413/100)</f>
        <v>0</v>
      </c>
      <c r="N413" s="178">
        <v>0</v>
      </c>
      <c r="O413" s="178">
        <f>ROUND(E413*N413,2)</f>
        <v>0</v>
      </c>
      <c r="P413" s="178">
        <v>0</v>
      </c>
      <c r="Q413" s="178">
        <f>ROUND(E413*P413,2)</f>
        <v>0</v>
      </c>
      <c r="R413" s="180" t="s">
        <v>694</v>
      </c>
      <c r="S413" s="180" t="s">
        <v>272</v>
      </c>
      <c r="T413" s="181" t="s">
        <v>272</v>
      </c>
      <c r="U413" s="160">
        <v>6.9709999999999994E-2</v>
      </c>
      <c r="V413" s="160">
        <f>ROUND(E413*U413,2)</f>
        <v>14.65</v>
      </c>
      <c r="W413" s="160"/>
      <c r="X413" s="160" t="s">
        <v>313</v>
      </c>
      <c r="Y413" s="160" t="s">
        <v>275</v>
      </c>
      <c r="Z413" s="149"/>
      <c r="AA413" s="149"/>
      <c r="AB413" s="149"/>
      <c r="AC413" s="149"/>
      <c r="AD413" s="149"/>
      <c r="AE413" s="149"/>
      <c r="AF413" s="149"/>
      <c r="AG413" s="149" t="s">
        <v>350</v>
      </c>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row>
    <row r="414" spans="1:60" outlineLevel="2" x14ac:dyDescent="0.2">
      <c r="A414" s="156"/>
      <c r="B414" s="157"/>
      <c r="C414" s="186" t="s">
        <v>695</v>
      </c>
      <c r="D414" s="165"/>
      <c r="E414" s="166">
        <v>214.5787</v>
      </c>
      <c r="F414" s="160"/>
      <c r="G414" s="160"/>
      <c r="H414" s="160"/>
      <c r="I414" s="160"/>
      <c r="J414" s="160"/>
      <c r="K414" s="160"/>
      <c r="L414" s="160"/>
      <c r="M414" s="160"/>
      <c r="N414" s="159"/>
      <c r="O414" s="159"/>
      <c r="P414" s="159"/>
      <c r="Q414" s="159"/>
      <c r="R414" s="160"/>
      <c r="S414" s="160"/>
      <c r="T414" s="160"/>
      <c r="U414" s="160"/>
      <c r="V414" s="160"/>
      <c r="W414" s="160"/>
      <c r="X414" s="160"/>
      <c r="Y414" s="160"/>
      <c r="Z414" s="149"/>
      <c r="AA414" s="149"/>
      <c r="AB414" s="149"/>
      <c r="AC414" s="149"/>
      <c r="AD414" s="149"/>
      <c r="AE414" s="149"/>
      <c r="AF414" s="149"/>
      <c r="AG414" s="149" t="s">
        <v>284</v>
      </c>
      <c r="AH414" s="149">
        <v>0</v>
      </c>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row>
    <row r="415" spans="1:60" outlineLevel="3" x14ac:dyDescent="0.2">
      <c r="A415" s="156"/>
      <c r="B415" s="157"/>
      <c r="C415" s="186" t="s">
        <v>696</v>
      </c>
      <c r="D415" s="165"/>
      <c r="E415" s="166">
        <v>-4.3659999999999997</v>
      </c>
      <c r="F415" s="160"/>
      <c r="G415" s="160"/>
      <c r="H415" s="160"/>
      <c r="I415" s="160"/>
      <c r="J415" s="160"/>
      <c r="K415" s="160"/>
      <c r="L415" s="160"/>
      <c r="M415" s="160"/>
      <c r="N415" s="159"/>
      <c r="O415" s="159"/>
      <c r="P415" s="159"/>
      <c r="Q415" s="159"/>
      <c r="R415" s="160"/>
      <c r="S415" s="160"/>
      <c r="T415" s="160"/>
      <c r="U415" s="160"/>
      <c r="V415" s="160"/>
      <c r="W415" s="160"/>
      <c r="X415" s="160"/>
      <c r="Y415" s="160"/>
      <c r="Z415" s="149"/>
      <c r="AA415" s="149"/>
      <c r="AB415" s="149"/>
      <c r="AC415" s="149"/>
      <c r="AD415" s="149"/>
      <c r="AE415" s="149"/>
      <c r="AF415" s="149"/>
      <c r="AG415" s="149" t="s">
        <v>284</v>
      </c>
      <c r="AH415" s="149">
        <v>0</v>
      </c>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row>
    <row r="416" spans="1:60" outlineLevel="2" x14ac:dyDescent="0.2">
      <c r="A416" s="156"/>
      <c r="B416" s="157"/>
      <c r="C416" s="251"/>
      <c r="D416" s="252"/>
      <c r="E416" s="252"/>
      <c r="F416" s="252"/>
      <c r="G416" s="252"/>
      <c r="H416" s="160"/>
      <c r="I416" s="160"/>
      <c r="J416" s="160"/>
      <c r="K416" s="160"/>
      <c r="L416" s="160"/>
      <c r="M416" s="160"/>
      <c r="N416" s="159"/>
      <c r="O416" s="159"/>
      <c r="P416" s="159"/>
      <c r="Q416" s="159"/>
      <c r="R416" s="160"/>
      <c r="S416" s="160"/>
      <c r="T416" s="160"/>
      <c r="U416" s="160"/>
      <c r="V416" s="160"/>
      <c r="W416" s="160"/>
      <c r="X416" s="160"/>
      <c r="Y416" s="160"/>
      <c r="Z416" s="149"/>
      <c r="AA416" s="149"/>
      <c r="AB416" s="149"/>
      <c r="AC416" s="149"/>
      <c r="AD416" s="149"/>
      <c r="AE416" s="149"/>
      <c r="AF416" s="149"/>
      <c r="AG416" s="149" t="s">
        <v>279</v>
      </c>
      <c r="AH416" s="149"/>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row>
    <row r="417" spans="1:60" outlineLevel="1" x14ac:dyDescent="0.2">
      <c r="A417" s="175">
        <v>107</v>
      </c>
      <c r="B417" s="176" t="s">
        <v>697</v>
      </c>
      <c r="C417" s="185" t="s">
        <v>698</v>
      </c>
      <c r="D417" s="177" t="s">
        <v>389</v>
      </c>
      <c r="E417" s="178">
        <v>214.5787</v>
      </c>
      <c r="F417" s="179"/>
      <c r="G417" s="180">
        <f>ROUND(E417*F417,2)</f>
        <v>0</v>
      </c>
      <c r="H417" s="179"/>
      <c r="I417" s="180">
        <f>ROUND(E417*H417,2)</f>
        <v>0</v>
      </c>
      <c r="J417" s="179"/>
      <c r="K417" s="180">
        <f>ROUND(E417*J417,2)</f>
        <v>0</v>
      </c>
      <c r="L417" s="180">
        <v>21</v>
      </c>
      <c r="M417" s="180">
        <f>G417*(1+L417/100)</f>
        <v>0</v>
      </c>
      <c r="N417" s="178">
        <v>6.9999999999999994E-5</v>
      </c>
      <c r="O417" s="178">
        <f>ROUND(E417*N417,2)</f>
        <v>0.02</v>
      </c>
      <c r="P417" s="178">
        <v>0</v>
      </c>
      <c r="Q417" s="178">
        <f>ROUND(E417*P417,2)</f>
        <v>0</v>
      </c>
      <c r="R417" s="180" t="s">
        <v>694</v>
      </c>
      <c r="S417" s="180" t="s">
        <v>272</v>
      </c>
      <c r="T417" s="181" t="s">
        <v>272</v>
      </c>
      <c r="U417" s="160">
        <v>3.2480000000000002E-2</v>
      </c>
      <c r="V417" s="160">
        <f>ROUND(E417*U417,2)</f>
        <v>6.97</v>
      </c>
      <c r="W417" s="160"/>
      <c r="X417" s="160" t="s">
        <v>313</v>
      </c>
      <c r="Y417" s="160" t="s">
        <v>275</v>
      </c>
      <c r="Z417" s="149"/>
      <c r="AA417" s="149"/>
      <c r="AB417" s="149"/>
      <c r="AC417" s="149"/>
      <c r="AD417" s="149"/>
      <c r="AE417" s="149"/>
      <c r="AF417" s="149"/>
      <c r="AG417" s="149" t="s">
        <v>350</v>
      </c>
      <c r="AH417" s="149"/>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row>
    <row r="418" spans="1:60" outlineLevel="2" x14ac:dyDescent="0.2">
      <c r="A418" s="156"/>
      <c r="B418" s="157"/>
      <c r="C418" s="186" t="s">
        <v>699</v>
      </c>
      <c r="D418" s="165"/>
      <c r="E418" s="166">
        <v>95.76</v>
      </c>
      <c r="F418" s="160"/>
      <c r="G418" s="160"/>
      <c r="H418" s="160"/>
      <c r="I418" s="160"/>
      <c r="J418" s="160"/>
      <c r="K418" s="160"/>
      <c r="L418" s="160"/>
      <c r="M418" s="160"/>
      <c r="N418" s="159"/>
      <c r="O418" s="159"/>
      <c r="P418" s="159"/>
      <c r="Q418" s="159"/>
      <c r="R418" s="160"/>
      <c r="S418" s="160"/>
      <c r="T418" s="160"/>
      <c r="U418" s="160"/>
      <c r="V418" s="160"/>
      <c r="W418" s="160"/>
      <c r="X418" s="160"/>
      <c r="Y418" s="160"/>
      <c r="Z418" s="149"/>
      <c r="AA418" s="149"/>
      <c r="AB418" s="149"/>
      <c r="AC418" s="149"/>
      <c r="AD418" s="149"/>
      <c r="AE418" s="149"/>
      <c r="AF418" s="149"/>
      <c r="AG418" s="149" t="s">
        <v>284</v>
      </c>
      <c r="AH418" s="149">
        <v>0</v>
      </c>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row>
    <row r="419" spans="1:60" outlineLevel="3" x14ac:dyDescent="0.2">
      <c r="A419" s="156"/>
      <c r="B419" s="157"/>
      <c r="C419" s="186" t="s">
        <v>700</v>
      </c>
      <c r="D419" s="165"/>
      <c r="E419" s="166">
        <v>-2.4308000000000001</v>
      </c>
      <c r="F419" s="160"/>
      <c r="G419" s="160"/>
      <c r="H419" s="160"/>
      <c r="I419" s="160"/>
      <c r="J419" s="160"/>
      <c r="K419" s="160"/>
      <c r="L419" s="160"/>
      <c r="M419" s="160"/>
      <c r="N419" s="159"/>
      <c r="O419" s="159"/>
      <c r="P419" s="159"/>
      <c r="Q419" s="159"/>
      <c r="R419" s="160"/>
      <c r="S419" s="160"/>
      <c r="T419" s="160"/>
      <c r="U419" s="160"/>
      <c r="V419" s="160"/>
      <c r="W419" s="160"/>
      <c r="X419" s="160"/>
      <c r="Y419" s="160"/>
      <c r="Z419" s="149"/>
      <c r="AA419" s="149"/>
      <c r="AB419" s="149"/>
      <c r="AC419" s="149"/>
      <c r="AD419" s="149"/>
      <c r="AE419" s="149"/>
      <c r="AF419" s="149"/>
      <c r="AG419" s="149" t="s">
        <v>284</v>
      </c>
      <c r="AH419" s="149">
        <v>0</v>
      </c>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row>
    <row r="420" spans="1:60" outlineLevel="3" x14ac:dyDescent="0.2">
      <c r="A420" s="156"/>
      <c r="B420" s="157"/>
      <c r="C420" s="186" t="s">
        <v>701</v>
      </c>
      <c r="D420" s="165"/>
      <c r="E420" s="166">
        <v>-1.8</v>
      </c>
      <c r="F420" s="160"/>
      <c r="G420" s="160"/>
      <c r="H420" s="160"/>
      <c r="I420" s="160"/>
      <c r="J420" s="160"/>
      <c r="K420" s="160"/>
      <c r="L420" s="160"/>
      <c r="M420" s="160"/>
      <c r="N420" s="159"/>
      <c r="O420" s="159"/>
      <c r="P420" s="159"/>
      <c r="Q420" s="159"/>
      <c r="R420" s="160"/>
      <c r="S420" s="160"/>
      <c r="T420" s="160"/>
      <c r="U420" s="160"/>
      <c r="V420" s="160"/>
      <c r="W420" s="160"/>
      <c r="X420" s="160"/>
      <c r="Y420" s="160"/>
      <c r="Z420" s="149"/>
      <c r="AA420" s="149"/>
      <c r="AB420" s="149"/>
      <c r="AC420" s="149"/>
      <c r="AD420" s="149"/>
      <c r="AE420" s="149"/>
      <c r="AF420" s="149"/>
      <c r="AG420" s="149" t="s">
        <v>284</v>
      </c>
      <c r="AH420" s="149">
        <v>0</v>
      </c>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row>
    <row r="421" spans="1:60" outlineLevel="3" x14ac:dyDescent="0.2">
      <c r="A421" s="156"/>
      <c r="B421" s="157"/>
      <c r="C421" s="186" t="s">
        <v>702</v>
      </c>
      <c r="D421" s="165"/>
      <c r="E421" s="166">
        <v>46.7</v>
      </c>
      <c r="F421" s="160"/>
      <c r="G421" s="160"/>
      <c r="H421" s="160"/>
      <c r="I421" s="160"/>
      <c r="J421" s="160"/>
      <c r="K421" s="160"/>
      <c r="L421" s="160"/>
      <c r="M421" s="160"/>
      <c r="N421" s="159"/>
      <c r="O421" s="159"/>
      <c r="P421" s="159"/>
      <c r="Q421" s="159"/>
      <c r="R421" s="160"/>
      <c r="S421" s="160"/>
      <c r="T421" s="160"/>
      <c r="U421" s="160"/>
      <c r="V421" s="160"/>
      <c r="W421" s="160"/>
      <c r="X421" s="160"/>
      <c r="Y421" s="160"/>
      <c r="Z421" s="149"/>
      <c r="AA421" s="149"/>
      <c r="AB421" s="149"/>
      <c r="AC421" s="149"/>
      <c r="AD421" s="149"/>
      <c r="AE421" s="149"/>
      <c r="AF421" s="149"/>
      <c r="AG421" s="149" t="s">
        <v>284</v>
      </c>
      <c r="AH421" s="149">
        <v>0</v>
      </c>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row>
    <row r="422" spans="1:60" outlineLevel="3" x14ac:dyDescent="0.2">
      <c r="A422" s="156"/>
      <c r="B422" s="157"/>
      <c r="C422" s="186" t="s">
        <v>703</v>
      </c>
      <c r="D422" s="165"/>
      <c r="E422" s="166">
        <v>76.349500000000006</v>
      </c>
      <c r="F422" s="160"/>
      <c r="G422" s="160"/>
      <c r="H422" s="160"/>
      <c r="I422" s="160"/>
      <c r="J422" s="160"/>
      <c r="K422" s="160"/>
      <c r="L422" s="160"/>
      <c r="M422" s="160"/>
      <c r="N422" s="159"/>
      <c r="O422" s="159"/>
      <c r="P422" s="159"/>
      <c r="Q422" s="159"/>
      <c r="R422" s="160"/>
      <c r="S422" s="160"/>
      <c r="T422" s="160"/>
      <c r="U422" s="160"/>
      <c r="V422" s="160"/>
      <c r="W422" s="160"/>
      <c r="X422" s="160"/>
      <c r="Y422" s="160"/>
      <c r="Z422" s="149"/>
      <c r="AA422" s="149"/>
      <c r="AB422" s="149"/>
      <c r="AC422" s="149"/>
      <c r="AD422" s="149"/>
      <c r="AE422" s="149"/>
      <c r="AF422" s="149"/>
      <c r="AG422" s="149" t="s">
        <v>284</v>
      </c>
      <c r="AH422" s="149">
        <v>0</v>
      </c>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row>
    <row r="423" spans="1:60" outlineLevel="2" x14ac:dyDescent="0.2">
      <c r="A423" s="156"/>
      <c r="B423" s="157"/>
      <c r="C423" s="251"/>
      <c r="D423" s="252"/>
      <c r="E423" s="252"/>
      <c r="F423" s="252"/>
      <c r="G423" s="252"/>
      <c r="H423" s="160"/>
      <c r="I423" s="160"/>
      <c r="J423" s="160"/>
      <c r="K423" s="160"/>
      <c r="L423" s="160"/>
      <c r="M423" s="160"/>
      <c r="N423" s="159"/>
      <c r="O423" s="159"/>
      <c r="P423" s="159"/>
      <c r="Q423" s="159"/>
      <c r="R423" s="160"/>
      <c r="S423" s="160"/>
      <c r="T423" s="160"/>
      <c r="U423" s="160"/>
      <c r="V423" s="160"/>
      <c r="W423" s="160"/>
      <c r="X423" s="160"/>
      <c r="Y423" s="160"/>
      <c r="Z423" s="149"/>
      <c r="AA423" s="149"/>
      <c r="AB423" s="149"/>
      <c r="AC423" s="149"/>
      <c r="AD423" s="149"/>
      <c r="AE423" s="149"/>
      <c r="AF423" s="149"/>
      <c r="AG423" s="149" t="s">
        <v>279</v>
      </c>
      <c r="AH423" s="149"/>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row>
    <row r="424" spans="1:60" outlineLevel="1" x14ac:dyDescent="0.2">
      <c r="A424" s="175">
        <v>108</v>
      </c>
      <c r="B424" s="176" t="s">
        <v>704</v>
      </c>
      <c r="C424" s="185" t="s">
        <v>705</v>
      </c>
      <c r="D424" s="177" t="s">
        <v>389</v>
      </c>
      <c r="E424" s="178">
        <v>214.5787</v>
      </c>
      <c r="F424" s="179"/>
      <c r="G424" s="180">
        <f>ROUND(E424*F424,2)</f>
        <v>0</v>
      </c>
      <c r="H424" s="179"/>
      <c r="I424" s="180">
        <f>ROUND(E424*H424,2)</f>
        <v>0</v>
      </c>
      <c r="J424" s="179"/>
      <c r="K424" s="180">
        <f>ROUND(E424*J424,2)</f>
        <v>0</v>
      </c>
      <c r="L424" s="180">
        <v>21</v>
      </c>
      <c r="M424" s="180">
        <f>G424*(1+L424/100)</f>
        <v>0</v>
      </c>
      <c r="N424" s="178">
        <v>1.3999999999999999E-4</v>
      </c>
      <c r="O424" s="178">
        <f>ROUND(E424*N424,2)</f>
        <v>0.03</v>
      </c>
      <c r="P424" s="178">
        <v>0</v>
      </c>
      <c r="Q424" s="178">
        <f>ROUND(E424*P424,2)</f>
        <v>0</v>
      </c>
      <c r="R424" s="180" t="s">
        <v>694</v>
      </c>
      <c r="S424" s="180" t="s">
        <v>272</v>
      </c>
      <c r="T424" s="181" t="s">
        <v>272</v>
      </c>
      <c r="U424" s="160">
        <v>0.10191</v>
      </c>
      <c r="V424" s="160">
        <f>ROUND(E424*U424,2)</f>
        <v>21.87</v>
      </c>
      <c r="W424" s="160"/>
      <c r="X424" s="160" t="s">
        <v>313</v>
      </c>
      <c r="Y424" s="160" t="s">
        <v>275</v>
      </c>
      <c r="Z424" s="149"/>
      <c r="AA424" s="149"/>
      <c r="AB424" s="149"/>
      <c r="AC424" s="149"/>
      <c r="AD424" s="149"/>
      <c r="AE424" s="149"/>
      <c r="AF424" s="149"/>
      <c r="AG424" s="149" t="s">
        <v>350</v>
      </c>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row>
    <row r="425" spans="1:60" outlineLevel="2" x14ac:dyDescent="0.2">
      <c r="A425" s="156"/>
      <c r="B425" s="157"/>
      <c r="C425" s="186" t="s">
        <v>699</v>
      </c>
      <c r="D425" s="165"/>
      <c r="E425" s="166">
        <v>95.76</v>
      </c>
      <c r="F425" s="160"/>
      <c r="G425" s="160"/>
      <c r="H425" s="160"/>
      <c r="I425" s="160"/>
      <c r="J425" s="160"/>
      <c r="K425" s="160"/>
      <c r="L425" s="160"/>
      <c r="M425" s="160"/>
      <c r="N425" s="159"/>
      <c r="O425" s="159"/>
      <c r="P425" s="159"/>
      <c r="Q425" s="159"/>
      <c r="R425" s="160"/>
      <c r="S425" s="160"/>
      <c r="T425" s="160"/>
      <c r="U425" s="160"/>
      <c r="V425" s="160"/>
      <c r="W425" s="160"/>
      <c r="X425" s="160"/>
      <c r="Y425" s="160"/>
      <c r="Z425" s="149"/>
      <c r="AA425" s="149"/>
      <c r="AB425" s="149"/>
      <c r="AC425" s="149"/>
      <c r="AD425" s="149"/>
      <c r="AE425" s="149"/>
      <c r="AF425" s="149"/>
      <c r="AG425" s="149" t="s">
        <v>284</v>
      </c>
      <c r="AH425" s="149">
        <v>0</v>
      </c>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row>
    <row r="426" spans="1:60" outlineLevel="3" x14ac:dyDescent="0.2">
      <c r="A426" s="156"/>
      <c r="B426" s="157"/>
      <c r="C426" s="186" t="s">
        <v>700</v>
      </c>
      <c r="D426" s="165"/>
      <c r="E426" s="166">
        <v>-2.4308000000000001</v>
      </c>
      <c r="F426" s="160"/>
      <c r="G426" s="160"/>
      <c r="H426" s="160"/>
      <c r="I426" s="160"/>
      <c r="J426" s="160"/>
      <c r="K426" s="160"/>
      <c r="L426" s="160"/>
      <c r="M426" s="160"/>
      <c r="N426" s="159"/>
      <c r="O426" s="159"/>
      <c r="P426" s="159"/>
      <c r="Q426" s="159"/>
      <c r="R426" s="160"/>
      <c r="S426" s="160"/>
      <c r="T426" s="160"/>
      <c r="U426" s="160"/>
      <c r="V426" s="160"/>
      <c r="W426" s="160"/>
      <c r="X426" s="160"/>
      <c r="Y426" s="160"/>
      <c r="Z426" s="149"/>
      <c r="AA426" s="149"/>
      <c r="AB426" s="149"/>
      <c r="AC426" s="149"/>
      <c r="AD426" s="149"/>
      <c r="AE426" s="149"/>
      <c r="AF426" s="149"/>
      <c r="AG426" s="149" t="s">
        <v>284</v>
      </c>
      <c r="AH426" s="149">
        <v>0</v>
      </c>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row>
    <row r="427" spans="1:60" outlineLevel="3" x14ac:dyDescent="0.2">
      <c r="A427" s="156"/>
      <c r="B427" s="157"/>
      <c r="C427" s="186" t="s">
        <v>701</v>
      </c>
      <c r="D427" s="165"/>
      <c r="E427" s="166">
        <v>-1.8</v>
      </c>
      <c r="F427" s="160"/>
      <c r="G427" s="160"/>
      <c r="H427" s="160"/>
      <c r="I427" s="160"/>
      <c r="J427" s="160"/>
      <c r="K427" s="160"/>
      <c r="L427" s="160"/>
      <c r="M427" s="160"/>
      <c r="N427" s="159"/>
      <c r="O427" s="159"/>
      <c r="P427" s="159"/>
      <c r="Q427" s="159"/>
      <c r="R427" s="160"/>
      <c r="S427" s="160"/>
      <c r="T427" s="160"/>
      <c r="U427" s="160"/>
      <c r="V427" s="160"/>
      <c r="W427" s="160"/>
      <c r="X427" s="160"/>
      <c r="Y427" s="160"/>
      <c r="Z427" s="149"/>
      <c r="AA427" s="149"/>
      <c r="AB427" s="149"/>
      <c r="AC427" s="149"/>
      <c r="AD427" s="149"/>
      <c r="AE427" s="149"/>
      <c r="AF427" s="149"/>
      <c r="AG427" s="149" t="s">
        <v>284</v>
      </c>
      <c r="AH427" s="149">
        <v>0</v>
      </c>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row>
    <row r="428" spans="1:60" outlineLevel="3" x14ac:dyDescent="0.2">
      <c r="A428" s="156"/>
      <c r="B428" s="157"/>
      <c r="C428" s="186" t="s">
        <v>702</v>
      </c>
      <c r="D428" s="165"/>
      <c r="E428" s="166">
        <v>46.7</v>
      </c>
      <c r="F428" s="160"/>
      <c r="G428" s="160"/>
      <c r="H428" s="160"/>
      <c r="I428" s="160"/>
      <c r="J428" s="160"/>
      <c r="K428" s="160"/>
      <c r="L428" s="160"/>
      <c r="M428" s="160"/>
      <c r="N428" s="159"/>
      <c r="O428" s="159"/>
      <c r="P428" s="159"/>
      <c r="Q428" s="159"/>
      <c r="R428" s="160"/>
      <c r="S428" s="160"/>
      <c r="T428" s="160"/>
      <c r="U428" s="160"/>
      <c r="V428" s="160"/>
      <c r="W428" s="160"/>
      <c r="X428" s="160"/>
      <c r="Y428" s="160"/>
      <c r="Z428" s="149"/>
      <c r="AA428" s="149"/>
      <c r="AB428" s="149"/>
      <c r="AC428" s="149"/>
      <c r="AD428" s="149"/>
      <c r="AE428" s="149"/>
      <c r="AF428" s="149"/>
      <c r="AG428" s="149" t="s">
        <v>284</v>
      </c>
      <c r="AH428" s="149">
        <v>0</v>
      </c>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row>
    <row r="429" spans="1:60" outlineLevel="3" x14ac:dyDescent="0.2">
      <c r="A429" s="156"/>
      <c r="B429" s="157"/>
      <c r="C429" s="186" t="s">
        <v>703</v>
      </c>
      <c r="D429" s="165"/>
      <c r="E429" s="166">
        <v>76.349500000000006</v>
      </c>
      <c r="F429" s="160"/>
      <c r="G429" s="160"/>
      <c r="H429" s="160"/>
      <c r="I429" s="160"/>
      <c r="J429" s="160"/>
      <c r="K429" s="160"/>
      <c r="L429" s="160"/>
      <c r="M429" s="160"/>
      <c r="N429" s="159"/>
      <c r="O429" s="159"/>
      <c r="P429" s="159"/>
      <c r="Q429" s="159"/>
      <c r="R429" s="160"/>
      <c r="S429" s="160"/>
      <c r="T429" s="160"/>
      <c r="U429" s="160"/>
      <c r="V429" s="160"/>
      <c r="W429" s="160"/>
      <c r="X429" s="160"/>
      <c r="Y429" s="160"/>
      <c r="Z429" s="149"/>
      <c r="AA429" s="149"/>
      <c r="AB429" s="149"/>
      <c r="AC429" s="149"/>
      <c r="AD429" s="149"/>
      <c r="AE429" s="149"/>
      <c r="AF429" s="149"/>
      <c r="AG429" s="149" t="s">
        <v>284</v>
      </c>
      <c r="AH429" s="149">
        <v>0</v>
      </c>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row>
    <row r="430" spans="1:60" outlineLevel="2" x14ac:dyDescent="0.2">
      <c r="A430" s="156"/>
      <c r="B430" s="157"/>
      <c r="C430" s="251"/>
      <c r="D430" s="252"/>
      <c r="E430" s="252"/>
      <c r="F430" s="252"/>
      <c r="G430" s="252"/>
      <c r="H430" s="160"/>
      <c r="I430" s="160"/>
      <c r="J430" s="160"/>
      <c r="K430" s="160"/>
      <c r="L430" s="160"/>
      <c r="M430" s="160"/>
      <c r="N430" s="159"/>
      <c r="O430" s="159"/>
      <c r="P430" s="159"/>
      <c r="Q430" s="159"/>
      <c r="R430" s="160"/>
      <c r="S430" s="160"/>
      <c r="T430" s="160"/>
      <c r="U430" s="160"/>
      <c r="V430" s="160"/>
      <c r="W430" s="160"/>
      <c r="X430" s="160"/>
      <c r="Y430" s="160"/>
      <c r="Z430" s="149"/>
      <c r="AA430" s="149"/>
      <c r="AB430" s="149"/>
      <c r="AC430" s="149"/>
      <c r="AD430" s="149"/>
      <c r="AE430" s="149"/>
      <c r="AF430" s="149"/>
      <c r="AG430" s="149" t="s">
        <v>279</v>
      </c>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row>
    <row r="431" spans="1:60" x14ac:dyDescent="0.2">
      <c r="A431" s="168" t="s">
        <v>267</v>
      </c>
      <c r="B431" s="169" t="s">
        <v>234</v>
      </c>
      <c r="C431" s="184" t="s">
        <v>235</v>
      </c>
      <c r="D431" s="170"/>
      <c r="E431" s="171"/>
      <c r="F431" s="172"/>
      <c r="G431" s="172">
        <f>SUMIF(AG432:AG475,"&lt;&gt;NOR",G432:G475)</f>
        <v>0</v>
      </c>
      <c r="H431" s="172"/>
      <c r="I431" s="172">
        <f>SUM(I432:I475)</f>
        <v>0</v>
      </c>
      <c r="J431" s="172"/>
      <c r="K431" s="172">
        <f>SUM(K432:K475)</f>
        <v>0</v>
      </c>
      <c r="L431" s="172"/>
      <c r="M431" s="172">
        <f>SUM(M432:M475)</f>
        <v>0</v>
      </c>
      <c r="N431" s="171"/>
      <c r="O431" s="171">
        <f>SUM(O432:O475)</f>
        <v>0</v>
      </c>
      <c r="P431" s="171"/>
      <c r="Q431" s="171">
        <f>SUM(Q432:Q475)</f>
        <v>0</v>
      </c>
      <c r="R431" s="172"/>
      <c r="S431" s="172"/>
      <c r="T431" s="173"/>
      <c r="U431" s="167"/>
      <c r="V431" s="167">
        <f>SUM(V432:V475)</f>
        <v>15.48</v>
      </c>
      <c r="W431" s="167"/>
      <c r="X431" s="167"/>
      <c r="Y431" s="167"/>
      <c r="AG431" t="s">
        <v>268</v>
      </c>
    </row>
    <row r="432" spans="1:60" outlineLevel="1" x14ac:dyDescent="0.2">
      <c r="A432" s="175">
        <v>109</v>
      </c>
      <c r="B432" s="176" t="s">
        <v>706</v>
      </c>
      <c r="C432" s="185" t="s">
        <v>707</v>
      </c>
      <c r="D432" s="177" t="s">
        <v>367</v>
      </c>
      <c r="E432" s="178">
        <v>4.5071399999999997</v>
      </c>
      <c r="F432" s="179"/>
      <c r="G432" s="180">
        <f>ROUND(E432*F432,2)</f>
        <v>0</v>
      </c>
      <c r="H432" s="179"/>
      <c r="I432" s="180">
        <f>ROUND(E432*H432,2)</f>
        <v>0</v>
      </c>
      <c r="J432" s="179"/>
      <c r="K432" s="180">
        <f>ROUND(E432*J432,2)</f>
        <v>0</v>
      </c>
      <c r="L432" s="180">
        <v>21</v>
      </c>
      <c r="M432" s="180">
        <f>G432*(1+L432/100)</f>
        <v>0</v>
      </c>
      <c r="N432" s="178">
        <v>0</v>
      </c>
      <c r="O432" s="178">
        <f>ROUND(E432*N432,2)</f>
        <v>0</v>
      </c>
      <c r="P432" s="178">
        <v>0</v>
      </c>
      <c r="Q432" s="178">
        <f>ROUND(E432*P432,2)</f>
        <v>0</v>
      </c>
      <c r="R432" s="180" t="s">
        <v>708</v>
      </c>
      <c r="S432" s="180" t="s">
        <v>272</v>
      </c>
      <c r="T432" s="181" t="s">
        <v>272</v>
      </c>
      <c r="U432" s="160">
        <v>0.749</v>
      </c>
      <c r="V432" s="160">
        <f>ROUND(E432*U432,2)</f>
        <v>3.38</v>
      </c>
      <c r="W432" s="160"/>
      <c r="X432" s="160" t="s">
        <v>709</v>
      </c>
      <c r="Y432" s="160" t="s">
        <v>275</v>
      </c>
      <c r="Z432" s="149"/>
      <c r="AA432" s="149"/>
      <c r="AB432" s="149"/>
      <c r="AC432" s="149"/>
      <c r="AD432" s="149"/>
      <c r="AE432" s="149"/>
      <c r="AF432" s="149"/>
      <c r="AG432" s="149" t="s">
        <v>710</v>
      </c>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row>
    <row r="433" spans="1:60" ht="22.5" outlineLevel="2" x14ac:dyDescent="0.2">
      <c r="A433" s="156"/>
      <c r="B433" s="157"/>
      <c r="C433" s="260" t="s">
        <v>711</v>
      </c>
      <c r="D433" s="261"/>
      <c r="E433" s="261"/>
      <c r="F433" s="261"/>
      <c r="G433" s="261"/>
      <c r="H433" s="160"/>
      <c r="I433" s="160"/>
      <c r="J433" s="160"/>
      <c r="K433" s="160"/>
      <c r="L433" s="160"/>
      <c r="M433" s="160"/>
      <c r="N433" s="159"/>
      <c r="O433" s="159"/>
      <c r="P433" s="159"/>
      <c r="Q433" s="159"/>
      <c r="R433" s="160"/>
      <c r="S433" s="160"/>
      <c r="T433" s="160"/>
      <c r="U433" s="160"/>
      <c r="V433" s="160"/>
      <c r="W433" s="160"/>
      <c r="X433" s="160"/>
      <c r="Y433" s="160"/>
      <c r="Z433" s="149"/>
      <c r="AA433" s="149"/>
      <c r="AB433" s="149"/>
      <c r="AC433" s="149"/>
      <c r="AD433" s="149"/>
      <c r="AE433" s="149"/>
      <c r="AF433" s="149"/>
      <c r="AG433" s="149" t="s">
        <v>316</v>
      </c>
      <c r="AH433" s="149"/>
      <c r="AI433" s="149"/>
      <c r="AJ433" s="149"/>
      <c r="AK433" s="149"/>
      <c r="AL433" s="149"/>
      <c r="AM433" s="149"/>
      <c r="AN433" s="149"/>
      <c r="AO433" s="149"/>
      <c r="AP433" s="149"/>
      <c r="AQ433" s="149"/>
      <c r="AR433" s="149"/>
      <c r="AS433" s="149"/>
      <c r="AT433" s="149"/>
      <c r="AU433" s="149"/>
      <c r="AV433" s="149"/>
      <c r="AW433" s="149"/>
      <c r="AX433" s="149"/>
      <c r="AY433" s="149"/>
      <c r="AZ433" s="149"/>
      <c r="BA433" s="183" t="str">
        <f>C433</f>
        <v>s popřípadným nutným naložením do dopravního zařízení, s vyprázdněním dopravního zařízení na hromadu nebo do dopravního prostředku, vč. příplatku za každých dalších i započatých 3,5 m výšky nad 3,5 m,</v>
      </c>
      <c r="BB433" s="149"/>
      <c r="BC433" s="149"/>
      <c r="BD433" s="149"/>
      <c r="BE433" s="149"/>
      <c r="BF433" s="149"/>
      <c r="BG433" s="149"/>
      <c r="BH433" s="149"/>
    </row>
    <row r="434" spans="1:60" outlineLevel="2" x14ac:dyDescent="0.2">
      <c r="A434" s="156"/>
      <c r="B434" s="157"/>
      <c r="C434" s="186" t="s">
        <v>712</v>
      </c>
      <c r="D434" s="165"/>
      <c r="E434" s="166"/>
      <c r="F434" s="160"/>
      <c r="G434" s="160"/>
      <c r="H434" s="160"/>
      <c r="I434" s="160"/>
      <c r="J434" s="160"/>
      <c r="K434" s="160"/>
      <c r="L434" s="160"/>
      <c r="M434" s="160"/>
      <c r="N434" s="159"/>
      <c r="O434" s="159"/>
      <c r="P434" s="159"/>
      <c r="Q434" s="159"/>
      <c r="R434" s="160"/>
      <c r="S434" s="160"/>
      <c r="T434" s="160"/>
      <c r="U434" s="160"/>
      <c r="V434" s="160"/>
      <c r="W434" s="160"/>
      <c r="X434" s="160"/>
      <c r="Y434" s="160"/>
      <c r="Z434" s="149"/>
      <c r="AA434" s="149"/>
      <c r="AB434" s="149"/>
      <c r="AC434" s="149"/>
      <c r="AD434" s="149"/>
      <c r="AE434" s="149"/>
      <c r="AF434" s="149"/>
      <c r="AG434" s="149" t="s">
        <v>284</v>
      </c>
      <c r="AH434" s="149">
        <v>0</v>
      </c>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row>
    <row r="435" spans="1:60" ht="22.5" outlineLevel="3" x14ac:dyDescent="0.2">
      <c r="A435" s="156"/>
      <c r="B435" s="157"/>
      <c r="C435" s="186" t="s">
        <v>713</v>
      </c>
      <c r="D435" s="165"/>
      <c r="E435" s="166"/>
      <c r="F435" s="160"/>
      <c r="G435" s="160"/>
      <c r="H435" s="160"/>
      <c r="I435" s="160"/>
      <c r="J435" s="160"/>
      <c r="K435" s="160"/>
      <c r="L435" s="160"/>
      <c r="M435" s="160"/>
      <c r="N435" s="159"/>
      <c r="O435" s="159"/>
      <c r="P435" s="159"/>
      <c r="Q435" s="159"/>
      <c r="R435" s="160"/>
      <c r="S435" s="160"/>
      <c r="T435" s="160"/>
      <c r="U435" s="160"/>
      <c r="V435" s="160"/>
      <c r="W435" s="160"/>
      <c r="X435" s="160"/>
      <c r="Y435" s="160"/>
      <c r="Z435" s="149"/>
      <c r="AA435" s="149"/>
      <c r="AB435" s="149"/>
      <c r="AC435" s="149"/>
      <c r="AD435" s="149"/>
      <c r="AE435" s="149"/>
      <c r="AF435" s="149"/>
      <c r="AG435" s="149" t="s">
        <v>284</v>
      </c>
      <c r="AH435" s="149">
        <v>0</v>
      </c>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row>
    <row r="436" spans="1:60" outlineLevel="3" x14ac:dyDescent="0.2">
      <c r="A436" s="156"/>
      <c r="B436" s="157"/>
      <c r="C436" s="186" t="s">
        <v>714</v>
      </c>
      <c r="D436" s="165"/>
      <c r="E436" s="166">
        <v>4.5071399999999997</v>
      </c>
      <c r="F436" s="160"/>
      <c r="G436" s="160"/>
      <c r="H436" s="160"/>
      <c r="I436" s="160"/>
      <c r="J436" s="160"/>
      <c r="K436" s="160"/>
      <c r="L436" s="160"/>
      <c r="M436" s="160"/>
      <c r="N436" s="159"/>
      <c r="O436" s="159"/>
      <c r="P436" s="159"/>
      <c r="Q436" s="159"/>
      <c r="R436" s="160"/>
      <c r="S436" s="160"/>
      <c r="T436" s="160"/>
      <c r="U436" s="160"/>
      <c r="V436" s="160"/>
      <c r="W436" s="160"/>
      <c r="X436" s="160"/>
      <c r="Y436" s="160"/>
      <c r="Z436" s="149"/>
      <c r="AA436" s="149"/>
      <c r="AB436" s="149"/>
      <c r="AC436" s="149"/>
      <c r="AD436" s="149"/>
      <c r="AE436" s="149"/>
      <c r="AF436" s="149"/>
      <c r="AG436" s="149" t="s">
        <v>284</v>
      </c>
      <c r="AH436" s="149">
        <v>0</v>
      </c>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row>
    <row r="437" spans="1:60" outlineLevel="2" x14ac:dyDescent="0.2">
      <c r="A437" s="156"/>
      <c r="B437" s="157"/>
      <c r="C437" s="251"/>
      <c r="D437" s="252"/>
      <c r="E437" s="252"/>
      <c r="F437" s="252"/>
      <c r="G437" s="252"/>
      <c r="H437" s="160"/>
      <c r="I437" s="160"/>
      <c r="J437" s="160"/>
      <c r="K437" s="160"/>
      <c r="L437" s="160"/>
      <c r="M437" s="160"/>
      <c r="N437" s="159"/>
      <c r="O437" s="159"/>
      <c r="P437" s="159"/>
      <c r="Q437" s="159"/>
      <c r="R437" s="160"/>
      <c r="S437" s="160"/>
      <c r="T437" s="160"/>
      <c r="U437" s="160"/>
      <c r="V437" s="160"/>
      <c r="W437" s="160"/>
      <c r="X437" s="160"/>
      <c r="Y437" s="160"/>
      <c r="Z437" s="149"/>
      <c r="AA437" s="149"/>
      <c r="AB437" s="149"/>
      <c r="AC437" s="149"/>
      <c r="AD437" s="149"/>
      <c r="AE437" s="149"/>
      <c r="AF437" s="149"/>
      <c r="AG437" s="149" t="s">
        <v>279</v>
      </c>
      <c r="AH437" s="149"/>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row>
    <row r="438" spans="1:60" ht="22.5" outlineLevel="1" x14ac:dyDescent="0.2">
      <c r="A438" s="175">
        <v>110</v>
      </c>
      <c r="B438" s="176" t="s">
        <v>715</v>
      </c>
      <c r="C438" s="185" t="s">
        <v>716</v>
      </c>
      <c r="D438" s="177" t="s">
        <v>367</v>
      </c>
      <c r="E438" s="178">
        <v>4.5071399999999997</v>
      </c>
      <c r="F438" s="179"/>
      <c r="G438" s="180">
        <f>ROUND(E438*F438,2)</f>
        <v>0</v>
      </c>
      <c r="H438" s="179"/>
      <c r="I438" s="180">
        <f>ROUND(E438*H438,2)</f>
        <v>0</v>
      </c>
      <c r="J438" s="179"/>
      <c r="K438" s="180">
        <f>ROUND(E438*J438,2)</f>
        <v>0</v>
      </c>
      <c r="L438" s="180">
        <v>21</v>
      </c>
      <c r="M438" s="180">
        <f>G438*(1+L438/100)</f>
        <v>0</v>
      </c>
      <c r="N438" s="178">
        <v>0</v>
      </c>
      <c r="O438" s="178">
        <f>ROUND(E438*N438,2)</f>
        <v>0</v>
      </c>
      <c r="P438" s="178">
        <v>0</v>
      </c>
      <c r="Q438" s="178">
        <f>ROUND(E438*P438,2)</f>
        <v>0</v>
      </c>
      <c r="R438" s="180" t="s">
        <v>717</v>
      </c>
      <c r="S438" s="180" t="s">
        <v>272</v>
      </c>
      <c r="T438" s="181" t="s">
        <v>272</v>
      </c>
      <c r="U438" s="160">
        <v>1.1399999999999999</v>
      </c>
      <c r="V438" s="160">
        <f>ROUND(E438*U438,2)</f>
        <v>5.14</v>
      </c>
      <c r="W438" s="160"/>
      <c r="X438" s="160" t="s">
        <v>709</v>
      </c>
      <c r="Y438" s="160" t="s">
        <v>275</v>
      </c>
      <c r="Z438" s="149"/>
      <c r="AA438" s="149"/>
      <c r="AB438" s="149"/>
      <c r="AC438" s="149"/>
      <c r="AD438" s="149"/>
      <c r="AE438" s="149"/>
      <c r="AF438" s="149"/>
      <c r="AG438" s="149" t="s">
        <v>710</v>
      </c>
      <c r="AH438" s="149"/>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row>
    <row r="439" spans="1:60" ht="22.5" outlineLevel="2" x14ac:dyDescent="0.2">
      <c r="A439" s="156"/>
      <c r="B439" s="157"/>
      <c r="C439" s="260" t="s">
        <v>718</v>
      </c>
      <c r="D439" s="261"/>
      <c r="E439" s="261"/>
      <c r="F439" s="261"/>
      <c r="G439" s="261"/>
      <c r="H439" s="160"/>
      <c r="I439" s="160"/>
      <c r="J439" s="160"/>
      <c r="K439" s="160"/>
      <c r="L439" s="160"/>
      <c r="M439" s="160"/>
      <c r="N439" s="159"/>
      <c r="O439" s="159"/>
      <c r="P439" s="159"/>
      <c r="Q439" s="159"/>
      <c r="R439" s="160"/>
      <c r="S439" s="160"/>
      <c r="T439" s="160"/>
      <c r="U439" s="160"/>
      <c r="V439" s="160"/>
      <c r="W439" s="160"/>
      <c r="X439" s="160"/>
      <c r="Y439" s="160"/>
      <c r="Z439" s="149"/>
      <c r="AA439" s="149"/>
      <c r="AB439" s="149"/>
      <c r="AC439" s="149"/>
      <c r="AD439" s="149"/>
      <c r="AE439" s="149"/>
      <c r="AF439" s="149"/>
      <c r="AG439" s="149" t="s">
        <v>316</v>
      </c>
      <c r="AH439" s="149"/>
      <c r="AI439" s="149"/>
      <c r="AJ439" s="149"/>
      <c r="AK439" s="149"/>
      <c r="AL439" s="149"/>
      <c r="AM439" s="149"/>
      <c r="AN439" s="149"/>
      <c r="AO439" s="149"/>
      <c r="AP439" s="149"/>
      <c r="AQ439" s="149"/>
      <c r="AR439" s="149"/>
      <c r="AS439" s="149"/>
      <c r="AT439" s="149"/>
      <c r="AU439" s="149"/>
      <c r="AV439" s="149"/>
      <c r="AW439" s="149"/>
      <c r="AX439" s="149"/>
      <c r="AY439" s="149"/>
      <c r="AZ439" s="149"/>
      <c r="BA439" s="183" t="str">
        <f>C439</f>
        <v>vybouraných hmot se složením a hrubým urovnáním nebo přeložením na jiný dopravní prostředek, nebo nakládání na dopravní prostředek pro vodorovnou dopravu,</v>
      </c>
      <c r="BB439" s="149"/>
      <c r="BC439" s="149"/>
      <c r="BD439" s="149"/>
      <c r="BE439" s="149"/>
      <c r="BF439" s="149"/>
      <c r="BG439" s="149"/>
      <c r="BH439" s="149"/>
    </row>
    <row r="440" spans="1:60" outlineLevel="2" x14ac:dyDescent="0.2">
      <c r="A440" s="156"/>
      <c r="B440" s="157"/>
      <c r="C440" s="186" t="s">
        <v>712</v>
      </c>
      <c r="D440" s="165"/>
      <c r="E440" s="166"/>
      <c r="F440" s="160"/>
      <c r="G440" s="160"/>
      <c r="H440" s="160"/>
      <c r="I440" s="160"/>
      <c r="J440" s="160"/>
      <c r="K440" s="160"/>
      <c r="L440" s="160"/>
      <c r="M440" s="160"/>
      <c r="N440" s="159"/>
      <c r="O440" s="159"/>
      <c r="P440" s="159"/>
      <c r="Q440" s="159"/>
      <c r="R440" s="160"/>
      <c r="S440" s="160"/>
      <c r="T440" s="160"/>
      <c r="U440" s="160"/>
      <c r="V440" s="160"/>
      <c r="W440" s="160"/>
      <c r="X440" s="160"/>
      <c r="Y440" s="160"/>
      <c r="Z440" s="149"/>
      <c r="AA440" s="149"/>
      <c r="AB440" s="149"/>
      <c r="AC440" s="149"/>
      <c r="AD440" s="149"/>
      <c r="AE440" s="149"/>
      <c r="AF440" s="149"/>
      <c r="AG440" s="149" t="s">
        <v>284</v>
      </c>
      <c r="AH440" s="149">
        <v>0</v>
      </c>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row>
    <row r="441" spans="1:60" ht="22.5" outlineLevel="3" x14ac:dyDescent="0.2">
      <c r="A441" s="156"/>
      <c r="B441" s="157"/>
      <c r="C441" s="186" t="s">
        <v>713</v>
      </c>
      <c r="D441" s="165"/>
      <c r="E441" s="166"/>
      <c r="F441" s="160"/>
      <c r="G441" s="160"/>
      <c r="H441" s="160"/>
      <c r="I441" s="160"/>
      <c r="J441" s="160"/>
      <c r="K441" s="160"/>
      <c r="L441" s="160"/>
      <c r="M441" s="160"/>
      <c r="N441" s="159"/>
      <c r="O441" s="159"/>
      <c r="P441" s="159"/>
      <c r="Q441" s="159"/>
      <c r="R441" s="160"/>
      <c r="S441" s="160"/>
      <c r="T441" s="160"/>
      <c r="U441" s="160"/>
      <c r="V441" s="160"/>
      <c r="W441" s="160"/>
      <c r="X441" s="160"/>
      <c r="Y441" s="160"/>
      <c r="Z441" s="149"/>
      <c r="AA441" s="149"/>
      <c r="AB441" s="149"/>
      <c r="AC441" s="149"/>
      <c r="AD441" s="149"/>
      <c r="AE441" s="149"/>
      <c r="AF441" s="149"/>
      <c r="AG441" s="149" t="s">
        <v>284</v>
      </c>
      <c r="AH441" s="149">
        <v>0</v>
      </c>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row>
    <row r="442" spans="1:60" outlineLevel="3" x14ac:dyDescent="0.2">
      <c r="A442" s="156"/>
      <c r="B442" s="157"/>
      <c r="C442" s="186" t="s">
        <v>714</v>
      </c>
      <c r="D442" s="165"/>
      <c r="E442" s="166">
        <v>4.5071399999999997</v>
      </c>
      <c r="F442" s="160"/>
      <c r="G442" s="160"/>
      <c r="H442" s="160"/>
      <c r="I442" s="160"/>
      <c r="J442" s="160"/>
      <c r="K442" s="160"/>
      <c r="L442" s="160"/>
      <c r="M442" s="160"/>
      <c r="N442" s="159"/>
      <c r="O442" s="159"/>
      <c r="P442" s="159"/>
      <c r="Q442" s="159"/>
      <c r="R442" s="160"/>
      <c r="S442" s="160"/>
      <c r="T442" s="160"/>
      <c r="U442" s="160"/>
      <c r="V442" s="160"/>
      <c r="W442" s="160"/>
      <c r="X442" s="160"/>
      <c r="Y442" s="160"/>
      <c r="Z442" s="149"/>
      <c r="AA442" s="149"/>
      <c r="AB442" s="149"/>
      <c r="AC442" s="149"/>
      <c r="AD442" s="149"/>
      <c r="AE442" s="149"/>
      <c r="AF442" s="149"/>
      <c r="AG442" s="149" t="s">
        <v>284</v>
      </c>
      <c r="AH442" s="149">
        <v>0</v>
      </c>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row>
    <row r="443" spans="1:60" outlineLevel="2" x14ac:dyDescent="0.2">
      <c r="A443" s="156"/>
      <c r="B443" s="157"/>
      <c r="C443" s="251"/>
      <c r="D443" s="252"/>
      <c r="E443" s="252"/>
      <c r="F443" s="252"/>
      <c r="G443" s="252"/>
      <c r="H443" s="160"/>
      <c r="I443" s="160"/>
      <c r="J443" s="160"/>
      <c r="K443" s="160"/>
      <c r="L443" s="160"/>
      <c r="M443" s="160"/>
      <c r="N443" s="159"/>
      <c r="O443" s="159"/>
      <c r="P443" s="159"/>
      <c r="Q443" s="159"/>
      <c r="R443" s="160"/>
      <c r="S443" s="160"/>
      <c r="T443" s="160"/>
      <c r="U443" s="160"/>
      <c r="V443" s="160"/>
      <c r="W443" s="160"/>
      <c r="X443" s="160"/>
      <c r="Y443" s="160"/>
      <c r="Z443" s="149"/>
      <c r="AA443" s="149"/>
      <c r="AB443" s="149"/>
      <c r="AC443" s="149"/>
      <c r="AD443" s="149"/>
      <c r="AE443" s="149"/>
      <c r="AF443" s="149"/>
      <c r="AG443" s="149" t="s">
        <v>279</v>
      </c>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row>
    <row r="444" spans="1:60" outlineLevel="1" x14ac:dyDescent="0.2">
      <c r="A444" s="175">
        <v>111</v>
      </c>
      <c r="B444" s="176" t="s">
        <v>719</v>
      </c>
      <c r="C444" s="185" t="s">
        <v>720</v>
      </c>
      <c r="D444" s="177" t="s">
        <v>367</v>
      </c>
      <c r="E444" s="178">
        <v>4.5071399999999997</v>
      </c>
      <c r="F444" s="179"/>
      <c r="G444" s="180">
        <f>ROUND(E444*F444,2)</f>
        <v>0</v>
      </c>
      <c r="H444" s="179"/>
      <c r="I444" s="180">
        <f>ROUND(E444*H444,2)</f>
        <v>0</v>
      </c>
      <c r="J444" s="179"/>
      <c r="K444" s="180">
        <f>ROUND(E444*J444,2)</f>
        <v>0</v>
      </c>
      <c r="L444" s="180">
        <v>21</v>
      </c>
      <c r="M444" s="180">
        <f>G444*(1+L444/100)</f>
        <v>0</v>
      </c>
      <c r="N444" s="178">
        <v>0</v>
      </c>
      <c r="O444" s="178">
        <f>ROUND(E444*N444,2)</f>
        <v>0</v>
      </c>
      <c r="P444" s="178">
        <v>0</v>
      </c>
      <c r="Q444" s="178">
        <f>ROUND(E444*P444,2)</f>
        <v>0</v>
      </c>
      <c r="R444" s="180" t="s">
        <v>477</v>
      </c>
      <c r="S444" s="180" t="s">
        <v>272</v>
      </c>
      <c r="T444" s="181" t="s">
        <v>272</v>
      </c>
      <c r="U444" s="160">
        <v>0.49</v>
      </c>
      <c r="V444" s="160">
        <f>ROUND(E444*U444,2)</f>
        <v>2.21</v>
      </c>
      <c r="W444" s="160"/>
      <c r="X444" s="160" t="s">
        <v>709</v>
      </c>
      <c r="Y444" s="160" t="s">
        <v>275</v>
      </c>
      <c r="Z444" s="149"/>
      <c r="AA444" s="149"/>
      <c r="AB444" s="149"/>
      <c r="AC444" s="149"/>
      <c r="AD444" s="149"/>
      <c r="AE444" s="149"/>
      <c r="AF444" s="149"/>
      <c r="AG444" s="149" t="s">
        <v>710</v>
      </c>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row>
    <row r="445" spans="1:60" outlineLevel="2" x14ac:dyDescent="0.2">
      <c r="A445" s="156"/>
      <c r="B445" s="157"/>
      <c r="C445" s="249" t="s">
        <v>721</v>
      </c>
      <c r="D445" s="250"/>
      <c r="E445" s="250"/>
      <c r="F445" s="250"/>
      <c r="G445" s="250"/>
      <c r="H445" s="160"/>
      <c r="I445" s="160"/>
      <c r="J445" s="160"/>
      <c r="K445" s="160"/>
      <c r="L445" s="160"/>
      <c r="M445" s="160"/>
      <c r="N445" s="159"/>
      <c r="O445" s="159"/>
      <c r="P445" s="159"/>
      <c r="Q445" s="159"/>
      <c r="R445" s="160"/>
      <c r="S445" s="160"/>
      <c r="T445" s="160"/>
      <c r="U445" s="160"/>
      <c r="V445" s="160"/>
      <c r="W445" s="160"/>
      <c r="X445" s="160"/>
      <c r="Y445" s="160"/>
      <c r="Z445" s="149"/>
      <c r="AA445" s="149"/>
      <c r="AB445" s="149"/>
      <c r="AC445" s="149"/>
      <c r="AD445" s="149"/>
      <c r="AE445" s="149"/>
      <c r="AF445" s="149"/>
      <c r="AG445" s="149" t="s">
        <v>278</v>
      </c>
      <c r="AH445" s="149"/>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row>
    <row r="446" spans="1:60" outlineLevel="2" x14ac:dyDescent="0.2">
      <c r="A446" s="156"/>
      <c r="B446" s="157"/>
      <c r="C446" s="186" t="s">
        <v>712</v>
      </c>
      <c r="D446" s="165"/>
      <c r="E446" s="166"/>
      <c r="F446" s="160"/>
      <c r="G446" s="160"/>
      <c r="H446" s="160"/>
      <c r="I446" s="160"/>
      <c r="J446" s="160"/>
      <c r="K446" s="160"/>
      <c r="L446" s="160"/>
      <c r="M446" s="160"/>
      <c r="N446" s="159"/>
      <c r="O446" s="159"/>
      <c r="P446" s="159"/>
      <c r="Q446" s="159"/>
      <c r="R446" s="160"/>
      <c r="S446" s="160"/>
      <c r="T446" s="160"/>
      <c r="U446" s="160"/>
      <c r="V446" s="160"/>
      <c r="W446" s="160"/>
      <c r="X446" s="160"/>
      <c r="Y446" s="160"/>
      <c r="Z446" s="149"/>
      <c r="AA446" s="149"/>
      <c r="AB446" s="149"/>
      <c r="AC446" s="149"/>
      <c r="AD446" s="149"/>
      <c r="AE446" s="149"/>
      <c r="AF446" s="149"/>
      <c r="AG446" s="149" t="s">
        <v>284</v>
      </c>
      <c r="AH446" s="149">
        <v>0</v>
      </c>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row>
    <row r="447" spans="1:60" ht="22.5" outlineLevel="3" x14ac:dyDescent="0.2">
      <c r="A447" s="156"/>
      <c r="B447" s="157"/>
      <c r="C447" s="186" t="s">
        <v>713</v>
      </c>
      <c r="D447" s="165"/>
      <c r="E447" s="166"/>
      <c r="F447" s="160"/>
      <c r="G447" s="160"/>
      <c r="H447" s="160"/>
      <c r="I447" s="160"/>
      <c r="J447" s="160"/>
      <c r="K447" s="160"/>
      <c r="L447" s="160"/>
      <c r="M447" s="160"/>
      <c r="N447" s="159"/>
      <c r="O447" s="159"/>
      <c r="P447" s="159"/>
      <c r="Q447" s="159"/>
      <c r="R447" s="160"/>
      <c r="S447" s="160"/>
      <c r="T447" s="160"/>
      <c r="U447" s="160"/>
      <c r="V447" s="160"/>
      <c r="W447" s="160"/>
      <c r="X447" s="160"/>
      <c r="Y447" s="160"/>
      <c r="Z447" s="149"/>
      <c r="AA447" s="149"/>
      <c r="AB447" s="149"/>
      <c r="AC447" s="149"/>
      <c r="AD447" s="149"/>
      <c r="AE447" s="149"/>
      <c r="AF447" s="149"/>
      <c r="AG447" s="149" t="s">
        <v>284</v>
      </c>
      <c r="AH447" s="149">
        <v>0</v>
      </c>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row>
    <row r="448" spans="1:60" outlineLevel="3" x14ac:dyDescent="0.2">
      <c r="A448" s="156"/>
      <c r="B448" s="157"/>
      <c r="C448" s="186" t="s">
        <v>714</v>
      </c>
      <c r="D448" s="165"/>
      <c r="E448" s="166">
        <v>4.5071399999999997</v>
      </c>
      <c r="F448" s="160"/>
      <c r="G448" s="160"/>
      <c r="H448" s="160"/>
      <c r="I448" s="160"/>
      <c r="J448" s="160"/>
      <c r="K448" s="160"/>
      <c r="L448" s="160"/>
      <c r="M448" s="160"/>
      <c r="N448" s="159"/>
      <c r="O448" s="159"/>
      <c r="P448" s="159"/>
      <c r="Q448" s="159"/>
      <c r="R448" s="160"/>
      <c r="S448" s="160"/>
      <c r="T448" s="160"/>
      <c r="U448" s="160"/>
      <c r="V448" s="160"/>
      <c r="W448" s="160"/>
      <c r="X448" s="160"/>
      <c r="Y448" s="160"/>
      <c r="Z448" s="149"/>
      <c r="AA448" s="149"/>
      <c r="AB448" s="149"/>
      <c r="AC448" s="149"/>
      <c r="AD448" s="149"/>
      <c r="AE448" s="149"/>
      <c r="AF448" s="149"/>
      <c r="AG448" s="149" t="s">
        <v>284</v>
      </c>
      <c r="AH448" s="149">
        <v>0</v>
      </c>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row>
    <row r="449" spans="1:60" outlineLevel="2" x14ac:dyDescent="0.2">
      <c r="A449" s="156"/>
      <c r="B449" s="157"/>
      <c r="C449" s="251"/>
      <c r="D449" s="252"/>
      <c r="E449" s="252"/>
      <c r="F449" s="252"/>
      <c r="G449" s="252"/>
      <c r="H449" s="160"/>
      <c r="I449" s="160"/>
      <c r="J449" s="160"/>
      <c r="K449" s="160"/>
      <c r="L449" s="160"/>
      <c r="M449" s="160"/>
      <c r="N449" s="159"/>
      <c r="O449" s="159"/>
      <c r="P449" s="159"/>
      <c r="Q449" s="159"/>
      <c r="R449" s="160"/>
      <c r="S449" s="160"/>
      <c r="T449" s="160"/>
      <c r="U449" s="160"/>
      <c r="V449" s="160"/>
      <c r="W449" s="160"/>
      <c r="X449" s="160"/>
      <c r="Y449" s="160"/>
      <c r="Z449" s="149"/>
      <c r="AA449" s="149"/>
      <c r="AB449" s="149"/>
      <c r="AC449" s="149"/>
      <c r="AD449" s="149"/>
      <c r="AE449" s="149"/>
      <c r="AF449" s="149"/>
      <c r="AG449" s="149" t="s">
        <v>279</v>
      </c>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row>
    <row r="450" spans="1:60" outlineLevel="1" x14ac:dyDescent="0.2">
      <c r="A450" s="175">
        <v>112</v>
      </c>
      <c r="B450" s="176" t="s">
        <v>722</v>
      </c>
      <c r="C450" s="185" t="s">
        <v>723</v>
      </c>
      <c r="D450" s="177" t="s">
        <v>367</v>
      </c>
      <c r="E450" s="178">
        <v>4.5071399999999997</v>
      </c>
      <c r="F450" s="179"/>
      <c r="G450" s="180">
        <f>ROUND(E450*F450,2)</f>
        <v>0</v>
      </c>
      <c r="H450" s="179"/>
      <c r="I450" s="180">
        <f>ROUND(E450*H450,2)</f>
        <v>0</v>
      </c>
      <c r="J450" s="179"/>
      <c r="K450" s="180">
        <f>ROUND(E450*J450,2)</f>
        <v>0</v>
      </c>
      <c r="L450" s="180">
        <v>21</v>
      </c>
      <c r="M450" s="180">
        <f>G450*(1+L450/100)</f>
        <v>0</v>
      </c>
      <c r="N450" s="178">
        <v>0</v>
      </c>
      <c r="O450" s="178">
        <f>ROUND(E450*N450,2)</f>
        <v>0</v>
      </c>
      <c r="P450" s="178">
        <v>0</v>
      </c>
      <c r="Q450" s="178">
        <f>ROUND(E450*P450,2)</f>
        <v>0</v>
      </c>
      <c r="R450" s="180" t="s">
        <v>477</v>
      </c>
      <c r="S450" s="180" t="s">
        <v>272</v>
      </c>
      <c r="T450" s="181" t="s">
        <v>272</v>
      </c>
      <c r="U450" s="160">
        <v>0</v>
      </c>
      <c r="V450" s="160">
        <f>ROUND(E450*U450,2)</f>
        <v>0</v>
      </c>
      <c r="W450" s="160"/>
      <c r="X450" s="160" t="s">
        <v>709</v>
      </c>
      <c r="Y450" s="160" t="s">
        <v>275</v>
      </c>
      <c r="Z450" s="149"/>
      <c r="AA450" s="149"/>
      <c r="AB450" s="149"/>
      <c r="AC450" s="149"/>
      <c r="AD450" s="149"/>
      <c r="AE450" s="149"/>
      <c r="AF450" s="149"/>
      <c r="AG450" s="149" t="s">
        <v>710</v>
      </c>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row>
    <row r="451" spans="1:60" outlineLevel="2" x14ac:dyDescent="0.2">
      <c r="A451" s="156"/>
      <c r="B451" s="157"/>
      <c r="C451" s="186" t="s">
        <v>712</v>
      </c>
      <c r="D451" s="165"/>
      <c r="E451" s="166"/>
      <c r="F451" s="160"/>
      <c r="G451" s="160"/>
      <c r="H451" s="160"/>
      <c r="I451" s="160"/>
      <c r="J451" s="160"/>
      <c r="K451" s="160"/>
      <c r="L451" s="160"/>
      <c r="M451" s="160"/>
      <c r="N451" s="159"/>
      <c r="O451" s="159"/>
      <c r="P451" s="159"/>
      <c r="Q451" s="159"/>
      <c r="R451" s="160"/>
      <c r="S451" s="160"/>
      <c r="T451" s="160"/>
      <c r="U451" s="160"/>
      <c r="V451" s="160"/>
      <c r="W451" s="160"/>
      <c r="X451" s="160"/>
      <c r="Y451" s="160"/>
      <c r="Z451" s="149"/>
      <c r="AA451" s="149"/>
      <c r="AB451" s="149"/>
      <c r="AC451" s="149"/>
      <c r="AD451" s="149"/>
      <c r="AE451" s="149"/>
      <c r="AF451" s="149"/>
      <c r="AG451" s="149" t="s">
        <v>284</v>
      </c>
      <c r="AH451" s="149">
        <v>0</v>
      </c>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row>
    <row r="452" spans="1:60" ht="22.5" outlineLevel="3" x14ac:dyDescent="0.2">
      <c r="A452" s="156"/>
      <c r="B452" s="157"/>
      <c r="C452" s="186" t="s">
        <v>713</v>
      </c>
      <c r="D452" s="165"/>
      <c r="E452" s="166"/>
      <c r="F452" s="160"/>
      <c r="G452" s="160"/>
      <c r="H452" s="160"/>
      <c r="I452" s="160"/>
      <c r="J452" s="160"/>
      <c r="K452" s="160"/>
      <c r="L452" s="160"/>
      <c r="M452" s="160"/>
      <c r="N452" s="159"/>
      <c r="O452" s="159"/>
      <c r="P452" s="159"/>
      <c r="Q452" s="159"/>
      <c r="R452" s="160"/>
      <c r="S452" s="160"/>
      <c r="T452" s="160"/>
      <c r="U452" s="160"/>
      <c r="V452" s="160"/>
      <c r="W452" s="160"/>
      <c r="X452" s="160"/>
      <c r="Y452" s="160"/>
      <c r="Z452" s="149"/>
      <c r="AA452" s="149"/>
      <c r="AB452" s="149"/>
      <c r="AC452" s="149"/>
      <c r="AD452" s="149"/>
      <c r="AE452" s="149"/>
      <c r="AF452" s="149"/>
      <c r="AG452" s="149" t="s">
        <v>284</v>
      </c>
      <c r="AH452" s="149">
        <v>0</v>
      </c>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row>
    <row r="453" spans="1:60" outlineLevel="3" x14ac:dyDescent="0.2">
      <c r="A453" s="156"/>
      <c r="B453" s="157"/>
      <c r="C453" s="186" t="s">
        <v>714</v>
      </c>
      <c r="D453" s="165"/>
      <c r="E453" s="166">
        <v>4.5071399999999997</v>
      </c>
      <c r="F453" s="160"/>
      <c r="G453" s="160"/>
      <c r="H453" s="160"/>
      <c r="I453" s="160"/>
      <c r="J453" s="160"/>
      <c r="K453" s="160"/>
      <c r="L453" s="160"/>
      <c r="M453" s="160"/>
      <c r="N453" s="159"/>
      <c r="O453" s="159"/>
      <c r="P453" s="159"/>
      <c r="Q453" s="159"/>
      <c r="R453" s="160"/>
      <c r="S453" s="160"/>
      <c r="T453" s="160"/>
      <c r="U453" s="160"/>
      <c r="V453" s="160"/>
      <c r="W453" s="160"/>
      <c r="X453" s="160"/>
      <c r="Y453" s="160"/>
      <c r="Z453" s="149"/>
      <c r="AA453" s="149"/>
      <c r="AB453" s="149"/>
      <c r="AC453" s="149"/>
      <c r="AD453" s="149"/>
      <c r="AE453" s="149"/>
      <c r="AF453" s="149"/>
      <c r="AG453" s="149" t="s">
        <v>284</v>
      </c>
      <c r="AH453" s="149">
        <v>0</v>
      </c>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row>
    <row r="454" spans="1:60" outlineLevel="2" x14ac:dyDescent="0.2">
      <c r="A454" s="156"/>
      <c r="B454" s="157"/>
      <c r="C454" s="251"/>
      <c r="D454" s="252"/>
      <c r="E454" s="252"/>
      <c r="F454" s="252"/>
      <c r="G454" s="252"/>
      <c r="H454" s="160"/>
      <c r="I454" s="160"/>
      <c r="J454" s="160"/>
      <c r="K454" s="160"/>
      <c r="L454" s="160"/>
      <c r="M454" s="160"/>
      <c r="N454" s="159"/>
      <c r="O454" s="159"/>
      <c r="P454" s="159"/>
      <c r="Q454" s="159"/>
      <c r="R454" s="160"/>
      <c r="S454" s="160"/>
      <c r="T454" s="160"/>
      <c r="U454" s="160"/>
      <c r="V454" s="160"/>
      <c r="W454" s="160"/>
      <c r="X454" s="160"/>
      <c r="Y454" s="160"/>
      <c r="Z454" s="149"/>
      <c r="AA454" s="149"/>
      <c r="AB454" s="149"/>
      <c r="AC454" s="149"/>
      <c r="AD454" s="149"/>
      <c r="AE454" s="149"/>
      <c r="AF454" s="149"/>
      <c r="AG454" s="149" t="s">
        <v>279</v>
      </c>
      <c r="AH454" s="149"/>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row>
    <row r="455" spans="1:60" outlineLevel="1" x14ac:dyDescent="0.2">
      <c r="A455" s="175">
        <v>113</v>
      </c>
      <c r="B455" s="176" t="s">
        <v>724</v>
      </c>
      <c r="C455" s="185" t="s">
        <v>725</v>
      </c>
      <c r="D455" s="177" t="s">
        <v>367</v>
      </c>
      <c r="E455" s="178">
        <v>4.5071399999999997</v>
      </c>
      <c r="F455" s="179"/>
      <c r="G455" s="180">
        <f>ROUND(E455*F455,2)</f>
        <v>0</v>
      </c>
      <c r="H455" s="179"/>
      <c r="I455" s="180">
        <f>ROUND(E455*H455,2)</f>
        <v>0</v>
      </c>
      <c r="J455" s="179"/>
      <c r="K455" s="180">
        <f>ROUND(E455*J455,2)</f>
        <v>0</v>
      </c>
      <c r="L455" s="180">
        <v>21</v>
      </c>
      <c r="M455" s="180">
        <f>G455*(1+L455/100)</f>
        <v>0</v>
      </c>
      <c r="N455" s="178">
        <v>0</v>
      </c>
      <c r="O455" s="178">
        <f>ROUND(E455*N455,2)</f>
        <v>0</v>
      </c>
      <c r="P455" s="178">
        <v>0</v>
      </c>
      <c r="Q455" s="178">
        <f>ROUND(E455*P455,2)</f>
        <v>0</v>
      </c>
      <c r="R455" s="180" t="s">
        <v>477</v>
      </c>
      <c r="S455" s="180" t="s">
        <v>272</v>
      </c>
      <c r="T455" s="181" t="s">
        <v>272</v>
      </c>
      <c r="U455" s="160">
        <v>0.94199999999999995</v>
      </c>
      <c r="V455" s="160">
        <f>ROUND(E455*U455,2)</f>
        <v>4.25</v>
      </c>
      <c r="W455" s="160"/>
      <c r="X455" s="160" t="s">
        <v>709</v>
      </c>
      <c r="Y455" s="160" t="s">
        <v>275</v>
      </c>
      <c r="Z455" s="149"/>
      <c r="AA455" s="149"/>
      <c r="AB455" s="149"/>
      <c r="AC455" s="149"/>
      <c r="AD455" s="149"/>
      <c r="AE455" s="149"/>
      <c r="AF455" s="149"/>
      <c r="AG455" s="149" t="s">
        <v>710</v>
      </c>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row>
    <row r="456" spans="1:60" outlineLevel="2" x14ac:dyDescent="0.2">
      <c r="A456" s="156"/>
      <c r="B456" s="157"/>
      <c r="C456" s="186" t="s">
        <v>712</v>
      </c>
      <c r="D456" s="165"/>
      <c r="E456" s="166"/>
      <c r="F456" s="160"/>
      <c r="G456" s="160"/>
      <c r="H456" s="160"/>
      <c r="I456" s="160"/>
      <c r="J456" s="160"/>
      <c r="K456" s="160"/>
      <c r="L456" s="160"/>
      <c r="M456" s="160"/>
      <c r="N456" s="159"/>
      <c r="O456" s="159"/>
      <c r="P456" s="159"/>
      <c r="Q456" s="159"/>
      <c r="R456" s="160"/>
      <c r="S456" s="160"/>
      <c r="T456" s="160"/>
      <c r="U456" s="160"/>
      <c r="V456" s="160"/>
      <c r="W456" s="160"/>
      <c r="X456" s="160"/>
      <c r="Y456" s="160"/>
      <c r="Z456" s="149"/>
      <c r="AA456" s="149"/>
      <c r="AB456" s="149"/>
      <c r="AC456" s="149"/>
      <c r="AD456" s="149"/>
      <c r="AE456" s="149"/>
      <c r="AF456" s="149"/>
      <c r="AG456" s="149" t="s">
        <v>284</v>
      </c>
      <c r="AH456" s="149">
        <v>0</v>
      </c>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row>
    <row r="457" spans="1:60" ht="22.5" outlineLevel="3" x14ac:dyDescent="0.2">
      <c r="A457" s="156"/>
      <c r="B457" s="157"/>
      <c r="C457" s="186" t="s">
        <v>713</v>
      </c>
      <c r="D457" s="165"/>
      <c r="E457" s="166"/>
      <c r="F457" s="160"/>
      <c r="G457" s="160"/>
      <c r="H457" s="160"/>
      <c r="I457" s="160"/>
      <c r="J457" s="160"/>
      <c r="K457" s="160"/>
      <c r="L457" s="160"/>
      <c r="M457" s="160"/>
      <c r="N457" s="159"/>
      <c r="O457" s="159"/>
      <c r="P457" s="159"/>
      <c r="Q457" s="159"/>
      <c r="R457" s="160"/>
      <c r="S457" s="160"/>
      <c r="T457" s="160"/>
      <c r="U457" s="160"/>
      <c r="V457" s="160"/>
      <c r="W457" s="160"/>
      <c r="X457" s="160"/>
      <c r="Y457" s="160"/>
      <c r="Z457" s="149"/>
      <c r="AA457" s="149"/>
      <c r="AB457" s="149"/>
      <c r="AC457" s="149"/>
      <c r="AD457" s="149"/>
      <c r="AE457" s="149"/>
      <c r="AF457" s="149"/>
      <c r="AG457" s="149" t="s">
        <v>284</v>
      </c>
      <c r="AH457" s="149">
        <v>0</v>
      </c>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row>
    <row r="458" spans="1:60" outlineLevel="3" x14ac:dyDescent="0.2">
      <c r="A458" s="156"/>
      <c r="B458" s="157"/>
      <c r="C458" s="186" t="s">
        <v>714</v>
      </c>
      <c r="D458" s="165"/>
      <c r="E458" s="166">
        <v>4.5071399999999997</v>
      </c>
      <c r="F458" s="160"/>
      <c r="G458" s="160"/>
      <c r="H458" s="160"/>
      <c r="I458" s="160"/>
      <c r="J458" s="160"/>
      <c r="K458" s="160"/>
      <c r="L458" s="160"/>
      <c r="M458" s="160"/>
      <c r="N458" s="159"/>
      <c r="O458" s="159"/>
      <c r="P458" s="159"/>
      <c r="Q458" s="159"/>
      <c r="R458" s="160"/>
      <c r="S458" s="160"/>
      <c r="T458" s="160"/>
      <c r="U458" s="160"/>
      <c r="V458" s="160"/>
      <c r="W458" s="160"/>
      <c r="X458" s="160"/>
      <c r="Y458" s="160"/>
      <c r="Z458" s="149"/>
      <c r="AA458" s="149"/>
      <c r="AB458" s="149"/>
      <c r="AC458" s="149"/>
      <c r="AD458" s="149"/>
      <c r="AE458" s="149"/>
      <c r="AF458" s="149"/>
      <c r="AG458" s="149" t="s">
        <v>284</v>
      </c>
      <c r="AH458" s="149">
        <v>0</v>
      </c>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row>
    <row r="459" spans="1:60" outlineLevel="2" x14ac:dyDescent="0.2">
      <c r="A459" s="156"/>
      <c r="B459" s="157"/>
      <c r="C459" s="251"/>
      <c r="D459" s="252"/>
      <c r="E459" s="252"/>
      <c r="F459" s="252"/>
      <c r="G459" s="252"/>
      <c r="H459" s="160"/>
      <c r="I459" s="160"/>
      <c r="J459" s="160"/>
      <c r="K459" s="160"/>
      <c r="L459" s="160"/>
      <c r="M459" s="160"/>
      <c r="N459" s="159"/>
      <c r="O459" s="159"/>
      <c r="P459" s="159"/>
      <c r="Q459" s="159"/>
      <c r="R459" s="160"/>
      <c r="S459" s="160"/>
      <c r="T459" s="160"/>
      <c r="U459" s="160"/>
      <c r="V459" s="160"/>
      <c r="W459" s="160"/>
      <c r="X459" s="160"/>
      <c r="Y459" s="160"/>
      <c r="Z459" s="149"/>
      <c r="AA459" s="149"/>
      <c r="AB459" s="149"/>
      <c r="AC459" s="149"/>
      <c r="AD459" s="149"/>
      <c r="AE459" s="149"/>
      <c r="AF459" s="149"/>
      <c r="AG459" s="149" t="s">
        <v>279</v>
      </c>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row>
    <row r="460" spans="1:60" ht="22.5" outlineLevel="1" x14ac:dyDescent="0.2">
      <c r="A460" s="175">
        <v>114</v>
      </c>
      <c r="B460" s="176" t="s">
        <v>726</v>
      </c>
      <c r="C460" s="185" t="s">
        <v>727</v>
      </c>
      <c r="D460" s="177" t="s">
        <v>367</v>
      </c>
      <c r="E460" s="178">
        <v>4.5071399999999997</v>
      </c>
      <c r="F460" s="179"/>
      <c r="G460" s="180">
        <f>ROUND(E460*F460,2)</f>
        <v>0</v>
      </c>
      <c r="H460" s="179"/>
      <c r="I460" s="180">
        <f>ROUND(E460*H460,2)</f>
        <v>0</v>
      </c>
      <c r="J460" s="179"/>
      <c r="K460" s="180">
        <f>ROUND(E460*J460,2)</f>
        <v>0</v>
      </c>
      <c r="L460" s="180">
        <v>21</v>
      </c>
      <c r="M460" s="180">
        <f>G460*(1+L460/100)</f>
        <v>0</v>
      </c>
      <c r="N460" s="178">
        <v>0</v>
      </c>
      <c r="O460" s="178">
        <f>ROUND(E460*N460,2)</f>
        <v>0</v>
      </c>
      <c r="P460" s="178">
        <v>0</v>
      </c>
      <c r="Q460" s="178">
        <f>ROUND(E460*P460,2)</f>
        <v>0</v>
      </c>
      <c r="R460" s="180" t="s">
        <v>477</v>
      </c>
      <c r="S460" s="180" t="s">
        <v>272</v>
      </c>
      <c r="T460" s="181" t="s">
        <v>272</v>
      </c>
      <c r="U460" s="160">
        <v>0.105</v>
      </c>
      <c r="V460" s="160">
        <f>ROUND(E460*U460,2)</f>
        <v>0.47</v>
      </c>
      <c r="W460" s="160"/>
      <c r="X460" s="160" t="s">
        <v>709</v>
      </c>
      <c r="Y460" s="160" t="s">
        <v>275</v>
      </c>
      <c r="Z460" s="149"/>
      <c r="AA460" s="149"/>
      <c r="AB460" s="149"/>
      <c r="AC460" s="149"/>
      <c r="AD460" s="149"/>
      <c r="AE460" s="149"/>
      <c r="AF460" s="149"/>
      <c r="AG460" s="149" t="s">
        <v>710</v>
      </c>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row>
    <row r="461" spans="1:60" outlineLevel="2" x14ac:dyDescent="0.2">
      <c r="A461" s="156"/>
      <c r="B461" s="157"/>
      <c r="C461" s="186" t="s">
        <v>712</v>
      </c>
      <c r="D461" s="165"/>
      <c r="E461" s="166"/>
      <c r="F461" s="160"/>
      <c r="G461" s="160"/>
      <c r="H461" s="160"/>
      <c r="I461" s="160"/>
      <c r="J461" s="160"/>
      <c r="K461" s="160"/>
      <c r="L461" s="160"/>
      <c r="M461" s="160"/>
      <c r="N461" s="159"/>
      <c r="O461" s="159"/>
      <c r="P461" s="159"/>
      <c r="Q461" s="159"/>
      <c r="R461" s="160"/>
      <c r="S461" s="160"/>
      <c r="T461" s="160"/>
      <c r="U461" s="160"/>
      <c r="V461" s="160"/>
      <c r="W461" s="160"/>
      <c r="X461" s="160"/>
      <c r="Y461" s="160"/>
      <c r="Z461" s="149"/>
      <c r="AA461" s="149"/>
      <c r="AB461" s="149"/>
      <c r="AC461" s="149"/>
      <c r="AD461" s="149"/>
      <c r="AE461" s="149"/>
      <c r="AF461" s="149"/>
      <c r="AG461" s="149" t="s">
        <v>284</v>
      </c>
      <c r="AH461" s="149">
        <v>0</v>
      </c>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row>
    <row r="462" spans="1:60" ht="22.5" outlineLevel="3" x14ac:dyDescent="0.2">
      <c r="A462" s="156"/>
      <c r="B462" s="157"/>
      <c r="C462" s="186" t="s">
        <v>713</v>
      </c>
      <c r="D462" s="165"/>
      <c r="E462" s="166"/>
      <c r="F462" s="160"/>
      <c r="G462" s="160"/>
      <c r="H462" s="160"/>
      <c r="I462" s="160"/>
      <c r="J462" s="160"/>
      <c r="K462" s="160"/>
      <c r="L462" s="160"/>
      <c r="M462" s="160"/>
      <c r="N462" s="159"/>
      <c r="O462" s="159"/>
      <c r="P462" s="159"/>
      <c r="Q462" s="159"/>
      <c r="R462" s="160"/>
      <c r="S462" s="160"/>
      <c r="T462" s="160"/>
      <c r="U462" s="160"/>
      <c r="V462" s="160"/>
      <c r="W462" s="160"/>
      <c r="X462" s="160"/>
      <c r="Y462" s="160"/>
      <c r="Z462" s="149"/>
      <c r="AA462" s="149"/>
      <c r="AB462" s="149"/>
      <c r="AC462" s="149"/>
      <c r="AD462" s="149"/>
      <c r="AE462" s="149"/>
      <c r="AF462" s="149"/>
      <c r="AG462" s="149" t="s">
        <v>284</v>
      </c>
      <c r="AH462" s="149">
        <v>0</v>
      </c>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row>
    <row r="463" spans="1:60" outlineLevel="3" x14ac:dyDescent="0.2">
      <c r="A463" s="156"/>
      <c r="B463" s="157"/>
      <c r="C463" s="186" t="s">
        <v>714</v>
      </c>
      <c r="D463" s="165"/>
      <c r="E463" s="166">
        <v>4.5071399999999997</v>
      </c>
      <c r="F463" s="160"/>
      <c r="G463" s="160"/>
      <c r="H463" s="160"/>
      <c r="I463" s="160"/>
      <c r="J463" s="160"/>
      <c r="K463" s="160"/>
      <c r="L463" s="160"/>
      <c r="M463" s="160"/>
      <c r="N463" s="159"/>
      <c r="O463" s="159"/>
      <c r="P463" s="159"/>
      <c r="Q463" s="159"/>
      <c r="R463" s="160"/>
      <c r="S463" s="160"/>
      <c r="T463" s="160"/>
      <c r="U463" s="160"/>
      <c r="V463" s="160"/>
      <c r="W463" s="160"/>
      <c r="X463" s="160"/>
      <c r="Y463" s="160"/>
      <c r="Z463" s="149"/>
      <c r="AA463" s="149"/>
      <c r="AB463" s="149"/>
      <c r="AC463" s="149"/>
      <c r="AD463" s="149"/>
      <c r="AE463" s="149"/>
      <c r="AF463" s="149"/>
      <c r="AG463" s="149" t="s">
        <v>284</v>
      </c>
      <c r="AH463" s="149">
        <v>0</v>
      </c>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row>
    <row r="464" spans="1:60" outlineLevel="2" x14ac:dyDescent="0.2">
      <c r="A464" s="156"/>
      <c r="B464" s="157"/>
      <c r="C464" s="251"/>
      <c r="D464" s="252"/>
      <c r="E464" s="252"/>
      <c r="F464" s="252"/>
      <c r="G464" s="252"/>
      <c r="H464" s="160"/>
      <c r="I464" s="160"/>
      <c r="J464" s="160"/>
      <c r="K464" s="160"/>
      <c r="L464" s="160"/>
      <c r="M464" s="160"/>
      <c r="N464" s="159"/>
      <c r="O464" s="159"/>
      <c r="P464" s="159"/>
      <c r="Q464" s="159"/>
      <c r="R464" s="160"/>
      <c r="S464" s="160"/>
      <c r="T464" s="160"/>
      <c r="U464" s="160"/>
      <c r="V464" s="160"/>
      <c r="W464" s="160"/>
      <c r="X464" s="160"/>
      <c r="Y464" s="160"/>
      <c r="Z464" s="149"/>
      <c r="AA464" s="149"/>
      <c r="AB464" s="149"/>
      <c r="AC464" s="149"/>
      <c r="AD464" s="149"/>
      <c r="AE464" s="149"/>
      <c r="AF464" s="149"/>
      <c r="AG464" s="149" t="s">
        <v>279</v>
      </c>
      <c r="AH464" s="149"/>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row>
    <row r="465" spans="1:60" ht="22.5" outlineLevel="1" x14ac:dyDescent="0.2">
      <c r="A465" s="175">
        <v>115</v>
      </c>
      <c r="B465" s="176" t="s">
        <v>728</v>
      </c>
      <c r="C465" s="185" t="s">
        <v>729</v>
      </c>
      <c r="D465" s="177" t="s">
        <v>367</v>
      </c>
      <c r="E465" s="178">
        <v>4.5071399999999997</v>
      </c>
      <c r="F465" s="179"/>
      <c r="G465" s="180">
        <f>ROUND(E465*F465,2)</f>
        <v>0</v>
      </c>
      <c r="H465" s="179"/>
      <c r="I465" s="180">
        <f>ROUND(E465*H465,2)</f>
        <v>0</v>
      </c>
      <c r="J465" s="179"/>
      <c r="K465" s="180">
        <f>ROUND(E465*J465,2)</f>
        <v>0</v>
      </c>
      <c r="L465" s="180">
        <v>21</v>
      </c>
      <c r="M465" s="180">
        <f>G465*(1+L465/100)</f>
        <v>0</v>
      </c>
      <c r="N465" s="178">
        <v>0</v>
      </c>
      <c r="O465" s="178">
        <f>ROUND(E465*N465,2)</f>
        <v>0</v>
      </c>
      <c r="P465" s="178">
        <v>0</v>
      </c>
      <c r="Q465" s="178">
        <f>ROUND(E465*P465,2)</f>
        <v>0</v>
      </c>
      <c r="R465" s="180" t="s">
        <v>477</v>
      </c>
      <c r="S465" s="180" t="s">
        <v>272</v>
      </c>
      <c r="T465" s="181" t="s">
        <v>272</v>
      </c>
      <c r="U465" s="160">
        <v>0</v>
      </c>
      <c r="V465" s="160">
        <f>ROUND(E465*U465,2)</f>
        <v>0</v>
      </c>
      <c r="W465" s="160"/>
      <c r="X465" s="160" t="s">
        <v>709</v>
      </c>
      <c r="Y465" s="160" t="s">
        <v>275</v>
      </c>
      <c r="Z465" s="149"/>
      <c r="AA465" s="149"/>
      <c r="AB465" s="149"/>
      <c r="AC465" s="149"/>
      <c r="AD465" s="149"/>
      <c r="AE465" s="149"/>
      <c r="AF465" s="149"/>
      <c r="AG465" s="149" t="s">
        <v>710</v>
      </c>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row>
    <row r="466" spans="1:60" outlineLevel="2" x14ac:dyDescent="0.2">
      <c r="A466" s="156"/>
      <c r="B466" s="157"/>
      <c r="C466" s="186" t="s">
        <v>712</v>
      </c>
      <c r="D466" s="165"/>
      <c r="E466" s="166"/>
      <c r="F466" s="160"/>
      <c r="G466" s="160"/>
      <c r="H466" s="160"/>
      <c r="I466" s="160"/>
      <c r="J466" s="160"/>
      <c r="K466" s="160"/>
      <c r="L466" s="160"/>
      <c r="M466" s="160"/>
      <c r="N466" s="159"/>
      <c r="O466" s="159"/>
      <c r="P466" s="159"/>
      <c r="Q466" s="159"/>
      <c r="R466" s="160"/>
      <c r="S466" s="160"/>
      <c r="T466" s="160"/>
      <c r="U466" s="160"/>
      <c r="V466" s="160"/>
      <c r="W466" s="160"/>
      <c r="X466" s="160"/>
      <c r="Y466" s="160"/>
      <c r="Z466" s="149"/>
      <c r="AA466" s="149"/>
      <c r="AB466" s="149"/>
      <c r="AC466" s="149"/>
      <c r="AD466" s="149"/>
      <c r="AE466" s="149"/>
      <c r="AF466" s="149"/>
      <c r="AG466" s="149" t="s">
        <v>284</v>
      </c>
      <c r="AH466" s="149">
        <v>0</v>
      </c>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row>
    <row r="467" spans="1:60" ht="22.5" outlineLevel="3" x14ac:dyDescent="0.2">
      <c r="A467" s="156"/>
      <c r="B467" s="157"/>
      <c r="C467" s="186" t="s">
        <v>713</v>
      </c>
      <c r="D467" s="165"/>
      <c r="E467" s="166"/>
      <c r="F467" s="160"/>
      <c r="G467" s="160"/>
      <c r="H467" s="160"/>
      <c r="I467" s="160"/>
      <c r="J467" s="160"/>
      <c r="K467" s="160"/>
      <c r="L467" s="160"/>
      <c r="M467" s="160"/>
      <c r="N467" s="159"/>
      <c r="O467" s="159"/>
      <c r="P467" s="159"/>
      <c r="Q467" s="159"/>
      <c r="R467" s="160"/>
      <c r="S467" s="160"/>
      <c r="T467" s="160"/>
      <c r="U467" s="160"/>
      <c r="V467" s="160"/>
      <c r="W467" s="160"/>
      <c r="X467" s="160"/>
      <c r="Y467" s="160"/>
      <c r="Z467" s="149"/>
      <c r="AA467" s="149"/>
      <c r="AB467" s="149"/>
      <c r="AC467" s="149"/>
      <c r="AD467" s="149"/>
      <c r="AE467" s="149"/>
      <c r="AF467" s="149"/>
      <c r="AG467" s="149" t="s">
        <v>284</v>
      </c>
      <c r="AH467" s="149">
        <v>0</v>
      </c>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row>
    <row r="468" spans="1:60" outlineLevel="3" x14ac:dyDescent="0.2">
      <c r="A468" s="156"/>
      <c r="B468" s="157"/>
      <c r="C468" s="186" t="s">
        <v>714</v>
      </c>
      <c r="D468" s="165"/>
      <c r="E468" s="166">
        <v>4.5071399999999997</v>
      </c>
      <c r="F468" s="160"/>
      <c r="G468" s="160"/>
      <c r="H468" s="160"/>
      <c r="I468" s="160"/>
      <c r="J468" s="160"/>
      <c r="K468" s="160"/>
      <c r="L468" s="160"/>
      <c r="M468" s="160"/>
      <c r="N468" s="159"/>
      <c r="O468" s="159"/>
      <c r="P468" s="159"/>
      <c r="Q468" s="159"/>
      <c r="R468" s="160"/>
      <c r="S468" s="160"/>
      <c r="T468" s="160"/>
      <c r="U468" s="160"/>
      <c r="V468" s="160"/>
      <c r="W468" s="160"/>
      <c r="X468" s="160"/>
      <c r="Y468" s="160"/>
      <c r="Z468" s="149"/>
      <c r="AA468" s="149"/>
      <c r="AB468" s="149"/>
      <c r="AC468" s="149"/>
      <c r="AD468" s="149"/>
      <c r="AE468" s="149"/>
      <c r="AF468" s="149"/>
      <c r="AG468" s="149" t="s">
        <v>284</v>
      </c>
      <c r="AH468" s="149">
        <v>0</v>
      </c>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row>
    <row r="469" spans="1:60" outlineLevel="2" x14ac:dyDescent="0.2">
      <c r="A469" s="156"/>
      <c r="B469" s="157"/>
      <c r="C469" s="251"/>
      <c r="D469" s="252"/>
      <c r="E469" s="252"/>
      <c r="F469" s="252"/>
      <c r="G469" s="252"/>
      <c r="H469" s="160"/>
      <c r="I469" s="160"/>
      <c r="J469" s="160"/>
      <c r="K469" s="160"/>
      <c r="L469" s="160"/>
      <c r="M469" s="160"/>
      <c r="N469" s="159"/>
      <c r="O469" s="159"/>
      <c r="P469" s="159"/>
      <c r="Q469" s="159"/>
      <c r="R469" s="160"/>
      <c r="S469" s="160"/>
      <c r="T469" s="160"/>
      <c r="U469" s="160"/>
      <c r="V469" s="160"/>
      <c r="W469" s="160"/>
      <c r="X469" s="160"/>
      <c r="Y469" s="160"/>
      <c r="Z469" s="149"/>
      <c r="AA469" s="149"/>
      <c r="AB469" s="149"/>
      <c r="AC469" s="149"/>
      <c r="AD469" s="149"/>
      <c r="AE469" s="149"/>
      <c r="AF469" s="149"/>
      <c r="AG469" s="149" t="s">
        <v>279</v>
      </c>
      <c r="AH469" s="149"/>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row>
    <row r="470" spans="1:60" outlineLevel="1" x14ac:dyDescent="0.2">
      <c r="A470" s="175">
        <v>116</v>
      </c>
      <c r="B470" s="176" t="s">
        <v>730</v>
      </c>
      <c r="C470" s="185" t="s">
        <v>731</v>
      </c>
      <c r="D470" s="177" t="s">
        <v>367</v>
      </c>
      <c r="E470" s="178">
        <v>4.5071399999999997</v>
      </c>
      <c r="F470" s="179"/>
      <c r="G470" s="180">
        <f>ROUND(E470*F470,2)</f>
        <v>0</v>
      </c>
      <c r="H470" s="179"/>
      <c r="I470" s="180">
        <f>ROUND(E470*H470,2)</f>
        <v>0</v>
      </c>
      <c r="J470" s="179"/>
      <c r="K470" s="180">
        <f>ROUND(E470*J470,2)</f>
        <v>0</v>
      </c>
      <c r="L470" s="180">
        <v>21</v>
      </c>
      <c r="M470" s="180">
        <f>G470*(1+L470/100)</f>
        <v>0</v>
      </c>
      <c r="N470" s="178">
        <v>0</v>
      </c>
      <c r="O470" s="178">
        <f>ROUND(E470*N470,2)</f>
        <v>0</v>
      </c>
      <c r="P470" s="178">
        <v>0</v>
      </c>
      <c r="Q470" s="178">
        <f>ROUND(E470*P470,2)</f>
        <v>0</v>
      </c>
      <c r="R470" s="180" t="s">
        <v>732</v>
      </c>
      <c r="S470" s="180" t="s">
        <v>272</v>
      </c>
      <c r="T470" s="181" t="s">
        <v>272</v>
      </c>
      <c r="U470" s="160">
        <v>6.0000000000000001E-3</v>
      </c>
      <c r="V470" s="160">
        <f>ROUND(E470*U470,2)</f>
        <v>0.03</v>
      </c>
      <c r="W470" s="160"/>
      <c r="X470" s="160" t="s">
        <v>709</v>
      </c>
      <c r="Y470" s="160" t="s">
        <v>275</v>
      </c>
      <c r="Z470" s="149"/>
      <c r="AA470" s="149"/>
      <c r="AB470" s="149"/>
      <c r="AC470" s="149"/>
      <c r="AD470" s="149"/>
      <c r="AE470" s="149"/>
      <c r="AF470" s="149"/>
      <c r="AG470" s="149" t="s">
        <v>710</v>
      </c>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row>
    <row r="471" spans="1:60" outlineLevel="2" x14ac:dyDescent="0.2">
      <c r="A471" s="156"/>
      <c r="B471" s="157"/>
      <c r="C471" s="260" t="s">
        <v>733</v>
      </c>
      <c r="D471" s="261"/>
      <c r="E471" s="261"/>
      <c r="F471" s="261"/>
      <c r="G471" s="261"/>
      <c r="H471" s="160"/>
      <c r="I471" s="160"/>
      <c r="J471" s="160"/>
      <c r="K471" s="160"/>
      <c r="L471" s="160"/>
      <c r="M471" s="160"/>
      <c r="N471" s="159"/>
      <c r="O471" s="159"/>
      <c r="P471" s="159"/>
      <c r="Q471" s="159"/>
      <c r="R471" s="160"/>
      <c r="S471" s="160"/>
      <c r="T471" s="160"/>
      <c r="U471" s="160"/>
      <c r="V471" s="160"/>
      <c r="W471" s="160"/>
      <c r="X471" s="160"/>
      <c r="Y471" s="160"/>
      <c r="Z471" s="149"/>
      <c r="AA471" s="149"/>
      <c r="AB471" s="149"/>
      <c r="AC471" s="149"/>
      <c r="AD471" s="149"/>
      <c r="AE471" s="149"/>
      <c r="AF471" s="149"/>
      <c r="AG471" s="149" t="s">
        <v>316</v>
      </c>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row>
    <row r="472" spans="1:60" outlineLevel="2" x14ac:dyDescent="0.2">
      <c r="A472" s="156"/>
      <c r="B472" s="157"/>
      <c r="C472" s="186" t="s">
        <v>712</v>
      </c>
      <c r="D472" s="165"/>
      <c r="E472" s="166"/>
      <c r="F472" s="160"/>
      <c r="G472" s="160"/>
      <c r="H472" s="160"/>
      <c r="I472" s="160"/>
      <c r="J472" s="160"/>
      <c r="K472" s="160"/>
      <c r="L472" s="160"/>
      <c r="M472" s="160"/>
      <c r="N472" s="159"/>
      <c r="O472" s="159"/>
      <c r="P472" s="159"/>
      <c r="Q472" s="159"/>
      <c r="R472" s="160"/>
      <c r="S472" s="160"/>
      <c r="T472" s="160"/>
      <c r="U472" s="160"/>
      <c r="V472" s="160"/>
      <c r="W472" s="160"/>
      <c r="X472" s="160"/>
      <c r="Y472" s="160"/>
      <c r="Z472" s="149"/>
      <c r="AA472" s="149"/>
      <c r="AB472" s="149"/>
      <c r="AC472" s="149"/>
      <c r="AD472" s="149"/>
      <c r="AE472" s="149"/>
      <c r="AF472" s="149"/>
      <c r="AG472" s="149" t="s">
        <v>284</v>
      </c>
      <c r="AH472" s="149">
        <v>0</v>
      </c>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row>
    <row r="473" spans="1:60" ht="22.5" outlineLevel="3" x14ac:dyDescent="0.2">
      <c r="A473" s="156"/>
      <c r="B473" s="157"/>
      <c r="C473" s="186" t="s">
        <v>713</v>
      </c>
      <c r="D473" s="165"/>
      <c r="E473" s="166"/>
      <c r="F473" s="160"/>
      <c r="G473" s="160"/>
      <c r="H473" s="160"/>
      <c r="I473" s="160"/>
      <c r="J473" s="160"/>
      <c r="K473" s="160"/>
      <c r="L473" s="160"/>
      <c r="M473" s="160"/>
      <c r="N473" s="159"/>
      <c r="O473" s="159"/>
      <c r="P473" s="159"/>
      <c r="Q473" s="159"/>
      <c r="R473" s="160"/>
      <c r="S473" s="160"/>
      <c r="T473" s="160"/>
      <c r="U473" s="160"/>
      <c r="V473" s="160"/>
      <c r="W473" s="160"/>
      <c r="X473" s="160"/>
      <c r="Y473" s="160"/>
      <c r="Z473" s="149"/>
      <c r="AA473" s="149"/>
      <c r="AB473" s="149"/>
      <c r="AC473" s="149"/>
      <c r="AD473" s="149"/>
      <c r="AE473" s="149"/>
      <c r="AF473" s="149"/>
      <c r="AG473" s="149" t="s">
        <v>284</v>
      </c>
      <c r="AH473" s="149">
        <v>0</v>
      </c>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row>
    <row r="474" spans="1:60" outlineLevel="3" x14ac:dyDescent="0.2">
      <c r="A474" s="156"/>
      <c r="B474" s="157"/>
      <c r="C474" s="186" t="s">
        <v>714</v>
      </c>
      <c r="D474" s="165"/>
      <c r="E474" s="166">
        <v>4.5071399999999997</v>
      </c>
      <c r="F474" s="160"/>
      <c r="G474" s="160"/>
      <c r="H474" s="160"/>
      <c r="I474" s="160"/>
      <c r="J474" s="160"/>
      <c r="K474" s="160"/>
      <c r="L474" s="160"/>
      <c r="M474" s="160"/>
      <c r="N474" s="159"/>
      <c r="O474" s="159"/>
      <c r="P474" s="159"/>
      <c r="Q474" s="159"/>
      <c r="R474" s="160"/>
      <c r="S474" s="160"/>
      <c r="T474" s="160"/>
      <c r="U474" s="160"/>
      <c r="V474" s="160"/>
      <c r="W474" s="160"/>
      <c r="X474" s="160"/>
      <c r="Y474" s="160"/>
      <c r="Z474" s="149"/>
      <c r="AA474" s="149"/>
      <c r="AB474" s="149"/>
      <c r="AC474" s="149"/>
      <c r="AD474" s="149"/>
      <c r="AE474" s="149"/>
      <c r="AF474" s="149"/>
      <c r="AG474" s="149" t="s">
        <v>284</v>
      </c>
      <c r="AH474" s="149">
        <v>0</v>
      </c>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row>
    <row r="475" spans="1:60" outlineLevel="2" x14ac:dyDescent="0.2">
      <c r="A475" s="156"/>
      <c r="B475" s="157"/>
      <c r="C475" s="251"/>
      <c r="D475" s="252"/>
      <c r="E475" s="252"/>
      <c r="F475" s="252"/>
      <c r="G475" s="252"/>
      <c r="H475" s="160"/>
      <c r="I475" s="160"/>
      <c r="J475" s="160"/>
      <c r="K475" s="160"/>
      <c r="L475" s="160"/>
      <c r="M475" s="160"/>
      <c r="N475" s="159"/>
      <c r="O475" s="159"/>
      <c r="P475" s="159"/>
      <c r="Q475" s="159"/>
      <c r="R475" s="160"/>
      <c r="S475" s="160"/>
      <c r="T475" s="160"/>
      <c r="U475" s="160"/>
      <c r="V475" s="160"/>
      <c r="W475" s="160"/>
      <c r="X475" s="160"/>
      <c r="Y475" s="160"/>
      <c r="Z475" s="149"/>
      <c r="AA475" s="149"/>
      <c r="AB475" s="149"/>
      <c r="AC475" s="149"/>
      <c r="AD475" s="149"/>
      <c r="AE475" s="149"/>
      <c r="AF475" s="149"/>
      <c r="AG475" s="149" t="s">
        <v>279</v>
      </c>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row>
    <row r="476" spans="1:60" x14ac:dyDescent="0.2">
      <c r="A476" s="3"/>
      <c r="B476" s="4"/>
      <c r="C476" s="187"/>
      <c r="D476" s="6"/>
      <c r="E476" s="3"/>
      <c r="F476" s="3"/>
      <c r="G476" s="3"/>
      <c r="H476" s="3"/>
      <c r="I476" s="3"/>
      <c r="J476" s="3"/>
      <c r="K476" s="3"/>
      <c r="L476" s="3"/>
      <c r="M476" s="3"/>
      <c r="N476" s="3"/>
      <c r="O476" s="3"/>
      <c r="P476" s="3"/>
      <c r="Q476" s="3"/>
      <c r="R476" s="3"/>
      <c r="S476" s="3"/>
      <c r="T476" s="3"/>
      <c r="U476" s="3"/>
      <c r="V476" s="3"/>
      <c r="W476" s="3"/>
      <c r="X476" s="3"/>
      <c r="Y476" s="3"/>
      <c r="AE476">
        <v>15</v>
      </c>
      <c r="AF476">
        <v>21</v>
      </c>
      <c r="AG476" t="s">
        <v>253</v>
      </c>
    </row>
    <row r="477" spans="1:60" x14ac:dyDescent="0.2">
      <c r="A477" s="152"/>
      <c r="B477" s="153" t="s">
        <v>29</v>
      </c>
      <c r="C477" s="188"/>
      <c r="D477" s="154"/>
      <c r="E477" s="155"/>
      <c r="F477" s="155"/>
      <c r="G477" s="174">
        <f>G8+G15+G23+G51+G74+G101+G118+G153+G172+G186+G259+G266+G274+G327+G341+G350+G398+G412+G431</f>
        <v>0</v>
      </c>
      <c r="H477" s="3"/>
      <c r="I477" s="3"/>
      <c r="J477" s="3"/>
      <c r="K477" s="3"/>
      <c r="L477" s="3"/>
      <c r="M477" s="3"/>
      <c r="N477" s="3"/>
      <c r="O477" s="3"/>
      <c r="P477" s="3"/>
      <c r="Q477" s="3"/>
      <c r="R477" s="3"/>
      <c r="S477" s="3"/>
      <c r="T477" s="3"/>
      <c r="U477" s="3"/>
      <c r="V477" s="3"/>
      <c r="W477" s="3"/>
      <c r="X477" s="3"/>
      <c r="Y477" s="3"/>
      <c r="AE477">
        <f>SUMIF(L7:L475,AE476,G7:G475)</f>
        <v>0</v>
      </c>
      <c r="AF477">
        <f>SUMIF(L7:L475,AF476,G7:G475)</f>
        <v>0</v>
      </c>
      <c r="AG477" t="s">
        <v>306</v>
      </c>
    </row>
    <row r="478" spans="1:60" x14ac:dyDescent="0.2">
      <c r="C478" s="189"/>
      <c r="D478" s="10"/>
      <c r="AG478" t="s">
        <v>307</v>
      </c>
    </row>
    <row r="479" spans="1:60" x14ac:dyDescent="0.2">
      <c r="D479" s="10"/>
    </row>
    <row r="480" spans="1:60"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E9vZwMe/gQGT5cBVg1hzwTnhfSEVovk8/XtGDCF3lRcyx3bj4Hyj4tj6zFminEir+iMbZ9yWjvvuQsjD4a6OQ==" saltValue="Eh/4lo8YXhC/YXAvc6AvIw==" spinCount="100000" sheet="1" formatRows="0"/>
  <mergeCells count="145">
    <mergeCell ref="C17:G17"/>
    <mergeCell ref="C22:G22"/>
    <mergeCell ref="C26:G26"/>
    <mergeCell ref="C29:G29"/>
    <mergeCell ref="C37:G37"/>
    <mergeCell ref="C42:G42"/>
    <mergeCell ref="A1:G1"/>
    <mergeCell ref="C2:G2"/>
    <mergeCell ref="C3:G3"/>
    <mergeCell ref="C4:G4"/>
    <mergeCell ref="C10:G10"/>
    <mergeCell ref="C14:G14"/>
    <mergeCell ref="C64:G64"/>
    <mergeCell ref="C68:G68"/>
    <mergeCell ref="C73:G73"/>
    <mergeCell ref="C76:G76"/>
    <mergeCell ref="C78:G78"/>
    <mergeCell ref="C87:G87"/>
    <mergeCell ref="C46:G46"/>
    <mergeCell ref="C50:G50"/>
    <mergeCell ref="C53:G53"/>
    <mergeCell ref="C57:G57"/>
    <mergeCell ref="C60:G60"/>
    <mergeCell ref="C62:G62"/>
    <mergeCell ref="C107:G107"/>
    <mergeCell ref="C109:G109"/>
    <mergeCell ref="C112:G112"/>
    <mergeCell ref="C117:G117"/>
    <mergeCell ref="C122:G122"/>
    <mergeCell ref="C125:G125"/>
    <mergeCell ref="C90:G90"/>
    <mergeCell ref="C95:G95"/>
    <mergeCell ref="C97:G97"/>
    <mergeCell ref="C100:G100"/>
    <mergeCell ref="C103:G103"/>
    <mergeCell ref="C105:G105"/>
    <mergeCell ref="C147:G147"/>
    <mergeCell ref="C149:G149"/>
    <mergeCell ref="C152:G152"/>
    <mergeCell ref="C156:G156"/>
    <mergeCell ref="C159:G159"/>
    <mergeCell ref="C161:G161"/>
    <mergeCell ref="C128:G128"/>
    <mergeCell ref="C131:G131"/>
    <mergeCell ref="C134:G134"/>
    <mergeCell ref="C137:G137"/>
    <mergeCell ref="C141:G141"/>
    <mergeCell ref="C145:G145"/>
    <mergeCell ref="C178:G178"/>
    <mergeCell ref="C180:G180"/>
    <mergeCell ref="C182:G182"/>
    <mergeCell ref="C185:G185"/>
    <mergeCell ref="C189:G189"/>
    <mergeCell ref="C192:G192"/>
    <mergeCell ref="C163:G163"/>
    <mergeCell ref="C165:G165"/>
    <mergeCell ref="C167:G167"/>
    <mergeCell ref="C169:G169"/>
    <mergeCell ref="C171:G171"/>
    <mergeCell ref="C174:G174"/>
    <mergeCell ref="C214:G214"/>
    <mergeCell ref="C216:G216"/>
    <mergeCell ref="C218:G218"/>
    <mergeCell ref="C220:G220"/>
    <mergeCell ref="C222:G222"/>
    <mergeCell ref="C225:G225"/>
    <mergeCell ref="C195:G195"/>
    <mergeCell ref="C199:G199"/>
    <mergeCell ref="C204:G204"/>
    <mergeCell ref="C207:G207"/>
    <mergeCell ref="C210:G210"/>
    <mergeCell ref="C212:G212"/>
    <mergeCell ref="C240:G240"/>
    <mergeCell ref="C242:G242"/>
    <mergeCell ref="C244:G244"/>
    <mergeCell ref="C247:G247"/>
    <mergeCell ref="C251:G251"/>
    <mergeCell ref="C258:G258"/>
    <mergeCell ref="C228:G228"/>
    <mergeCell ref="C230:G230"/>
    <mergeCell ref="C232:G232"/>
    <mergeCell ref="C234:G234"/>
    <mergeCell ref="C236:G236"/>
    <mergeCell ref="C238:G238"/>
    <mergeCell ref="C273:G273"/>
    <mergeCell ref="C278:G278"/>
    <mergeCell ref="C281:G281"/>
    <mergeCell ref="C284:G284"/>
    <mergeCell ref="C288:G288"/>
    <mergeCell ref="C291:G291"/>
    <mergeCell ref="C261:G261"/>
    <mergeCell ref="C262:G262"/>
    <mergeCell ref="C264:G264"/>
    <mergeCell ref="C265:G265"/>
    <mergeCell ref="C270:G270"/>
    <mergeCell ref="C272:G272"/>
    <mergeCell ref="C314:G314"/>
    <mergeCell ref="C317:G317"/>
    <mergeCell ref="C320:G320"/>
    <mergeCell ref="C323:G323"/>
    <mergeCell ref="C326:G326"/>
    <mergeCell ref="C329:G329"/>
    <mergeCell ref="C296:G296"/>
    <mergeCell ref="C299:G299"/>
    <mergeCell ref="C302:G302"/>
    <mergeCell ref="C305:G305"/>
    <mergeCell ref="C308:G308"/>
    <mergeCell ref="C311:G311"/>
    <mergeCell ref="C347:G347"/>
    <mergeCell ref="C349:G349"/>
    <mergeCell ref="C353:G353"/>
    <mergeCell ref="C357:G357"/>
    <mergeCell ref="C365:G365"/>
    <mergeCell ref="C368:G368"/>
    <mergeCell ref="C333:G333"/>
    <mergeCell ref="C337:G337"/>
    <mergeCell ref="C339:G339"/>
    <mergeCell ref="C340:G340"/>
    <mergeCell ref="C344:G344"/>
    <mergeCell ref="C346:G346"/>
    <mergeCell ref="C390:G390"/>
    <mergeCell ref="C397:G397"/>
    <mergeCell ref="C404:G404"/>
    <mergeCell ref="C411:G411"/>
    <mergeCell ref="C416:G416"/>
    <mergeCell ref="C423:G423"/>
    <mergeCell ref="C371:G371"/>
    <mergeCell ref="C373:G373"/>
    <mergeCell ref="C374:G374"/>
    <mergeCell ref="C377:G377"/>
    <mergeCell ref="C380:G380"/>
    <mergeCell ref="C386:G386"/>
    <mergeCell ref="C475:G475"/>
    <mergeCell ref="C449:G449"/>
    <mergeCell ref="C454:G454"/>
    <mergeCell ref="C459:G459"/>
    <mergeCell ref="C464:G464"/>
    <mergeCell ref="C469:G469"/>
    <mergeCell ref="C471:G471"/>
    <mergeCell ref="C430:G430"/>
    <mergeCell ref="C433:G433"/>
    <mergeCell ref="C437:G437"/>
    <mergeCell ref="C439:G439"/>
    <mergeCell ref="C443:G443"/>
    <mergeCell ref="C445:G445"/>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4AE54-2046-475A-8861-45A1CB9BE0C6}">
  <sheetPr>
    <outlinePr summaryBelow="0"/>
  </sheetPr>
  <dimension ref="A1:BH5000"/>
  <sheetViews>
    <sheetView view="pageBreakPreview" zoomScale="60" zoomScaleNormal="100"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3" t="s">
        <v>308</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56</v>
      </c>
      <c r="C3" s="254" t="s">
        <v>57</v>
      </c>
      <c r="D3" s="255"/>
      <c r="E3" s="255"/>
      <c r="F3" s="255"/>
      <c r="G3" s="256"/>
      <c r="AC3" s="123" t="s">
        <v>241</v>
      </c>
      <c r="AG3" t="s">
        <v>243</v>
      </c>
    </row>
    <row r="4" spans="1:60" ht="24.95" customHeight="1" x14ac:dyDescent="0.2">
      <c r="A4" s="142" t="s">
        <v>9</v>
      </c>
      <c r="B4" s="143" t="s">
        <v>60</v>
      </c>
      <c r="C4" s="257" t="s">
        <v>61</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143</v>
      </c>
      <c r="C8" s="184" t="s">
        <v>144</v>
      </c>
      <c r="D8" s="170"/>
      <c r="E8" s="171"/>
      <c r="F8" s="172"/>
      <c r="G8" s="172">
        <f>SUMIF(AG9:AG79,"&lt;&gt;NOR",G9:G79)</f>
        <v>0</v>
      </c>
      <c r="H8" s="172"/>
      <c r="I8" s="172">
        <f>SUM(I9:I79)</f>
        <v>0</v>
      </c>
      <c r="J8" s="172"/>
      <c r="K8" s="172">
        <f>SUM(K9:K79)</f>
        <v>0</v>
      </c>
      <c r="L8" s="172"/>
      <c r="M8" s="172">
        <f>SUM(M9:M79)</f>
        <v>0</v>
      </c>
      <c r="N8" s="171"/>
      <c r="O8" s="171">
        <f>SUM(O9:O79)</f>
        <v>7.5699999999999994</v>
      </c>
      <c r="P8" s="171"/>
      <c r="Q8" s="171">
        <f>SUM(Q9:Q79)</f>
        <v>10.65</v>
      </c>
      <c r="R8" s="172"/>
      <c r="S8" s="172"/>
      <c r="T8" s="173"/>
      <c r="U8" s="167"/>
      <c r="V8" s="167">
        <f>SUM(V9:V79)</f>
        <v>57.379999999999995</v>
      </c>
      <c r="W8" s="167"/>
      <c r="X8" s="167"/>
      <c r="Y8" s="167"/>
      <c r="AG8" t="s">
        <v>268</v>
      </c>
    </row>
    <row r="9" spans="1:60" ht="22.5" outlineLevel="1" x14ac:dyDescent="0.2">
      <c r="A9" s="175">
        <v>1</v>
      </c>
      <c r="B9" s="176" t="s">
        <v>734</v>
      </c>
      <c r="C9" s="185" t="s">
        <v>735</v>
      </c>
      <c r="D9" s="177" t="s">
        <v>389</v>
      </c>
      <c r="E9" s="178">
        <v>17.28</v>
      </c>
      <c r="F9" s="179"/>
      <c r="G9" s="180">
        <f>ROUND(E9*F9,2)</f>
        <v>0</v>
      </c>
      <c r="H9" s="179"/>
      <c r="I9" s="180">
        <f>ROUND(E9*H9,2)</f>
        <v>0</v>
      </c>
      <c r="J9" s="179"/>
      <c r="K9" s="180">
        <f>ROUND(E9*J9,2)</f>
        <v>0</v>
      </c>
      <c r="L9" s="180">
        <v>21</v>
      </c>
      <c r="M9" s="180">
        <f>G9*(1+L9/100)</f>
        <v>0</v>
      </c>
      <c r="N9" s="178">
        <v>0</v>
      </c>
      <c r="O9" s="178">
        <f>ROUND(E9*N9,2)</f>
        <v>0</v>
      </c>
      <c r="P9" s="178">
        <v>0.22500000000000001</v>
      </c>
      <c r="Q9" s="178">
        <f>ROUND(E9*P9,2)</f>
        <v>3.89</v>
      </c>
      <c r="R9" s="180" t="s">
        <v>736</v>
      </c>
      <c r="S9" s="180" t="s">
        <v>272</v>
      </c>
      <c r="T9" s="181" t="s">
        <v>272</v>
      </c>
      <c r="U9" s="160">
        <v>0.14199999999999999</v>
      </c>
      <c r="V9" s="160">
        <f>ROUND(E9*U9,2)</f>
        <v>2.4500000000000002</v>
      </c>
      <c r="W9" s="160"/>
      <c r="X9" s="160" t="s">
        <v>313</v>
      </c>
      <c r="Y9" s="160" t="s">
        <v>275</v>
      </c>
      <c r="Z9" s="149"/>
      <c r="AA9" s="149"/>
      <c r="AB9" s="149"/>
      <c r="AC9" s="149"/>
      <c r="AD9" s="149"/>
      <c r="AE9" s="149"/>
      <c r="AF9" s="149"/>
      <c r="AG9" s="149" t="s">
        <v>314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x14ac:dyDescent="0.2">
      <c r="A10" s="156"/>
      <c r="B10" s="157"/>
      <c r="C10" s="260" t="s">
        <v>737</v>
      </c>
      <c r="D10" s="261"/>
      <c r="E10" s="261"/>
      <c r="F10" s="261"/>
      <c r="G10" s="261"/>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316</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x14ac:dyDescent="0.2">
      <c r="A11" s="156"/>
      <c r="B11" s="157"/>
      <c r="C11" s="186" t="s">
        <v>738</v>
      </c>
      <c r="D11" s="165"/>
      <c r="E11" s="166">
        <v>15.6</v>
      </c>
      <c r="F11" s="160"/>
      <c r="G11" s="160"/>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284</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3" x14ac:dyDescent="0.2">
      <c r="A12" s="156"/>
      <c r="B12" s="157"/>
      <c r="C12" s="186" t="s">
        <v>739</v>
      </c>
      <c r="D12" s="165"/>
      <c r="E12" s="166">
        <v>1.68</v>
      </c>
      <c r="F12" s="160"/>
      <c r="G12" s="160"/>
      <c r="H12" s="160"/>
      <c r="I12" s="160"/>
      <c r="J12" s="160"/>
      <c r="K12" s="160"/>
      <c r="L12" s="160"/>
      <c r="M12" s="160"/>
      <c r="N12" s="159"/>
      <c r="O12" s="159"/>
      <c r="P12" s="159"/>
      <c r="Q12" s="159"/>
      <c r="R12" s="160"/>
      <c r="S12" s="160"/>
      <c r="T12" s="160"/>
      <c r="U12" s="160"/>
      <c r="V12" s="160"/>
      <c r="W12" s="160"/>
      <c r="X12" s="160"/>
      <c r="Y12" s="160"/>
      <c r="Z12" s="149"/>
      <c r="AA12" s="149"/>
      <c r="AB12" s="149"/>
      <c r="AC12" s="149"/>
      <c r="AD12" s="149"/>
      <c r="AE12" s="149"/>
      <c r="AF12" s="149"/>
      <c r="AG12" s="149" t="s">
        <v>284</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x14ac:dyDescent="0.2">
      <c r="A13" s="156"/>
      <c r="B13" s="157"/>
      <c r="C13" s="251"/>
      <c r="D13" s="252"/>
      <c r="E13" s="252"/>
      <c r="F13" s="252"/>
      <c r="G13" s="252"/>
      <c r="H13" s="160"/>
      <c r="I13" s="160"/>
      <c r="J13" s="160"/>
      <c r="K13" s="160"/>
      <c r="L13" s="160"/>
      <c r="M13" s="160"/>
      <c r="N13" s="159"/>
      <c r="O13" s="159"/>
      <c r="P13" s="159"/>
      <c r="Q13" s="159"/>
      <c r="R13" s="160"/>
      <c r="S13" s="160"/>
      <c r="T13" s="160"/>
      <c r="U13" s="160"/>
      <c r="V13" s="160"/>
      <c r="W13" s="160"/>
      <c r="X13" s="160"/>
      <c r="Y13" s="160"/>
      <c r="Z13" s="149"/>
      <c r="AA13" s="149"/>
      <c r="AB13" s="149"/>
      <c r="AC13" s="149"/>
      <c r="AD13" s="149"/>
      <c r="AE13" s="149"/>
      <c r="AF13" s="149"/>
      <c r="AG13" s="149" t="s">
        <v>279</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ht="22.5" outlineLevel="1" x14ac:dyDescent="0.2">
      <c r="A14" s="175">
        <v>2</v>
      </c>
      <c r="B14" s="176" t="s">
        <v>740</v>
      </c>
      <c r="C14" s="185" t="s">
        <v>741</v>
      </c>
      <c r="D14" s="177" t="s">
        <v>389</v>
      </c>
      <c r="E14" s="178">
        <v>15.6</v>
      </c>
      <c r="F14" s="179"/>
      <c r="G14" s="180">
        <f>ROUND(E14*F14,2)</f>
        <v>0</v>
      </c>
      <c r="H14" s="179"/>
      <c r="I14" s="180">
        <f>ROUND(E14*H14,2)</f>
        <v>0</v>
      </c>
      <c r="J14" s="179"/>
      <c r="K14" s="180">
        <f>ROUND(E14*J14,2)</f>
        <v>0</v>
      </c>
      <c r="L14" s="180">
        <v>21</v>
      </c>
      <c r="M14" s="180">
        <f>G14*(1+L14/100)</f>
        <v>0</v>
      </c>
      <c r="N14" s="178">
        <v>0</v>
      </c>
      <c r="O14" s="178">
        <f>ROUND(E14*N14,2)</f>
        <v>0</v>
      </c>
      <c r="P14" s="178">
        <v>0.22</v>
      </c>
      <c r="Q14" s="178">
        <f>ROUND(E14*P14,2)</f>
        <v>3.43</v>
      </c>
      <c r="R14" s="180" t="s">
        <v>736</v>
      </c>
      <c r="S14" s="180" t="s">
        <v>272</v>
      </c>
      <c r="T14" s="181" t="s">
        <v>272</v>
      </c>
      <c r="U14" s="160">
        <v>0.42099999999999999</v>
      </c>
      <c r="V14" s="160">
        <f>ROUND(E14*U14,2)</f>
        <v>6.57</v>
      </c>
      <c r="W14" s="160"/>
      <c r="X14" s="160" t="s">
        <v>313</v>
      </c>
      <c r="Y14" s="160" t="s">
        <v>275</v>
      </c>
      <c r="Z14" s="149"/>
      <c r="AA14" s="149"/>
      <c r="AB14" s="149"/>
      <c r="AC14" s="149"/>
      <c r="AD14" s="149"/>
      <c r="AE14" s="149"/>
      <c r="AF14" s="149"/>
      <c r="AG14" s="149" t="s">
        <v>314</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2" x14ac:dyDescent="0.2">
      <c r="A15" s="156"/>
      <c r="B15" s="157"/>
      <c r="C15" s="186" t="s">
        <v>738</v>
      </c>
      <c r="D15" s="165"/>
      <c r="E15" s="166">
        <v>15.6</v>
      </c>
      <c r="F15" s="160"/>
      <c r="G15" s="160"/>
      <c r="H15" s="160"/>
      <c r="I15" s="160"/>
      <c r="J15" s="160"/>
      <c r="K15" s="160"/>
      <c r="L15" s="160"/>
      <c r="M15" s="160"/>
      <c r="N15" s="159"/>
      <c r="O15" s="159"/>
      <c r="P15" s="159"/>
      <c r="Q15" s="159"/>
      <c r="R15" s="160"/>
      <c r="S15" s="160"/>
      <c r="T15" s="160"/>
      <c r="U15" s="160"/>
      <c r="V15" s="160"/>
      <c r="W15" s="160"/>
      <c r="X15" s="160"/>
      <c r="Y15" s="160"/>
      <c r="Z15" s="149"/>
      <c r="AA15" s="149"/>
      <c r="AB15" s="149"/>
      <c r="AC15" s="149"/>
      <c r="AD15" s="149"/>
      <c r="AE15" s="149"/>
      <c r="AF15" s="149"/>
      <c r="AG15" s="149" t="s">
        <v>284</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x14ac:dyDescent="0.2">
      <c r="A16" s="156"/>
      <c r="B16" s="157"/>
      <c r="C16" s="251"/>
      <c r="D16" s="252"/>
      <c r="E16" s="252"/>
      <c r="F16" s="252"/>
      <c r="G16" s="252"/>
      <c r="H16" s="160"/>
      <c r="I16" s="160"/>
      <c r="J16" s="160"/>
      <c r="K16" s="160"/>
      <c r="L16" s="160"/>
      <c r="M16" s="160"/>
      <c r="N16" s="159"/>
      <c r="O16" s="159"/>
      <c r="P16" s="159"/>
      <c r="Q16" s="159"/>
      <c r="R16" s="160"/>
      <c r="S16" s="160"/>
      <c r="T16" s="160"/>
      <c r="U16" s="160"/>
      <c r="V16" s="160"/>
      <c r="W16" s="160"/>
      <c r="X16" s="160"/>
      <c r="Y16" s="160"/>
      <c r="Z16" s="149"/>
      <c r="AA16" s="149"/>
      <c r="AB16" s="149"/>
      <c r="AC16" s="149"/>
      <c r="AD16" s="149"/>
      <c r="AE16" s="149"/>
      <c r="AF16" s="149"/>
      <c r="AG16" s="149" t="s">
        <v>279</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2.5" outlineLevel="1" x14ac:dyDescent="0.2">
      <c r="A17" s="175">
        <v>3</v>
      </c>
      <c r="B17" s="176" t="s">
        <v>742</v>
      </c>
      <c r="C17" s="185" t="s">
        <v>743</v>
      </c>
      <c r="D17" s="177" t="s">
        <v>389</v>
      </c>
      <c r="E17" s="178">
        <v>15.6</v>
      </c>
      <c r="F17" s="179"/>
      <c r="G17" s="180">
        <f>ROUND(E17*F17,2)</f>
        <v>0</v>
      </c>
      <c r="H17" s="179"/>
      <c r="I17" s="180">
        <f>ROUND(E17*H17,2)</f>
        <v>0</v>
      </c>
      <c r="J17" s="179"/>
      <c r="K17" s="180">
        <f>ROUND(E17*J17,2)</f>
        <v>0</v>
      </c>
      <c r="L17" s="180">
        <v>21</v>
      </c>
      <c r="M17" s="180">
        <f>G17*(1+L17/100)</f>
        <v>0</v>
      </c>
      <c r="N17" s="178">
        <v>0</v>
      </c>
      <c r="O17" s="178">
        <f>ROUND(E17*N17,2)</f>
        <v>0</v>
      </c>
      <c r="P17" s="178">
        <v>0.192</v>
      </c>
      <c r="Q17" s="178">
        <f>ROUND(E17*P17,2)</f>
        <v>3</v>
      </c>
      <c r="R17" s="180" t="s">
        <v>736</v>
      </c>
      <c r="S17" s="180" t="s">
        <v>272</v>
      </c>
      <c r="T17" s="181" t="s">
        <v>272</v>
      </c>
      <c r="U17" s="160">
        <v>0.61</v>
      </c>
      <c r="V17" s="160">
        <f>ROUND(E17*U17,2)</f>
        <v>9.52</v>
      </c>
      <c r="W17" s="160"/>
      <c r="X17" s="160" t="s">
        <v>313</v>
      </c>
      <c r="Y17" s="160" t="s">
        <v>275</v>
      </c>
      <c r="Z17" s="149"/>
      <c r="AA17" s="149"/>
      <c r="AB17" s="149"/>
      <c r="AC17" s="149"/>
      <c r="AD17" s="149"/>
      <c r="AE17" s="149"/>
      <c r="AF17" s="149"/>
      <c r="AG17" s="149" t="s">
        <v>314</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x14ac:dyDescent="0.2">
      <c r="A18" s="156"/>
      <c r="B18" s="157"/>
      <c r="C18" s="186" t="s">
        <v>738</v>
      </c>
      <c r="D18" s="165"/>
      <c r="E18" s="166">
        <v>15.6</v>
      </c>
      <c r="F18" s="160"/>
      <c r="G18" s="160"/>
      <c r="H18" s="160"/>
      <c r="I18" s="160"/>
      <c r="J18" s="160"/>
      <c r="K18" s="160"/>
      <c r="L18" s="160"/>
      <c r="M18" s="160"/>
      <c r="N18" s="159"/>
      <c r="O18" s="159"/>
      <c r="P18" s="159"/>
      <c r="Q18" s="159"/>
      <c r="R18" s="160"/>
      <c r="S18" s="160"/>
      <c r="T18" s="160"/>
      <c r="U18" s="160"/>
      <c r="V18" s="160"/>
      <c r="W18" s="160"/>
      <c r="X18" s="160"/>
      <c r="Y18" s="160"/>
      <c r="Z18" s="149"/>
      <c r="AA18" s="149"/>
      <c r="AB18" s="149"/>
      <c r="AC18" s="149"/>
      <c r="AD18" s="149"/>
      <c r="AE18" s="149"/>
      <c r="AF18" s="149"/>
      <c r="AG18" s="149" t="s">
        <v>284</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x14ac:dyDescent="0.2">
      <c r="A19" s="156"/>
      <c r="B19" s="157"/>
      <c r="C19" s="251"/>
      <c r="D19" s="252"/>
      <c r="E19" s="252"/>
      <c r="F19" s="252"/>
      <c r="G19" s="252"/>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279</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
      <c r="A20" s="175">
        <v>4</v>
      </c>
      <c r="B20" s="176" t="s">
        <v>744</v>
      </c>
      <c r="C20" s="185" t="s">
        <v>745</v>
      </c>
      <c r="D20" s="177" t="s">
        <v>330</v>
      </c>
      <c r="E20" s="178">
        <v>1.5</v>
      </c>
      <c r="F20" s="179"/>
      <c r="G20" s="180">
        <f>ROUND(E20*F20,2)</f>
        <v>0</v>
      </c>
      <c r="H20" s="179"/>
      <c r="I20" s="180">
        <f>ROUND(E20*H20,2)</f>
        <v>0</v>
      </c>
      <c r="J20" s="179"/>
      <c r="K20" s="180">
        <f>ROUND(E20*J20,2)</f>
        <v>0</v>
      </c>
      <c r="L20" s="180">
        <v>21</v>
      </c>
      <c r="M20" s="180">
        <f>G20*(1+L20/100)</f>
        <v>0</v>
      </c>
      <c r="N20" s="178">
        <v>0</v>
      </c>
      <c r="O20" s="178">
        <f>ROUND(E20*N20,2)</f>
        <v>0</v>
      </c>
      <c r="P20" s="178">
        <v>0.22</v>
      </c>
      <c r="Q20" s="178">
        <f>ROUND(E20*P20,2)</f>
        <v>0.33</v>
      </c>
      <c r="R20" s="180" t="s">
        <v>736</v>
      </c>
      <c r="S20" s="180" t="s">
        <v>272</v>
      </c>
      <c r="T20" s="181" t="s">
        <v>272</v>
      </c>
      <c r="U20" s="160">
        <v>0.14299999999999999</v>
      </c>
      <c r="V20" s="160">
        <f>ROUND(E20*U20,2)</f>
        <v>0.21</v>
      </c>
      <c r="W20" s="160"/>
      <c r="X20" s="160" t="s">
        <v>313</v>
      </c>
      <c r="Y20" s="160" t="s">
        <v>275</v>
      </c>
      <c r="Z20" s="149"/>
      <c r="AA20" s="149"/>
      <c r="AB20" s="149"/>
      <c r="AC20" s="149"/>
      <c r="AD20" s="149"/>
      <c r="AE20" s="149"/>
      <c r="AF20" s="149"/>
      <c r="AG20" s="149" t="s">
        <v>314</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x14ac:dyDescent="0.2">
      <c r="A21" s="156"/>
      <c r="B21" s="157"/>
      <c r="C21" s="260" t="s">
        <v>746</v>
      </c>
      <c r="D21" s="261"/>
      <c r="E21" s="261"/>
      <c r="F21" s="261"/>
      <c r="G21" s="261"/>
      <c r="H21" s="160"/>
      <c r="I21" s="160"/>
      <c r="J21" s="160"/>
      <c r="K21" s="160"/>
      <c r="L21" s="160"/>
      <c r="M21" s="160"/>
      <c r="N21" s="159"/>
      <c r="O21" s="159"/>
      <c r="P21" s="159"/>
      <c r="Q21" s="159"/>
      <c r="R21" s="160"/>
      <c r="S21" s="160"/>
      <c r="T21" s="160"/>
      <c r="U21" s="160"/>
      <c r="V21" s="160"/>
      <c r="W21" s="160"/>
      <c r="X21" s="160"/>
      <c r="Y21" s="160"/>
      <c r="Z21" s="149"/>
      <c r="AA21" s="149"/>
      <c r="AB21" s="149"/>
      <c r="AC21" s="149"/>
      <c r="AD21" s="149"/>
      <c r="AE21" s="149"/>
      <c r="AF21" s="149"/>
      <c r="AG21" s="149" t="s">
        <v>316</v>
      </c>
      <c r="AH21" s="149"/>
      <c r="AI21" s="149"/>
      <c r="AJ21" s="149"/>
      <c r="AK21" s="149"/>
      <c r="AL21" s="149"/>
      <c r="AM21" s="149"/>
      <c r="AN21" s="149"/>
      <c r="AO21" s="149"/>
      <c r="AP21" s="149"/>
      <c r="AQ21" s="149"/>
      <c r="AR21" s="149"/>
      <c r="AS21" s="149"/>
      <c r="AT21" s="149"/>
      <c r="AU21" s="149"/>
      <c r="AV21" s="149"/>
      <c r="AW21" s="149"/>
      <c r="AX21" s="149"/>
      <c r="AY21" s="149"/>
      <c r="AZ21" s="149"/>
      <c r="BA21" s="183" t="str">
        <f>C21</f>
        <v>s vybouráním lože, s přemístěním hmot na skládku na vzdálenost do 3 m nebo naložením na dopravní prostředek</v>
      </c>
      <c r="BB21" s="149"/>
      <c r="BC21" s="149"/>
      <c r="BD21" s="149"/>
      <c r="BE21" s="149"/>
      <c r="BF21" s="149"/>
      <c r="BG21" s="149"/>
      <c r="BH21" s="149"/>
    </row>
    <row r="22" spans="1:60" outlineLevel="2" x14ac:dyDescent="0.2">
      <c r="A22" s="156"/>
      <c r="B22" s="157"/>
      <c r="C22" s="186" t="s">
        <v>747</v>
      </c>
      <c r="D22" s="165"/>
      <c r="E22" s="166">
        <v>1.5</v>
      </c>
      <c r="F22" s="160"/>
      <c r="G22" s="160"/>
      <c r="H22" s="160"/>
      <c r="I22" s="160"/>
      <c r="J22" s="160"/>
      <c r="K22" s="160"/>
      <c r="L22" s="160"/>
      <c r="M22" s="160"/>
      <c r="N22" s="159"/>
      <c r="O22" s="159"/>
      <c r="P22" s="159"/>
      <c r="Q22" s="159"/>
      <c r="R22" s="160"/>
      <c r="S22" s="160"/>
      <c r="T22" s="160"/>
      <c r="U22" s="160"/>
      <c r="V22" s="160"/>
      <c r="W22" s="160"/>
      <c r="X22" s="160"/>
      <c r="Y22" s="160"/>
      <c r="Z22" s="149"/>
      <c r="AA22" s="149"/>
      <c r="AB22" s="149"/>
      <c r="AC22" s="149"/>
      <c r="AD22" s="149"/>
      <c r="AE22" s="149"/>
      <c r="AF22" s="149"/>
      <c r="AG22" s="149" t="s">
        <v>284</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x14ac:dyDescent="0.2">
      <c r="A23" s="156"/>
      <c r="B23" s="157"/>
      <c r="C23" s="251"/>
      <c r="D23" s="252"/>
      <c r="E23" s="252"/>
      <c r="F23" s="252"/>
      <c r="G23" s="252"/>
      <c r="H23" s="160"/>
      <c r="I23" s="160"/>
      <c r="J23" s="160"/>
      <c r="K23" s="160"/>
      <c r="L23" s="160"/>
      <c r="M23" s="160"/>
      <c r="N23" s="159"/>
      <c r="O23" s="159"/>
      <c r="P23" s="159"/>
      <c r="Q23" s="159"/>
      <c r="R23" s="160"/>
      <c r="S23" s="160"/>
      <c r="T23" s="160"/>
      <c r="U23" s="160"/>
      <c r="V23" s="160"/>
      <c r="W23" s="160"/>
      <c r="X23" s="160"/>
      <c r="Y23" s="160"/>
      <c r="Z23" s="149"/>
      <c r="AA23" s="149"/>
      <c r="AB23" s="149"/>
      <c r="AC23" s="149"/>
      <c r="AD23" s="149"/>
      <c r="AE23" s="149"/>
      <c r="AF23" s="149"/>
      <c r="AG23" s="149" t="s">
        <v>279</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
      <c r="A24" s="175">
        <v>5</v>
      </c>
      <c r="B24" s="176" t="s">
        <v>748</v>
      </c>
      <c r="C24" s="185" t="s">
        <v>749</v>
      </c>
      <c r="D24" s="177" t="s">
        <v>311</v>
      </c>
      <c r="E24" s="178">
        <v>8.32</v>
      </c>
      <c r="F24" s="179"/>
      <c r="G24" s="180">
        <f>ROUND(E24*F24,2)</f>
        <v>0</v>
      </c>
      <c r="H24" s="179"/>
      <c r="I24" s="180">
        <f>ROUND(E24*H24,2)</f>
        <v>0</v>
      </c>
      <c r="J24" s="179"/>
      <c r="K24" s="180">
        <f>ROUND(E24*J24,2)</f>
        <v>0</v>
      </c>
      <c r="L24" s="180">
        <v>21</v>
      </c>
      <c r="M24" s="180">
        <f>G24*(1+L24/100)</f>
        <v>0</v>
      </c>
      <c r="N24" s="178">
        <v>0</v>
      </c>
      <c r="O24" s="178">
        <f>ROUND(E24*N24,2)</f>
        <v>0</v>
      </c>
      <c r="P24" s="178">
        <v>0</v>
      </c>
      <c r="Q24" s="178">
        <f>ROUND(E24*P24,2)</f>
        <v>0</v>
      </c>
      <c r="R24" s="180" t="s">
        <v>750</v>
      </c>
      <c r="S24" s="180" t="s">
        <v>272</v>
      </c>
      <c r="T24" s="181" t="s">
        <v>272</v>
      </c>
      <c r="U24" s="160">
        <v>0.36499999999999999</v>
      </c>
      <c r="V24" s="160">
        <f>ROUND(E24*U24,2)</f>
        <v>3.04</v>
      </c>
      <c r="W24" s="160"/>
      <c r="X24" s="160" t="s">
        <v>313</v>
      </c>
      <c r="Y24" s="160" t="s">
        <v>275</v>
      </c>
      <c r="Z24" s="149"/>
      <c r="AA24" s="149"/>
      <c r="AB24" s="149"/>
      <c r="AC24" s="149"/>
      <c r="AD24" s="149"/>
      <c r="AE24" s="149"/>
      <c r="AF24" s="149"/>
      <c r="AG24" s="149" t="s">
        <v>314</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33.75" outlineLevel="2" x14ac:dyDescent="0.2">
      <c r="A25" s="156"/>
      <c r="B25" s="157"/>
      <c r="C25" s="260" t="s">
        <v>751</v>
      </c>
      <c r="D25" s="261"/>
      <c r="E25" s="261"/>
      <c r="F25" s="261"/>
      <c r="G25" s="261"/>
      <c r="H25" s="160"/>
      <c r="I25" s="160"/>
      <c r="J25" s="160"/>
      <c r="K25" s="160"/>
      <c r="L25" s="160"/>
      <c r="M25" s="160"/>
      <c r="N25" s="159"/>
      <c r="O25" s="159"/>
      <c r="P25" s="159"/>
      <c r="Q25" s="159"/>
      <c r="R25" s="160"/>
      <c r="S25" s="160"/>
      <c r="T25" s="160"/>
      <c r="U25" s="160"/>
      <c r="V25" s="160"/>
      <c r="W25" s="160"/>
      <c r="X25" s="160"/>
      <c r="Y25" s="160"/>
      <c r="Z25" s="149"/>
      <c r="AA25" s="149"/>
      <c r="AB25" s="149"/>
      <c r="AC25" s="149"/>
      <c r="AD25" s="149"/>
      <c r="AE25" s="149"/>
      <c r="AF25" s="149"/>
      <c r="AG25" s="149" t="s">
        <v>316</v>
      </c>
      <c r="AH25" s="149"/>
      <c r="AI25" s="149"/>
      <c r="AJ25" s="149"/>
      <c r="AK25" s="149"/>
      <c r="AL25" s="149"/>
      <c r="AM25" s="149"/>
      <c r="AN25" s="149"/>
      <c r="AO25" s="149"/>
      <c r="AP25" s="149"/>
      <c r="AQ25" s="149"/>
      <c r="AR25" s="149"/>
      <c r="AS25" s="149"/>
      <c r="AT25" s="149"/>
      <c r="AU25" s="149"/>
      <c r="AV25" s="149"/>
      <c r="AW25" s="149"/>
      <c r="AX25" s="149"/>
      <c r="AY25" s="149"/>
      <c r="AZ25" s="149"/>
      <c r="BA25" s="183"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149"/>
      <c r="BC25" s="149"/>
      <c r="BD25" s="149"/>
      <c r="BE25" s="149"/>
      <c r="BF25" s="149"/>
      <c r="BG25" s="149"/>
      <c r="BH25" s="149"/>
    </row>
    <row r="26" spans="1:60" outlineLevel="2" x14ac:dyDescent="0.2">
      <c r="A26" s="156"/>
      <c r="B26" s="157"/>
      <c r="C26" s="186" t="s">
        <v>752</v>
      </c>
      <c r="D26" s="165"/>
      <c r="E26" s="166">
        <v>8.32</v>
      </c>
      <c r="F26" s="160"/>
      <c r="G26" s="160"/>
      <c r="H26" s="160"/>
      <c r="I26" s="160"/>
      <c r="J26" s="160"/>
      <c r="K26" s="160"/>
      <c r="L26" s="160"/>
      <c r="M26" s="160"/>
      <c r="N26" s="159"/>
      <c r="O26" s="159"/>
      <c r="P26" s="159"/>
      <c r="Q26" s="159"/>
      <c r="R26" s="160"/>
      <c r="S26" s="160"/>
      <c r="T26" s="160"/>
      <c r="U26" s="160"/>
      <c r="V26" s="160"/>
      <c r="W26" s="160"/>
      <c r="X26" s="160"/>
      <c r="Y26" s="160"/>
      <c r="Z26" s="149"/>
      <c r="AA26" s="149"/>
      <c r="AB26" s="149"/>
      <c r="AC26" s="149"/>
      <c r="AD26" s="149"/>
      <c r="AE26" s="149"/>
      <c r="AF26" s="149"/>
      <c r="AG26" s="149" t="s">
        <v>284</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x14ac:dyDescent="0.2">
      <c r="A27" s="156"/>
      <c r="B27" s="157"/>
      <c r="C27" s="251"/>
      <c r="D27" s="252"/>
      <c r="E27" s="252"/>
      <c r="F27" s="252"/>
      <c r="G27" s="252"/>
      <c r="H27" s="160"/>
      <c r="I27" s="160"/>
      <c r="J27" s="160"/>
      <c r="K27" s="160"/>
      <c r="L27" s="160"/>
      <c r="M27" s="160"/>
      <c r="N27" s="159"/>
      <c r="O27" s="159"/>
      <c r="P27" s="159"/>
      <c r="Q27" s="159"/>
      <c r="R27" s="160"/>
      <c r="S27" s="160"/>
      <c r="T27" s="160"/>
      <c r="U27" s="160"/>
      <c r="V27" s="160"/>
      <c r="W27" s="160"/>
      <c r="X27" s="160"/>
      <c r="Y27" s="160"/>
      <c r="Z27" s="149"/>
      <c r="AA27" s="149"/>
      <c r="AB27" s="149"/>
      <c r="AC27" s="149"/>
      <c r="AD27" s="149"/>
      <c r="AE27" s="149"/>
      <c r="AF27" s="149"/>
      <c r="AG27" s="149" t="s">
        <v>279</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
      <c r="A28" s="175">
        <v>6</v>
      </c>
      <c r="B28" s="176" t="s">
        <v>753</v>
      </c>
      <c r="C28" s="185" t="s">
        <v>754</v>
      </c>
      <c r="D28" s="177" t="s">
        <v>311</v>
      </c>
      <c r="E28" s="178">
        <v>2.8879999999999999</v>
      </c>
      <c r="F28" s="179"/>
      <c r="G28" s="180">
        <f>ROUND(E28*F28,2)</f>
        <v>0</v>
      </c>
      <c r="H28" s="179"/>
      <c r="I28" s="180">
        <f>ROUND(E28*H28,2)</f>
        <v>0</v>
      </c>
      <c r="J28" s="179"/>
      <c r="K28" s="180">
        <f>ROUND(E28*J28,2)</f>
        <v>0</v>
      </c>
      <c r="L28" s="180">
        <v>21</v>
      </c>
      <c r="M28" s="180">
        <f>G28*(1+L28/100)</f>
        <v>0</v>
      </c>
      <c r="N28" s="178">
        <v>0</v>
      </c>
      <c r="O28" s="178">
        <f>ROUND(E28*N28,2)</f>
        <v>0</v>
      </c>
      <c r="P28" s="178">
        <v>0</v>
      </c>
      <c r="Q28" s="178">
        <f>ROUND(E28*P28,2)</f>
        <v>0</v>
      </c>
      <c r="R28" s="180" t="s">
        <v>750</v>
      </c>
      <c r="S28" s="180" t="s">
        <v>272</v>
      </c>
      <c r="T28" s="181" t="s">
        <v>272</v>
      </c>
      <c r="U28" s="160">
        <v>4.6550000000000002</v>
      </c>
      <c r="V28" s="160">
        <f>ROUND(E28*U28,2)</f>
        <v>13.44</v>
      </c>
      <c r="W28" s="160"/>
      <c r="X28" s="160" t="s">
        <v>313</v>
      </c>
      <c r="Y28" s="160" t="s">
        <v>275</v>
      </c>
      <c r="Z28" s="149"/>
      <c r="AA28" s="149"/>
      <c r="AB28" s="149"/>
      <c r="AC28" s="149"/>
      <c r="AD28" s="149"/>
      <c r="AE28" s="149"/>
      <c r="AF28" s="149"/>
      <c r="AG28" s="149" t="s">
        <v>314</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x14ac:dyDescent="0.2">
      <c r="A29" s="156"/>
      <c r="B29" s="157"/>
      <c r="C29" s="260" t="s">
        <v>755</v>
      </c>
      <c r="D29" s="261"/>
      <c r="E29" s="261"/>
      <c r="F29" s="261"/>
      <c r="G29" s="261"/>
      <c r="H29" s="160"/>
      <c r="I29" s="160"/>
      <c r="J29" s="160"/>
      <c r="K29" s="160"/>
      <c r="L29" s="160"/>
      <c r="M29" s="160"/>
      <c r="N29" s="159"/>
      <c r="O29" s="159"/>
      <c r="P29" s="159"/>
      <c r="Q29" s="159"/>
      <c r="R29" s="160"/>
      <c r="S29" s="160"/>
      <c r="T29" s="160"/>
      <c r="U29" s="160"/>
      <c r="V29" s="160"/>
      <c r="W29" s="160"/>
      <c r="X29" s="160"/>
      <c r="Y29" s="160"/>
      <c r="Z29" s="149"/>
      <c r="AA29" s="149"/>
      <c r="AB29" s="149"/>
      <c r="AC29" s="149"/>
      <c r="AD29" s="149"/>
      <c r="AE29" s="149"/>
      <c r="AF29" s="149"/>
      <c r="AG29" s="149" t="s">
        <v>316</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x14ac:dyDescent="0.2">
      <c r="A30" s="156"/>
      <c r="B30" s="157"/>
      <c r="C30" s="186" t="s">
        <v>756</v>
      </c>
      <c r="D30" s="165"/>
      <c r="E30" s="166"/>
      <c r="F30" s="160"/>
      <c r="G30" s="160"/>
      <c r="H30" s="160"/>
      <c r="I30" s="160"/>
      <c r="J30" s="160"/>
      <c r="K30" s="160"/>
      <c r="L30" s="160"/>
      <c r="M30" s="160"/>
      <c r="N30" s="159"/>
      <c r="O30" s="159"/>
      <c r="P30" s="159"/>
      <c r="Q30" s="159"/>
      <c r="R30" s="160"/>
      <c r="S30" s="160"/>
      <c r="T30" s="160"/>
      <c r="U30" s="160"/>
      <c r="V30" s="160"/>
      <c r="W30" s="160"/>
      <c r="X30" s="160"/>
      <c r="Y30" s="160"/>
      <c r="Z30" s="149"/>
      <c r="AA30" s="149"/>
      <c r="AB30" s="149"/>
      <c r="AC30" s="149"/>
      <c r="AD30" s="149"/>
      <c r="AE30" s="149"/>
      <c r="AF30" s="149"/>
      <c r="AG30" s="149" t="s">
        <v>284</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x14ac:dyDescent="0.2">
      <c r="A31" s="156"/>
      <c r="B31" s="157"/>
      <c r="C31" s="186" t="s">
        <v>757</v>
      </c>
      <c r="D31" s="165"/>
      <c r="E31" s="166">
        <v>1.04</v>
      </c>
      <c r="F31" s="160"/>
      <c r="G31" s="160"/>
      <c r="H31" s="160"/>
      <c r="I31" s="160"/>
      <c r="J31" s="160"/>
      <c r="K31" s="160"/>
      <c r="L31" s="160"/>
      <c r="M31" s="160"/>
      <c r="N31" s="159"/>
      <c r="O31" s="159"/>
      <c r="P31" s="159"/>
      <c r="Q31" s="159"/>
      <c r="R31" s="160"/>
      <c r="S31" s="160"/>
      <c r="T31" s="160"/>
      <c r="U31" s="160"/>
      <c r="V31" s="160"/>
      <c r="W31" s="160"/>
      <c r="X31" s="160"/>
      <c r="Y31" s="160"/>
      <c r="Z31" s="149"/>
      <c r="AA31" s="149"/>
      <c r="AB31" s="149"/>
      <c r="AC31" s="149"/>
      <c r="AD31" s="149"/>
      <c r="AE31" s="149"/>
      <c r="AF31" s="149"/>
      <c r="AG31" s="149" t="s">
        <v>284</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x14ac:dyDescent="0.2">
      <c r="A32" s="156"/>
      <c r="B32" s="157"/>
      <c r="C32" s="186" t="s">
        <v>758</v>
      </c>
      <c r="D32" s="165"/>
      <c r="E32" s="166">
        <v>1.8480000000000001</v>
      </c>
      <c r="F32" s="160"/>
      <c r="G32" s="160"/>
      <c r="H32" s="160"/>
      <c r="I32" s="160"/>
      <c r="J32" s="160"/>
      <c r="K32" s="160"/>
      <c r="L32" s="160"/>
      <c r="M32" s="160"/>
      <c r="N32" s="159"/>
      <c r="O32" s="159"/>
      <c r="P32" s="159"/>
      <c r="Q32" s="159"/>
      <c r="R32" s="160"/>
      <c r="S32" s="160"/>
      <c r="T32" s="160"/>
      <c r="U32" s="160"/>
      <c r="V32" s="160"/>
      <c r="W32" s="160"/>
      <c r="X32" s="160"/>
      <c r="Y32" s="160"/>
      <c r="Z32" s="149"/>
      <c r="AA32" s="149"/>
      <c r="AB32" s="149"/>
      <c r="AC32" s="149"/>
      <c r="AD32" s="149"/>
      <c r="AE32" s="149"/>
      <c r="AF32" s="149"/>
      <c r="AG32" s="149" t="s">
        <v>284</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x14ac:dyDescent="0.2">
      <c r="A33" s="156"/>
      <c r="B33" s="157"/>
      <c r="C33" s="251"/>
      <c r="D33" s="252"/>
      <c r="E33" s="252"/>
      <c r="F33" s="252"/>
      <c r="G33" s="252"/>
      <c r="H33" s="160"/>
      <c r="I33" s="160"/>
      <c r="J33" s="160"/>
      <c r="K33" s="160"/>
      <c r="L33" s="160"/>
      <c r="M33" s="160"/>
      <c r="N33" s="159"/>
      <c r="O33" s="159"/>
      <c r="P33" s="159"/>
      <c r="Q33" s="159"/>
      <c r="R33" s="160"/>
      <c r="S33" s="160"/>
      <c r="T33" s="160"/>
      <c r="U33" s="160"/>
      <c r="V33" s="160"/>
      <c r="W33" s="160"/>
      <c r="X33" s="160"/>
      <c r="Y33" s="160"/>
      <c r="Z33" s="149"/>
      <c r="AA33" s="149"/>
      <c r="AB33" s="149"/>
      <c r="AC33" s="149"/>
      <c r="AD33" s="149"/>
      <c r="AE33" s="149"/>
      <c r="AF33" s="149"/>
      <c r="AG33" s="149" t="s">
        <v>279</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2.5" outlineLevel="1" x14ac:dyDescent="0.2">
      <c r="A34" s="175">
        <v>7</v>
      </c>
      <c r="B34" s="176" t="s">
        <v>759</v>
      </c>
      <c r="C34" s="185" t="s">
        <v>760</v>
      </c>
      <c r="D34" s="177" t="s">
        <v>389</v>
      </c>
      <c r="E34" s="178">
        <v>31.2</v>
      </c>
      <c r="F34" s="179"/>
      <c r="G34" s="180">
        <f>ROUND(E34*F34,2)</f>
        <v>0</v>
      </c>
      <c r="H34" s="179"/>
      <c r="I34" s="180">
        <f>ROUND(E34*H34,2)</f>
        <v>0</v>
      </c>
      <c r="J34" s="179"/>
      <c r="K34" s="180">
        <f>ROUND(E34*J34,2)</f>
        <v>0</v>
      </c>
      <c r="L34" s="180">
        <v>21</v>
      </c>
      <c r="M34" s="180">
        <f>G34*(1+L34/100)</f>
        <v>0</v>
      </c>
      <c r="N34" s="178">
        <v>9.8999999999999999E-4</v>
      </c>
      <c r="O34" s="178">
        <f>ROUND(E34*N34,2)</f>
        <v>0.03</v>
      </c>
      <c r="P34" s="178">
        <v>0</v>
      </c>
      <c r="Q34" s="178">
        <f>ROUND(E34*P34,2)</f>
        <v>0</v>
      </c>
      <c r="R34" s="180" t="s">
        <v>750</v>
      </c>
      <c r="S34" s="180" t="s">
        <v>272</v>
      </c>
      <c r="T34" s="181" t="s">
        <v>272</v>
      </c>
      <c r="U34" s="160">
        <v>0.23599999999999999</v>
      </c>
      <c r="V34" s="160">
        <f>ROUND(E34*U34,2)</f>
        <v>7.36</v>
      </c>
      <c r="W34" s="160"/>
      <c r="X34" s="160" t="s">
        <v>313</v>
      </c>
      <c r="Y34" s="160" t="s">
        <v>275</v>
      </c>
      <c r="Z34" s="149"/>
      <c r="AA34" s="149"/>
      <c r="AB34" s="149"/>
      <c r="AC34" s="149"/>
      <c r="AD34" s="149"/>
      <c r="AE34" s="149"/>
      <c r="AF34" s="149"/>
      <c r="AG34" s="149" t="s">
        <v>314</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x14ac:dyDescent="0.2">
      <c r="A35" s="156"/>
      <c r="B35" s="157"/>
      <c r="C35" s="260" t="s">
        <v>761</v>
      </c>
      <c r="D35" s="261"/>
      <c r="E35" s="261"/>
      <c r="F35" s="261"/>
      <c r="G35" s="261"/>
      <c r="H35" s="160"/>
      <c r="I35" s="160"/>
      <c r="J35" s="160"/>
      <c r="K35" s="160"/>
      <c r="L35" s="160"/>
      <c r="M35" s="160"/>
      <c r="N35" s="159"/>
      <c r="O35" s="159"/>
      <c r="P35" s="159"/>
      <c r="Q35" s="159"/>
      <c r="R35" s="160"/>
      <c r="S35" s="160"/>
      <c r="T35" s="160"/>
      <c r="U35" s="160"/>
      <c r="V35" s="160"/>
      <c r="W35" s="160"/>
      <c r="X35" s="160"/>
      <c r="Y35" s="160"/>
      <c r="Z35" s="149"/>
      <c r="AA35" s="149"/>
      <c r="AB35" s="149"/>
      <c r="AC35" s="149"/>
      <c r="AD35" s="149"/>
      <c r="AE35" s="149"/>
      <c r="AF35" s="149"/>
      <c r="AG35" s="149" t="s">
        <v>316</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x14ac:dyDescent="0.2">
      <c r="A36" s="156"/>
      <c r="B36" s="157"/>
      <c r="C36" s="186" t="s">
        <v>762</v>
      </c>
      <c r="D36" s="165"/>
      <c r="E36" s="166">
        <v>31.2</v>
      </c>
      <c r="F36" s="160"/>
      <c r="G36" s="160"/>
      <c r="H36" s="160"/>
      <c r="I36" s="160"/>
      <c r="J36" s="160"/>
      <c r="K36" s="160"/>
      <c r="L36" s="160"/>
      <c r="M36" s="160"/>
      <c r="N36" s="159"/>
      <c r="O36" s="159"/>
      <c r="P36" s="159"/>
      <c r="Q36" s="159"/>
      <c r="R36" s="160"/>
      <c r="S36" s="160"/>
      <c r="T36" s="160"/>
      <c r="U36" s="160"/>
      <c r="V36" s="160"/>
      <c r="W36" s="160"/>
      <c r="X36" s="160"/>
      <c r="Y36" s="160"/>
      <c r="Z36" s="149"/>
      <c r="AA36" s="149"/>
      <c r="AB36" s="149"/>
      <c r="AC36" s="149"/>
      <c r="AD36" s="149"/>
      <c r="AE36" s="149"/>
      <c r="AF36" s="149"/>
      <c r="AG36" s="149" t="s">
        <v>284</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x14ac:dyDescent="0.2">
      <c r="A37" s="156"/>
      <c r="B37" s="157"/>
      <c r="C37" s="251"/>
      <c r="D37" s="252"/>
      <c r="E37" s="252"/>
      <c r="F37" s="252"/>
      <c r="G37" s="252"/>
      <c r="H37" s="160"/>
      <c r="I37" s="160"/>
      <c r="J37" s="160"/>
      <c r="K37" s="160"/>
      <c r="L37" s="160"/>
      <c r="M37" s="160"/>
      <c r="N37" s="159"/>
      <c r="O37" s="159"/>
      <c r="P37" s="159"/>
      <c r="Q37" s="159"/>
      <c r="R37" s="160"/>
      <c r="S37" s="160"/>
      <c r="T37" s="160"/>
      <c r="U37" s="160"/>
      <c r="V37" s="160"/>
      <c r="W37" s="160"/>
      <c r="X37" s="160"/>
      <c r="Y37" s="160"/>
      <c r="Z37" s="149"/>
      <c r="AA37" s="149"/>
      <c r="AB37" s="149"/>
      <c r="AC37" s="149"/>
      <c r="AD37" s="149"/>
      <c r="AE37" s="149"/>
      <c r="AF37" s="149"/>
      <c r="AG37" s="149" t="s">
        <v>279</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
      <c r="A38" s="175">
        <v>8</v>
      </c>
      <c r="B38" s="176" t="s">
        <v>763</v>
      </c>
      <c r="C38" s="185" t="s">
        <v>764</v>
      </c>
      <c r="D38" s="177" t="s">
        <v>389</v>
      </c>
      <c r="E38" s="178">
        <v>31.2</v>
      </c>
      <c r="F38" s="179"/>
      <c r="G38" s="180">
        <f>ROUND(E38*F38,2)</f>
        <v>0</v>
      </c>
      <c r="H38" s="179"/>
      <c r="I38" s="180">
        <f>ROUND(E38*H38,2)</f>
        <v>0</v>
      </c>
      <c r="J38" s="179"/>
      <c r="K38" s="180">
        <f>ROUND(E38*J38,2)</f>
        <v>0</v>
      </c>
      <c r="L38" s="180">
        <v>21</v>
      </c>
      <c r="M38" s="180">
        <f>G38*(1+L38/100)</f>
        <v>0</v>
      </c>
      <c r="N38" s="178">
        <v>0</v>
      </c>
      <c r="O38" s="178">
        <f>ROUND(E38*N38,2)</f>
        <v>0</v>
      </c>
      <c r="P38" s="178">
        <v>0</v>
      </c>
      <c r="Q38" s="178">
        <f>ROUND(E38*P38,2)</f>
        <v>0</v>
      </c>
      <c r="R38" s="180" t="s">
        <v>750</v>
      </c>
      <c r="S38" s="180" t="s">
        <v>272</v>
      </c>
      <c r="T38" s="181" t="s">
        <v>272</v>
      </c>
      <c r="U38" s="160">
        <v>7.0000000000000007E-2</v>
      </c>
      <c r="V38" s="160">
        <f>ROUND(E38*U38,2)</f>
        <v>2.1800000000000002</v>
      </c>
      <c r="W38" s="160"/>
      <c r="X38" s="160" t="s">
        <v>313</v>
      </c>
      <c r="Y38" s="160" t="s">
        <v>275</v>
      </c>
      <c r="Z38" s="149"/>
      <c r="AA38" s="149"/>
      <c r="AB38" s="149"/>
      <c r="AC38" s="149"/>
      <c r="AD38" s="149"/>
      <c r="AE38" s="149"/>
      <c r="AF38" s="149"/>
      <c r="AG38" s="149" t="s">
        <v>314</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x14ac:dyDescent="0.2">
      <c r="A39" s="156"/>
      <c r="B39" s="157"/>
      <c r="C39" s="260" t="s">
        <v>765</v>
      </c>
      <c r="D39" s="261"/>
      <c r="E39" s="261"/>
      <c r="F39" s="261"/>
      <c r="G39" s="261"/>
      <c r="H39" s="160"/>
      <c r="I39" s="160"/>
      <c r="J39" s="160"/>
      <c r="K39" s="160"/>
      <c r="L39" s="160"/>
      <c r="M39" s="160"/>
      <c r="N39" s="159"/>
      <c r="O39" s="159"/>
      <c r="P39" s="159"/>
      <c r="Q39" s="159"/>
      <c r="R39" s="160"/>
      <c r="S39" s="160"/>
      <c r="T39" s="160"/>
      <c r="U39" s="160"/>
      <c r="V39" s="160"/>
      <c r="W39" s="160"/>
      <c r="X39" s="160"/>
      <c r="Y39" s="160"/>
      <c r="Z39" s="149"/>
      <c r="AA39" s="149"/>
      <c r="AB39" s="149"/>
      <c r="AC39" s="149"/>
      <c r="AD39" s="149"/>
      <c r="AE39" s="149"/>
      <c r="AF39" s="149"/>
      <c r="AG39" s="149" t="s">
        <v>316</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x14ac:dyDescent="0.2">
      <c r="A40" s="156"/>
      <c r="B40" s="157"/>
      <c r="C40" s="251"/>
      <c r="D40" s="252"/>
      <c r="E40" s="252"/>
      <c r="F40" s="252"/>
      <c r="G40" s="252"/>
      <c r="H40" s="160"/>
      <c r="I40" s="160"/>
      <c r="J40" s="160"/>
      <c r="K40" s="160"/>
      <c r="L40" s="160"/>
      <c r="M40" s="160"/>
      <c r="N40" s="159"/>
      <c r="O40" s="159"/>
      <c r="P40" s="159"/>
      <c r="Q40" s="159"/>
      <c r="R40" s="160"/>
      <c r="S40" s="160"/>
      <c r="T40" s="160"/>
      <c r="U40" s="160"/>
      <c r="V40" s="160"/>
      <c r="W40" s="160"/>
      <c r="X40" s="160"/>
      <c r="Y40" s="160"/>
      <c r="Z40" s="149"/>
      <c r="AA40" s="149"/>
      <c r="AB40" s="149"/>
      <c r="AC40" s="149"/>
      <c r="AD40" s="149"/>
      <c r="AE40" s="149"/>
      <c r="AF40" s="149"/>
      <c r="AG40" s="149" t="s">
        <v>279</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
      <c r="A41" s="175">
        <v>9</v>
      </c>
      <c r="B41" s="176" t="s">
        <v>766</v>
      </c>
      <c r="C41" s="185" t="s">
        <v>767</v>
      </c>
      <c r="D41" s="177" t="s">
        <v>311</v>
      </c>
      <c r="E41" s="178">
        <v>11.208</v>
      </c>
      <c r="F41" s="179"/>
      <c r="G41" s="180">
        <f>ROUND(E41*F41,2)</f>
        <v>0</v>
      </c>
      <c r="H41" s="179"/>
      <c r="I41" s="180">
        <f>ROUND(E41*H41,2)</f>
        <v>0</v>
      </c>
      <c r="J41" s="179"/>
      <c r="K41" s="180">
        <f>ROUND(E41*J41,2)</f>
        <v>0</v>
      </c>
      <c r="L41" s="180">
        <v>21</v>
      </c>
      <c r="M41" s="180">
        <f>G41*(1+L41/100)</f>
        <v>0</v>
      </c>
      <c r="N41" s="178">
        <v>0</v>
      </c>
      <c r="O41" s="178">
        <f>ROUND(E41*N41,2)</f>
        <v>0</v>
      </c>
      <c r="P41" s="178">
        <v>0</v>
      </c>
      <c r="Q41" s="178">
        <f>ROUND(E41*P41,2)</f>
        <v>0</v>
      </c>
      <c r="R41" s="180" t="s">
        <v>750</v>
      </c>
      <c r="S41" s="180" t="s">
        <v>272</v>
      </c>
      <c r="T41" s="181" t="s">
        <v>272</v>
      </c>
      <c r="U41" s="160">
        <v>0.34499999999999997</v>
      </c>
      <c r="V41" s="160">
        <f>ROUND(E41*U41,2)</f>
        <v>3.87</v>
      </c>
      <c r="W41" s="160"/>
      <c r="X41" s="160" t="s">
        <v>313</v>
      </c>
      <c r="Y41" s="160" t="s">
        <v>275</v>
      </c>
      <c r="Z41" s="149"/>
      <c r="AA41" s="149"/>
      <c r="AB41" s="149"/>
      <c r="AC41" s="149"/>
      <c r="AD41" s="149"/>
      <c r="AE41" s="149"/>
      <c r="AF41" s="149"/>
      <c r="AG41" s="149" t="s">
        <v>314</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x14ac:dyDescent="0.2">
      <c r="A42" s="156"/>
      <c r="B42" s="157"/>
      <c r="C42" s="260" t="s">
        <v>768</v>
      </c>
      <c r="D42" s="261"/>
      <c r="E42" s="261"/>
      <c r="F42" s="261"/>
      <c r="G42" s="261"/>
      <c r="H42" s="160"/>
      <c r="I42" s="160"/>
      <c r="J42" s="160"/>
      <c r="K42" s="160"/>
      <c r="L42" s="160"/>
      <c r="M42" s="160"/>
      <c r="N42" s="159"/>
      <c r="O42" s="159"/>
      <c r="P42" s="159"/>
      <c r="Q42" s="159"/>
      <c r="R42" s="160"/>
      <c r="S42" s="160"/>
      <c r="T42" s="160"/>
      <c r="U42" s="160"/>
      <c r="V42" s="160"/>
      <c r="W42" s="160"/>
      <c r="X42" s="160"/>
      <c r="Y42" s="160"/>
      <c r="Z42" s="149"/>
      <c r="AA42" s="149"/>
      <c r="AB42" s="149"/>
      <c r="AC42" s="149"/>
      <c r="AD42" s="149"/>
      <c r="AE42" s="149"/>
      <c r="AF42" s="149"/>
      <c r="AG42" s="149" t="s">
        <v>316</v>
      </c>
      <c r="AH42" s="149"/>
      <c r="AI42" s="149"/>
      <c r="AJ42" s="149"/>
      <c r="AK42" s="149"/>
      <c r="AL42" s="149"/>
      <c r="AM42" s="149"/>
      <c r="AN42" s="149"/>
      <c r="AO42" s="149"/>
      <c r="AP42" s="149"/>
      <c r="AQ42" s="149"/>
      <c r="AR42" s="149"/>
      <c r="AS42" s="149"/>
      <c r="AT42" s="149"/>
      <c r="AU42" s="149"/>
      <c r="AV42" s="149"/>
      <c r="AW42" s="149"/>
      <c r="AX42" s="149"/>
      <c r="AY42" s="149"/>
      <c r="AZ42" s="149"/>
      <c r="BA42" s="183" t="str">
        <f>C42</f>
        <v>bez naložení do dopravní nádoby, ale s vyprázdněním dopravní nádoby na hromadu nebo na dopravní prostředek,</v>
      </c>
      <c r="BB42" s="149"/>
      <c r="BC42" s="149"/>
      <c r="BD42" s="149"/>
      <c r="BE42" s="149"/>
      <c r="BF42" s="149"/>
      <c r="BG42" s="149"/>
      <c r="BH42" s="149"/>
    </row>
    <row r="43" spans="1:60" outlineLevel="2" x14ac:dyDescent="0.2">
      <c r="A43" s="156"/>
      <c r="B43" s="157"/>
      <c r="C43" s="186" t="s">
        <v>769</v>
      </c>
      <c r="D43" s="165"/>
      <c r="E43" s="166">
        <v>11.208</v>
      </c>
      <c r="F43" s="160"/>
      <c r="G43" s="160"/>
      <c r="H43" s="160"/>
      <c r="I43" s="160"/>
      <c r="J43" s="160"/>
      <c r="K43" s="160"/>
      <c r="L43" s="160"/>
      <c r="M43" s="160"/>
      <c r="N43" s="159"/>
      <c r="O43" s="159"/>
      <c r="P43" s="159"/>
      <c r="Q43" s="159"/>
      <c r="R43" s="160"/>
      <c r="S43" s="160"/>
      <c r="T43" s="160"/>
      <c r="U43" s="160"/>
      <c r="V43" s="160"/>
      <c r="W43" s="160"/>
      <c r="X43" s="160"/>
      <c r="Y43" s="160"/>
      <c r="Z43" s="149"/>
      <c r="AA43" s="149"/>
      <c r="AB43" s="149"/>
      <c r="AC43" s="149"/>
      <c r="AD43" s="149"/>
      <c r="AE43" s="149"/>
      <c r="AF43" s="149"/>
      <c r="AG43" s="149" t="s">
        <v>284</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x14ac:dyDescent="0.2">
      <c r="A44" s="156"/>
      <c r="B44" s="157"/>
      <c r="C44" s="251"/>
      <c r="D44" s="252"/>
      <c r="E44" s="252"/>
      <c r="F44" s="252"/>
      <c r="G44" s="252"/>
      <c r="H44" s="160"/>
      <c r="I44" s="160"/>
      <c r="J44" s="160"/>
      <c r="K44" s="160"/>
      <c r="L44" s="160"/>
      <c r="M44" s="160"/>
      <c r="N44" s="159"/>
      <c r="O44" s="159"/>
      <c r="P44" s="159"/>
      <c r="Q44" s="159"/>
      <c r="R44" s="160"/>
      <c r="S44" s="160"/>
      <c r="T44" s="160"/>
      <c r="U44" s="160"/>
      <c r="V44" s="160"/>
      <c r="W44" s="160"/>
      <c r="X44" s="160"/>
      <c r="Y44" s="160"/>
      <c r="Z44" s="149"/>
      <c r="AA44" s="149"/>
      <c r="AB44" s="149"/>
      <c r="AC44" s="149"/>
      <c r="AD44" s="149"/>
      <c r="AE44" s="149"/>
      <c r="AF44" s="149"/>
      <c r="AG44" s="149" t="s">
        <v>279</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
      <c r="A45" s="175">
        <v>10</v>
      </c>
      <c r="B45" s="176" t="s">
        <v>770</v>
      </c>
      <c r="C45" s="185" t="s">
        <v>771</v>
      </c>
      <c r="D45" s="177" t="s">
        <v>311</v>
      </c>
      <c r="E45" s="178">
        <v>4.16</v>
      </c>
      <c r="F45" s="179"/>
      <c r="G45" s="180">
        <f>ROUND(E45*F45,2)</f>
        <v>0</v>
      </c>
      <c r="H45" s="179"/>
      <c r="I45" s="180">
        <f>ROUND(E45*H45,2)</f>
        <v>0</v>
      </c>
      <c r="J45" s="179"/>
      <c r="K45" s="180">
        <f>ROUND(E45*J45,2)</f>
        <v>0</v>
      </c>
      <c r="L45" s="180">
        <v>21</v>
      </c>
      <c r="M45" s="180">
        <f>G45*(1+L45/100)</f>
        <v>0</v>
      </c>
      <c r="N45" s="178">
        <v>0</v>
      </c>
      <c r="O45" s="178">
        <f>ROUND(E45*N45,2)</f>
        <v>0</v>
      </c>
      <c r="P45" s="178">
        <v>0</v>
      </c>
      <c r="Q45" s="178">
        <f>ROUND(E45*P45,2)</f>
        <v>0</v>
      </c>
      <c r="R45" s="180" t="s">
        <v>750</v>
      </c>
      <c r="S45" s="180" t="s">
        <v>272</v>
      </c>
      <c r="T45" s="181" t="s">
        <v>272</v>
      </c>
      <c r="U45" s="160">
        <v>1.0999999999999999E-2</v>
      </c>
      <c r="V45" s="160">
        <f>ROUND(E45*U45,2)</f>
        <v>0.05</v>
      </c>
      <c r="W45" s="160"/>
      <c r="X45" s="160" t="s">
        <v>313</v>
      </c>
      <c r="Y45" s="160" t="s">
        <v>275</v>
      </c>
      <c r="Z45" s="149"/>
      <c r="AA45" s="149"/>
      <c r="AB45" s="149"/>
      <c r="AC45" s="149"/>
      <c r="AD45" s="149"/>
      <c r="AE45" s="149"/>
      <c r="AF45" s="149"/>
      <c r="AG45" s="149" t="s">
        <v>314</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x14ac:dyDescent="0.2">
      <c r="A46" s="156"/>
      <c r="B46" s="157"/>
      <c r="C46" s="260" t="s">
        <v>772</v>
      </c>
      <c r="D46" s="261"/>
      <c r="E46" s="261"/>
      <c r="F46" s="261"/>
      <c r="G46" s="261"/>
      <c r="H46" s="160"/>
      <c r="I46" s="160"/>
      <c r="J46" s="160"/>
      <c r="K46" s="160"/>
      <c r="L46" s="160"/>
      <c r="M46" s="160"/>
      <c r="N46" s="159"/>
      <c r="O46" s="159"/>
      <c r="P46" s="159"/>
      <c r="Q46" s="159"/>
      <c r="R46" s="160"/>
      <c r="S46" s="160"/>
      <c r="T46" s="160"/>
      <c r="U46" s="160"/>
      <c r="V46" s="160"/>
      <c r="W46" s="160"/>
      <c r="X46" s="160"/>
      <c r="Y46" s="160"/>
      <c r="Z46" s="149"/>
      <c r="AA46" s="149"/>
      <c r="AB46" s="149"/>
      <c r="AC46" s="149"/>
      <c r="AD46" s="149"/>
      <c r="AE46" s="149"/>
      <c r="AF46" s="149"/>
      <c r="AG46" s="149" t="s">
        <v>316</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x14ac:dyDescent="0.2">
      <c r="A47" s="156"/>
      <c r="B47" s="157"/>
      <c r="C47" s="186" t="s">
        <v>773</v>
      </c>
      <c r="D47" s="165"/>
      <c r="E47" s="166">
        <v>4.16</v>
      </c>
      <c r="F47" s="160"/>
      <c r="G47" s="160"/>
      <c r="H47" s="160"/>
      <c r="I47" s="160"/>
      <c r="J47" s="160"/>
      <c r="K47" s="160"/>
      <c r="L47" s="160"/>
      <c r="M47" s="160"/>
      <c r="N47" s="159"/>
      <c r="O47" s="159"/>
      <c r="P47" s="159"/>
      <c r="Q47" s="159"/>
      <c r="R47" s="160"/>
      <c r="S47" s="160"/>
      <c r="T47" s="160"/>
      <c r="U47" s="160"/>
      <c r="V47" s="160"/>
      <c r="W47" s="160"/>
      <c r="X47" s="160"/>
      <c r="Y47" s="160"/>
      <c r="Z47" s="149"/>
      <c r="AA47" s="149"/>
      <c r="AB47" s="149"/>
      <c r="AC47" s="149"/>
      <c r="AD47" s="149"/>
      <c r="AE47" s="149"/>
      <c r="AF47" s="149"/>
      <c r="AG47" s="149" t="s">
        <v>284</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x14ac:dyDescent="0.2">
      <c r="A48" s="156"/>
      <c r="B48" s="157"/>
      <c r="C48" s="251"/>
      <c r="D48" s="252"/>
      <c r="E48" s="252"/>
      <c r="F48" s="252"/>
      <c r="G48" s="252"/>
      <c r="H48" s="160"/>
      <c r="I48" s="160"/>
      <c r="J48" s="160"/>
      <c r="K48" s="160"/>
      <c r="L48" s="160"/>
      <c r="M48" s="160"/>
      <c r="N48" s="159"/>
      <c r="O48" s="159"/>
      <c r="P48" s="159"/>
      <c r="Q48" s="159"/>
      <c r="R48" s="160"/>
      <c r="S48" s="160"/>
      <c r="T48" s="160"/>
      <c r="U48" s="160"/>
      <c r="V48" s="160"/>
      <c r="W48" s="160"/>
      <c r="X48" s="160"/>
      <c r="Y48" s="160"/>
      <c r="Z48" s="149"/>
      <c r="AA48" s="149"/>
      <c r="AB48" s="149"/>
      <c r="AC48" s="149"/>
      <c r="AD48" s="149"/>
      <c r="AE48" s="149"/>
      <c r="AF48" s="149"/>
      <c r="AG48" s="149" t="s">
        <v>279</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
      <c r="A49" s="175">
        <v>11</v>
      </c>
      <c r="B49" s="176" t="s">
        <v>774</v>
      </c>
      <c r="C49" s="185" t="s">
        <v>775</v>
      </c>
      <c r="D49" s="177" t="s">
        <v>311</v>
      </c>
      <c r="E49" s="178">
        <v>4.16</v>
      </c>
      <c r="F49" s="179"/>
      <c r="G49" s="180">
        <f>ROUND(E49*F49,2)</f>
        <v>0</v>
      </c>
      <c r="H49" s="179"/>
      <c r="I49" s="180">
        <f>ROUND(E49*H49,2)</f>
        <v>0</v>
      </c>
      <c r="J49" s="179"/>
      <c r="K49" s="180">
        <f>ROUND(E49*J49,2)</f>
        <v>0</v>
      </c>
      <c r="L49" s="180">
        <v>21</v>
      </c>
      <c r="M49" s="180">
        <f>G49*(1+L49/100)</f>
        <v>0</v>
      </c>
      <c r="N49" s="178">
        <v>0</v>
      </c>
      <c r="O49" s="178">
        <f>ROUND(E49*N49,2)</f>
        <v>0</v>
      </c>
      <c r="P49" s="178">
        <v>0</v>
      </c>
      <c r="Q49" s="178">
        <f>ROUND(E49*P49,2)</f>
        <v>0</v>
      </c>
      <c r="R49" s="180" t="s">
        <v>750</v>
      </c>
      <c r="S49" s="180" t="s">
        <v>272</v>
      </c>
      <c r="T49" s="181" t="s">
        <v>272</v>
      </c>
      <c r="U49" s="160">
        <v>5.1999999999999998E-3</v>
      </c>
      <c r="V49" s="160">
        <f>ROUND(E49*U49,2)</f>
        <v>0.02</v>
      </c>
      <c r="W49" s="160"/>
      <c r="X49" s="160" t="s">
        <v>313</v>
      </c>
      <c r="Y49" s="160" t="s">
        <v>275</v>
      </c>
      <c r="Z49" s="149"/>
      <c r="AA49" s="149"/>
      <c r="AB49" s="149"/>
      <c r="AC49" s="149"/>
      <c r="AD49" s="149"/>
      <c r="AE49" s="149"/>
      <c r="AF49" s="149"/>
      <c r="AG49" s="149" t="s">
        <v>314</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x14ac:dyDescent="0.2">
      <c r="A50" s="156"/>
      <c r="B50" s="157"/>
      <c r="C50" s="260" t="s">
        <v>772</v>
      </c>
      <c r="D50" s="261"/>
      <c r="E50" s="261"/>
      <c r="F50" s="261"/>
      <c r="G50" s="261"/>
      <c r="H50" s="160"/>
      <c r="I50" s="160"/>
      <c r="J50" s="160"/>
      <c r="K50" s="160"/>
      <c r="L50" s="160"/>
      <c r="M50" s="160"/>
      <c r="N50" s="159"/>
      <c r="O50" s="159"/>
      <c r="P50" s="159"/>
      <c r="Q50" s="159"/>
      <c r="R50" s="160"/>
      <c r="S50" s="160"/>
      <c r="T50" s="160"/>
      <c r="U50" s="160"/>
      <c r="V50" s="160"/>
      <c r="W50" s="160"/>
      <c r="X50" s="160"/>
      <c r="Y50" s="160"/>
      <c r="Z50" s="149"/>
      <c r="AA50" s="149"/>
      <c r="AB50" s="149"/>
      <c r="AC50" s="149"/>
      <c r="AD50" s="149"/>
      <c r="AE50" s="149"/>
      <c r="AF50" s="149"/>
      <c r="AG50" s="149" t="s">
        <v>316</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x14ac:dyDescent="0.2">
      <c r="A51" s="156"/>
      <c r="B51" s="157"/>
      <c r="C51" s="186" t="s">
        <v>773</v>
      </c>
      <c r="D51" s="165"/>
      <c r="E51" s="166">
        <v>4.16</v>
      </c>
      <c r="F51" s="160"/>
      <c r="G51" s="160"/>
      <c r="H51" s="160"/>
      <c r="I51" s="160"/>
      <c r="J51" s="160"/>
      <c r="K51" s="160"/>
      <c r="L51" s="160"/>
      <c r="M51" s="160"/>
      <c r="N51" s="159"/>
      <c r="O51" s="159"/>
      <c r="P51" s="159"/>
      <c r="Q51" s="159"/>
      <c r="R51" s="160"/>
      <c r="S51" s="160"/>
      <c r="T51" s="160"/>
      <c r="U51" s="160"/>
      <c r="V51" s="160"/>
      <c r="W51" s="160"/>
      <c r="X51" s="160"/>
      <c r="Y51" s="160"/>
      <c r="Z51" s="149"/>
      <c r="AA51" s="149"/>
      <c r="AB51" s="149"/>
      <c r="AC51" s="149"/>
      <c r="AD51" s="149"/>
      <c r="AE51" s="149"/>
      <c r="AF51" s="149"/>
      <c r="AG51" s="149" t="s">
        <v>284</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x14ac:dyDescent="0.2">
      <c r="A52" s="156"/>
      <c r="B52" s="157"/>
      <c r="C52" s="251"/>
      <c r="D52" s="252"/>
      <c r="E52" s="252"/>
      <c r="F52" s="252"/>
      <c r="G52" s="252"/>
      <c r="H52" s="160"/>
      <c r="I52" s="160"/>
      <c r="J52" s="160"/>
      <c r="K52" s="160"/>
      <c r="L52" s="160"/>
      <c r="M52" s="160"/>
      <c r="N52" s="159"/>
      <c r="O52" s="159"/>
      <c r="P52" s="159"/>
      <c r="Q52" s="159"/>
      <c r="R52" s="160"/>
      <c r="S52" s="160"/>
      <c r="T52" s="160"/>
      <c r="U52" s="160"/>
      <c r="V52" s="160"/>
      <c r="W52" s="160"/>
      <c r="X52" s="160"/>
      <c r="Y52" s="160"/>
      <c r="Z52" s="149"/>
      <c r="AA52" s="149"/>
      <c r="AB52" s="149"/>
      <c r="AC52" s="149"/>
      <c r="AD52" s="149"/>
      <c r="AE52" s="149"/>
      <c r="AF52" s="149"/>
      <c r="AG52" s="149" t="s">
        <v>279</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
      <c r="A53" s="175">
        <v>12</v>
      </c>
      <c r="B53" s="176" t="s">
        <v>776</v>
      </c>
      <c r="C53" s="185" t="s">
        <v>777</v>
      </c>
      <c r="D53" s="177" t="s">
        <v>311</v>
      </c>
      <c r="E53" s="178">
        <v>4.16</v>
      </c>
      <c r="F53" s="179"/>
      <c r="G53" s="180">
        <f>ROUND(E53*F53,2)</f>
        <v>0</v>
      </c>
      <c r="H53" s="179"/>
      <c r="I53" s="180">
        <f>ROUND(E53*H53,2)</f>
        <v>0</v>
      </c>
      <c r="J53" s="179"/>
      <c r="K53" s="180">
        <f>ROUND(E53*J53,2)</f>
        <v>0</v>
      </c>
      <c r="L53" s="180">
        <v>21</v>
      </c>
      <c r="M53" s="180">
        <f>G53*(1+L53/100)</f>
        <v>0</v>
      </c>
      <c r="N53" s="178">
        <v>0</v>
      </c>
      <c r="O53" s="178">
        <f>ROUND(E53*N53,2)</f>
        <v>0</v>
      </c>
      <c r="P53" s="178">
        <v>0</v>
      </c>
      <c r="Q53" s="178">
        <f>ROUND(E53*P53,2)</f>
        <v>0</v>
      </c>
      <c r="R53" s="180" t="s">
        <v>750</v>
      </c>
      <c r="S53" s="180" t="s">
        <v>272</v>
      </c>
      <c r="T53" s="181" t="s">
        <v>272</v>
      </c>
      <c r="U53" s="160">
        <v>3.1E-2</v>
      </c>
      <c r="V53" s="160">
        <f>ROUND(E53*U53,2)</f>
        <v>0.13</v>
      </c>
      <c r="W53" s="160"/>
      <c r="X53" s="160" t="s">
        <v>313</v>
      </c>
      <c r="Y53" s="160" t="s">
        <v>275</v>
      </c>
      <c r="Z53" s="149"/>
      <c r="AA53" s="149"/>
      <c r="AB53" s="149"/>
      <c r="AC53" s="149"/>
      <c r="AD53" s="149"/>
      <c r="AE53" s="149"/>
      <c r="AF53" s="149"/>
      <c r="AG53" s="149" t="s">
        <v>314</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x14ac:dyDescent="0.2">
      <c r="A54" s="156"/>
      <c r="B54" s="157"/>
      <c r="C54" s="262"/>
      <c r="D54" s="263"/>
      <c r="E54" s="263"/>
      <c r="F54" s="263"/>
      <c r="G54" s="263"/>
      <c r="H54" s="160"/>
      <c r="I54" s="160"/>
      <c r="J54" s="160"/>
      <c r="K54" s="160"/>
      <c r="L54" s="160"/>
      <c r="M54" s="160"/>
      <c r="N54" s="159"/>
      <c r="O54" s="159"/>
      <c r="P54" s="159"/>
      <c r="Q54" s="159"/>
      <c r="R54" s="160"/>
      <c r="S54" s="160"/>
      <c r="T54" s="160"/>
      <c r="U54" s="160"/>
      <c r="V54" s="160"/>
      <c r="W54" s="160"/>
      <c r="X54" s="160"/>
      <c r="Y54" s="160"/>
      <c r="Z54" s="149"/>
      <c r="AA54" s="149"/>
      <c r="AB54" s="149"/>
      <c r="AC54" s="149"/>
      <c r="AD54" s="149"/>
      <c r="AE54" s="149"/>
      <c r="AF54" s="149"/>
      <c r="AG54" s="149" t="s">
        <v>279</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2.5" outlineLevel="1" x14ac:dyDescent="0.2">
      <c r="A55" s="175">
        <v>13</v>
      </c>
      <c r="B55" s="176" t="s">
        <v>778</v>
      </c>
      <c r="C55" s="185" t="s">
        <v>779</v>
      </c>
      <c r="D55" s="177" t="s">
        <v>311</v>
      </c>
      <c r="E55" s="178">
        <v>5.2</v>
      </c>
      <c r="F55" s="179"/>
      <c r="G55" s="180">
        <f>ROUND(E55*F55,2)</f>
        <v>0</v>
      </c>
      <c r="H55" s="179"/>
      <c r="I55" s="180">
        <f>ROUND(E55*H55,2)</f>
        <v>0</v>
      </c>
      <c r="J55" s="179"/>
      <c r="K55" s="180">
        <f>ROUND(E55*J55,2)</f>
        <v>0</v>
      </c>
      <c r="L55" s="180">
        <v>21</v>
      </c>
      <c r="M55" s="180">
        <f>G55*(1+L55/100)</f>
        <v>0</v>
      </c>
      <c r="N55" s="178">
        <v>0</v>
      </c>
      <c r="O55" s="178">
        <f>ROUND(E55*N55,2)</f>
        <v>0</v>
      </c>
      <c r="P55" s="178">
        <v>0</v>
      </c>
      <c r="Q55" s="178">
        <f>ROUND(E55*P55,2)</f>
        <v>0</v>
      </c>
      <c r="R55" s="180" t="s">
        <v>750</v>
      </c>
      <c r="S55" s="180" t="s">
        <v>272</v>
      </c>
      <c r="T55" s="181" t="s">
        <v>272</v>
      </c>
      <c r="U55" s="160">
        <v>0.20200000000000001</v>
      </c>
      <c r="V55" s="160">
        <f>ROUND(E55*U55,2)</f>
        <v>1.05</v>
      </c>
      <c r="W55" s="160"/>
      <c r="X55" s="160" t="s">
        <v>313</v>
      </c>
      <c r="Y55" s="160" t="s">
        <v>275</v>
      </c>
      <c r="Z55" s="149"/>
      <c r="AA55" s="149"/>
      <c r="AB55" s="149"/>
      <c r="AC55" s="149"/>
      <c r="AD55" s="149"/>
      <c r="AE55" s="149"/>
      <c r="AF55" s="149"/>
      <c r="AG55" s="149" t="s">
        <v>314</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x14ac:dyDescent="0.2">
      <c r="A56" s="156"/>
      <c r="B56" s="157"/>
      <c r="C56" s="260" t="s">
        <v>780</v>
      </c>
      <c r="D56" s="261"/>
      <c r="E56" s="261"/>
      <c r="F56" s="261"/>
      <c r="G56" s="261"/>
      <c r="H56" s="160"/>
      <c r="I56" s="160"/>
      <c r="J56" s="160"/>
      <c r="K56" s="160"/>
      <c r="L56" s="160"/>
      <c r="M56" s="160"/>
      <c r="N56" s="159"/>
      <c r="O56" s="159"/>
      <c r="P56" s="159"/>
      <c r="Q56" s="159"/>
      <c r="R56" s="160"/>
      <c r="S56" s="160"/>
      <c r="T56" s="160"/>
      <c r="U56" s="160"/>
      <c r="V56" s="160"/>
      <c r="W56" s="160"/>
      <c r="X56" s="160"/>
      <c r="Y56" s="160"/>
      <c r="Z56" s="149"/>
      <c r="AA56" s="149"/>
      <c r="AB56" s="149"/>
      <c r="AC56" s="149"/>
      <c r="AD56" s="149"/>
      <c r="AE56" s="149"/>
      <c r="AF56" s="149"/>
      <c r="AG56" s="149" t="s">
        <v>316</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x14ac:dyDescent="0.2">
      <c r="A57" s="156"/>
      <c r="B57" s="157"/>
      <c r="C57" s="186" t="s">
        <v>781</v>
      </c>
      <c r="D57" s="165"/>
      <c r="E57" s="166">
        <v>5.2</v>
      </c>
      <c r="F57" s="160"/>
      <c r="G57" s="160"/>
      <c r="H57" s="160"/>
      <c r="I57" s="160"/>
      <c r="J57" s="160"/>
      <c r="K57" s="160"/>
      <c r="L57" s="160"/>
      <c r="M57" s="160"/>
      <c r="N57" s="159"/>
      <c r="O57" s="159"/>
      <c r="P57" s="159"/>
      <c r="Q57" s="159"/>
      <c r="R57" s="160"/>
      <c r="S57" s="160"/>
      <c r="T57" s="160"/>
      <c r="U57" s="160"/>
      <c r="V57" s="160"/>
      <c r="W57" s="160"/>
      <c r="X57" s="160"/>
      <c r="Y57" s="160"/>
      <c r="Z57" s="149"/>
      <c r="AA57" s="149"/>
      <c r="AB57" s="149"/>
      <c r="AC57" s="149"/>
      <c r="AD57" s="149"/>
      <c r="AE57" s="149"/>
      <c r="AF57" s="149"/>
      <c r="AG57" s="149" t="s">
        <v>284</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x14ac:dyDescent="0.2">
      <c r="A58" s="156"/>
      <c r="B58" s="157"/>
      <c r="C58" s="251"/>
      <c r="D58" s="252"/>
      <c r="E58" s="252"/>
      <c r="F58" s="252"/>
      <c r="G58" s="252"/>
      <c r="H58" s="160"/>
      <c r="I58" s="160"/>
      <c r="J58" s="160"/>
      <c r="K58" s="160"/>
      <c r="L58" s="160"/>
      <c r="M58" s="160"/>
      <c r="N58" s="159"/>
      <c r="O58" s="159"/>
      <c r="P58" s="159"/>
      <c r="Q58" s="159"/>
      <c r="R58" s="160"/>
      <c r="S58" s="160"/>
      <c r="T58" s="160"/>
      <c r="U58" s="160"/>
      <c r="V58" s="160"/>
      <c r="W58" s="160"/>
      <c r="X58" s="160"/>
      <c r="Y58" s="160"/>
      <c r="Z58" s="149"/>
      <c r="AA58" s="149"/>
      <c r="AB58" s="149"/>
      <c r="AC58" s="149"/>
      <c r="AD58" s="149"/>
      <c r="AE58" s="149"/>
      <c r="AF58" s="149"/>
      <c r="AG58" s="149" t="s">
        <v>279</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22.5" outlineLevel="1" x14ac:dyDescent="0.2">
      <c r="A59" s="175">
        <v>14</v>
      </c>
      <c r="B59" s="176" t="s">
        <v>782</v>
      </c>
      <c r="C59" s="185" t="s">
        <v>783</v>
      </c>
      <c r="D59" s="177" t="s">
        <v>311</v>
      </c>
      <c r="E59" s="178">
        <v>1.008</v>
      </c>
      <c r="F59" s="179"/>
      <c r="G59" s="180">
        <f>ROUND(E59*F59,2)</f>
        <v>0</v>
      </c>
      <c r="H59" s="179"/>
      <c r="I59" s="180">
        <f>ROUND(E59*H59,2)</f>
        <v>0</v>
      </c>
      <c r="J59" s="179"/>
      <c r="K59" s="180">
        <f>ROUND(E59*J59,2)</f>
        <v>0</v>
      </c>
      <c r="L59" s="180">
        <v>21</v>
      </c>
      <c r="M59" s="180">
        <f>G59*(1+L59/100)</f>
        <v>0</v>
      </c>
      <c r="N59" s="178">
        <v>0</v>
      </c>
      <c r="O59" s="178">
        <f>ROUND(E59*N59,2)</f>
        <v>0</v>
      </c>
      <c r="P59" s="178">
        <v>0</v>
      </c>
      <c r="Q59" s="178">
        <f>ROUND(E59*P59,2)</f>
        <v>0</v>
      </c>
      <c r="R59" s="180" t="s">
        <v>750</v>
      </c>
      <c r="S59" s="180" t="s">
        <v>272</v>
      </c>
      <c r="T59" s="181" t="s">
        <v>272</v>
      </c>
      <c r="U59" s="160">
        <v>1.1499999999999999</v>
      </c>
      <c r="V59" s="160">
        <f>ROUND(E59*U59,2)</f>
        <v>1.1599999999999999</v>
      </c>
      <c r="W59" s="160"/>
      <c r="X59" s="160" t="s">
        <v>313</v>
      </c>
      <c r="Y59" s="160" t="s">
        <v>275</v>
      </c>
      <c r="Z59" s="149"/>
      <c r="AA59" s="149"/>
      <c r="AB59" s="149"/>
      <c r="AC59" s="149"/>
      <c r="AD59" s="149"/>
      <c r="AE59" s="149"/>
      <c r="AF59" s="149"/>
      <c r="AG59" s="149" t="s">
        <v>314</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x14ac:dyDescent="0.2">
      <c r="A60" s="156"/>
      <c r="B60" s="157"/>
      <c r="C60" s="260" t="s">
        <v>780</v>
      </c>
      <c r="D60" s="261"/>
      <c r="E60" s="261"/>
      <c r="F60" s="261"/>
      <c r="G60" s="261"/>
      <c r="H60" s="160"/>
      <c r="I60" s="160"/>
      <c r="J60" s="160"/>
      <c r="K60" s="160"/>
      <c r="L60" s="160"/>
      <c r="M60" s="160"/>
      <c r="N60" s="159"/>
      <c r="O60" s="159"/>
      <c r="P60" s="159"/>
      <c r="Q60" s="159"/>
      <c r="R60" s="160"/>
      <c r="S60" s="160"/>
      <c r="T60" s="160"/>
      <c r="U60" s="160"/>
      <c r="V60" s="160"/>
      <c r="W60" s="160"/>
      <c r="X60" s="160"/>
      <c r="Y60" s="160"/>
      <c r="Z60" s="149"/>
      <c r="AA60" s="149"/>
      <c r="AB60" s="149"/>
      <c r="AC60" s="149"/>
      <c r="AD60" s="149"/>
      <c r="AE60" s="149"/>
      <c r="AF60" s="149"/>
      <c r="AG60" s="149" t="s">
        <v>316</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x14ac:dyDescent="0.2">
      <c r="A61" s="156"/>
      <c r="B61" s="157"/>
      <c r="C61" s="186" t="s">
        <v>784</v>
      </c>
      <c r="D61" s="165"/>
      <c r="E61" s="166">
        <v>1.008</v>
      </c>
      <c r="F61" s="160"/>
      <c r="G61" s="160"/>
      <c r="H61" s="160"/>
      <c r="I61" s="160"/>
      <c r="J61" s="160"/>
      <c r="K61" s="160"/>
      <c r="L61" s="160"/>
      <c r="M61" s="160"/>
      <c r="N61" s="159"/>
      <c r="O61" s="159"/>
      <c r="P61" s="159"/>
      <c r="Q61" s="159"/>
      <c r="R61" s="160"/>
      <c r="S61" s="160"/>
      <c r="T61" s="160"/>
      <c r="U61" s="160"/>
      <c r="V61" s="160"/>
      <c r="W61" s="160"/>
      <c r="X61" s="160"/>
      <c r="Y61" s="160"/>
      <c r="Z61" s="149"/>
      <c r="AA61" s="149"/>
      <c r="AB61" s="149"/>
      <c r="AC61" s="149"/>
      <c r="AD61" s="149"/>
      <c r="AE61" s="149"/>
      <c r="AF61" s="149"/>
      <c r="AG61" s="149" t="s">
        <v>284</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x14ac:dyDescent="0.2">
      <c r="A62" s="156"/>
      <c r="B62" s="157"/>
      <c r="C62" s="251"/>
      <c r="D62" s="252"/>
      <c r="E62" s="252"/>
      <c r="F62" s="252"/>
      <c r="G62" s="252"/>
      <c r="H62" s="160"/>
      <c r="I62" s="160"/>
      <c r="J62" s="160"/>
      <c r="K62" s="160"/>
      <c r="L62" s="160"/>
      <c r="M62" s="160"/>
      <c r="N62" s="159"/>
      <c r="O62" s="159"/>
      <c r="P62" s="159"/>
      <c r="Q62" s="159"/>
      <c r="R62" s="160"/>
      <c r="S62" s="160"/>
      <c r="T62" s="160"/>
      <c r="U62" s="160"/>
      <c r="V62" s="160"/>
      <c r="W62" s="160"/>
      <c r="X62" s="160"/>
      <c r="Y62" s="160"/>
      <c r="Z62" s="149"/>
      <c r="AA62" s="149"/>
      <c r="AB62" s="149"/>
      <c r="AC62" s="149"/>
      <c r="AD62" s="149"/>
      <c r="AE62" s="149"/>
      <c r="AF62" s="149"/>
      <c r="AG62" s="149" t="s">
        <v>279</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x14ac:dyDescent="0.2">
      <c r="A63" s="175">
        <v>15</v>
      </c>
      <c r="B63" s="176" t="s">
        <v>785</v>
      </c>
      <c r="C63" s="185" t="s">
        <v>786</v>
      </c>
      <c r="D63" s="177" t="s">
        <v>311</v>
      </c>
      <c r="E63" s="178">
        <v>3.12</v>
      </c>
      <c r="F63" s="179"/>
      <c r="G63" s="180">
        <f>ROUND(E63*F63,2)</f>
        <v>0</v>
      </c>
      <c r="H63" s="179"/>
      <c r="I63" s="180">
        <f>ROUND(E63*H63,2)</f>
        <v>0</v>
      </c>
      <c r="J63" s="179"/>
      <c r="K63" s="180">
        <f>ROUND(E63*J63,2)</f>
        <v>0</v>
      </c>
      <c r="L63" s="180">
        <v>21</v>
      </c>
      <c r="M63" s="180">
        <f>G63*(1+L63/100)</f>
        <v>0</v>
      </c>
      <c r="N63" s="178">
        <v>0</v>
      </c>
      <c r="O63" s="178">
        <f>ROUND(E63*N63,2)</f>
        <v>0</v>
      </c>
      <c r="P63" s="178">
        <v>0</v>
      </c>
      <c r="Q63" s="178">
        <f>ROUND(E63*P63,2)</f>
        <v>0</v>
      </c>
      <c r="R63" s="180" t="s">
        <v>750</v>
      </c>
      <c r="S63" s="180" t="s">
        <v>272</v>
      </c>
      <c r="T63" s="181" t="s">
        <v>272</v>
      </c>
      <c r="U63" s="160">
        <v>1.587</v>
      </c>
      <c r="V63" s="160">
        <f>ROUND(E63*U63,2)</f>
        <v>4.95</v>
      </c>
      <c r="W63" s="160"/>
      <c r="X63" s="160" t="s">
        <v>313</v>
      </c>
      <c r="Y63" s="160" t="s">
        <v>275</v>
      </c>
      <c r="Z63" s="149"/>
      <c r="AA63" s="149"/>
      <c r="AB63" s="149"/>
      <c r="AC63" s="149"/>
      <c r="AD63" s="149"/>
      <c r="AE63" s="149"/>
      <c r="AF63" s="149"/>
      <c r="AG63" s="149" t="s">
        <v>314</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ht="22.5" outlineLevel="2" x14ac:dyDescent="0.2">
      <c r="A64" s="156"/>
      <c r="B64" s="157"/>
      <c r="C64" s="260" t="s">
        <v>787</v>
      </c>
      <c r="D64" s="261"/>
      <c r="E64" s="261"/>
      <c r="F64" s="261"/>
      <c r="G64" s="261"/>
      <c r="H64" s="160"/>
      <c r="I64" s="160"/>
      <c r="J64" s="160"/>
      <c r="K64" s="160"/>
      <c r="L64" s="160"/>
      <c r="M64" s="160"/>
      <c r="N64" s="159"/>
      <c r="O64" s="159"/>
      <c r="P64" s="159"/>
      <c r="Q64" s="159"/>
      <c r="R64" s="160"/>
      <c r="S64" s="160"/>
      <c r="T64" s="160"/>
      <c r="U64" s="160"/>
      <c r="V64" s="160"/>
      <c r="W64" s="160"/>
      <c r="X64" s="160"/>
      <c r="Y64" s="160"/>
      <c r="Z64" s="149"/>
      <c r="AA64" s="149"/>
      <c r="AB64" s="149"/>
      <c r="AC64" s="149"/>
      <c r="AD64" s="149"/>
      <c r="AE64" s="149"/>
      <c r="AF64" s="149"/>
      <c r="AG64" s="149" t="s">
        <v>316</v>
      </c>
      <c r="AH64" s="149"/>
      <c r="AI64" s="149"/>
      <c r="AJ64" s="149"/>
      <c r="AK64" s="149"/>
      <c r="AL64" s="149"/>
      <c r="AM64" s="149"/>
      <c r="AN64" s="149"/>
      <c r="AO64" s="149"/>
      <c r="AP64" s="149"/>
      <c r="AQ64" s="149"/>
      <c r="AR64" s="149"/>
      <c r="AS64" s="149"/>
      <c r="AT64" s="149"/>
      <c r="AU64" s="149"/>
      <c r="AV64" s="149"/>
      <c r="AW64" s="149"/>
      <c r="AX64" s="149"/>
      <c r="AY64" s="149"/>
      <c r="AZ64" s="149"/>
      <c r="BA64" s="183" t="str">
        <f>C64</f>
        <v>sypaninou z vhodných hornin tř. 1 - 4 nebo materiálem připraveným podél výkopu ve vzdálenosti do 3 m od jeho kraje, pro jakoukoliv hloubku výkopu a jakoukoliv míru zhutnění,</v>
      </c>
      <c r="BB64" s="149"/>
      <c r="BC64" s="149"/>
      <c r="BD64" s="149"/>
      <c r="BE64" s="149"/>
      <c r="BF64" s="149"/>
      <c r="BG64" s="149"/>
      <c r="BH64" s="149"/>
    </row>
    <row r="65" spans="1:60" outlineLevel="2" x14ac:dyDescent="0.2">
      <c r="A65" s="156"/>
      <c r="B65" s="157"/>
      <c r="C65" s="186" t="s">
        <v>788</v>
      </c>
      <c r="D65" s="165"/>
      <c r="E65" s="166">
        <v>3.12</v>
      </c>
      <c r="F65" s="160"/>
      <c r="G65" s="160"/>
      <c r="H65" s="160"/>
      <c r="I65" s="160"/>
      <c r="J65" s="160"/>
      <c r="K65" s="160"/>
      <c r="L65" s="160"/>
      <c r="M65" s="160"/>
      <c r="N65" s="159"/>
      <c r="O65" s="159"/>
      <c r="P65" s="159"/>
      <c r="Q65" s="159"/>
      <c r="R65" s="160"/>
      <c r="S65" s="160"/>
      <c r="T65" s="160"/>
      <c r="U65" s="160"/>
      <c r="V65" s="160"/>
      <c r="W65" s="160"/>
      <c r="X65" s="160"/>
      <c r="Y65" s="160"/>
      <c r="Z65" s="149"/>
      <c r="AA65" s="149"/>
      <c r="AB65" s="149"/>
      <c r="AC65" s="149"/>
      <c r="AD65" s="149"/>
      <c r="AE65" s="149"/>
      <c r="AF65" s="149"/>
      <c r="AG65" s="149" t="s">
        <v>284</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x14ac:dyDescent="0.2">
      <c r="A66" s="156"/>
      <c r="B66" s="157"/>
      <c r="C66" s="251"/>
      <c r="D66" s="252"/>
      <c r="E66" s="252"/>
      <c r="F66" s="252"/>
      <c r="G66" s="252"/>
      <c r="H66" s="160"/>
      <c r="I66" s="160"/>
      <c r="J66" s="160"/>
      <c r="K66" s="160"/>
      <c r="L66" s="160"/>
      <c r="M66" s="160"/>
      <c r="N66" s="159"/>
      <c r="O66" s="159"/>
      <c r="P66" s="159"/>
      <c r="Q66" s="159"/>
      <c r="R66" s="160"/>
      <c r="S66" s="160"/>
      <c r="T66" s="160"/>
      <c r="U66" s="160"/>
      <c r="V66" s="160"/>
      <c r="W66" s="160"/>
      <c r="X66" s="160"/>
      <c r="Y66" s="160"/>
      <c r="Z66" s="149"/>
      <c r="AA66" s="149"/>
      <c r="AB66" s="149"/>
      <c r="AC66" s="149"/>
      <c r="AD66" s="149"/>
      <c r="AE66" s="149"/>
      <c r="AF66" s="149"/>
      <c r="AG66" s="149" t="s">
        <v>279</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
      <c r="A67" s="175">
        <v>16</v>
      </c>
      <c r="B67" s="176" t="s">
        <v>789</v>
      </c>
      <c r="C67" s="185" t="s">
        <v>790</v>
      </c>
      <c r="D67" s="177" t="s">
        <v>311</v>
      </c>
      <c r="E67" s="178">
        <v>1.04</v>
      </c>
      <c r="F67" s="179"/>
      <c r="G67" s="180">
        <f>ROUND(E67*F67,2)</f>
        <v>0</v>
      </c>
      <c r="H67" s="179"/>
      <c r="I67" s="180">
        <f>ROUND(E67*H67,2)</f>
        <v>0</v>
      </c>
      <c r="J67" s="179"/>
      <c r="K67" s="180">
        <f>ROUND(E67*J67,2)</f>
        <v>0</v>
      </c>
      <c r="L67" s="180">
        <v>21</v>
      </c>
      <c r="M67" s="180">
        <f>G67*(1+L67/100)</f>
        <v>0</v>
      </c>
      <c r="N67" s="178">
        <v>0</v>
      </c>
      <c r="O67" s="178">
        <f>ROUND(E67*N67,2)</f>
        <v>0</v>
      </c>
      <c r="P67" s="178">
        <v>0</v>
      </c>
      <c r="Q67" s="178">
        <f>ROUND(E67*P67,2)</f>
        <v>0</v>
      </c>
      <c r="R67" s="180" t="s">
        <v>750</v>
      </c>
      <c r="S67" s="180" t="s">
        <v>272</v>
      </c>
      <c r="T67" s="181" t="s">
        <v>272</v>
      </c>
      <c r="U67" s="160">
        <v>2.5999999999999999E-2</v>
      </c>
      <c r="V67" s="160">
        <f>ROUND(E67*U67,2)</f>
        <v>0.03</v>
      </c>
      <c r="W67" s="160"/>
      <c r="X67" s="160" t="s">
        <v>313</v>
      </c>
      <c r="Y67" s="160" t="s">
        <v>275</v>
      </c>
      <c r="Z67" s="149"/>
      <c r="AA67" s="149"/>
      <c r="AB67" s="149"/>
      <c r="AC67" s="149"/>
      <c r="AD67" s="149"/>
      <c r="AE67" s="149"/>
      <c r="AF67" s="149"/>
      <c r="AG67" s="149" t="s">
        <v>314</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x14ac:dyDescent="0.2">
      <c r="A68" s="156"/>
      <c r="B68" s="157"/>
      <c r="C68" s="186" t="s">
        <v>791</v>
      </c>
      <c r="D68" s="165"/>
      <c r="E68" s="166">
        <v>1.04</v>
      </c>
      <c r="F68" s="160"/>
      <c r="G68" s="160"/>
      <c r="H68" s="160"/>
      <c r="I68" s="160"/>
      <c r="J68" s="160"/>
      <c r="K68" s="160"/>
      <c r="L68" s="160"/>
      <c r="M68" s="160"/>
      <c r="N68" s="159"/>
      <c r="O68" s="159"/>
      <c r="P68" s="159"/>
      <c r="Q68" s="159"/>
      <c r="R68" s="160"/>
      <c r="S68" s="160"/>
      <c r="T68" s="160"/>
      <c r="U68" s="160"/>
      <c r="V68" s="160"/>
      <c r="W68" s="160"/>
      <c r="X68" s="160"/>
      <c r="Y68" s="160"/>
      <c r="Z68" s="149"/>
      <c r="AA68" s="149"/>
      <c r="AB68" s="149"/>
      <c r="AC68" s="149"/>
      <c r="AD68" s="149"/>
      <c r="AE68" s="149"/>
      <c r="AF68" s="149"/>
      <c r="AG68" s="149" t="s">
        <v>284</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x14ac:dyDescent="0.2">
      <c r="A69" s="156"/>
      <c r="B69" s="157"/>
      <c r="C69" s="251"/>
      <c r="D69" s="252"/>
      <c r="E69" s="252"/>
      <c r="F69" s="252"/>
      <c r="G69" s="252"/>
      <c r="H69" s="160"/>
      <c r="I69" s="160"/>
      <c r="J69" s="160"/>
      <c r="K69" s="160"/>
      <c r="L69" s="160"/>
      <c r="M69" s="160"/>
      <c r="N69" s="159"/>
      <c r="O69" s="159"/>
      <c r="P69" s="159"/>
      <c r="Q69" s="159"/>
      <c r="R69" s="160"/>
      <c r="S69" s="160"/>
      <c r="T69" s="160"/>
      <c r="U69" s="160"/>
      <c r="V69" s="160"/>
      <c r="W69" s="160"/>
      <c r="X69" s="160"/>
      <c r="Y69" s="160"/>
      <c r="Z69" s="149"/>
      <c r="AA69" s="149"/>
      <c r="AB69" s="149"/>
      <c r="AC69" s="149"/>
      <c r="AD69" s="149"/>
      <c r="AE69" s="149"/>
      <c r="AF69" s="149"/>
      <c r="AG69" s="149" t="s">
        <v>279</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
      <c r="A70" s="175">
        <v>17</v>
      </c>
      <c r="B70" s="176" t="s">
        <v>792</v>
      </c>
      <c r="C70" s="185" t="s">
        <v>793</v>
      </c>
      <c r="D70" s="177" t="s">
        <v>311</v>
      </c>
      <c r="E70" s="178">
        <v>4.16</v>
      </c>
      <c r="F70" s="179"/>
      <c r="G70" s="180">
        <f>ROUND(E70*F70,2)</f>
        <v>0</v>
      </c>
      <c r="H70" s="179"/>
      <c r="I70" s="180">
        <f>ROUND(E70*H70,2)</f>
        <v>0</v>
      </c>
      <c r="J70" s="179"/>
      <c r="K70" s="180">
        <f>ROUND(E70*J70,2)</f>
        <v>0</v>
      </c>
      <c r="L70" s="180">
        <v>21</v>
      </c>
      <c r="M70" s="180">
        <f>G70*(1+L70/100)</f>
        <v>0</v>
      </c>
      <c r="N70" s="178">
        <v>0</v>
      </c>
      <c r="O70" s="178">
        <f>ROUND(E70*N70,2)</f>
        <v>0</v>
      </c>
      <c r="P70" s="178">
        <v>0</v>
      </c>
      <c r="Q70" s="178">
        <f>ROUND(E70*P70,2)</f>
        <v>0</v>
      </c>
      <c r="R70" s="180" t="s">
        <v>750</v>
      </c>
      <c r="S70" s="180" t="s">
        <v>272</v>
      </c>
      <c r="T70" s="181" t="s">
        <v>272</v>
      </c>
      <c r="U70" s="160">
        <v>0</v>
      </c>
      <c r="V70" s="160">
        <f>ROUND(E70*U70,2)</f>
        <v>0</v>
      </c>
      <c r="W70" s="160"/>
      <c r="X70" s="160" t="s">
        <v>313</v>
      </c>
      <c r="Y70" s="160" t="s">
        <v>275</v>
      </c>
      <c r="Z70" s="149"/>
      <c r="AA70" s="149"/>
      <c r="AB70" s="149"/>
      <c r="AC70" s="149"/>
      <c r="AD70" s="149"/>
      <c r="AE70" s="149"/>
      <c r="AF70" s="149"/>
      <c r="AG70" s="149" t="s">
        <v>314</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x14ac:dyDescent="0.2">
      <c r="A71" s="156"/>
      <c r="B71" s="157"/>
      <c r="C71" s="186" t="s">
        <v>794</v>
      </c>
      <c r="D71" s="165"/>
      <c r="E71" s="166">
        <v>4.16</v>
      </c>
      <c r="F71" s="160"/>
      <c r="G71" s="160"/>
      <c r="H71" s="160"/>
      <c r="I71" s="160"/>
      <c r="J71" s="160"/>
      <c r="K71" s="160"/>
      <c r="L71" s="160"/>
      <c r="M71" s="160"/>
      <c r="N71" s="159"/>
      <c r="O71" s="159"/>
      <c r="P71" s="159"/>
      <c r="Q71" s="159"/>
      <c r="R71" s="160"/>
      <c r="S71" s="160"/>
      <c r="T71" s="160"/>
      <c r="U71" s="160"/>
      <c r="V71" s="160"/>
      <c r="W71" s="160"/>
      <c r="X71" s="160"/>
      <c r="Y71" s="160"/>
      <c r="Z71" s="149"/>
      <c r="AA71" s="149"/>
      <c r="AB71" s="149"/>
      <c r="AC71" s="149"/>
      <c r="AD71" s="149"/>
      <c r="AE71" s="149"/>
      <c r="AF71" s="149"/>
      <c r="AG71" s="149" t="s">
        <v>284</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x14ac:dyDescent="0.2">
      <c r="A72" s="156"/>
      <c r="B72" s="157"/>
      <c r="C72" s="251"/>
      <c r="D72" s="252"/>
      <c r="E72" s="252"/>
      <c r="F72" s="252"/>
      <c r="G72" s="252"/>
      <c r="H72" s="160"/>
      <c r="I72" s="160"/>
      <c r="J72" s="160"/>
      <c r="K72" s="160"/>
      <c r="L72" s="160"/>
      <c r="M72" s="160"/>
      <c r="N72" s="159"/>
      <c r="O72" s="159"/>
      <c r="P72" s="159"/>
      <c r="Q72" s="159"/>
      <c r="R72" s="160"/>
      <c r="S72" s="160"/>
      <c r="T72" s="160"/>
      <c r="U72" s="160"/>
      <c r="V72" s="160"/>
      <c r="W72" s="160"/>
      <c r="X72" s="160"/>
      <c r="Y72" s="160"/>
      <c r="Z72" s="149"/>
      <c r="AA72" s="149"/>
      <c r="AB72" s="149"/>
      <c r="AC72" s="149"/>
      <c r="AD72" s="149"/>
      <c r="AE72" s="149"/>
      <c r="AF72" s="149"/>
      <c r="AG72" s="149" t="s">
        <v>279</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
      <c r="A73" s="175">
        <v>18</v>
      </c>
      <c r="B73" s="176" t="s">
        <v>795</v>
      </c>
      <c r="C73" s="185" t="s">
        <v>796</v>
      </c>
      <c r="D73" s="177" t="s">
        <v>311</v>
      </c>
      <c r="E73" s="178">
        <v>1.04</v>
      </c>
      <c r="F73" s="179"/>
      <c r="G73" s="180">
        <f>ROUND(E73*F73,2)</f>
        <v>0</v>
      </c>
      <c r="H73" s="179"/>
      <c r="I73" s="180">
        <f>ROUND(E73*H73,2)</f>
        <v>0</v>
      </c>
      <c r="J73" s="179"/>
      <c r="K73" s="180">
        <f>ROUND(E73*J73,2)</f>
        <v>0</v>
      </c>
      <c r="L73" s="180">
        <v>21</v>
      </c>
      <c r="M73" s="180">
        <f>G73*(1+L73/100)</f>
        <v>0</v>
      </c>
      <c r="N73" s="178">
        <v>1.7034</v>
      </c>
      <c r="O73" s="178">
        <f>ROUND(E73*N73,2)</f>
        <v>1.77</v>
      </c>
      <c r="P73" s="178">
        <v>0</v>
      </c>
      <c r="Q73" s="178">
        <f>ROUND(E73*P73,2)</f>
        <v>0</v>
      </c>
      <c r="R73" s="180" t="s">
        <v>553</v>
      </c>
      <c r="S73" s="180" t="s">
        <v>272</v>
      </c>
      <c r="T73" s="181" t="s">
        <v>272</v>
      </c>
      <c r="U73" s="160">
        <v>1.3</v>
      </c>
      <c r="V73" s="160">
        <f>ROUND(E73*U73,2)</f>
        <v>1.35</v>
      </c>
      <c r="W73" s="160"/>
      <c r="X73" s="160" t="s">
        <v>313</v>
      </c>
      <c r="Y73" s="160" t="s">
        <v>275</v>
      </c>
      <c r="Z73" s="149"/>
      <c r="AA73" s="149"/>
      <c r="AB73" s="149"/>
      <c r="AC73" s="149"/>
      <c r="AD73" s="149"/>
      <c r="AE73" s="149"/>
      <c r="AF73" s="149"/>
      <c r="AG73" s="149" t="s">
        <v>314</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2" x14ac:dyDescent="0.2">
      <c r="A74" s="156"/>
      <c r="B74" s="157"/>
      <c r="C74" s="260" t="s">
        <v>797</v>
      </c>
      <c r="D74" s="261"/>
      <c r="E74" s="261"/>
      <c r="F74" s="261"/>
      <c r="G74" s="261"/>
      <c r="H74" s="160"/>
      <c r="I74" s="160"/>
      <c r="J74" s="160"/>
      <c r="K74" s="160"/>
      <c r="L74" s="160"/>
      <c r="M74" s="160"/>
      <c r="N74" s="159"/>
      <c r="O74" s="159"/>
      <c r="P74" s="159"/>
      <c r="Q74" s="159"/>
      <c r="R74" s="160"/>
      <c r="S74" s="160"/>
      <c r="T74" s="160"/>
      <c r="U74" s="160"/>
      <c r="V74" s="160"/>
      <c r="W74" s="160"/>
      <c r="X74" s="160"/>
      <c r="Y74" s="160"/>
      <c r="Z74" s="149"/>
      <c r="AA74" s="149"/>
      <c r="AB74" s="149"/>
      <c r="AC74" s="149"/>
      <c r="AD74" s="149"/>
      <c r="AE74" s="149"/>
      <c r="AF74" s="149"/>
      <c r="AG74" s="149" t="s">
        <v>316</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2" x14ac:dyDescent="0.2">
      <c r="A75" s="156"/>
      <c r="B75" s="157"/>
      <c r="C75" s="186" t="s">
        <v>798</v>
      </c>
      <c r="D75" s="165"/>
      <c r="E75" s="166">
        <v>1.04</v>
      </c>
      <c r="F75" s="160"/>
      <c r="G75" s="160"/>
      <c r="H75" s="160"/>
      <c r="I75" s="160"/>
      <c r="J75" s="160"/>
      <c r="K75" s="160"/>
      <c r="L75" s="160"/>
      <c r="M75" s="160"/>
      <c r="N75" s="159"/>
      <c r="O75" s="159"/>
      <c r="P75" s="159"/>
      <c r="Q75" s="159"/>
      <c r="R75" s="160"/>
      <c r="S75" s="160"/>
      <c r="T75" s="160"/>
      <c r="U75" s="160"/>
      <c r="V75" s="160"/>
      <c r="W75" s="160"/>
      <c r="X75" s="160"/>
      <c r="Y75" s="160"/>
      <c r="Z75" s="149"/>
      <c r="AA75" s="149"/>
      <c r="AB75" s="149"/>
      <c r="AC75" s="149"/>
      <c r="AD75" s="149"/>
      <c r="AE75" s="149"/>
      <c r="AF75" s="149"/>
      <c r="AG75" s="149" t="s">
        <v>284</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2" x14ac:dyDescent="0.2">
      <c r="A76" s="156"/>
      <c r="B76" s="157"/>
      <c r="C76" s="251"/>
      <c r="D76" s="252"/>
      <c r="E76" s="252"/>
      <c r="F76" s="252"/>
      <c r="G76" s="252"/>
      <c r="H76" s="160"/>
      <c r="I76" s="160"/>
      <c r="J76" s="160"/>
      <c r="K76" s="160"/>
      <c r="L76" s="160"/>
      <c r="M76" s="160"/>
      <c r="N76" s="159"/>
      <c r="O76" s="159"/>
      <c r="P76" s="159"/>
      <c r="Q76" s="159"/>
      <c r="R76" s="160"/>
      <c r="S76" s="160"/>
      <c r="T76" s="160"/>
      <c r="U76" s="160"/>
      <c r="V76" s="160"/>
      <c r="W76" s="160"/>
      <c r="X76" s="160"/>
      <c r="Y76" s="160"/>
      <c r="Z76" s="149"/>
      <c r="AA76" s="149"/>
      <c r="AB76" s="149"/>
      <c r="AC76" s="149"/>
      <c r="AD76" s="149"/>
      <c r="AE76" s="149"/>
      <c r="AF76" s="149"/>
      <c r="AG76" s="149" t="s">
        <v>279</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
      <c r="A77" s="175">
        <v>19</v>
      </c>
      <c r="B77" s="176" t="s">
        <v>799</v>
      </c>
      <c r="C77" s="185" t="s">
        <v>800</v>
      </c>
      <c r="D77" s="177" t="s">
        <v>367</v>
      </c>
      <c r="E77" s="178">
        <v>5.7720000000000002</v>
      </c>
      <c r="F77" s="179"/>
      <c r="G77" s="180">
        <f>ROUND(E77*F77,2)</f>
        <v>0</v>
      </c>
      <c r="H77" s="179"/>
      <c r="I77" s="180">
        <f>ROUND(E77*H77,2)</f>
        <v>0</v>
      </c>
      <c r="J77" s="179"/>
      <c r="K77" s="180">
        <f>ROUND(E77*J77,2)</f>
        <v>0</v>
      </c>
      <c r="L77" s="180">
        <v>21</v>
      </c>
      <c r="M77" s="180">
        <f>G77*(1+L77/100)</f>
        <v>0</v>
      </c>
      <c r="N77" s="178">
        <v>1</v>
      </c>
      <c r="O77" s="178">
        <f>ROUND(E77*N77,2)</f>
        <v>5.77</v>
      </c>
      <c r="P77" s="178">
        <v>0</v>
      </c>
      <c r="Q77" s="178">
        <f>ROUND(E77*P77,2)</f>
        <v>0</v>
      </c>
      <c r="R77" s="180" t="s">
        <v>378</v>
      </c>
      <c r="S77" s="180" t="s">
        <v>272</v>
      </c>
      <c r="T77" s="181" t="s">
        <v>272</v>
      </c>
      <c r="U77" s="160">
        <v>0</v>
      </c>
      <c r="V77" s="160">
        <f>ROUND(E77*U77,2)</f>
        <v>0</v>
      </c>
      <c r="W77" s="160"/>
      <c r="X77" s="160" t="s">
        <v>379</v>
      </c>
      <c r="Y77" s="160" t="s">
        <v>275</v>
      </c>
      <c r="Z77" s="149"/>
      <c r="AA77" s="149"/>
      <c r="AB77" s="149"/>
      <c r="AC77" s="149"/>
      <c r="AD77" s="149"/>
      <c r="AE77" s="149"/>
      <c r="AF77" s="149"/>
      <c r="AG77" s="149" t="s">
        <v>380</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x14ac:dyDescent="0.2">
      <c r="A78" s="156"/>
      <c r="B78" s="157"/>
      <c r="C78" s="186" t="s">
        <v>801</v>
      </c>
      <c r="D78" s="165"/>
      <c r="E78" s="166">
        <v>5.7720000000000002</v>
      </c>
      <c r="F78" s="160"/>
      <c r="G78" s="160"/>
      <c r="H78" s="160"/>
      <c r="I78" s="160"/>
      <c r="J78" s="160"/>
      <c r="K78" s="160"/>
      <c r="L78" s="160"/>
      <c r="M78" s="160"/>
      <c r="N78" s="159"/>
      <c r="O78" s="159"/>
      <c r="P78" s="159"/>
      <c r="Q78" s="159"/>
      <c r="R78" s="160"/>
      <c r="S78" s="160"/>
      <c r="T78" s="160"/>
      <c r="U78" s="160"/>
      <c r="V78" s="160"/>
      <c r="W78" s="160"/>
      <c r="X78" s="160"/>
      <c r="Y78" s="160"/>
      <c r="Z78" s="149"/>
      <c r="AA78" s="149"/>
      <c r="AB78" s="149"/>
      <c r="AC78" s="149"/>
      <c r="AD78" s="149"/>
      <c r="AE78" s="149"/>
      <c r="AF78" s="149"/>
      <c r="AG78" s="149" t="s">
        <v>284</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x14ac:dyDescent="0.2">
      <c r="A79" s="156"/>
      <c r="B79" s="157"/>
      <c r="C79" s="251"/>
      <c r="D79" s="252"/>
      <c r="E79" s="252"/>
      <c r="F79" s="252"/>
      <c r="G79" s="252"/>
      <c r="H79" s="160"/>
      <c r="I79" s="160"/>
      <c r="J79" s="160"/>
      <c r="K79" s="160"/>
      <c r="L79" s="160"/>
      <c r="M79" s="160"/>
      <c r="N79" s="159"/>
      <c r="O79" s="159"/>
      <c r="P79" s="159"/>
      <c r="Q79" s="159"/>
      <c r="R79" s="160"/>
      <c r="S79" s="160"/>
      <c r="T79" s="160"/>
      <c r="U79" s="160"/>
      <c r="V79" s="160"/>
      <c r="W79" s="160"/>
      <c r="X79" s="160"/>
      <c r="Y79" s="160"/>
      <c r="Z79" s="149"/>
      <c r="AA79" s="149"/>
      <c r="AB79" s="149"/>
      <c r="AC79" s="149"/>
      <c r="AD79" s="149"/>
      <c r="AE79" s="149"/>
      <c r="AF79" s="149"/>
      <c r="AG79" s="149" t="s">
        <v>279</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x14ac:dyDescent="0.2">
      <c r="A80" s="168" t="s">
        <v>267</v>
      </c>
      <c r="B80" s="169" t="s">
        <v>153</v>
      </c>
      <c r="C80" s="184" t="s">
        <v>154</v>
      </c>
      <c r="D80" s="170"/>
      <c r="E80" s="171"/>
      <c r="F80" s="172"/>
      <c r="G80" s="172">
        <f>SUMIF(AG81:AG100,"&lt;&gt;NOR",G81:G100)</f>
        <v>0</v>
      </c>
      <c r="H80" s="172"/>
      <c r="I80" s="172">
        <f>SUM(I81:I100)</f>
        <v>0</v>
      </c>
      <c r="J80" s="172"/>
      <c r="K80" s="172">
        <f>SUM(K81:K100)</f>
        <v>0</v>
      </c>
      <c r="L80" s="172"/>
      <c r="M80" s="172">
        <f>SUM(M81:M100)</f>
        <v>0</v>
      </c>
      <c r="N80" s="171"/>
      <c r="O80" s="171">
        <f>SUM(O81:O100)</f>
        <v>8.06</v>
      </c>
      <c r="P80" s="171"/>
      <c r="Q80" s="171">
        <f>SUM(Q81:Q100)</f>
        <v>0</v>
      </c>
      <c r="R80" s="172"/>
      <c r="S80" s="172"/>
      <c r="T80" s="173"/>
      <c r="U80" s="167"/>
      <c r="V80" s="167">
        <f>SUM(V81:V100)</f>
        <v>12.17</v>
      </c>
      <c r="W80" s="167"/>
      <c r="X80" s="167"/>
      <c r="Y80" s="167"/>
      <c r="AG80" t="s">
        <v>268</v>
      </c>
    </row>
    <row r="81" spans="1:60" outlineLevel="1" x14ac:dyDescent="0.2">
      <c r="A81" s="175">
        <v>20</v>
      </c>
      <c r="B81" s="176" t="s">
        <v>802</v>
      </c>
      <c r="C81" s="185" t="s">
        <v>803</v>
      </c>
      <c r="D81" s="177" t="s">
        <v>311</v>
      </c>
      <c r="E81" s="178">
        <v>1.56</v>
      </c>
      <c r="F81" s="179"/>
      <c r="G81" s="180">
        <f>ROUND(E81*F81,2)</f>
        <v>0</v>
      </c>
      <c r="H81" s="179"/>
      <c r="I81" s="180">
        <f>ROUND(E81*H81,2)</f>
        <v>0</v>
      </c>
      <c r="J81" s="179"/>
      <c r="K81" s="180">
        <f>ROUND(E81*J81,2)</f>
        <v>0</v>
      </c>
      <c r="L81" s="180">
        <v>21</v>
      </c>
      <c r="M81" s="180">
        <f>G81*(1+L81/100)</f>
        <v>0</v>
      </c>
      <c r="N81" s="178">
        <v>1.6867000000000001</v>
      </c>
      <c r="O81" s="178">
        <f>ROUND(E81*N81,2)</f>
        <v>2.63</v>
      </c>
      <c r="P81" s="178">
        <v>0</v>
      </c>
      <c r="Q81" s="178">
        <f>ROUND(E81*P81,2)</f>
        <v>0</v>
      </c>
      <c r="R81" s="180" t="s">
        <v>736</v>
      </c>
      <c r="S81" s="180" t="s">
        <v>272</v>
      </c>
      <c r="T81" s="181" t="s">
        <v>272</v>
      </c>
      <c r="U81" s="160">
        <v>0.16200000000000001</v>
      </c>
      <c r="V81" s="160">
        <f>ROUND(E81*U81,2)</f>
        <v>0.25</v>
      </c>
      <c r="W81" s="160"/>
      <c r="X81" s="160" t="s">
        <v>313</v>
      </c>
      <c r="Y81" s="160" t="s">
        <v>275</v>
      </c>
      <c r="Z81" s="149"/>
      <c r="AA81" s="149"/>
      <c r="AB81" s="149"/>
      <c r="AC81" s="149"/>
      <c r="AD81" s="149"/>
      <c r="AE81" s="149"/>
      <c r="AF81" s="149"/>
      <c r="AG81" s="149" t="s">
        <v>314</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x14ac:dyDescent="0.2">
      <c r="A82" s="156"/>
      <c r="B82" s="157"/>
      <c r="C82" s="260" t="s">
        <v>804</v>
      </c>
      <c r="D82" s="261"/>
      <c r="E82" s="261"/>
      <c r="F82" s="261"/>
      <c r="G82" s="261"/>
      <c r="H82" s="160"/>
      <c r="I82" s="160"/>
      <c r="J82" s="160"/>
      <c r="K82" s="160"/>
      <c r="L82" s="160"/>
      <c r="M82" s="160"/>
      <c r="N82" s="159"/>
      <c r="O82" s="159"/>
      <c r="P82" s="159"/>
      <c r="Q82" s="159"/>
      <c r="R82" s="160"/>
      <c r="S82" s="160"/>
      <c r="T82" s="160"/>
      <c r="U82" s="160"/>
      <c r="V82" s="160"/>
      <c r="W82" s="160"/>
      <c r="X82" s="160"/>
      <c r="Y82" s="160"/>
      <c r="Z82" s="149"/>
      <c r="AA82" s="149"/>
      <c r="AB82" s="149"/>
      <c r="AC82" s="149"/>
      <c r="AD82" s="149"/>
      <c r="AE82" s="149"/>
      <c r="AF82" s="149"/>
      <c r="AG82" s="149" t="s">
        <v>316</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x14ac:dyDescent="0.2">
      <c r="A83" s="156"/>
      <c r="B83" s="157"/>
      <c r="C83" s="186" t="s">
        <v>805</v>
      </c>
      <c r="D83" s="165"/>
      <c r="E83" s="166">
        <v>1.56</v>
      </c>
      <c r="F83" s="160"/>
      <c r="G83" s="160"/>
      <c r="H83" s="160"/>
      <c r="I83" s="160"/>
      <c r="J83" s="160"/>
      <c r="K83" s="160"/>
      <c r="L83" s="160"/>
      <c r="M83" s="160"/>
      <c r="N83" s="159"/>
      <c r="O83" s="159"/>
      <c r="P83" s="159"/>
      <c r="Q83" s="159"/>
      <c r="R83" s="160"/>
      <c r="S83" s="160"/>
      <c r="T83" s="160"/>
      <c r="U83" s="160"/>
      <c r="V83" s="160"/>
      <c r="W83" s="160"/>
      <c r="X83" s="160"/>
      <c r="Y83" s="160"/>
      <c r="Z83" s="149"/>
      <c r="AA83" s="149"/>
      <c r="AB83" s="149"/>
      <c r="AC83" s="149"/>
      <c r="AD83" s="149"/>
      <c r="AE83" s="149"/>
      <c r="AF83" s="149"/>
      <c r="AG83" s="149" t="s">
        <v>284</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x14ac:dyDescent="0.2">
      <c r="A84" s="156"/>
      <c r="B84" s="157"/>
      <c r="C84" s="251"/>
      <c r="D84" s="252"/>
      <c r="E84" s="252"/>
      <c r="F84" s="252"/>
      <c r="G84" s="252"/>
      <c r="H84" s="160"/>
      <c r="I84" s="160"/>
      <c r="J84" s="160"/>
      <c r="K84" s="160"/>
      <c r="L84" s="160"/>
      <c r="M84" s="160"/>
      <c r="N84" s="159"/>
      <c r="O84" s="159"/>
      <c r="P84" s="159"/>
      <c r="Q84" s="159"/>
      <c r="R84" s="160"/>
      <c r="S84" s="160"/>
      <c r="T84" s="160"/>
      <c r="U84" s="160"/>
      <c r="V84" s="160"/>
      <c r="W84" s="160"/>
      <c r="X84" s="160"/>
      <c r="Y84" s="160"/>
      <c r="Z84" s="149"/>
      <c r="AA84" s="149"/>
      <c r="AB84" s="149"/>
      <c r="AC84" s="149"/>
      <c r="AD84" s="149"/>
      <c r="AE84" s="149"/>
      <c r="AF84" s="149"/>
      <c r="AG84" s="149" t="s">
        <v>279</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
      <c r="A85" s="175">
        <v>21</v>
      </c>
      <c r="B85" s="176" t="s">
        <v>806</v>
      </c>
      <c r="C85" s="185" t="s">
        <v>807</v>
      </c>
      <c r="D85" s="177" t="s">
        <v>311</v>
      </c>
      <c r="E85" s="178">
        <v>1.248</v>
      </c>
      <c r="F85" s="179"/>
      <c r="G85" s="180">
        <f>ROUND(E85*F85,2)</f>
        <v>0</v>
      </c>
      <c r="H85" s="179"/>
      <c r="I85" s="180">
        <f>ROUND(E85*H85,2)</f>
        <v>0</v>
      </c>
      <c r="J85" s="179"/>
      <c r="K85" s="180">
        <f>ROUND(E85*J85,2)</f>
        <v>0</v>
      </c>
      <c r="L85" s="180">
        <v>21</v>
      </c>
      <c r="M85" s="180">
        <f>G85*(1+L85/100)</f>
        <v>0</v>
      </c>
      <c r="N85" s="178">
        <v>2.5</v>
      </c>
      <c r="O85" s="178">
        <f>ROUND(E85*N85,2)</f>
        <v>3.12</v>
      </c>
      <c r="P85" s="178">
        <v>0</v>
      </c>
      <c r="Q85" s="178">
        <f>ROUND(E85*P85,2)</f>
        <v>0</v>
      </c>
      <c r="R85" s="180" t="s">
        <v>736</v>
      </c>
      <c r="S85" s="180" t="s">
        <v>272</v>
      </c>
      <c r="T85" s="181" t="s">
        <v>272</v>
      </c>
      <c r="U85" s="160">
        <v>1.21</v>
      </c>
      <c r="V85" s="160">
        <f>ROUND(E85*U85,2)</f>
        <v>1.51</v>
      </c>
      <c r="W85" s="160"/>
      <c r="X85" s="160" t="s">
        <v>313</v>
      </c>
      <c r="Y85" s="160" t="s">
        <v>275</v>
      </c>
      <c r="Z85" s="149"/>
      <c r="AA85" s="149"/>
      <c r="AB85" s="149"/>
      <c r="AC85" s="149"/>
      <c r="AD85" s="149"/>
      <c r="AE85" s="149"/>
      <c r="AF85" s="149"/>
      <c r="AG85" s="149" t="s">
        <v>314</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x14ac:dyDescent="0.2">
      <c r="A86" s="156"/>
      <c r="B86" s="157"/>
      <c r="C86" s="260" t="s">
        <v>804</v>
      </c>
      <c r="D86" s="261"/>
      <c r="E86" s="261"/>
      <c r="F86" s="261"/>
      <c r="G86" s="261"/>
      <c r="H86" s="160"/>
      <c r="I86" s="160"/>
      <c r="J86" s="160"/>
      <c r="K86" s="160"/>
      <c r="L86" s="160"/>
      <c r="M86" s="160"/>
      <c r="N86" s="159"/>
      <c r="O86" s="159"/>
      <c r="P86" s="159"/>
      <c r="Q86" s="159"/>
      <c r="R86" s="160"/>
      <c r="S86" s="160"/>
      <c r="T86" s="160"/>
      <c r="U86" s="160"/>
      <c r="V86" s="160"/>
      <c r="W86" s="160"/>
      <c r="X86" s="160"/>
      <c r="Y86" s="160"/>
      <c r="Z86" s="149"/>
      <c r="AA86" s="149"/>
      <c r="AB86" s="149"/>
      <c r="AC86" s="149"/>
      <c r="AD86" s="149"/>
      <c r="AE86" s="149"/>
      <c r="AF86" s="149"/>
      <c r="AG86" s="149" t="s">
        <v>316</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x14ac:dyDescent="0.2">
      <c r="A87" s="156"/>
      <c r="B87" s="157"/>
      <c r="C87" s="186" t="s">
        <v>808</v>
      </c>
      <c r="D87" s="165"/>
      <c r="E87" s="166">
        <v>1.248</v>
      </c>
      <c r="F87" s="160"/>
      <c r="G87" s="160"/>
      <c r="H87" s="160"/>
      <c r="I87" s="160"/>
      <c r="J87" s="160"/>
      <c r="K87" s="160"/>
      <c r="L87" s="160"/>
      <c r="M87" s="160"/>
      <c r="N87" s="159"/>
      <c r="O87" s="159"/>
      <c r="P87" s="159"/>
      <c r="Q87" s="159"/>
      <c r="R87" s="160"/>
      <c r="S87" s="160"/>
      <c r="T87" s="160"/>
      <c r="U87" s="160"/>
      <c r="V87" s="160"/>
      <c r="W87" s="160"/>
      <c r="X87" s="160"/>
      <c r="Y87" s="160"/>
      <c r="Z87" s="149"/>
      <c r="AA87" s="149"/>
      <c r="AB87" s="149"/>
      <c r="AC87" s="149"/>
      <c r="AD87" s="149"/>
      <c r="AE87" s="149"/>
      <c r="AF87" s="149"/>
      <c r="AG87" s="149" t="s">
        <v>284</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x14ac:dyDescent="0.2">
      <c r="A88" s="156"/>
      <c r="B88" s="157"/>
      <c r="C88" s="251"/>
      <c r="D88" s="252"/>
      <c r="E88" s="252"/>
      <c r="F88" s="252"/>
      <c r="G88" s="252"/>
      <c r="H88" s="160"/>
      <c r="I88" s="160"/>
      <c r="J88" s="160"/>
      <c r="K88" s="160"/>
      <c r="L88" s="160"/>
      <c r="M88" s="160"/>
      <c r="N88" s="159"/>
      <c r="O88" s="159"/>
      <c r="P88" s="159"/>
      <c r="Q88" s="159"/>
      <c r="R88" s="160"/>
      <c r="S88" s="160"/>
      <c r="T88" s="160"/>
      <c r="U88" s="160"/>
      <c r="V88" s="160"/>
      <c r="W88" s="160"/>
      <c r="X88" s="160"/>
      <c r="Y88" s="160"/>
      <c r="Z88" s="149"/>
      <c r="AA88" s="149"/>
      <c r="AB88" s="149"/>
      <c r="AC88" s="149"/>
      <c r="AD88" s="149"/>
      <c r="AE88" s="149"/>
      <c r="AF88" s="149"/>
      <c r="AG88" s="149" t="s">
        <v>279</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
      <c r="A89" s="175">
        <v>22</v>
      </c>
      <c r="B89" s="176" t="s">
        <v>809</v>
      </c>
      <c r="C89" s="185" t="s">
        <v>810</v>
      </c>
      <c r="D89" s="177" t="s">
        <v>389</v>
      </c>
      <c r="E89" s="178">
        <v>17.28</v>
      </c>
      <c r="F89" s="179"/>
      <c r="G89" s="180">
        <f>ROUND(E89*F89,2)</f>
        <v>0</v>
      </c>
      <c r="H89" s="179"/>
      <c r="I89" s="180">
        <f>ROUND(E89*H89,2)</f>
        <v>0</v>
      </c>
      <c r="J89" s="179"/>
      <c r="K89" s="180">
        <f>ROUND(E89*J89,2)</f>
        <v>0</v>
      </c>
      <c r="L89" s="180">
        <v>21</v>
      </c>
      <c r="M89" s="180">
        <f>G89*(1+L89/100)</f>
        <v>0</v>
      </c>
      <c r="N89" s="178">
        <v>7.3899999999999993E-2</v>
      </c>
      <c r="O89" s="178">
        <f>ROUND(E89*N89,2)</f>
        <v>1.28</v>
      </c>
      <c r="P89" s="178">
        <v>0</v>
      </c>
      <c r="Q89" s="178">
        <f>ROUND(E89*P89,2)</f>
        <v>0</v>
      </c>
      <c r="R89" s="180" t="s">
        <v>736</v>
      </c>
      <c r="S89" s="180" t="s">
        <v>272</v>
      </c>
      <c r="T89" s="181" t="s">
        <v>272</v>
      </c>
      <c r="U89" s="160">
        <v>0.47799999999999998</v>
      </c>
      <c r="V89" s="160">
        <f>ROUND(E89*U89,2)</f>
        <v>8.26</v>
      </c>
      <c r="W89" s="160"/>
      <c r="X89" s="160" t="s">
        <v>313</v>
      </c>
      <c r="Y89" s="160" t="s">
        <v>275</v>
      </c>
      <c r="Z89" s="149"/>
      <c r="AA89" s="149"/>
      <c r="AB89" s="149"/>
      <c r="AC89" s="149"/>
      <c r="AD89" s="149"/>
      <c r="AE89" s="149"/>
      <c r="AF89" s="149"/>
      <c r="AG89" s="149" t="s">
        <v>314</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ht="22.5" outlineLevel="2" x14ac:dyDescent="0.2">
      <c r="A90" s="156"/>
      <c r="B90" s="157"/>
      <c r="C90" s="260" t="s">
        <v>811</v>
      </c>
      <c r="D90" s="261"/>
      <c r="E90" s="261"/>
      <c r="F90" s="261"/>
      <c r="G90" s="261"/>
      <c r="H90" s="160"/>
      <c r="I90" s="160"/>
      <c r="J90" s="160"/>
      <c r="K90" s="160"/>
      <c r="L90" s="160"/>
      <c r="M90" s="160"/>
      <c r="N90" s="159"/>
      <c r="O90" s="159"/>
      <c r="P90" s="159"/>
      <c r="Q90" s="159"/>
      <c r="R90" s="160"/>
      <c r="S90" s="160"/>
      <c r="T90" s="160"/>
      <c r="U90" s="160"/>
      <c r="V90" s="160"/>
      <c r="W90" s="160"/>
      <c r="X90" s="160"/>
      <c r="Y90" s="160"/>
      <c r="Z90" s="149"/>
      <c r="AA90" s="149"/>
      <c r="AB90" s="149"/>
      <c r="AC90" s="149"/>
      <c r="AD90" s="149"/>
      <c r="AE90" s="149"/>
      <c r="AF90" s="149"/>
      <c r="AG90" s="149" t="s">
        <v>316</v>
      </c>
      <c r="AH90" s="149"/>
      <c r="AI90" s="149"/>
      <c r="AJ90" s="149"/>
      <c r="AK90" s="149"/>
      <c r="AL90" s="149"/>
      <c r="AM90" s="149"/>
      <c r="AN90" s="149"/>
      <c r="AO90" s="149"/>
      <c r="AP90" s="149"/>
      <c r="AQ90" s="149"/>
      <c r="AR90" s="149"/>
      <c r="AS90" s="149"/>
      <c r="AT90" s="149"/>
      <c r="AU90" s="149"/>
      <c r="AV90" s="149"/>
      <c r="AW90" s="149"/>
      <c r="AX90" s="149"/>
      <c r="AY90" s="149"/>
      <c r="AZ90" s="149"/>
      <c r="BA90" s="183" t="str">
        <f>C90</f>
        <v>s provedením lože z kameniva drceného, s vyplněním spár, s dvojitým hutněním a se smetením přebytečného materiálu na krajnici. S dodáním hmot pro lože a výplň spár.</v>
      </c>
      <c r="BB90" s="149"/>
      <c r="BC90" s="149"/>
      <c r="BD90" s="149"/>
      <c r="BE90" s="149"/>
      <c r="BF90" s="149"/>
      <c r="BG90" s="149"/>
      <c r="BH90" s="149"/>
    </row>
    <row r="91" spans="1:60" outlineLevel="2" x14ac:dyDescent="0.2">
      <c r="A91" s="156"/>
      <c r="B91" s="157"/>
      <c r="C91" s="186" t="s">
        <v>812</v>
      </c>
      <c r="D91" s="165"/>
      <c r="E91" s="166"/>
      <c r="F91" s="160"/>
      <c r="G91" s="160"/>
      <c r="H91" s="160"/>
      <c r="I91" s="160"/>
      <c r="J91" s="160"/>
      <c r="K91" s="160"/>
      <c r="L91" s="160"/>
      <c r="M91" s="160"/>
      <c r="N91" s="159"/>
      <c r="O91" s="159"/>
      <c r="P91" s="159"/>
      <c r="Q91" s="159"/>
      <c r="R91" s="160"/>
      <c r="S91" s="160"/>
      <c r="T91" s="160"/>
      <c r="U91" s="160"/>
      <c r="V91" s="160"/>
      <c r="W91" s="160"/>
      <c r="X91" s="160"/>
      <c r="Y91" s="160"/>
      <c r="Z91" s="149"/>
      <c r="AA91" s="149"/>
      <c r="AB91" s="149"/>
      <c r="AC91" s="149"/>
      <c r="AD91" s="149"/>
      <c r="AE91" s="149"/>
      <c r="AF91" s="149"/>
      <c r="AG91" s="149" t="s">
        <v>284</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3" x14ac:dyDescent="0.2">
      <c r="A92" s="156"/>
      <c r="B92" s="157"/>
      <c r="C92" s="186" t="s">
        <v>738</v>
      </c>
      <c r="D92" s="165"/>
      <c r="E92" s="166">
        <v>15.6</v>
      </c>
      <c r="F92" s="160"/>
      <c r="G92" s="160"/>
      <c r="H92" s="160"/>
      <c r="I92" s="160"/>
      <c r="J92" s="160"/>
      <c r="K92" s="160"/>
      <c r="L92" s="160"/>
      <c r="M92" s="160"/>
      <c r="N92" s="159"/>
      <c r="O92" s="159"/>
      <c r="P92" s="159"/>
      <c r="Q92" s="159"/>
      <c r="R92" s="160"/>
      <c r="S92" s="160"/>
      <c r="T92" s="160"/>
      <c r="U92" s="160"/>
      <c r="V92" s="160"/>
      <c r="W92" s="160"/>
      <c r="X92" s="160"/>
      <c r="Y92" s="160"/>
      <c r="Z92" s="149"/>
      <c r="AA92" s="149"/>
      <c r="AB92" s="149"/>
      <c r="AC92" s="149"/>
      <c r="AD92" s="149"/>
      <c r="AE92" s="149"/>
      <c r="AF92" s="149"/>
      <c r="AG92" s="149" t="s">
        <v>284</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3" x14ac:dyDescent="0.2">
      <c r="A93" s="156"/>
      <c r="B93" s="157"/>
      <c r="C93" s="186" t="s">
        <v>739</v>
      </c>
      <c r="D93" s="165"/>
      <c r="E93" s="166">
        <v>1.68</v>
      </c>
      <c r="F93" s="160"/>
      <c r="G93" s="160"/>
      <c r="H93" s="160"/>
      <c r="I93" s="160"/>
      <c r="J93" s="160"/>
      <c r="K93" s="160"/>
      <c r="L93" s="160"/>
      <c r="M93" s="160"/>
      <c r="N93" s="159"/>
      <c r="O93" s="159"/>
      <c r="P93" s="159"/>
      <c r="Q93" s="159"/>
      <c r="R93" s="160"/>
      <c r="S93" s="160"/>
      <c r="T93" s="160"/>
      <c r="U93" s="160"/>
      <c r="V93" s="160"/>
      <c r="W93" s="160"/>
      <c r="X93" s="160"/>
      <c r="Y93" s="160"/>
      <c r="Z93" s="149"/>
      <c r="AA93" s="149"/>
      <c r="AB93" s="149"/>
      <c r="AC93" s="149"/>
      <c r="AD93" s="149"/>
      <c r="AE93" s="149"/>
      <c r="AF93" s="149"/>
      <c r="AG93" s="149" t="s">
        <v>284</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x14ac:dyDescent="0.2">
      <c r="A94" s="156"/>
      <c r="B94" s="157"/>
      <c r="C94" s="251"/>
      <c r="D94" s="252"/>
      <c r="E94" s="252"/>
      <c r="F94" s="252"/>
      <c r="G94" s="252"/>
      <c r="H94" s="160"/>
      <c r="I94" s="160"/>
      <c r="J94" s="160"/>
      <c r="K94" s="160"/>
      <c r="L94" s="160"/>
      <c r="M94" s="160"/>
      <c r="N94" s="159"/>
      <c r="O94" s="159"/>
      <c r="P94" s="159"/>
      <c r="Q94" s="159"/>
      <c r="R94" s="160"/>
      <c r="S94" s="160"/>
      <c r="T94" s="160"/>
      <c r="U94" s="160"/>
      <c r="V94" s="160"/>
      <c r="W94" s="160"/>
      <c r="X94" s="160"/>
      <c r="Y94" s="160"/>
      <c r="Z94" s="149"/>
      <c r="AA94" s="149"/>
      <c r="AB94" s="149"/>
      <c r="AC94" s="149"/>
      <c r="AD94" s="149"/>
      <c r="AE94" s="149"/>
      <c r="AF94" s="149"/>
      <c r="AG94" s="149" t="s">
        <v>279</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
      <c r="A95" s="175">
        <v>23</v>
      </c>
      <c r="B95" s="176" t="s">
        <v>813</v>
      </c>
      <c r="C95" s="185" t="s">
        <v>814</v>
      </c>
      <c r="D95" s="177" t="s">
        <v>330</v>
      </c>
      <c r="E95" s="178">
        <v>5</v>
      </c>
      <c r="F95" s="179"/>
      <c r="G95" s="180">
        <f>ROUND(E95*F95,2)</f>
        <v>0</v>
      </c>
      <c r="H95" s="179"/>
      <c r="I95" s="180">
        <f>ROUND(E95*H95,2)</f>
        <v>0</v>
      </c>
      <c r="J95" s="179"/>
      <c r="K95" s="180">
        <f>ROUND(E95*J95,2)</f>
        <v>0</v>
      </c>
      <c r="L95" s="180">
        <v>21</v>
      </c>
      <c r="M95" s="180">
        <f>G95*(1+L95/100)</f>
        <v>0</v>
      </c>
      <c r="N95" s="178">
        <v>3.6000000000000002E-4</v>
      </c>
      <c r="O95" s="178">
        <f>ROUND(E95*N95,2)</f>
        <v>0</v>
      </c>
      <c r="P95" s="178">
        <v>0</v>
      </c>
      <c r="Q95" s="178">
        <f>ROUND(E95*P95,2)</f>
        <v>0</v>
      </c>
      <c r="R95" s="180" t="s">
        <v>736</v>
      </c>
      <c r="S95" s="180" t="s">
        <v>272</v>
      </c>
      <c r="T95" s="181" t="s">
        <v>272</v>
      </c>
      <c r="U95" s="160">
        <v>0.43</v>
      </c>
      <c r="V95" s="160">
        <f>ROUND(E95*U95,2)</f>
        <v>2.15</v>
      </c>
      <c r="W95" s="160"/>
      <c r="X95" s="160" t="s">
        <v>313</v>
      </c>
      <c r="Y95" s="160" t="s">
        <v>275</v>
      </c>
      <c r="Z95" s="149"/>
      <c r="AA95" s="149"/>
      <c r="AB95" s="149"/>
      <c r="AC95" s="149"/>
      <c r="AD95" s="149"/>
      <c r="AE95" s="149"/>
      <c r="AF95" s="149"/>
      <c r="AG95" s="149" t="s">
        <v>314</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x14ac:dyDescent="0.2">
      <c r="A96" s="156"/>
      <c r="B96" s="157"/>
      <c r="C96" s="186" t="s">
        <v>815</v>
      </c>
      <c r="D96" s="165"/>
      <c r="E96" s="166">
        <v>5</v>
      </c>
      <c r="F96" s="160"/>
      <c r="G96" s="160"/>
      <c r="H96" s="160"/>
      <c r="I96" s="160"/>
      <c r="J96" s="160"/>
      <c r="K96" s="160"/>
      <c r="L96" s="160"/>
      <c r="M96" s="160"/>
      <c r="N96" s="159"/>
      <c r="O96" s="159"/>
      <c r="P96" s="159"/>
      <c r="Q96" s="159"/>
      <c r="R96" s="160"/>
      <c r="S96" s="160"/>
      <c r="T96" s="160"/>
      <c r="U96" s="160"/>
      <c r="V96" s="160"/>
      <c r="W96" s="160"/>
      <c r="X96" s="160"/>
      <c r="Y96" s="160"/>
      <c r="Z96" s="149"/>
      <c r="AA96" s="149"/>
      <c r="AB96" s="149"/>
      <c r="AC96" s="149"/>
      <c r="AD96" s="149"/>
      <c r="AE96" s="149"/>
      <c r="AF96" s="149"/>
      <c r="AG96" s="149" t="s">
        <v>284</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2" x14ac:dyDescent="0.2">
      <c r="A97" s="156"/>
      <c r="B97" s="157"/>
      <c r="C97" s="251"/>
      <c r="D97" s="252"/>
      <c r="E97" s="252"/>
      <c r="F97" s="252"/>
      <c r="G97" s="252"/>
      <c r="H97" s="160"/>
      <c r="I97" s="160"/>
      <c r="J97" s="160"/>
      <c r="K97" s="160"/>
      <c r="L97" s="160"/>
      <c r="M97" s="160"/>
      <c r="N97" s="159"/>
      <c r="O97" s="159"/>
      <c r="P97" s="159"/>
      <c r="Q97" s="159"/>
      <c r="R97" s="160"/>
      <c r="S97" s="160"/>
      <c r="T97" s="160"/>
      <c r="U97" s="160"/>
      <c r="V97" s="160"/>
      <c r="W97" s="160"/>
      <c r="X97" s="160"/>
      <c r="Y97" s="160"/>
      <c r="Z97" s="149"/>
      <c r="AA97" s="149"/>
      <c r="AB97" s="149"/>
      <c r="AC97" s="149"/>
      <c r="AD97" s="149"/>
      <c r="AE97" s="149"/>
      <c r="AF97" s="149"/>
      <c r="AG97" s="149" t="s">
        <v>279</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
      <c r="A98" s="175">
        <v>24</v>
      </c>
      <c r="B98" s="176" t="s">
        <v>816</v>
      </c>
      <c r="C98" s="185" t="s">
        <v>817</v>
      </c>
      <c r="D98" s="177" t="s">
        <v>389</v>
      </c>
      <c r="E98" s="178">
        <v>6</v>
      </c>
      <c r="F98" s="179"/>
      <c r="G98" s="180">
        <f>ROUND(E98*F98,2)</f>
        <v>0</v>
      </c>
      <c r="H98" s="179"/>
      <c r="I98" s="180">
        <f>ROUND(E98*H98,2)</f>
        <v>0</v>
      </c>
      <c r="J98" s="179"/>
      <c r="K98" s="180">
        <f>ROUND(E98*J98,2)</f>
        <v>0</v>
      </c>
      <c r="L98" s="180">
        <v>21</v>
      </c>
      <c r="M98" s="180">
        <f>G98*(1+L98/100)</f>
        <v>0</v>
      </c>
      <c r="N98" s="178">
        <v>0.17244999999999999</v>
      </c>
      <c r="O98" s="178">
        <f>ROUND(E98*N98,2)</f>
        <v>1.03</v>
      </c>
      <c r="P98" s="178">
        <v>0</v>
      </c>
      <c r="Q98" s="178">
        <f>ROUND(E98*P98,2)</f>
        <v>0</v>
      </c>
      <c r="R98" s="180" t="s">
        <v>378</v>
      </c>
      <c r="S98" s="180" t="s">
        <v>272</v>
      </c>
      <c r="T98" s="181" t="s">
        <v>272</v>
      </c>
      <c r="U98" s="160">
        <v>0</v>
      </c>
      <c r="V98" s="160">
        <f>ROUND(E98*U98,2)</f>
        <v>0</v>
      </c>
      <c r="W98" s="160"/>
      <c r="X98" s="160" t="s">
        <v>379</v>
      </c>
      <c r="Y98" s="160" t="s">
        <v>275</v>
      </c>
      <c r="Z98" s="149"/>
      <c r="AA98" s="149"/>
      <c r="AB98" s="149"/>
      <c r="AC98" s="149"/>
      <c r="AD98" s="149"/>
      <c r="AE98" s="149"/>
      <c r="AF98" s="149"/>
      <c r="AG98" s="149" t="s">
        <v>380</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2" x14ac:dyDescent="0.2">
      <c r="A99" s="156"/>
      <c r="B99" s="157"/>
      <c r="C99" s="186" t="s">
        <v>818</v>
      </c>
      <c r="D99" s="165"/>
      <c r="E99" s="166">
        <v>6</v>
      </c>
      <c r="F99" s="160"/>
      <c r="G99" s="160"/>
      <c r="H99" s="160"/>
      <c r="I99" s="160"/>
      <c r="J99" s="160"/>
      <c r="K99" s="160"/>
      <c r="L99" s="160"/>
      <c r="M99" s="160"/>
      <c r="N99" s="159"/>
      <c r="O99" s="159"/>
      <c r="P99" s="159"/>
      <c r="Q99" s="159"/>
      <c r="R99" s="160"/>
      <c r="S99" s="160"/>
      <c r="T99" s="160"/>
      <c r="U99" s="160"/>
      <c r="V99" s="160"/>
      <c r="W99" s="160"/>
      <c r="X99" s="160"/>
      <c r="Y99" s="160"/>
      <c r="Z99" s="149"/>
      <c r="AA99" s="149"/>
      <c r="AB99" s="149"/>
      <c r="AC99" s="149"/>
      <c r="AD99" s="149"/>
      <c r="AE99" s="149"/>
      <c r="AF99" s="149"/>
      <c r="AG99" s="149" t="s">
        <v>284</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x14ac:dyDescent="0.2">
      <c r="A100" s="156"/>
      <c r="B100" s="157"/>
      <c r="C100" s="251"/>
      <c r="D100" s="252"/>
      <c r="E100" s="252"/>
      <c r="F100" s="252"/>
      <c r="G100" s="252"/>
      <c r="H100" s="160"/>
      <c r="I100" s="160"/>
      <c r="J100" s="160"/>
      <c r="K100" s="160"/>
      <c r="L100" s="160"/>
      <c r="M100" s="160"/>
      <c r="N100" s="159"/>
      <c r="O100" s="159"/>
      <c r="P100" s="159"/>
      <c r="Q100" s="159"/>
      <c r="R100" s="160"/>
      <c r="S100" s="160"/>
      <c r="T100" s="160"/>
      <c r="U100" s="160"/>
      <c r="V100" s="160"/>
      <c r="W100" s="160"/>
      <c r="X100" s="160"/>
      <c r="Y100" s="160"/>
      <c r="Z100" s="149"/>
      <c r="AA100" s="149"/>
      <c r="AB100" s="149"/>
      <c r="AC100" s="149"/>
      <c r="AD100" s="149"/>
      <c r="AE100" s="149"/>
      <c r="AF100" s="149"/>
      <c r="AG100" s="149" t="s">
        <v>279</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x14ac:dyDescent="0.2">
      <c r="A101" s="168" t="s">
        <v>267</v>
      </c>
      <c r="B101" s="169" t="s">
        <v>157</v>
      </c>
      <c r="C101" s="184" t="s">
        <v>158</v>
      </c>
      <c r="D101" s="170"/>
      <c r="E101" s="171"/>
      <c r="F101" s="172"/>
      <c r="G101" s="172">
        <f>SUMIF(AG102:AG104,"&lt;&gt;NOR",G102:G104)</f>
        <v>0</v>
      </c>
      <c r="H101" s="172"/>
      <c r="I101" s="172">
        <f>SUM(I102:I104)</f>
        <v>0</v>
      </c>
      <c r="J101" s="172"/>
      <c r="K101" s="172">
        <f>SUM(K102:K104)</f>
        <v>0</v>
      </c>
      <c r="L101" s="172"/>
      <c r="M101" s="172">
        <f>SUM(M102:M104)</f>
        <v>0</v>
      </c>
      <c r="N101" s="171"/>
      <c r="O101" s="171">
        <f>SUM(O102:O104)</f>
        <v>0</v>
      </c>
      <c r="P101" s="171"/>
      <c r="Q101" s="171">
        <f>SUM(Q102:Q104)</f>
        <v>0</v>
      </c>
      <c r="R101" s="172"/>
      <c r="S101" s="172"/>
      <c r="T101" s="173"/>
      <c r="U101" s="167"/>
      <c r="V101" s="167">
        <f>SUM(V102:V104)</f>
        <v>0.34</v>
      </c>
      <c r="W101" s="167"/>
      <c r="X101" s="167"/>
      <c r="Y101" s="167"/>
      <c r="AG101" t="s">
        <v>268</v>
      </c>
    </row>
    <row r="102" spans="1:60" outlineLevel="1" x14ac:dyDescent="0.2">
      <c r="A102" s="175">
        <v>25</v>
      </c>
      <c r="B102" s="176" t="s">
        <v>819</v>
      </c>
      <c r="C102" s="185" t="s">
        <v>820</v>
      </c>
      <c r="D102" s="177" t="s">
        <v>330</v>
      </c>
      <c r="E102" s="178">
        <v>13</v>
      </c>
      <c r="F102" s="179"/>
      <c r="G102" s="180">
        <f>ROUND(E102*F102,2)</f>
        <v>0</v>
      </c>
      <c r="H102" s="179"/>
      <c r="I102" s="180">
        <f>ROUND(E102*H102,2)</f>
        <v>0</v>
      </c>
      <c r="J102" s="179"/>
      <c r="K102" s="180">
        <f>ROUND(E102*J102,2)</f>
        <v>0</v>
      </c>
      <c r="L102" s="180">
        <v>21</v>
      </c>
      <c r="M102" s="180">
        <f>G102*(1+L102/100)</f>
        <v>0</v>
      </c>
      <c r="N102" s="178">
        <v>0</v>
      </c>
      <c r="O102" s="178">
        <f>ROUND(E102*N102,2)</f>
        <v>0</v>
      </c>
      <c r="P102" s="178">
        <v>0</v>
      </c>
      <c r="Q102" s="178">
        <f>ROUND(E102*P102,2)</f>
        <v>0</v>
      </c>
      <c r="R102" s="180"/>
      <c r="S102" s="180" t="s">
        <v>354</v>
      </c>
      <c r="T102" s="181" t="s">
        <v>272</v>
      </c>
      <c r="U102" s="160">
        <v>2.5999999999999999E-2</v>
      </c>
      <c r="V102" s="160">
        <f>ROUND(E102*U102,2)</f>
        <v>0.34</v>
      </c>
      <c r="W102" s="160"/>
      <c r="X102" s="160" t="s">
        <v>313</v>
      </c>
      <c r="Y102" s="160" t="s">
        <v>275</v>
      </c>
      <c r="Z102" s="149"/>
      <c r="AA102" s="149"/>
      <c r="AB102" s="149"/>
      <c r="AC102" s="149"/>
      <c r="AD102" s="149"/>
      <c r="AE102" s="149"/>
      <c r="AF102" s="149"/>
      <c r="AG102" s="149" t="s">
        <v>314</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x14ac:dyDescent="0.2">
      <c r="A103" s="156"/>
      <c r="B103" s="157"/>
      <c r="C103" s="186" t="s">
        <v>821</v>
      </c>
      <c r="D103" s="165"/>
      <c r="E103" s="166">
        <v>13</v>
      </c>
      <c r="F103" s="160"/>
      <c r="G103" s="160"/>
      <c r="H103" s="160"/>
      <c r="I103" s="160"/>
      <c r="J103" s="160"/>
      <c r="K103" s="160"/>
      <c r="L103" s="160"/>
      <c r="M103" s="160"/>
      <c r="N103" s="159"/>
      <c r="O103" s="159"/>
      <c r="P103" s="159"/>
      <c r="Q103" s="159"/>
      <c r="R103" s="160"/>
      <c r="S103" s="160"/>
      <c r="T103" s="160"/>
      <c r="U103" s="160"/>
      <c r="V103" s="160"/>
      <c r="W103" s="160"/>
      <c r="X103" s="160"/>
      <c r="Y103" s="160"/>
      <c r="Z103" s="149"/>
      <c r="AA103" s="149"/>
      <c r="AB103" s="149"/>
      <c r="AC103" s="149"/>
      <c r="AD103" s="149"/>
      <c r="AE103" s="149"/>
      <c r="AF103" s="149"/>
      <c r="AG103" s="149" t="s">
        <v>284</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x14ac:dyDescent="0.2">
      <c r="A104" s="156"/>
      <c r="B104" s="157"/>
      <c r="C104" s="251"/>
      <c r="D104" s="252"/>
      <c r="E104" s="252"/>
      <c r="F104" s="252"/>
      <c r="G104" s="252"/>
      <c r="H104" s="160"/>
      <c r="I104" s="160"/>
      <c r="J104" s="160"/>
      <c r="K104" s="160"/>
      <c r="L104" s="160"/>
      <c r="M104" s="160"/>
      <c r="N104" s="159"/>
      <c r="O104" s="159"/>
      <c r="P104" s="159"/>
      <c r="Q104" s="159"/>
      <c r="R104" s="160"/>
      <c r="S104" s="160"/>
      <c r="T104" s="160"/>
      <c r="U104" s="160"/>
      <c r="V104" s="160"/>
      <c r="W104" s="160"/>
      <c r="X104" s="160"/>
      <c r="Y104" s="160"/>
      <c r="Z104" s="149"/>
      <c r="AA104" s="149"/>
      <c r="AB104" s="149"/>
      <c r="AC104" s="149"/>
      <c r="AD104" s="149"/>
      <c r="AE104" s="149"/>
      <c r="AF104" s="149"/>
      <c r="AG104" s="149" t="s">
        <v>279</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x14ac:dyDescent="0.2">
      <c r="A105" s="168" t="s">
        <v>267</v>
      </c>
      <c r="B105" s="169" t="s">
        <v>159</v>
      </c>
      <c r="C105" s="184" t="s">
        <v>160</v>
      </c>
      <c r="D105" s="170"/>
      <c r="E105" s="171"/>
      <c r="F105" s="172"/>
      <c r="G105" s="172">
        <f>SUMIF(AG106:AG108,"&lt;&gt;NOR",G106:G108)</f>
        <v>0</v>
      </c>
      <c r="H105" s="172"/>
      <c r="I105" s="172">
        <f>SUM(I106:I108)</f>
        <v>0</v>
      </c>
      <c r="J105" s="172"/>
      <c r="K105" s="172">
        <f>SUM(K106:K108)</f>
        <v>0</v>
      </c>
      <c r="L105" s="172"/>
      <c r="M105" s="172">
        <f>SUM(M106:M108)</f>
        <v>0</v>
      </c>
      <c r="N105" s="171"/>
      <c r="O105" s="171">
        <f>SUM(O106:O108)</f>
        <v>0</v>
      </c>
      <c r="P105" s="171"/>
      <c r="Q105" s="171">
        <f>SUM(Q106:Q108)</f>
        <v>0</v>
      </c>
      <c r="R105" s="172"/>
      <c r="S105" s="172"/>
      <c r="T105" s="173"/>
      <c r="U105" s="167"/>
      <c r="V105" s="167">
        <f>SUM(V106:V108)</f>
        <v>8</v>
      </c>
      <c r="W105" s="167"/>
      <c r="X105" s="167"/>
      <c r="Y105" s="167"/>
      <c r="AG105" t="s">
        <v>268</v>
      </c>
    </row>
    <row r="106" spans="1:60" outlineLevel="1" x14ac:dyDescent="0.2">
      <c r="A106" s="175">
        <v>26</v>
      </c>
      <c r="B106" s="176" t="s">
        <v>822</v>
      </c>
      <c r="C106" s="185" t="s">
        <v>823</v>
      </c>
      <c r="D106" s="177" t="s">
        <v>472</v>
      </c>
      <c r="E106" s="178">
        <v>8</v>
      </c>
      <c r="F106" s="179"/>
      <c r="G106" s="180">
        <f>ROUND(E106*F106,2)</f>
        <v>0</v>
      </c>
      <c r="H106" s="179"/>
      <c r="I106" s="180">
        <f>ROUND(E106*H106,2)</f>
        <v>0</v>
      </c>
      <c r="J106" s="179"/>
      <c r="K106" s="180">
        <f>ROUND(E106*J106,2)</f>
        <v>0</v>
      </c>
      <c r="L106" s="180">
        <v>21</v>
      </c>
      <c r="M106" s="180">
        <f>G106*(1+L106/100)</f>
        <v>0</v>
      </c>
      <c r="N106" s="178">
        <v>0</v>
      </c>
      <c r="O106" s="178">
        <f>ROUND(E106*N106,2)</f>
        <v>0</v>
      </c>
      <c r="P106" s="178">
        <v>0</v>
      </c>
      <c r="Q106" s="178">
        <f>ROUND(E106*P106,2)</f>
        <v>0</v>
      </c>
      <c r="R106" s="180" t="s">
        <v>473</v>
      </c>
      <c r="S106" s="180" t="s">
        <v>272</v>
      </c>
      <c r="T106" s="181" t="s">
        <v>272</v>
      </c>
      <c r="U106" s="160">
        <v>1</v>
      </c>
      <c r="V106" s="160">
        <f>ROUND(E106*U106,2)</f>
        <v>8</v>
      </c>
      <c r="W106" s="160"/>
      <c r="X106" s="160" t="s">
        <v>160</v>
      </c>
      <c r="Y106" s="160" t="s">
        <v>275</v>
      </c>
      <c r="Z106" s="149"/>
      <c r="AA106" s="149"/>
      <c r="AB106" s="149"/>
      <c r="AC106" s="149"/>
      <c r="AD106" s="149"/>
      <c r="AE106" s="149"/>
      <c r="AF106" s="149"/>
      <c r="AG106" s="149" t="s">
        <v>824</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x14ac:dyDescent="0.2">
      <c r="A107" s="156"/>
      <c r="B107" s="157"/>
      <c r="C107" s="186" t="s">
        <v>825</v>
      </c>
      <c r="D107" s="165"/>
      <c r="E107" s="166">
        <v>8</v>
      </c>
      <c r="F107" s="160"/>
      <c r="G107" s="160"/>
      <c r="H107" s="160"/>
      <c r="I107" s="160"/>
      <c r="J107" s="160"/>
      <c r="K107" s="160"/>
      <c r="L107" s="160"/>
      <c r="M107" s="160"/>
      <c r="N107" s="159"/>
      <c r="O107" s="159"/>
      <c r="P107" s="159"/>
      <c r="Q107" s="159"/>
      <c r="R107" s="160"/>
      <c r="S107" s="160"/>
      <c r="T107" s="160"/>
      <c r="U107" s="160"/>
      <c r="V107" s="160"/>
      <c r="W107" s="160"/>
      <c r="X107" s="160"/>
      <c r="Y107" s="160"/>
      <c r="Z107" s="149"/>
      <c r="AA107" s="149"/>
      <c r="AB107" s="149"/>
      <c r="AC107" s="149"/>
      <c r="AD107" s="149"/>
      <c r="AE107" s="149"/>
      <c r="AF107" s="149"/>
      <c r="AG107" s="149" t="s">
        <v>284</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x14ac:dyDescent="0.2">
      <c r="A108" s="156"/>
      <c r="B108" s="157"/>
      <c r="C108" s="251"/>
      <c r="D108" s="252"/>
      <c r="E108" s="252"/>
      <c r="F108" s="252"/>
      <c r="G108" s="252"/>
      <c r="H108" s="160"/>
      <c r="I108" s="160"/>
      <c r="J108" s="160"/>
      <c r="K108" s="160"/>
      <c r="L108" s="160"/>
      <c r="M108" s="160"/>
      <c r="N108" s="159"/>
      <c r="O108" s="159"/>
      <c r="P108" s="159"/>
      <c r="Q108" s="159"/>
      <c r="R108" s="160"/>
      <c r="S108" s="160"/>
      <c r="T108" s="160"/>
      <c r="U108" s="160"/>
      <c r="V108" s="160"/>
      <c r="W108" s="160"/>
      <c r="X108" s="160"/>
      <c r="Y108" s="160"/>
      <c r="Z108" s="149"/>
      <c r="AA108" s="149"/>
      <c r="AB108" s="149"/>
      <c r="AC108" s="149"/>
      <c r="AD108" s="149"/>
      <c r="AE108" s="149"/>
      <c r="AF108" s="149"/>
      <c r="AG108" s="149" t="s">
        <v>279</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x14ac:dyDescent="0.2">
      <c r="A109" s="168" t="s">
        <v>267</v>
      </c>
      <c r="B109" s="169" t="s">
        <v>161</v>
      </c>
      <c r="C109" s="184" t="s">
        <v>162</v>
      </c>
      <c r="D109" s="170"/>
      <c r="E109" s="171"/>
      <c r="F109" s="172"/>
      <c r="G109" s="172">
        <f>SUMIF(AG110:AG116,"&lt;&gt;NOR",G110:G116)</f>
        <v>0</v>
      </c>
      <c r="H109" s="172"/>
      <c r="I109" s="172">
        <f>SUM(I110:I116)</f>
        <v>0</v>
      </c>
      <c r="J109" s="172"/>
      <c r="K109" s="172">
        <f>SUM(K110:K116)</f>
        <v>0</v>
      </c>
      <c r="L109" s="172"/>
      <c r="M109" s="172">
        <f>SUM(M110:M116)</f>
        <v>0</v>
      </c>
      <c r="N109" s="171"/>
      <c r="O109" s="171">
        <f>SUM(O110:O116)</f>
        <v>0.23</v>
      </c>
      <c r="P109" s="171"/>
      <c r="Q109" s="171">
        <f>SUM(Q110:Q116)</f>
        <v>0</v>
      </c>
      <c r="R109" s="172"/>
      <c r="S109" s="172"/>
      <c r="T109" s="173"/>
      <c r="U109" s="167"/>
      <c r="V109" s="167">
        <f>SUM(V110:V116)</f>
        <v>2.13</v>
      </c>
      <c r="W109" s="167"/>
      <c r="X109" s="167"/>
      <c r="Y109" s="167"/>
      <c r="AG109" t="s">
        <v>268</v>
      </c>
    </row>
    <row r="110" spans="1:60" ht="22.5" outlineLevel="1" x14ac:dyDescent="0.2">
      <c r="A110" s="175">
        <v>27</v>
      </c>
      <c r="B110" s="176" t="s">
        <v>826</v>
      </c>
      <c r="C110" s="185" t="s">
        <v>827</v>
      </c>
      <c r="D110" s="177" t="s">
        <v>330</v>
      </c>
      <c r="E110" s="178">
        <v>1.5</v>
      </c>
      <c r="F110" s="179"/>
      <c r="G110" s="180">
        <f>ROUND(E110*F110,2)</f>
        <v>0</v>
      </c>
      <c r="H110" s="179"/>
      <c r="I110" s="180">
        <f>ROUND(E110*H110,2)</f>
        <v>0</v>
      </c>
      <c r="J110" s="179"/>
      <c r="K110" s="180">
        <f>ROUND(E110*J110,2)</f>
        <v>0</v>
      </c>
      <c r="L110" s="180">
        <v>21</v>
      </c>
      <c r="M110" s="180">
        <f>G110*(1+L110/100)</f>
        <v>0</v>
      </c>
      <c r="N110" s="178">
        <v>0.15223999999999999</v>
      </c>
      <c r="O110" s="178">
        <f>ROUND(E110*N110,2)</f>
        <v>0.23</v>
      </c>
      <c r="P110" s="178">
        <v>0</v>
      </c>
      <c r="Q110" s="178">
        <f>ROUND(E110*P110,2)</f>
        <v>0</v>
      </c>
      <c r="R110" s="180" t="s">
        <v>736</v>
      </c>
      <c r="S110" s="180" t="s">
        <v>272</v>
      </c>
      <c r="T110" s="181" t="s">
        <v>272</v>
      </c>
      <c r="U110" s="160">
        <v>0.14000000000000001</v>
      </c>
      <c r="V110" s="160">
        <f>ROUND(E110*U110,2)</f>
        <v>0.21</v>
      </c>
      <c r="W110" s="160"/>
      <c r="X110" s="160" t="s">
        <v>313</v>
      </c>
      <c r="Y110" s="160" t="s">
        <v>275</v>
      </c>
      <c r="Z110" s="149"/>
      <c r="AA110" s="149"/>
      <c r="AB110" s="149"/>
      <c r="AC110" s="149"/>
      <c r="AD110" s="149"/>
      <c r="AE110" s="149"/>
      <c r="AF110" s="149"/>
      <c r="AG110" s="149" t="s">
        <v>314</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x14ac:dyDescent="0.2">
      <c r="A111" s="156"/>
      <c r="B111" s="157"/>
      <c r="C111" s="260" t="s">
        <v>828</v>
      </c>
      <c r="D111" s="261"/>
      <c r="E111" s="261"/>
      <c r="F111" s="261"/>
      <c r="G111" s="261"/>
      <c r="H111" s="160"/>
      <c r="I111" s="160"/>
      <c r="J111" s="160"/>
      <c r="K111" s="160"/>
      <c r="L111" s="160"/>
      <c r="M111" s="160"/>
      <c r="N111" s="159"/>
      <c r="O111" s="159"/>
      <c r="P111" s="159"/>
      <c r="Q111" s="159"/>
      <c r="R111" s="160"/>
      <c r="S111" s="160"/>
      <c r="T111" s="160"/>
      <c r="U111" s="160"/>
      <c r="V111" s="160"/>
      <c r="W111" s="160"/>
      <c r="X111" s="160"/>
      <c r="Y111" s="160"/>
      <c r="Z111" s="149"/>
      <c r="AA111" s="149"/>
      <c r="AB111" s="149"/>
      <c r="AC111" s="149"/>
      <c r="AD111" s="149"/>
      <c r="AE111" s="149"/>
      <c r="AF111" s="149"/>
      <c r="AG111" s="149" t="s">
        <v>316</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2" x14ac:dyDescent="0.2">
      <c r="A112" s="156"/>
      <c r="B112" s="157"/>
      <c r="C112" s="251"/>
      <c r="D112" s="252"/>
      <c r="E112" s="252"/>
      <c r="F112" s="252"/>
      <c r="G112" s="252"/>
      <c r="H112" s="160"/>
      <c r="I112" s="160"/>
      <c r="J112" s="160"/>
      <c r="K112" s="160"/>
      <c r="L112" s="160"/>
      <c r="M112" s="160"/>
      <c r="N112" s="159"/>
      <c r="O112" s="159"/>
      <c r="P112" s="159"/>
      <c r="Q112" s="159"/>
      <c r="R112" s="160"/>
      <c r="S112" s="160"/>
      <c r="T112" s="160"/>
      <c r="U112" s="160"/>
      <c r="V112" s="160"/>
      <c r="W112" s="160"/>
      <c r="X112" s="160"/>
      <c r="Y112" s="160"/>
      <c r="Z112" s="149"/>
      <c r="AA112" s="149"/>
      <c r="AB112" s="149"/>
      <c r="AC112" s="149"/>
      <c r="AD112" s="149"/>
      <c r="AE112" s="149"/>
      <c r="AF112" s="149"/>
      <c r="AG112" s="149" t="s">
        <v>279</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
      <c r="A113" s="175">
        <v>28</v>
      </c>
      <c r="B113" s="176" t="s">
        <v>829</v>
      </c>
      <c r="C113" s="185" t="s">
        <v>830</v>
      </c>
      <c r="D113" s="177" t="s">
        <v>330</v>
      </c>
      <c r="E113" s="178">
        <v>26</v>
      </c>
      <c r="F113" s="179"/>
      <c r="G113" s="180">
        <f>ROUND(E113*F113,2)</f>
        <v>0</v>
      </c>
      <c r="H113" s="179"/>
      <c r="I113" s="180">
        <f>ROUND(E113*H113,2)</f>
        <v>0</v>
      </c>
      <c r="J113" s="179"/>
      <c r="K113" s="180">
        <f>ROUND(E113*J113,2)</f>
        <v>0</v>
      </c>
      <c r="L113" s="180">
        <v>21</v>
      </c>
      <c r="M113" s="180">
        <f>G113*(1+L113/100)</f>
        <v>0</v>
      </c>
      <c r="N113" s="178">
        <v>0</v>
      </c>
      <c r="O113" s="178">
        <f>ROUND(E113*N113,2)</f>
        <v>0</v>
      </c>
      <c r="P113" s="178">
        <v>0</v>
      </c>
      <c r="Q113" s="178">
        <f>ROUND(E113*P113,2)</f>
        <v>0</v>
      </c>
      <c r="R113" s="180" t="s">
        <v>736</v>
      </c>
      <c r="S113" s="180" t="s">
        <v>272</v>
      </c>
      <c r="T113" s="181" t="s">
        <v>272</v>
      </c>
      <c r="U113" s="160">
        <v>7.3999999999999996E-2</v>
      </c>
      <c r="V113" s="160">
        <f>ROUND(E113*U113,2)</f>
        <v>1.92</v>
      </c>
      <c r="W113" s="160"/>
      <c r="X113" s="160" t="s">
        <v>313</v>
      </c>
      <c r="Y113" s="160" t="s">
        <v>275</v>
      </c>
      <c r="Z113" s="149"/>
      <c r="AA113" s="149"/>
      <c r="AB113" s="149"/>
      <c r="AC113" s="149"/>
      <c r="AD113" s="149"/>
      <c r="AE113" s="149"/>
      <c r="AF113" s="149"/>
      <c r="AG113" s="149" t="s">
        <v>314</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2" x14ac:dyDescent="0.2">
      <c r="A114" s="156"/>
      <c r="B114" s="157"/>
      <c r="C114" s="260" t="s">
        <v>831</v>
      </c>
      <c r="D114" s="261"/>
      <c r="E114" s="261"/>
      <c r="F114" s="261"/>
      <c r="G114" s="261"/>
      <c r="H114" s="160"/>
      <c r="I114" s="160"/>
      <c r="J114" s="160"/>
      <c r="K114" s="160"/>
      <c r="L114" s="160"/>
      <c r="M114" s="160"/>
      <c r="N114" s="159"/>
      <c r="O114" s="159"/>
      <c r="P114" s="159"/>
      <c r="Q114" s="159"/>
      <c r="R114" s="160"/>
      <c r="S114" s="160"/>
      <c r="T114" s="160"/>
      <c r="U114" s="160"/>
      <c r="V114" s="160"/>
      <c r="W114" s="160"/>
      <c r="X114" s="160"/>
      <c r="Y114" s="160"/>
      <c r="Z114" s="149"/>
      <c r="AA114" s="149"/>
      <c r="AB114" s="149"/>
      <c r="AC114" s="149"/>
      <c r="AD114" s="149"/>
      <c r="AE114" s="149"/>
      <c r="AF114" s="149"/>
      <c r="AG114" s="149" t="s">
        <v>316</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x14ac:dyDescent="0.2">
      <c r="A115" s="156"/>
      <c r="B115" s="157"/>
      <c r="C115" s="186" t="s">
        <v>832</v>
      </c>
      <c r="D115" s="165"/>
      <c r="E115" s="166">
        <v>26</v>
      </c>
      <c r="F115" s="160"/>
      <c r="G115" s="160"/>
      <c r="H115" s="160"/>
      <c r="I115" s="160"/>
      <c r="J115" s="160"/>
      <c r="K115" s="160"/>
      <c r="L115" s="160"/>
      <c r="M115" s="160"/>
      <c r="N115" s="159"/>
      <c r="O115" s="159"/>
      <c r="P115" s="159"/>
      <c r="Q115" s="159"/>
      <c r="R115" s="160"/>
      <c r="S115" s="160"/>
      <c r="T115" s="160"/>
      <c r="U115" s="160"/>
      <c r="V115" s="160"/>
      <c r="W115" s="160"/>
      <c r="X115" s="160"/>
      <c r="Y115" s="160"/>
      <c r="Z115" s="149"/>
      <c r="AA115" s="149"/>
      <c r="AB115" s="149"/>
      <c r="AC115" s="149"/>
      <c r="AD115" s="149"/>
      <c r="AE115" s="149"/>
      <c r="AF115" s="149"/>
      <c r="AG115" s="149" t="s">
        <v>284</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x14ac:dyDescent="0.2">
      <c r="A116" s="156"/>
      <c r="B116" s="157"/>
      <c r="C116" s="251"/>
      <c r="D116" s="252"/>
      <c r="E116" s="252"/>
      <c r="F116" s="252"/>
      <c r="G116" s="252"/>
      <c r="H116" s="160"/>
      <c r="I116" s="160"/>
      <c r="J116" s="160"/>
      <c r="K116" s="160"/>
      <c r="L116" s="160"/>
      <c r="M116" s="160"/>
      <c r="N116" s="159"/>
      <c r="O116" s="159"/>
      <c r="P116" s="159"/>
      <c r="Q116" s="159"/>
      <c r="R116" s="160"/>
      <c r="S116" s="160"/>
      <c r="T116" s="160"/>
      <c r="U116" s="160"/>
      <c r="V116" s="160"/>
      <c r="W116" s="160"/>
      <c r="X116" s="160"/>
      <c r="Y116" s="160"/>
      <c r="Z116" s="149"/>
      <c r="AA116" s="149"/>
      <c r="AB116" s="149"/>
      <c r="AC116" s="149"/>
      <c r="AD116" s="149"/>
      <c r="AE116" s="149"/>
      <c r="AF116" s="149"/>
      <c r="AG116" s="149" t="s">
        <v>279</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x14ac:dyDescent="0.2">
      <c r="A117" s="168" t="s">
        <v>267</v>
      </c>
      <c r="B117" s="169" t="s">
        <v>170</v>
      </c>
      <c r="C117" s="184" t="s">
        <v>171</v>
      </c>
      <c r="D117" s="170"/>
      <c r="E117" s="171"/>
      <c r="F117" s="172"/>
      <c r="G117" s="172">
        <f>SUMIF(AG118:AG123,"&lt;&gt;NOR",G118:G123)</f>
        <v>0</v>
      </c>
      <c r="H117" s="172"/>
      <c r="I117" s="172">
        <f>SUM(I118:I123)</f>
        <v>0</v>
      </c>
      <c r="J117" s="172"/>
      <c r="K117" s="172">
        <f>SUM(K118:K123)</f>
        <v>0</v>
      </c>
      <c r="L117" s="172"/>
      <c r="M117" s="172">
        <f>SUM(M118:M123)</f>
        <v>0</v>
      </c>
      <c r="N117" s="171"/>
      <c r="O117" s="171">
        <f>SUM(O118:O123)</f>
        <v>0</v>
      </c>
      <c r="P117" s="171"/>
      <c r="Q117" s="171">
        <f>SUM(Q118:Q123)</f>
        <v>0.02</v>
      </c>
      <c r="R117" s="172"/>
      <c r="S117" s="172"/>
      <c r="T117" s="173"/>
      <c r="U117" s="167"/>
      <c r="V117" s="167">
        <f>SUM(V118:V123)</f>
        <v>3.78</v>
      </c>
      <c r="W117" s="167"/>
      <c r="X117" s="167"/>
      <c r="Y117" s="167"/>
      <c r="AG117" t="s">
        <v>268</v>
      </c>
    </row>
    <row r="118" spans="1:60" outlineLevel="1" x14ac:dyDescent="0.2">
      <c r="A118" s="175">
        <v>29</v>
      </c>
      <c r="B118" s="176" t="s">
        <v>494</v>
      </c>
      <c r="C118" s="185" t="s">
        <v>495</v>
      </c>
      <c r="D118" s="177" t="s">
        <v>330</v>
      </c>
      <c r="E118" s="178">
        <v>0.6</v>
      </c>
      <c r="F118" s="179"/>
      <c r="G118" s="180">
        <f>ROUND(E118*F118,2)</f>
        <v>0</v>
      </c>
      <c r="H118" s="179"/>
      <c r="I118" s="180">
        <f>ROUND(E118*H118,2)</f>
        <v>0</v>
      </c>
      <c r="J118" s="179"/>
      <c r="K118" s="180">
        <f>ROUND(E118*J118,2)</f>
        <v>0</v>
      </c>
      <c r="L118" s="180">
        <v>21</v>
      </c>
      <c r="M118" s="180">
        <f>G118*(1+L118/100)</f>
        <v>0</v>
      </c>
      <c r="N118" s="178">
        <v>0</v>
      </c>
      <c r="O118" s="178">
        <f>ROUND(E118*N118,2)</f>
        <v>0</v>
      </c>
      <c r="P118" s="178">
        <v>2.2599999999999999E-3</v>
      </c>
      <c r="Q118" s="178">
        <f>ROUND(E118*P118,2)</f>
        <v>0</v>
      </c>
      <c r="R118" s="180" t="s">
        <v>477</v>
      </c>
      <c r="S118" s="180" t="s">
        <v>272</v>
      </c>
      <c r="T118" s="181" t="s">
        <v>272</v>
      </c>
      <c r="U118" s="160">
        <v>2.2999999999999998</v>
      </c>
      <c r="V118" s="160">
        <f>ROUND(E118*U118,2)</f>
        <v>1.38</v>
      </c>
      <c r="W118" s="160"/>
      <c r="X118" s="160" t="s">
        <v>313</v>
      </c>
      <c r="Y118" s="160" t="s">
        <v>275</v>
      </c>
      <c r="Z118" s="149"/>
      <c r="AA118" s="149"/>
      <c r="AB118" s="149"/>
      <c r="AC118" s="149"/>
      <c r="AD118" s="149"/>
      <c r="AE118" s="149"/>
      <c r="AF118" s="149"/>
      <c r="AG118" s="149" t="s">
        <v>314</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x14ac:dyDescent="0.2">
      <c r="A119" s="156"/>
      <c r="B119" s="157"/>
      <c r="C119" s="186" t="s">
        <v>509</v>
      </c>
      <c r="D119" s="165"/>
      <c r="E119" s="166">
        <v>0.6</v>
      </c>
      <c r="F119" s="160"/>
      <c r="G119" s="160"/>
      <c r="H119" s="160"/>
      <c r="I119" s="160"/>
      <c r="J119" s="160"/>
      <c r="K119" s="160"/>
      <c r="L119" s="160"/>
      <c r="M119" s="160"/>
      <c r="N119" s="159"/>
      <c r="O119" s="159"/>
      <c r="P119" s="159"/>
      <c r="Q119" s="159"/>
      <c r="R119" s="160"/>
      <c r="S119" s="160"/>
      <c r="T119" s="160"/>
      <c r="U119" s="160"/>
      <c r="V119" s="160"/>
      <c r="W119" s="160"/>
      <c r="X119" s="160"/>
      <c r="Y119" s="160"/>
      <c r="Z119" s="149"/>
      <c r="AA119" s="149"/>
      <c r="AB119" s="149"/>
      <c r="AC119" s="149"/>
      <c r="AD119" s="149"/>
      <c r="AE119" s="149"/>
      <c r="AF119" s="149"/>
      <c r="AG119" s="149" t="s">
        <v>284</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2" x14ac:dyDescent="0.2">
      <c r="A120" s="156"/>
      <c r="B120" s="157"/>
      <c r="C120" s="251"/>
      <c r="D120" s="252"/>
      <c r="E120" s="252"/>
      <c r="F120" s="252"/>
      <c r="G120" s="252"/>
      <c r="H120" s="160"/>
      <c r="I120" s="160"/>
      <c r="J120" s="160"/>
      <c r="K120" s="160"/>
      <c r="L120" s="160"/>
      <c r="M120" s="160"/>
      <c r="N120" s="159"/>
      <c r="O120" s="159"/>
      <c r="P120" s="159"/>
      <c r="Q120" s="159"/>
      <c r="R120" s="160"/>
      <c r="S120" s="160"/>
      <c r="T120" s="160"/>
      <c r="U120" s="160"/>
      <c r="V120" s="160"/>
      <c r="W120" s="160"/>
      <c r="X120" s="160"/>
      <c r="Y120" s="160"/>
      <c r="Z120" s="149"/>
      <c r="AA120" s="149"/>
      <c r="AB120" s="149"/>
      <c r="AC120" s="149"/>
      <c r="AD120" s="149"/>
      <c r="AE120" s="149"/>
      <c r="AF120" s="149"/>
      <c r="AG120" s="149" t="s">
        <v>279</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
      <c r="A121" s="175">
        <v>30</v>
      </c>
      <c r="B121" s="176" t="s">
        <v>507</v>
      </c>
      <c r="C121" s="185" t="s">
        <v>508</v>
      </c>
      <c r="D121" s="177" t="s">
        <v>330</v>
      </c>
      <c r="E121" s="178">
        <v>0.6</v>
      </c>
      <c r="F121" s="179"/>
      <c r="G121" s="180">
        <f>ROUND(E121*F121,2)</f>
        <v>0</v>
      </c>
      <c r="H121" s="179"/>
      <c r="I121" s="180">
        <f>ROUND(E121*H121,2)</f>
        <v>0</v>
      </c>
      <c r="J121" s="179"/>
      <c r="K121" s="180">
        <f>ROUND(E121*J121,2)</f>
        <v>0</v>
      </c>
      <c r="L121" s="180">
        <v>21</v>
      </c>
      <c r="M121" s="180">
        <f>G121*(1+L121/100)</f>
        <v>0</v>
      </c>
      <c r="N121" s="178">
        <v>0</v>
      </c>
      <c r="O121" s="178">
        <f>ROUND(E121*N121,2)</f>
        <v>0</v>
      </c>
      <c r="P121" s="178">
        <v>3.6170000000000001E-2</v>
      </c>
      <c r="Q121" s="178">
        <f>ROUND(E121*P121,2)</f>
        <v>0.02</v>
      </c>
      <c r="R121" s="180" t="s">
        <v>477</v>
      </c>
      <c r="S121" s="180" t="s">
        <v>272</v>
      </c>
      <c r="T121" s="181" t="s">
        <v>272</v>
      </c>
      <c r="U121" s="160">
        <v>4</v>
      </c>
      <c r="V121" s="160">
        <f>ROUND(E121*U121,2)</f>
        <v>2.4</v>
      </c>
      <c r="W121" s="160"/>
      <c r="X121" s="160" t="s">
        <v>313</v>
      </c>
      <c r="Y121" s="160" t="s">
        <v>275</v>
      </c>
      <c r="Z121" s="149"/>
      <c r="AA121" s="149"/>
      <c r="AB121" s="149"/>
      <c r="AC121" s="149"/>
      <c r="AD121" s="149"/>
      <c r="AE121" s="149"/>
      <c r="AF121" s="149"/>
      <c r="AG121" s="149" t="s">
        <v>314</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x14ac:dyDescent="0.2">
      <c r="A122" s="156"/>
      <c r="B122" s="157"/>
      <c r="C122" s="186" t="s">
        <v>509</v>
      </c>
      <c r="D122" s="165"/>
      <c r="E122" s="166">
        <v>0.6</v>
      </c>
      <c r="F122" s="160"/>
      <c r="G122" s="160"/>
      <c r="H122" s="160"/>
      <c r="I122" s="160"/>
      <c r="J122" s="160"/>
      <c r="K122" s="160"/>
      <c r="L122" s="160"/>
      <c r="M122" s="160"/>
      <c r="N122" s="159"/>
      <c r="O122" s="159"/>
      <c r="P122" s="159"/>
      <c r="Q122" s="159"/>
      <c r="R122" s="160"/>
      <c r="S122" s="160"/>
      <c r="T122" s="160"/>
      <c r="U122" s="160"/>
      <c r="V122" s="160"/>
      <c r="W122" s="160"/>
      <c r="X122" s="160"/>
      <c r="Y122" s="160"/>
      <c r="Z122" s="149"/>
      <c r="AA122" s="149"/>
      <c r="AB122" s="149"/>
      <c r="AC122" s="149"/>
      <c r="AD122" s="149"/>
      <c r="AE122" s="149"/>
      <c r="AF122" s="149"/>
      <c r="AG122" s="149" t="s">
        <v>284</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2" x14ac:dyDescent="0.2">
      <c r="A123" s="156"/>
      <c r="B123" s="157"/>
      <c r="C123" s="251"/>
      <c r="D123" s="252"/>
      <c r="E123" s="252"/>
      <c r="F123" s="252"/>
      <c r="G123" s="252"/>
      <c r="H123" s="160"/>
      <c r="I123" s="160"/>
      <c r="J123" s="160"/>
      <c r="K123" s="160"/>
      <c r="L123" s="160"/>
      <c r="M123" s="160"/>
      <c r="N123" s="159"/>
      <c r="O123" s="159"/>
      <c r="P123" s="159"/>
      <c r="Q123" s="159"/>
      <c r="R123" s="160"/>
      <c r="S123" s="160"/>
      <c r="T123" s="160"/>
      <c r="U123" s="160"/>
      <c r="V123" s="160"/>
      <c r="W123" s="160"/>
      <c r="X123" s="160"/>
      <c r="Y123" s="160"/>
      <c r="Z123" s="149"/>
      <c r="AA123" s="149"/>
      <c r="AB123" s="149"/>
      <c r="AC123" s="149"/>
      <c r="AD123" s="149"/>
      <c r="AE123" s="149"/>
      <c r="AF123" s="149"/>
      <c r="AG123" s="149" t="s">
        <v>279</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x14ac:dyDescent="0.2">
      <c r="A124" s="168" t="s">
        <v>267</v>
      </c>
      <c r="B124" s="169" t="s">
        <v>172</v>
      </c>
      <c r="C124" s="184" t="s">
        <v>173</v>
      </c>
      <c r="D124" s="170"/>
      <c r="E124" s="171"/>
      <c r="F124" s="172"/>
      <c r="G124" s="172">
        <f>SUMIF(AG125:AG131,"&lt;&gt;NOR",G125:G131)</f>
        <v>0</v>
      </c>
      <c r="H124" s="172"/>
      <c r="I124" s="172">
        <f>SUM(I125:I131)</f>
        <v>0</v>
      </c>
      <c r="J124" s="172"/>
      <c r="K124" s="172">
        <f>SUM(K125:K131)</f>
        <v>0</v>
      </c>
      <c r="L124" s="172"/>
      <c r="M124" s="172">
        <f>SUM(M125:M131)</f>
        <v>0</v>
      </c>
      <c r="N124" s="171"/>
      <c r="O124" s="171">
        <f>SUM(O125:O131)</f>
        <v>0</v>
      </c>
      <c r="P124" s="171"/>
      <c r="Q124" s="171">
        <f>SUM(Q125:Q131)</f>
        <v>0</v>
      </c>
      <c r="R124" s="172"/>
      <c r="S124" s="172"/>
      <c r="T124" s="173"/>
      <c r="U124" s="167"/>
      <c r="V124" s="167">
        <f>SUM(V125:V131)</f>
        <v>5.92</v>
      </c>
      <c r="W124" s="167"/>
      <c r="X124" s="167"/>
      <c r="Y124" s="167"/>
      <c r="AG124" t="s">
        <v>268</v>
      </c>
    </row>
    <row r="125" spans="1:60" outlineLevel="1" x14ac:dyDescent="0.2">
      <c r="A125" s="175">
        <v>31</v>
      </c>
      <c r="B125" s="176" t="s">
        <v>551</v>
      </c>
      <c r="C125" s="185" t="s">
        <v>552</v>
      </c>
      <c r="D125" s="177" t="s">
        <v>367</v>
      </c>
      <c r="E125" s="178">
        <v>15.86753</v>
      </c>
      <c r="F125" s="179"/>
      <c r="G125" s="180">
        <f>ROUND(E125*F125,2)</f>
        <v>0</v>
      </c>
      <c r="H125" s="179"/>
      <c r="I125" s="180">
        <f>ROUND(E125*H125,2)</f>
        <v>0</v>
      </c>
      <c r="J125" s="179"/>
      <c r="K125" s="180">
        <f>ROUND(E125*J125,2)</f>
        <v>0</v>
      </c>
      <c r="L125" s="180">
        <v>21</v>
      </c>
      <c r="M125" s="180">
        <f>G125*(1+L125/100)</f>
        <v>0</v>
      </c>
      <c r="N125" s="178">
        <v>0</v>
      </c>
      <c r="O125" s="178">
        <f>ROUND(E125*N125,2)</f>
        <v>0</v>
      </c>
      <c r="P125" s="178">
        <v>0</v>
      </c>
      <c r="Q125" s="178">
        <f>ROUND(E125*P125,2)</f>
        <v>0</v>
      </c>
      <c r="R125" s="180" t="s">
        <v>553</v>
      </c>
      <c r="S125" s="180" t="s">
        <v>272</v>
      </c>
      <c r="T125" s="181" t="s">
        <v>272</v>
      </c>
      <c r="U125" s="160">
        <v>0.373</v>
      </c>
      <c r="V125" s="160">
        <f>ROUND(E125*U125,2)</f>
        <v>5.92</v>
      </c>
      <c r="W125" s="160"/>
      <c r="X125" s="160" t="s">
        <v>833</v>
      </c>
      <c r="Y125" s="160" t="s">
        <v>275</v>
      </c>
      <c r="Z125" s="149"/>
      <c r="AA125" s="149"/>
      <c r="AB125" s="149"/>
      <c r="AC125" s="149"/>
      <c r="AD125" s="149"/>
      <c r="AE125" s="149"/>
      <c r="AF125" s="149"/>
      <c r="AG125" s="149" t="s">
        <v>834</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ht="22.5" outlineLevel="2" x14ac:dyDescent="0.2">
      <c r="A126" s="156"/>
      <c r="B126" s="157"/>
      <c r="C126" s="260" t="s">
        <v>555</v>
      </c>
      <c r="D126" s="261"/>
      <c r="E126" s="261"/>
      <c r="F126" s="261"/>
      <c r="G126" s="261"/>
      <c r="H126" s="160"/>
      <c r="I126" s="160"/>
      <c r="J126" s="160"/>
      <c r="K126" s="160"/>
      <c r="L126" s="160"/>
      <c r="M126" s="160"/>
      <c r="N126" s="159"/>
      <c r="O126" s="159"/>
      <c r="P126" s="159"/>
      <c r="Q126" s="159"/>
      <c r="R126" s="160"/>
      <c r="S126" s="160"/>
      <c r="T126" s="160"/>
      <c r="U126" s="160"/>
      <c r="V126" s="160"/>
      <c r="W126" s="160"/>
      <c r="X126" s="160"/>
      <c r="Y126" s="160"/>
      <c r="Z126" s="149"/>
      <c r="AA126" s="149"/>
      <c r="AB126" s="149"/>
      <c r="AC126" s="149"/>
      <c r="AD126" s="149"/>
      <c r="AE126" s="149"/>
      <c r="AF126" s="149"/>
      <c r="AG126" s="149" t="s">
        <v>316</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83" t="str">
        <f>C126</f>
        <v>svařovaných (vodovody, plynovody, teplovody, shybky, produktovody - 827 1.2, 827 2.2, 827 4.2, 827 5.2, 827 6.2) včetně drobných objektů,</v>
      </c>
      <c r="BB126" s="149"/>
      <c r="BC126" s="149"/>
      <c r="BD126" s="149"/>
      <c r="BE126" s="149"/>
      <c r="BF126" s="149"/>
      <c r="BG126" s="149"/>
      <c r="BH126" s="149"/>
    </row>
    <row r="127" spans="1:60" outlineLevel="2" x14ac:dyDescent="0.2">
      <c r="A127" s="156"/>
      <c r="B127" s="157"/>
      <c r="C127" s="264" t="s">
        <v>835</v>
      </c>
      <c r="D127" s="265"/>
      <c r="E127" s="265"/>
      <c r="F127" s="265"/>
      <c r="G127" s="265"/>
      <c r="H127" s="160"/>
      <c r="I127" s="160"/>
      <c r="J127" s="160"/>
      <c r="K127" s="160"/>
      <c r="L127" s="160"/>
      <c r="M127" s="160"/>
      <c r="N127" s="159"/>
      <c r="O127" s="159"/>
      <c r="P127" s="159"/>
      <c r="Q127" s="159"/>
      <c r="R127" s="160"/>
      <c r="S127" s="160"/>
      <c r="T127" s="160"/>
      <c r="U127" s="160"/>
      <c r="V127" s="160"/>
      <c r="W127" s="160"/>
      <c r="X127" s="160"/>
      <c r="Y127" s="160"/>
      <c r="Z127" s="149"/>
      <c r="AA127" s="149"/>
      <c r="AB127" s="149"/>
      <c r="AC127" s="149"/>
      <c r="AD127" s="149"/>
      <c r="AE127" s="149"/>
      <c r="AF127" s="149"/>
      <c r="AG127" s="149" t="s">
        <v>278</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2" x14ac:dyDescent="0.2">
      <c r="A128" s="156"/>
      <c r="B128" s="157"/>
      <c r="C128" s="186" t="s">
        <v>836</v>
      </c>
      <c r="D128" s="165"/>
      <c r="E128" s="166"/>
      <c r="F128" s="160"/>
      <c r="G128" s="160"/>
      <c r="H128" s="160"/>
      <c r="I128" s="160"/>
      <c r="J128" s="160"/>
      <c r="K128" s="160"/>
      <c r="L128" s="160"/>
      <c r="M128" s="160"/>
      <c r="N128" s="159"/>
      <c r="O128" s="159"/>
      <c r="P128" s="159"/>
      <c r="Q128" s="159"/>
      <c r="R128" s="160"/>
      <c r="S128" s="160"/>
      <c r="T128" s="160"/>
      <c r="U128" s="160"/>
      <c r="V128" s="160"/>
      <c r="W128" s="160"/>
      <c r="X128" s="160"/>
      <c r="Y128" s="160"/>
      <c r="Z128" s="149"/>
      <c r="AA128" s="149"/>
      <c r="AB128" s="149"/>
      <c r="AC128" s="149"/>
      <c r="AD128" s="149"/>
      <c r="AE128" s="149"/>
      <c r="AF128" s="149"/>
      <c r="AG128" s="149" t="s">
        <v>284</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x14ac:dyDescent="0.2">
      <c r="A129" s="156"/>
      <c r="B129" s="157"/>
      <c r="C129" s="186" t="s">
        <v>837</v>
      </c>
      <c r="D129" s="165"/>
      <c r="E129" s="166"/>
      <c r="F129" s="160"/>
      <c r="G129" s="160"/>
      <c r="H129" s="160"/>
      <c r="I129" s="160"/>
      <c r="J129" s="160"/>
      <c r="K129" s="160"/>
      <c r="L129" s="160"/>
      <c r="M129" s="160"/>
      <c r="N129" s="159"/>
      <c r="O129" s="159"/>
      <c r="P129" s="159"/>
      <c r="Q129" s="159"/>
      <c r="R129" s="160"/>
      <c r="S129" s="160"/>
      <c r="T129" s="160"/>
      <c r="U129" s="160"/>
      <c r="V129" s="160"/>
      <c r="W129" s="160"/>
      <c r="X129" s="160"/>
      <c r="Y129" s="160"/>
      <c r="Z129" s="149"/>
      <c r="AA129" s="149"/>
      <c r="AB129" s="149"/>
      <c r="AC129" s="149"/>
      <c r="AD129" s="149"/>
      <c r="AE129" s="149"/>
      <c r="AF129" s="149"/>
      <c r="AG129" s="149" t="s">
        <v>284</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3" x14ac:dyDescent="0.2">
      <c r="A130" s="156"/>
      <c r="B130" s="157"/>
      <c r="C130" s="186" t="s">
        <v>838</v>
      </c>
      <c r="D130" s="165"/>
      <c r="E130" s="166">
        <v>15.86753</v>
      </c>
      <c r="F130" s="160"/>
      <c r="G130" s="160"/>
      <c r="H130" s="160"/>
      <c r="I130" s="160"/>
      <c r="J130" s="160"/>
      <c r="K130" s="160"/>
      <c r="L130" s="160"/>
      <c r="M130" s="160"/>
      <c r="N130" s="159"/>
      <c r="O130" s="159"/>
      <c r="P130" s="159"/>
      <c r="Q130" s="159"/>
      <c r="R130" s="160"/>
      <c r="S130" s="160"/>
      <c r="T130" s="160"/>
      <c r="U130" s="160"/>
      <c r="V130" s="160"/>
      <c r="W130" s="160"/>
      <c r="X130" s="160"/>
      <c r="Y130" s="160"/>
      <c r="Z130" s="149"/>
      <c r="AA130" s="149"/>
      <c r="AB130" s="149"/>
      <c r="AC130" s="149"/>
      <c r="AD130" s="149"/>
      <c r="AE130" s="149"/>
      <c r="AF130" s="149"/>
      <c r="AG130" s="149" t="s">
        <v>284</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2" x14ac:dyDescent="0.2">
      <c r="A131" s="156"/>
      <c r="B131" s="157"/>
      <c r="C131" s="251"/>
      <c r="D131" s="252"/>
      <c r="E131" s="252"/>
      <c r="F131" s="252"/>
      <c r="G131" s="252"/>
      <c r="H131" s="160"/>
      <c r="I131" s="160"/>
      <c r="J131" s="160"/>
      <c r="K131" s="160"/>
      <c r="L131" s="160"/>
      <c r="M131" s="160"/>
      <c r="N131" s="159"/>
      <c r="O131" s="159"/>
      <c r="P131" s="159"/>
      <c r="Q131" s="159"/>
      <c r="R131" s="160"/>
      <c r="S131" s="160"/>
      <c r="T131" s="160"/>
      <c r="U131" s="160"/>
      <c r="V131" s="160"/>
      <c r="W131" s="160"/>
      <c r="X131" s="160"/>
      <c r="Y131" s="160"/>
      <c r="Z131" s="149"/>
      <c r="AA131" s="149"/>
      <c r="AB131" s="149"/>
      <c r="AC131" s="149"/>
      <c r="AD131" s="149"/>
      <c r="AE131" s="149"/>
      <c r="AF131" s="149"/>
      <c r="AG131" s="149" t="s">
        <v>279</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x14ac:dyDescent="0.2">
      <c r="A132" s="168" t="s">
        <v>267</v>
      </c>
      <c r="B132" s="169" t="s">
        <v>234</v>
      </c>
      <c r="C132" s="184" t="s">
        <v>235</v>
      </c>
      <c r="D132" s="170"/>
      <c r="E132" s="171"/>
      <c r="F132" s="172"/>
      <c r="G132" s="172">
        <f>SUMIF(AG133:AG160,"&lt;&gt;NOR",G133:G160)</f>
        <v>0</v>
      </c>
      <c r="H132" s="172"/>
      <c r="I132" s="172">
        <f>SUM(I133:I160)</f>
        <v>0</v>
      </c>
      <c r="J132" s="172"/>
      <c r="K132" s="172">
        <f>SUM(K133:K160)</f>
        <v>0</v>
      </c>
      <c r="L132" s="172"/>
      <c r="M132" s="172">
        <f>SUM(M133:M160)</f>
        <v>0</v>
      </c>
      <c r="N132" s="171"/>
      <c r="O132" s="171">
        <f>SUM(O133:O160)</f>
        <v>0</v>
      </c>
      <c r="P132" s="171"/>
      <c r="Q132" s="171">
        <f>SUM(Q133:Q160)</f>
        <v>0</v>
      </c>
      <c r="R132" s="172"/>
      <c r="S132" s="172"/>
      <c r="T132" s="173"/>
      <c r="U132" s="167"/>
      <c r="V132" s="167">
        <f>SUM(V133:V160)</f>
        <v>19.929999999999996</v>
      </c>
      <c r="W132" s="167"/>
      <c r="X132" s="167"/>
      <c r="Y132" s="167"/>
      <c r="AG132" t="s">
        <v>268</v>
      </c>
    </row>
    <row r="133" spans="1:60" outlineLevel="1" x14ac:dyDescent="0.2">
      <c r="A133" s="175">
        <v>32</v>
      </c>
      <c r="B133" s="176" t="s">
        <v>706</v>
      </c>
      <c r="C133" s="185" t="s">
        <v>707</v>
      </c>
      <c r="D133" s="177" t="s">
        <v>367</v>
      </c>
      <c r="E133" s="178">
        <v>10.66826</v>
      </c>
      <c r="F133" s="179"/>
      <c r="G133" s="180">
        <f>ROUND(E133*F133,2)</f>
        <v>0</v>
      </c>
      <c r="H133" s="179"/>
      <c r="I133" s="180">
        <f>ROUND(E133*H133,2)</f>
        <v>0</v>
      </c>
      <c r="J133" s="179"/>
      <c r="K133" s="180">
        <f>ROUND(E133*J133,2)</f>
        <v>0</v>
      </c>
      <c r="L133" s="180">
        <v>21</v>
      </c>
      <c r="M133" s="180">
        <f>G133*(1+L133/100)</f>
        <v>0</v>
      </c>
      <c r="N133" s="178">
        <v>0</v>
      </c>
      <c r="O133" s="178">
        <f>ROUND(E133*N133,2)</f>
        <v>0</v>
      </c>
      <c r="P133" s="178">
        <v>0</v>
      </c>
      <c r="Q133" s="178">
        <f>ROUND(E133*P133,2)</f>
        <v>0</v>
      </c>
      <c r="R133" s="180" t="s">
        <v>708</v>
      </c>
      <c r="S133" s="180" t="s">
        <v>272</v>
      </c>
      <c r="T133" s="181" t="s">
        <v>272</v>
      </c>
      <c r="U133" s="160">
        <v>0.749</v>
      </c>
      <c r="V133" s="160">
        <f>ROUND(E133*U133,2)</f>
        <v>7.99</v>
      </c>
      <c r="W133" s="160"/>
      <c r="X133" s="160" t="s">
        <v>709</v>
      </c>
      <c r="Y133" s="160" t="s">
        <v>275</v>
      </c>
      <c r="Z133" s="149"/>
      <c r="AA133" s="149"/>
      <c r="AB133" s="149"/>
      <c r="AC133" s="149"/>
      <c r="AD133" s="149"/>
      <c r="AE133" s="149"/>
      <c r="AF133" s="149"/>
      <c r="AG133" s="149" t="s">
        <v>710</v>
      </c>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2.5" outlineLevel="2" x14ac:dyDescent="0.2">
      <c r="A134" s="156"/>
      <c r="B134" s="157"/>
      <c r="C134" s="260" t="s">
        <v>711</v>
      </c>
      <c r="D134" s="261"/>
      <c r="E134" s="261"/>
      <c r="F134" s="261"/>
      <c r="G134" s="261"/>
      <c r="H134" s="160"/>
      <c r="I134" s="160"/>
      <c r="J134" s="160"/>
      <c r="K134" s="160"/>
      <c r="L134" s="160"/>
      <c r="M134" s="160"/>
      <c r="N134" s="159"/>
      <c r="O134" s="159"/>
      <c r="P134" s="159"/>
      <c r="Q134" s="159"/>
      <c r="R134" s="160"/>
      <c r="S134" s="160"/>
      <c r="T134" s="160"/>
      <c r="U134" s="160"/>
      <c r="V134" s="160"/>
      <c r="W134" s="160"/>
      <c r="X134" s="160"/>
      <c r="Y134" s="160"/>
      <c r="Z134" s="149"/>
      <c r="AA134" s="149"/>
      <c r="AB134" s="149"/>
      <c r="AC134" s="149"/>
      <c r="AD134" s="149"/>
      <c r="AE134" s="149"/>
      <c r="AF134" s="149"/>
      <c r="AG134" s="149" t="s">
        <v>316</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83" t="str">
        <f>C134</f>
        <v>s popřípadným nutným naložením do dopravního zařízení, s vyprázdněním dopravního zařízení na hromadu nebo do dopravního prostředku, vč. příplatku za každých dalších i započatých 3,5 m výšky nad 3,5 m,</v>
      </c>
      <c r="BB134" s="149"/>
      <c r="BC134" s="149"/>
      <c r="BD134" s="149"/>
      <c r="BE134" s="149"/>
      <c r="BF134" s="149"/>
      <c r="BG134" s="149"/>
      <c r="BH134" s="149"/>
    </row>
    <row r="135" spans="1:60" outlineLevel="2" x14ac:dyDescent="0.2">
      <c r="A135" s="156"/>
      <c r="B135" s="157"/>
      <c r="C135" s="186" t="s">
        <v>712</v>
      </c>
      <c r="D135" s="165"/>
      <c r="E135" s="166"/>
      <c r="F135" s="160"/>
      <c r="G135" s="160"/>
      <c r="H135" s="160"/>
      <c r="I135" s="160"/>
      <c r="J135" s="160"/>
      <c r="K135" s="160"/>
      <c r="L135" s="160"/>
      <c r="M135" s="160"/>
      <c r="N135" s="159"/>
      <c r="O135" s="159"/>
      <c r="P135" s="159"/>
      <c r="Q135" s="159"/>
      <c r="R135" s="160"/>
      <c r="S135" s="160"/>
      <c r="T135" s="160"/>
      <c r="U135" s="160"/>
      <c r="V135" s="160"/>
      <c r="W135" s="160"/>
      <c r="X135" s="160"/>
      <c r="Y135" s="160"/>
      <c r="Z135" s="149"/>
      <c r="AA135" s="149"/>
      <c r="AB135" s="149"/>
      <c r="AC135" s="149"/>
      <c r="AD135" s="149"/>
      <c r="AE135" s="149"/>
      <c r="AF135" s="149"/>
      <c r="AG135" s="149" t="s">
        <v>284</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x14ac:dyDescent="0.2">
      <c r="A136" s="156"/>
      <c r="B136" s="157"/>
      <c r="C136" s="186" t="s">
        <v>839</v>
      </c>
      <c r="D136" s="165"/>
      <c r="E136" s="166"/>
      <c r="F136" s="160"/>
      <c r="G136" s="160"/>
      <c r="H136" s="160"/>
      <c r="I136" s="160"/>
      <c r="J136" s="160"/>
      <c r="K136" s="160"/>
      <c r="L136" s="160"/>
      <c r="M136" s="160"/>
      <c r="N136" s="159"/>
      <c r="O136" s="159"/>
      <c r="P136" s="159"/>
      <c r="Q136" s="159"/>
      <c r="R136" s="160"/>
      <c r="S136" s="160"/>
      <c r="T136" s="160"/>
      <c r="U136" s="160"/>
      <c r="V136" s="160"/>
      <c r="W136" s="160"/>
      <c r="X136" s="160"/>
      <c r="Y136" s="160"/>
      <c r="Z136" s="149"/>
      <c r="AA136" s="149"/>
      <c r="AB136" s="149"/>
      <c r="AC136" s="149"/>
      <c r="AD136" s="149"/>
      <c r="AE136" s="149"/>
      <c r="AF136" s="149"/>
      <c r="AG136" s="149" t="s">
        <v>284</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x14ac:dyDescent="0.2">
      <c r="A137" s="156"/>
      <c r="B137" s="157"/>
      <c r="C137" s="186" t="s">
        <v>840</v>
      </c>
      <c r="D137" s="165"/>
      <c r="E137" s="166">
        <v>10.66826</v>
      </c>
      <c r="F137" s="160"/>
      <c r="G137" s="160"/>
      <c r="H137" s="160"/>
      <c r="I137" s="160"/>
      <c r="J137" s="160"/>
      <c r="K137" s="160"/>
      <c r="L137" s="160"/>
      <c r="M137" s="160"/>
      <c r="N137" s="159"/>
      <c r="O137" s="159"/>
      <c r="P137" s="159"/>
      <c r="Q137" s="159"/>
      <c r="R137" s="160"/>
      <c r="S137" s="160"/>
      <c r="T137" s="160"/>
      <c r="U137" s="160"/>
      <c r="V137" s="160"/>
      <c r="W137" s="160"/>
      <c r="X137" s="160"/>
      <c r="Y137" s="160"/>
      <c r="Z137" s="149"/>
      <c r="AA137" s="149"/>
      <c r="AB137" s="149"/>
      <c r="AC137" s="149"/>
      <c r="AD137" s="149"/>
      <c r="AE137" s="149"/>
      <c r="AF137" s="149"/>
      <c r="AG137" s="149" t="s">
        <v>284</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x14ac:dyDescent="0.2">
      <c r="A138" s="156"/>
      <c r="B138" s="157"/>
      <c r="C138" s="251"/>
      <c r="D138" s="252"/>
      <c r="E138" s="252"/>
      <c r="F138" s="252"/>
      <c r="G138" s="252"/>
      <c r="H138" s="160"/>
      <c r="I138" s="160"/>
      <c r="J138" s="160"/>
      <c r="K138" s="160"/>
      <c r="L138" s="160"/>
      <c r="M138" s="160"/>
      <c r="N138" s="159"/>
      <c r="O138" s="159"/>
      <c r="P138" s="159"/>
      <c r="Q138" s="159"/>
      <c r="R138" s="160"/>
      <c r="S138" s="160"/>
      <c r="T138" s="160"/>
      <c r="U138" s="160"/>
      <c r="V138" s="160"/>
      <c r="W138" s="160"/>
      <c r="X138" s="160"/>
      <c r="Y138" s="160"/>
      <c r="Z138" s="149"/>
      <c r="AA138" s="149"/>
      <c r="AB138" s="149"/>
      <c r="AC138" s="149"/>
      <c r="AD138" s="149"/>
      <c r="AE138" s="149"/>
      <c r="AF138" s="149"/>
      <c r="AG138" s="149" t="s">
        <v>279</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
      <c r="A139" s="175">
        <v>33</v>
      </c>
      <c r="B139" s="176" t="s">
        <v>841</v>
      </c>
      <c r="C139" s="185" t="s">
        <v>842</v>
      </c>
      <c r="D139" s="177" t="s">
        <v>367</v>
      </c>
      <c r="E139" s="178">
        <v>10.66826</v>
      </c>
      <c r="F139" s="179"/>
      <c r="G139" s="180">
        <f>ROUND(E139*F139,2)</f>
        <v>0</v>
      </c>
      <c r="H139" s="179"/>
      <c r="I139" s="180">
        <f>ROUND(E139*H139,2)</f>
        <v>0</v>
      </c>
      <c r="J139" s="179"/>
      <c r="K139" s="180">
        <f>ROUND(E139*J139,2)</f>
        <v>0</v>
      </c>
      <c r="L139" s="180">
        <v>21</v>
      </c>
      <c r="M139" s="180">
        <f>G139*(1+L139/100)</f>
        <v>0</v>
      </c>
      <c r="N139" s="178">
        <v>0</v>
      </c>
      <c r="O139" s="178">
        <f>ROUND(E139*N139,2)</f>
        <v>0</v>
      </c>
      <c r="P139" s="178">
        <v>0</v>
      </c>
      <c r="Q139" s="178">
        <f>ROUND(E139*P139,2)</f>
        <v>0</v>
      </c>
      <c r="R139" s="180"/>
      <c r="S139" s="180" t="s">
        <v>272</v>
      </c>
      <c r="T139" s="181" t="s">
        <v>272</v>
      </c>
      <c r="U139" s="160">
        <v>0.95599999999999996</v>
      </c>
      <c r="V139" s="160">
        <f>ROUND(E139*U139,2)</f>
        <v>10.199999999999999</v>
      </c>
      <c r="W139" s="160"/>
      <c r="X139" s="160" t="s">
        <v>709</v>
      </c>
      <c r="Y139" s="160" t="s">
        <v>275</v>
      </c>
      <c r="Z139" s="149"/>
      <c r="AA139" s="149"/>
      <c r="AB139" s="149"/>
      <c r="AC139" s="149"/>
      <c r="AD139" s="149"/>
      <c r="AE139" s="149"/>
      <c r="AF139" s="149"/>
      <c r="AG139" s="149" t="s">
        <v>710</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x14ac:dyDescent="0.2">
      <c r="A140" s="156"/>
      <c r="B140" s="157"/>
      <c r="C140" s="186" t="s">
        <v>712</v>
      </c>
      <c r="D140" s="165"/>
      <c r="E140" s="166"/>
      <c r="F140" s="160"/>
      <c r="G140" s="160"/>
      <c r="H140" s="160"/>
      <c r="I140" s="160"/>
      <c r="J140" s="160"/>
      <c r="K140" s="160"/>
      <c r="L140" s="160"/>
      <c r="M140" s="160"/>
      <c r="N140" s="159"/>
      <c r="O140" s="159"/>
      <c r="P140" s="159"/>
      <c r="Q140" s="159"/>
      <c r="R140" s="160"/>
      <c r="S140" s="160"/>
      <c r="T140" s="160"/>
      <c r="U140" s="160"/>
      <c r="V140" s="160"/>
      <c r="W140" s="160"/>
      <c r="X140" s="160"/>
      <c r="Y140" s="160"/>
      <c r="Z140" s="149"/>
      <c r="AA140" s="149"/>
      <c r="AB140" s="149"/>
      <c r="AC140" s="149"/>
      <c r="AD140" s="149"/>
      <c r="AE140" s="149"/>
      <c r="AF140" s="149"/>
      <c r="AG140" s="149" t="s">
        <v>284</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3" x14ac:dyDescent="0.2">
      <c r="A141" s="156"/>
      <c r="B141" s="157"/>
      <c r="C141" s="186" t="s">
        <v>839</v>
      </c>
      <c r="D141" s="165"/>
      <c r="E141" s="166"/>
      <c r="F141" s="160"/>
      <c r="G141" s="160"/>
      <c r="H141" s="160"/>
      <c r="I141" s="160"/>
      <c r="J141" s="160"/>
      <c r="K141" s="160"/>
      <c r="L141" s="160"/>
      <c r="M141" s="160"/>
      <c r="N141" s="159"/>
      <c r="O141" s="159"/>
      <c r="P141" s="159"/>
      <c r="Q141" s="159"/>
      <c r="R141" s="160"/>
      <c r="S141" s="160"/>
      <c r="T141" s="160"/>
      <c r="U141" s="160"/>
      <c r="V141" s="160"/>
      <c r="W141" s="160"/>
      <c r="X141" s="160"/>
      <c r="Y141" s="160"/>
      <c r="Z141" s="149"/>
      <c r="AA141" s="149"/>
      <c r="AB141" s="149"/>
      <c r="AC141" s="149"/>
      <c r="AD141" s="149"/>
      <c r="AE141" s="149"/>
      <c r="AF141" s="149"/>
      <c r="AG141" s="149" t="s">
        <v>284</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x14ac:dyDescent="0.2">
      <c r="A142" s="156"/>
      <c r="B142" s="157"/>
      <c r="C142" s="186" t="s">
        <v>840</v>
      </c>
      <c r="D142" s="165"/>
      <c r="E142" s="166">
        <v>10.66826</v>
      </c>
      <c r="F142" s="160"/>
      <c r="G142" s="160"/>
      <c r="H142" s="160"/>
      <c r="I142" s="160"/>
      <c r="J142" s="160"/>
      <c r="K142" s="160"/>
      <c r="L142" s="160"/>
      <c r="M142" s="160"/>
      <c r="N142" s="159"/>
      <c r="O142" s="159"/>
      <c r="P142" s="159"/>
      <c r="Q142" s="159"/>
      <c r="R142" s="160"/>
      <c r="S142" s="160"/>
      <c r="T142" s="160"/>
      <c r="U142" s="160"/>
      <c r="V142" s="160"/>
      <c r="W142" s="160"/>
      <c r="X142" s="160"/>
      <c r="Y142" s="160"/>
      <c r="Z142" s="149"/>
      <c r="AA142" s="149"/>
      <c r="AB142" s="149"/>
      <c r="AC142" s="149"/>
      <c r="AD142" s="149"/>
      <c r="AE142" s="149"/>
      <c r="AF142" s="149"/>
      <c r="AG142" s="149" t="s">
        <v>284</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2" x14ac:dyDescent="0.2">
      <c r="A143" s="156"/>
      <c r="B143" s="157"/>
      <c r="C143" s="251"/>
      <c r="D143" s="252"/>
      <c r="E143" s="252"/>
      <c r="F143" s="252"/>
      <c r="G143" s="252"/>
      <c r="H143" s="160"/>
      <c r="I143" s="160"/>
      <c r="J143" s="160"/>
      <c r="K143" s="160"/>
      <c r="L143" s="160"/>
      <c r="M143" s="160"/>
      <c r="N143" s="159"/>
      <c r="O143" s="159"/>
      <c r="P143" s="159"/>
      <c r="Q143" s="159"/>
      <c r="R143" s="160"/>
      <c r="S143" s="160"/>
      <c r="T143" s="160"/>
      <c r="U143" s="160"/>
      <c r="V143" s="160"/>
      <c r="W143" s="160"/>
      <c r="X143" s="160"/>
      <c r="Y143" s="160"/>
      <c r="Z143" s="149"/>
      <c r="AA143" s="149"/>
      <c r="AB143" s="149"/>
      <c r="AC143" s="149"/>
      <c r="AD143" s="149"/>
      <c r="AE143" s="149"/>
      <c r="AF143" s="149"/>
      <c r="AG143" s="149" t="s">
        <v>279</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ht="22.5" outlineLevel="1" x14ac:dyDescent="0.2">
      <c r="A144" s="175">
        <v>34</v>
      </c>
      <c r="B144" s="176" t="s">
        <v>843</v>
      </c>
      <c r="C144" s="185" t="s">
        <v>844</v>
      </c>
      <c r="D144" s="177" t="s">
        <v>367</v>
      </c>
      <c r="E144" s="178">
        <v>10.66826</v>
      </c>
      <c r="F144" s="179"/>
      <c r="G144" s="180">
        <f>ROUND(E144*F144,2)</f>
        <v>0</v>
      </c>
      <c r="H144" s="179"/>
      <c r="I144" s="180">
        <f>ROUND(E144*H144,2)</f>
        <v>0</v>
      </c>
      <c r="J144" s="179"/>
      <c r="K144" s="180">
        <f>ROUND(E144*J144,2)</f>
        <v>0</v>
      </c>
      <c r="L144" s="180">
        <v>21</v>
      </c>
      <c r="M144" s="180">
        <f>G144*(1+L144/100)</f>
        <v>0</v>
      </c>
      <c r="N144" s="178">
        <v>0</v>
      </c>
      <c r="O144" s="178">
        <f>ROUND(E144*N144,2)</f>
        <v>0</v>
      </c>
      <c r="P144" s="178">
        <v>0</v>
      </c>
      <c r="Q144" s="178">
        <f>ROUND(E144*P144,2)</f>
        <v>0</v>
      </c>
      <c r="R144" s="180" t="s">
        <v>717</v>
      </c>
      <c r="S144" s="180" t="s">
        <v>272</v>
      </c>
      <c r="T144" s="181" t="s">
        <v>272</v>
      </c>
      <c r="U144" s="160">
        <v>0.155</v>
      </c>
      <c r="V144" s="160">
        <f>ROUND(E144*U144,2)</f>
        <v>1.65</v>
      </c>
      <c r="W144" s="160"/>
      <c r="X144" s="160" t="s">
        <v>709</v>
      </c>
      <c r="Y144" s="160" t="s">
        <v>275</v>
      </c>
      <c r="Z144" s="149"/>
      <c r="AA144" s="149"/>
      <c r="AB144" s="149"/>
      <c r="AC144" s="149"/>
      <c r="AD144" s="149"/>
      <c r="AE144" s="149"/>
      <c r="AF144" s="149"/>
      <c r="AG144" s="149" t="s">
        <v>710</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ht="22.5" outlineLevel="2" x14ac:dyDescent="0.2">
      <c r="A145" s="156"/>
      <c r="B145" s="157"/>
      <c r="C145" s="260" t="s">
        <v>718</v>
      </c>
      <c r="D145" s="261"/>
      <c r="E145" s="261"/>
      <c r="F145" s="261"/>
      <c r="G145" s="261"/>
      <c r="H145" s="160"/>
      <c r="I145" s="160"/>
      <c r="J145" s="160"/>
      <c r="K145" s="160"/>
      <c r="L145" s="160"/>
      <c r="M145" s="160"/>
      <c r="N145" s="159"/>
      <c r="O145" s="159"/>
      <c r="P145" s="159"/>
      <c r="Q145" s="159"/>
      <c r="R145" s="160"/>
      <c r="S145" s="160"/>
      <c r="T145" s="160"/>
      <c r="U145" s="160"/>
      <c r="V145" s="160"/>
      <c r="W145" s="160"/>
      <c r="X145" s="160"/>
      <c r="Y145" s="160"/>
      <c r="Z145" s="149"/>
      <c r="AA145" s="149"/>
      <c r="AB145" s="149"/>
      <c r="AC145" s="149"/>
      <c r="AD145" s="149"/>
      <c r="AE145" s="149"/>
      <c r="AF145" s="149"/>
      <c r="AG145" s="149" t="s">
        <v>316</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83" t="str">
        <f>C145</f>
        <v>vybouraných hmot se složením a hrubým urovnáním nebo přeložením na jiný dopravní prostředek, nebo nakládání na dopravní prostředek pro vodorovnou dopravu,</v>
      </c>
      <c r="BB145" s="149"/>
      <c r="BC145" s="149"/>
      <c r="BD145" s="149"/>
      <c r="BE145" s="149"/>
      <c r="BF145" s="149"/>
      <c r="BG145" s="149"/>
      <c r="BH145" s="149"/>
    </row>
    <row r="146" spans="1:60" outlineLevel="2" x14ac:dyDescent="0.2">
      <c r="A146" s="156"/>
      <c r="B146" s="157"/>
      <c r="C146" s="186" t="s">
        <v>712</v>
      </c>
      <c r="D146" s="165"/>
      <c r="E146" s="166"/>
      <c r="F146" s="160"/>
      <c r="G146" s="160"/>
      <c r="H146" s="160"/>
      <c r="I146" s="160"/>
      <c r="J146" s="160"/>
      <c r="K146" s="160"/>
      <c r="L146" s="160"/>
      <c r="M146" s="160"/>
      <c r="N146" s="159"/>
      <c r="O146" s="159"/>
      <c r="P146" s="159"/>
      <c r="Q146" s="159"/>
      <c r="R146" s="160"/>
      <c r="S146" s="160"/>
      <c r="T146" s="160"/>
      <c r="U146" s="160"/>
      <c r="V146" s="160"/>
      <c r="W146" s="160"/>
      <c r="X146" s="160"/>
      <c r="Y146" s="160"/>
      <c r="Z146" s="149"/>
      <c r="AA146" s="149"/>
      <c r="AB146" s="149"/>
      <c r="AC146" s="149"/>
      <c r="AD146" s="149"/>
      <c r="AE146" s="149"/>
      <c r="AF146" s="149"/>
      <c r="AG146" s="149" t="s">
        <v>284</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3" x14ac:dyDescent="0.2">
      <c r="A147" s="156"/>
      <c r="B147" s="157"/>
      <c r="C147" s="186" t="s">
        <v>839</v>
      </c>
      <c r="D147" s="165"/>
      <c r="E147" s="166"/>
      <c r="F147" s="160"/>
      <c r="G147" s="160"/>
      <c r="H147" s="160"/>
      <c r="I147" s="160"/>
      <c r="J147" s="160"/>
      <c r="K147" s="160"/>
      <c r="L147" s="160"/>
      <c r="M147" s="160"/>
      <c r="N147" s="159"/>
      <c r="O147" s="159"/>
      <c r="P147" s="159"/>
      <c r="Q147" s="159"/>
      <c r="R147" s="160"/>
      <c r="S147" s="160"/>
      <c r="T147" s="160"/>
      <c r="U147" s="160"/>
      <c r="V147" s="160"/>
      <c r="W147" s="160"/>
      <c r="X147" s="160"/>
      <c r="Y147" s="160"/>
      <c r="Z147" s="149"/>
      <c r="AA147" s="149"/>
      <c r="AB147" s="149"/>
      <c r="AC147" s="149"/>
      <c r="AD147" s="149"/>
      <c r="AE147" s="149"/>
      <c r="AF147" s="149"/>
      <c r="AG147" s="149" t="s">
        <v>284</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x14ac:dyDescent="0.2">
      <c r="A148" s="156"/>
      <c r="B148" s="157"/>
      <c r="C148" s="186" t="s">
        <v>840</v>
      </c>
      <c r="D148" s="165"/>
      <c r="E148" s="166">
        <v>10.66826</v>
      </c>
      <c r="F148" s="160"/>
      <c r="G148" s="160"/>
      <c r="H148" s="160"/>
      <c r="I148" s="160"/>
      <c r="J148" s="160"/>
      <c r="K148" s="160"/>
      <c r="L148" s="160"/>
      <c r="M148" s="160"/>
      <c r="N148" s="159"/>
      <c r="O148" s="159"/>
      <c r="P148" s="159"/>
      <c r="Q148" s="159"/>
      <c r="R148" s="160"/>
      <c r="S148" s="160"/>
      <c r="T148" s="160"/>
      <c r="U148" s="160"/>
      <c r="V148" s="160"/>
      <c r="W148" s="160"/>
      <c r="X148" s="160"/>
      <c r="Y148" s="160"/>
      <c r="Z148" s="149"/>
      <c r="AA148" s="149"/>
      <c r="AB148" s="149"/>
      <c r="AC148" s="149"/>
      <c r="AD148" s="149"/>
      <c r="AE148" s="149"/>
      <c r="AF148" s="149"/>
      <c r="AG148" s="149" t="s">
        <v>284</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2" x14ac:dyDescent="0.2">
      <c r="A149" s="156"/>
      <c r="B149" s="157"/>
      <c r="C149" s="251"/>
      <c r="D149" s="252"/>
      <c r="E149" s="252"/>
      <c r="F149" s="252"/>
      <c r="G149" s="252"/>
      <c r="H149" s="160"/>
      <c r="I149" s="160"/>
      <c r="J149" s="160"/>
      <c r="K149" s="160"/>
      <c r="L149" s="160"/>
      <c r="M149" s="160"/>
      <c r="N149" s="159"/>
      <c r="O149" s="159"/>
      <c r="P149" s="159"/>
      <c r="Q149" s="159"/>
      <c r="R149" s="160"/>
      <c r="S149" s="160"/>
      <c r="T149" s="160"/>
      <c r="U149" s="160"/>
      <c r="V149" s="160"/>
      <c r="W149" s="160"/>
      <c r="X149" s="160"/>
      <c r="Y149" s="160"/>
      <c r="Z149" s="149"/>
      <c r="AA149" s="149"/>
      <c r="AB149" s="149"/>
      <c r="AC149" s="149"/>
      <c r="AD149" s="149"/>
      <c r="AE149" s="149"/>
      <c r="AF149" s="149"/>
      <c r="AG149" s="149" t="s">
        <v>279</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ht="33.75" outlineLevel="1" x14ac:dyDescent="0.2">
      <c r="A150" s="175">
        <v>35</v>
      </c>
      <c r="B150" s="176" t="s">
        <v>845</v>
      </c>
      <c r="C150" s="185" t="s">
        <v>846</v>
      </c>
      <c r="D150" s="177" t="s">
        <v>367</v>
      </c>
      <c r="E150" s="178">
        <v>10.66826</v>
      </c>
      <c r="F150" s="179"/>
      <c r="G150" s="180">
        <f>ROUND(E150*F150,2)</f>
        <v>0</v>
      </c>
      <c r="H150" s="179"/>
      <c r="I150" s="180">
        <f>ROUND(E150*H150,2)</f>
        <v>0</v>
      </c>
      <c r="J150" s="179"/>
      <c r="K150" s="180">
        <f>ROUND(E150*J150,2)</f>
        <v>0</v>
      </c>
      <c r="L150" s="180">
        <v>21</v>
      </c>
      <c r="M150" s="180">
        <f>G150*(1+L150/100)</f>
        <v>0</v>
      </c>
      <c r="N150" s="178">
        <v>0</v>
      </c>
      <c r="O150" s="178">
        <f>ROUND(E150*N150,2)</f>
        <v>0</v>
      </c>
      <c r="P150" s="178">
        <v>0</v>
      </c>
      <c r="Q150" s="178">
        <f>ROUND(E150*P150,2)</f>
        <v>0</v>
      </c>
      <c r="R150" s="180" t="s">
        <v>717</v>
      </c>
      <c r="S150" s="180" t="s">
        <v>272</v>
      </c>
      <c r="T150" s="181" t="s">
        <v>272</v>
      </c>
      <c r="U150" s="160">
        <v>8.0000000000000002E-3</v>
      </c>
      <c r="V150" s="160">
        <f>ROUND(E150*U150,2)</f>
        <v>0.09</v>
      </c>
      <c r="W150" s="160"/>
      <c r="X150" s="160" t="s">
        <v>709</v>
      </c>
      <c r="Y150" s="160" t="s">
        <v>275</v>
      </c>
      <c r="Z150" s="149"/>
      <c r="AA150" s="149"/>
      <c r="AB150" s="149"/>
      <c r="AC150" s="149"/>
      <c r="AD150" s="149"/>
      <c r="AE150" s="149"/>
      <c r="AF150" s="149"/>
      <c r="AG150" s="149" t="s">
        <v>710</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ht="22.5" outlineLevel="2" x14ac:dyDescent="0.2">
      <c r="A151" s="156"/>
      <c r="B151" s="157"/>
      <c r="C151" s="260" t="s">
        <v>718</v>
      </c>
      <c r="D151" s="261"/>
      <c r="E151" s="261"/>
      <c r="F151" s="261"/>
      <c r="G151" s="261"/>
      <c r="H151" s="160"/>
      <c r="I151" s="160"/>
      <c r="J151" s="160"/>
      <c r="K151" s="160"/>
      <c r="L151" s="160"/>
      <c r="M151" s="160"/>
      <c r="N151" s="159"/>
      <c r="O151" s="159"/>
      <c r="P151" s="159"/>
      <c r="Q151" s="159"/>
      <c r="R151" s="160"/>
      <c r="S151" s="160"/>
      <c r="T151" s="160"/>
      <c r="U151" s="160"/>
      <c r="V151" s="160"/>
      <c r="W151" s="160"/>
      <c r="X151" s="160"/>
      <c r="Y151" s="160"/>
      <c r="Z151" s="149"/>
      <c r="AA151" s="149"/>
      <c r="AB151" s="149"/>
      <c r="AC151" s="149"/>
      <c r="AD151" s="149"/>
      <c r="AE151" s="149"/>
      <c r="AF151" s="149"/>
      <c r="AG151" s="149" t="s">
        <v>316</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83" t="str">
        <f>C151</f>
        <v>vybouraných hmot se složením a hrubým urovnáním nebo přeložením na jiný dopravní prostředek, nebo nakládání na dopravní prostředek pro vodorovnou dopravu,</v>
      </c>
      <c r="BB151" s="149"/>
      <c r="BC151" s="149"/>
      <c r="BD151" s="149"/>
      <c r="BE151" s="149"/>
      <c r="BF151" s="149"/>
      <c r="BG151" s="149"/>
      <c r="BH151" s="149"/>
    </row>
    <row r="152" spans="1:60" outlineLevel="2" x14ac:dyDescent="0.2">
      <c r="A152" s="156"/>
      <c r="B152" s="157"/>
      <c r="C152" s="186" t="s">
        <v>712</v>
      </c>
      <c r="D152" s="165"/>
      <c r="E152" s="166"/>
      <c r="F152" s="160"/>
      <c r="G152" s="160"/>
      <c r="H152" s="160"/>
      <c r="I152" s="160"/>
      <c r="J152" s="160"/>
      <c r="K152" s="160"/>
      <c r="L152" s="160"/>
      <c r="M152" s="160"/>
      <c r="N152" s="159"/>
      <c r="O152" s="159"/>
      <c r="P152" s="159"/>
      <c r="Q152" s="159"/>
      <c r="R152" s="160"/>
      <c r="S152" s="160"/>
      <c r="T152" s="160"/>
      <c r="U152" s="160"/>
      <c r="V152" s="160"/>
      <c r="W152" s="160"/>
      <c r="X152" s="160"/>
      <c r="Y152" s="160"/>
      <c r="Z152" s="149"/>
      <c r="AA152" s="149"/>
      <c r="AB152" s="149"/>
      <c r="AC152" s="149"/>
      <c r="AD152" s="149"/>
      <c r="AE152" s="149"/>
      <c r="AF152" s="149"/>
      <c r="AG152" s="149" t="s">
        <v>284</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3" x14ac:dyDescent="0.2">
      <c r="A153" s="156"/>
      <c r="B153" s="157"/>
      <c r="C153" s="186" t="s">
        <v>839</v>
      </c>
      <c r="D153" s="165"/>
      <c r="E153" s="166"/>
      <c r="F153" s="160"/>
      <c r="G153" s="160"/>
      <c r="H153" s="160"/>
      <c r="I153" s="160"/>
      <c r="J153" s="160"/>
      <c r="K153" s="160"/>
      <c r="L153" s="160"/>
      <c r="M153" s="160"/>
      <c r="N153" s="159"/>
      <c r="O153" s="159"/>
      <c r="P153" s="159"/>
      <c r="Q153" s="159"/>
      <c r="R153" s="160"/>
      <c r="S153" s="160"/>
      <c r="T153" s="160"/>
      <c r="U153" s="160"/>
      <c r="V153" s="160"/>
      <c r="W153" s="160"/>
      <c r="X153" s="160"/>
      <c r="Y153" s="160"/>
      <c r="Z153" s="149"/>
      <c r="AA153" s="149"/>
      <c r="AB153" s="149"/>
      <c r="AC153" s="149"/>
      <c r="AD153" s="149"/>
      <c r="AE153" s="149"/>
      <c r="AF153" s="149"/>
      <c r="AG153" s="149" t="s">
        <v>284</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3" x14ac:dyDescent="0.2">
      <c r="A154" s="156"/>
      <c r="B154" s="157"/>
      <c r="C154" s="186" t="s">
        <v>840</v>
      </c>
      <c r="D154" s="165"/>
      <c r="E154" s="166">
        <v>10.66826</v>
      </c>
      <c r="F154" s="160"/>
      <c r="G154" s="160"/>
      <c r="H154" s="160"/>
      <c r="I154" s="160"/>
      <c r="J154" s="160"/>
      <c r="K154" s="160"/>
      <c r="L154" s="160"/>
      <c r="M154" s="160"/>
      <c r="N154" s="159"/>
      <c r="O154" s="159"/>
      <c r="P154" s="159"/>
      <c r="Q154" s="159"/>
      <c r="R154" s="160"/>
      <c r="S154" s="160"/>
      <c r="T154" s="160"/>
      <c r="U154" s="160"/>
      <c r="V154" s="160"/>
      <c r="W154" s="160"/>
      <c r="X154" s="160"/>
      <c r="Y154" s="160"/>
      <c r="Z154" s="149"/>
      <c r="AA154" s="149"/>
      <c r="AB154" s="149"/>
      <c r="AC154" s="149"/>
      <c r="AD154" s="149"/>
      <c r="AE154" s="149"/>
      <c r="AF154" s="149"/>
      <c r="AG154" s="149" t="s">
        <v>284</v>
      </c>
      <c r="AH154" s="149">
        <v>0</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x14ac:dyDescent="0.2">
      <c r="A155" s="156"/>
      <c r="B155" s="157"/>
      <c r="C155" s="251"/>
      <c r="D155" s="252"/>
      <c r="E155" s="252"/>
      <c r="F155" s="252"/>
      <c r="G155" s="252"/>
      <c r="H155" s="160"/>
      <c r="I155" s="160"/>
      <c r="J155" s="160"/>
      <c r="K155" s="160"/>
      <c r="L155" s="160"/>
      <c r="M155" s="160"/>
      <c r="N155" s="159"/>
      <c r="O155" s="159"/>
      <c r="P155" s="159"/>
      <c r="Q155" s="159"/>
      <c r="R155" s="160"/>
      <c r="S155" s="160"/>
      <c r="T155" s="160"/>
      <c r="U155" s="160"/>
      <c r="V155" s="160"/>
      <c r="W155" s="160"/>
      <c r="X155" s="160"/>
      <c r="Y155" s="160"/>
      <c r="Z155" s="149"/>
      <c r="AA155" s="149"/>
      <c r="AB155" s="149"/>
      <c r="AC155" s="149"/>
      <c r="AD155" s="149"/>
      <c r="AE155" s="149"/>
      <c r="AF155" s="149"/>
      <c r="AG155" s="149" t="s">
        <v>279</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x14ac:dyDescent="0.2">
      <c r="A156" s="175">
        <v>36</v>
      </c>
      <c r="B156" s="176" t="s">
        <v>847</v>
      </c>
      <c r="C156" s="185" t="s">
        <v>848</v>
      </c>
      <c r="D156" s="177" t="s">
        <v>367</v>
      </c>
      <c r="E156" s="178">
        <v>10.66826</v>
      </c>
      <c r="F156" s="179"/>
      <c r="G156" s="180">
        <f>ROUND(E156*F156,2)</f>
        <v>0</v>
      </c>
      <c r="H156" s="179"/>
      <c r="I156" s="180">
        <f>ROUND(E156*H156,2)</f>
        <v>0</v>
      </c>
      <c r="J156" s="179"/>
      <c r="K156" s="180">
        <f>ROUND(E156*J156,2)</f>
        <v>0</v>
      </c>
      <c r="L156" s="180">
        <v>21</v>
      </c>
      <c r="M156" s="180">
        <f>G156*(1+L156/100)</f>
        <v>0</v>
      </c>
      <c r="N156" s="178">
        <v>0</v>
      </c>
      <c r="O156" s="178">
        <f>ROUND(E156*N156,2)</f>
        <v>0</v>
      </c>
      <c r="P156" s="178">
        <v>0</v>
      </c>
      <c r="Q156" s="178">
        <f>ROUND(E156*P156,2)</f>
        <v>0</v>
      </c>
      <c r="R156" s="180" t="s">
        <v>477</v>
      </c>
      <c r="S156" s="180" t="s">
        <v>272</v>
      </c>
      <c r="T156" s="181" t="s">
        <v>272</v>
      </c>
      <c r="U156" s="160">
        <v>0</v>
      </c>
      <c r="V156" s="160">
        <f>ROUND(E156*U156,2)</f>
        <v>0</v>
      </c>
      <c r="W156" s="160"/>
      <c r="X156" s="160" t="s">
        <v>709</v>
      </c>
      <c r="Y156" s="160" t="s">
        <v>275</v>
      </c>
      <c r="Z156" s="149"/>
      <c r="AA156" s="149"/>
      <c r="AB156" s="149"/>
      <c r="AC156" s="149"/>
      <c r="AD156" s="149"/>
      <c r="AE156" s="149"/>
      <c r="AF156" s="149"/>
      <c r="AG156" s="149" t="s">
        <v>710</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x14ac:dyDescent="0.2">
      <c r="A157" s="156"/>
      <c r="B157" s="157"/>
      <c r="C157" s="186" t="s">
        <v>712</v>
      </c>
      <c r="D157" s="165"/>
      <c r="E157" s="166"/>
      <c r="F157" s="160"/>
      <c r="G157" s="160"/>
      <c r="H157" s="160"/>
      <c r="I157" s="160"/>
      <c r="J157" s="160"/>
      <c r="K157" s="160"/>
      <c r="L157" s="160"/>
      <c r="M157" s="160"/>
      <c r="N157" s="159"/>
      <c r="O157" s="159"/>
      <c r="P157" s="159"/>
      <c r="Q157" s="159"/>
      <c r="R157" s="160"/>
      <c r="S157" s="160"/>
      <c r="T157" s="160"/>
      <c r="U157" s="160"/>
      <c r="V157" s="160"/>
      <c r="W157" s="160"/>
      <c r="X157" s="160"/>
      <c r="Y157" s="160"/>
      <c r="Z157" s="149"/>
      <c r="AA157" s="149"/>
      <c r="AB157" s="149"/>
      <c r="AC157" s="149"/>
      <c r="AD157" s="149"/>
      <c r="AE157" s="149"/>
      <c r="AF157" s="149"/>
      <c r="AG157" s="149" t="s">
        <v>284</v>
      </c>
      <c r="AH157" s="149">
        <v>0</v>
      </c>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3" x14ac:dyDescent="0.2">
      <c r="A158" s="156"/>
      <c r="B158" s="157"/>
      <c r="C158" s="186" t="s">
        <v>839</v>
      </c>
      <c r="D158" s="165"/>
      <c r="E158" s="166"/>
      <c r="F158" s="160"/>
      <c r="G158" s="160"/>
      <c r="H158" s="160"/>
      <c r="I158" s="160"/>
      <c r="J158" s="160"/>
      <c r="K158" s="160"/>
      <c r="L158" s="160"/>
      <c r="M158" s="160"/>
      <c r="N158" s="159"/>
      <c r="O158" s="159"/>
      <c r="P158" s="159"/>
      <c r="Q158" s="159"/>
      <c r="R158" s="160"/>
      <c r="S158" s="160"/>
      <c r="T158" s="160"/>
      <c r="U158" s="160"/>
      <c r="V158" s="160"/>
      <c r="W158" s="160"/>
      <c r="X158" s="160"/>
      <c r="Y158" s="160"/>
      <c r="Z158" s="149"/>
      <c r="AA158" s="149"/>
      <c r="AB158" s="149"/>
      <c r="AC158" s="149"/>
      <c r="AD158" s="149"/>
      <c r="AE158" s="149"/>
      <c r="AF158" s="149"/>
      <c r="AG158" s="149" t="s">
        <v>284</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3" x14ac:dyDescent="0.2">
      <c r="A159" s="156"/>
      <c r="B159" s="157"/>
      <c r="C159" s="186" t="s">
        <v>840</v>
      </c>
      <c r="D159" s="165"/>
      <c r="E159" s="166">
        <v>10.66826</v>
      </c>
      <c r="F159" s="160"/>
      <c r="G159" s="160"/>
      <c r="H159" s="160"/>
      <c r="I159" s="160"/>
      <c r="J159" s="160"/>
      <c r="K159" s="160"/>
      <c r="L159" s="160"/>
      <c r="M159" s="160"/>
      <c r="N159" s="159"/>
      <c r="O159" s="159"/>
      <c r="P159" s="159"/>
      <c r="Q159" s="159"/>
      <c r="R159" s="160"/>
      <c r="S159" s="160"/>
      <c r="T159" s="160"/>
      <c r="U159" s="160"/>
      <c r="V159" s="160"/>
      <c r="W159" s="160"/>
      <c r="X159" s="160"/>
      <c r="Y159" s="160"/>
      <c r="Z159" s="149"/>
      <c r="AA159" s="149"/>
      <c r="AB159" s="149"/>
      <c r="AC159" s="149"/>
      <c r="AD159" s="149"/>
      <c r="AE159" s="149"/>
      <c r="AF159" s="149"/>
      <c r="AG159" s="149" t="s">
        <v>284</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2" x14ac:dyDescent="0.2">
      <c r="A160" s="156"/>
      <c r="B160" s="157"/>
      <c r="C160" s="251"/>
      <c r="D160" s="252"/>
      <c r="E160" s="252"/>
      <c r="F160" s="252"/>
      <c r="G160" s="252"/>
      <c r="H160" s="160"/>
      <c r="I160" s="160"/>
      <c r="J160" s="160"/>
      <c r="K160" s="160"/>
      <c r="L160" s="160"/>
      <c r="M160" s="160"/>
      <c r="N160" s="159"/>
      <c r="O160" s="159"/>
      <c r="P160" s="159"/>
      <c r="Q160" s="159"/>
      <c r="R160" s="160"/>
      <c r="S160" s="160"/>
      <c r="T160" s="160"/>
      <c r="U160" s="160"/>
      <c r="V160" s="160"/>
      <c r="W160" s="160"/>
      <c r="X160" s="160"/>
      <c r="Y160" s="160"/>
      <c r="Z160" s="149"/>
      <c r="AA160" s="149"/>
      <c r="AB160" s="149"/>
      <c r="AC160" s="149"/>
      <c r="AD160" s="149"/>
      <c r="AE160" s="149"/>
      <c r="AF160" s="149"/>
      <c r="AG160" s="149" t="s">
        <v>279</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33" x14ac:dyDescent="0.2">
      <c r="A161" s="3"/>
      <c r="B161" s="4"/>
      <c r="C161" s="187"/>
      <c r="D161" s="6"/>
      <c r="E161" s="3"/>
      <c r="F161" s="3"/>
      <c r="G161" s="3"/>
      <c r="H161" s="3"/>
      <c r="I161" s="3"/>
      <c r="J161" s="3"/>
      <c r="K161" s="3"/>
      <c r="L161" s="3"/>
      <c r="M161" s="3"/>
      <c r="N161" s="3"/>
      <c r="O161" s="3"/>
      <c r="P161" s="3"/>
      <c r="Q161" s="3"/>
      <c r="R161" s="3"/>
      <c r="S161" s="3"/>
      <c r="T161" s="3"/>
      <c r="U161" s="3"/>
      <c r="V161" s="3"/>
      <c r="W161" s="3"/>
      <c r="X161" s="3"/>
      <c r="Y161" s="3"/>
      <c r="AE161">
        <v>15</v>
      </c>
      <c r="AF161">
        <v>21</v>
      </c>
      <c r="AG161" t="s">
        <v>253</v>
      </c>
    </row>
    <row r="162" spans="1:33" x14ac:dyDescent="0.2">
      <c r="A162" s="152"/>
      <c r="B162" s="153" t="s">
        <v>29</v>
      </c>
      <c r="C162" s="188"/>
      <c r="D162" s="154"/>
      <c r="E162" s="155"/>
      <c r="F162" s="155"/>
      <c r="G162" s="174">
        <f>G8+G80+G101+G105+G109+G117+G124+G132</f>
        <v>0</v>
      </c>
      <c r="H162" s="3"/>
      <c r="I162" s="3"/>
      <c r="J162" s="3"/>
      <c r="K162" s="3"/>
      <c r="L162" s="3"/>
      <c r="M162" s="3"/>
      <c r="N162" s="3"/>
      <c r="O162" s="3"/>
      <c r="P162" s="3"/>
      <c r="Q162" s="3"/>
      <c r="R162" s="3"/>
      <c r="S162" s="3"/>
      <c r="T162" s="3"/>
      <c r="U162" s="3"/>
      <c r="V162" s="3"/>
      <c r="W162" s="3"/>
      <c r="X162" s="3"/>
      <c r="Y162" s="3"/>
      <c r="AE162">
        <f>SUMIF(L7:L160,AE161,G7:G160)</f>
        <v>0</v>
      </c>
      <c r="AF162">
        <f>SUMIF(L7:L160,AF161,G7:G160)</f>
        <v>0</v>
      </c>
      <c r="AG162" t="s">
        <v>306</v>
      </c>
    </row>
    <row r="163" spans="1:33" x14ac:dyDescent="0.2">
      <c r="C163" s="189"/>
      <c r="D163" s="10"/>
      <c r="AG163" t="s">
        <v>307</v>
      </c>
    </row>
    <row r="164" spans="1:33" x14ac:dyDescent="0.2">
      <c r="D164" s="10"/>
    </row>
    <row r="165" spans="1:33" x14ac:dyDescent="0.2">
      <c r="D165" s="10"/>
    </row>
    <row r="166" spans="1:33" x14ac:dyDescent="0.2">
      <c r="D166" s="10"/>
    </row>
    <row r="167" spans="1:33" x14ac:dyDescent="0.2">
      <c r="D167" s="10"/>
    </row>
    <row r="168" spans="1:33" x14ac:dyDescent="0.2">
      <c r="D168" s="10"/>
    </row>
    <row r="169" spans="1:33" x14ac:dyDescent="0.2">
      <c r="D169" s="10"/>
    </row>
    <row r="170" spans="1:33" x14ac:dyDescent="0.2">
      <c r="D170" s="10"/>
    </row>
    <row r="171" spans="1:33" x14ac:dyDescent="0.2">
      <c r="D171" s="10"/>
    </row>
    <row r="172" spans="1:33" x14ac:dyDescent="0.2">
      <c r="D172" s="10"/>
    </row>
    <row r="173" spans="1:33" x14ac:dyDescent="0.2">
      <c r="D173" s="10"/>
    </row>
    <row r="174" spans="1:33" x14ac:dyDescent="0.2">
      <c r="D174" s="10"/>
    </row>
    <row r="175" spans="1:33" x14ac:dyDescent="0.2">
      <c r="D175" s="10"/>
    </row>
    <row r="176" spans="1:33"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ODV5CCOKR1zbuq6lCmiWMfcxAfa8NM4FYdC3HO5upGz0mOk9ExNgyATWwYafXbFd+eFT4qkZ3IJOEHMG7wn1Q==" saltValue="8WkzPvYzTK0SkqEfODIAWg==" spinCount="100000" sheet="1" formatRows="0"/>
  <mergeCells count="63">
    <mergeCell ref="C13:G13"/>
    <mergeCell ref="A1:G1"/>
    <mergeCell ref="C2:G2"/>
    <mergeCell ref="C3:G3"/>
    <mergeCell ref="C4:G4"/>
    <mergeCell ref="C10:G10"/>
    <mergeCell ref="C40:G40"/>
    <mergeCell ref="C16:G16"/>
    <mergeCell ref="C19:G19"/>
    <mergeCell ref="C21:G21"/>
    <mergeCell ref="C23:G23"/>
    <mergeCell ref="C25:G25"/>
    <mergeCell ref="C27:G27"/>
    <mergeCell ref="C29:G29"/>
    <mergeCell ref="C33:G33"/>
    <mergeCell ref="C35:G35"/>
    <mergeCell ref="C37:G37"/>
    <mergeCell ref="C39:G39"/>
    <mergeCell ref="C64:G64"/>
    <mergeCell ref="C42:G42"/>
    <mergeCell ref="C44:G44"/>
    <mergeCell ref="C46:G46"/>
    <mergeCell ref="C48:G48"/>
    <mergeCell ref="C50:G50"/>
    <mergeCell ref="C52:G52"/>
    <mergeCell ref="C54:G54"/>
    <mergeCell ref="C56:G56"/>
    <mergeCell ref="C58:G58"/>
    <mergeCell ref="C60:G60"/>
    <mergeCell ref="C62:G62"/>
    <mergeCell ref="C94:G94"/>
    <mergeCell ref="C66:G66"/>
    <mergeCell ref="C69:G69"/>
    <mergeCell ref="C72:G72"/>
    <mergeCell ref="C74:G74"/>
    <mergeCell ref="C76:G76"/>
    <mergeCell ref="C79:G79"/>
    <mergeCell ref="C82:G82"/>
    <mergeCell ref="C84:G84"/>
    <mergeCell ref="C86:G86"/>
    <mergeCell ref="C88:G88"/>
    <mergeCell ref="C90:G90"/>
    <mergeCell ref="C127:G127"/>
    <mergeCell ref="C97:G97"/>
    <mergeCell ref="C100:G100"/>
    <mergeCell ref="C104:G104"/>
    <mergeCell ref="C108:G108"/>
    <mergeCell ref="C111:G111"/>
    <mergeCell ref="C112:G112"/>
    <mergeCell ref="C114:G114"/>
    <mergeCell ref="C116:G116"/>
    <mergeCell ref="C120:G120"/>
    <mergeCell ref="C123:G123"/>
    <mergeCell ref="C126:G126"/>
    <mergeCell ref="C151:G151"/>
    <mergeCell ref="C155:G155"/>
    <mergeCell ref="C160:G160"/>
    <mergeCell ref="C131:G131"/>
    <mergeCell ref="C134:G134"/>
    <mergeCell ref="C138:G138"/>
    <mergeCell ref="C143:G143"/>
    <mergeCell ref="C145:G145"/>
    <mergeCell ref="C149:G149"/>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579F6-DEC5-433B-A23C-777859EDF6CB}">
  <sheetPr>
    <outlinePr summaryBelow="0"/>
  </sheetPr>
  <dimension ref="A1:BH5000"/>
  <sheetViews>
    <sheetView view="pageBreakPreview" zoomScale="60" zoomScaleNormal="100"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3" t="s">
        <v>308</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56</v>
      </c>
      <c r="C3" s="254" t="s">
        <v>57</v>
      </c>
      <c r="D3" s="255"/>
      <c r="E3" s="255"/>
      <c r="F3" s="255"/>
      <c r="G3" s="256"/>
      <c r="AC3" s="123" t="s">
        <v>241</v>
      </c>
      <c r="AG3" t="s">
        <v>243</v>
      </c>
    </row>
    <row r="4" spans="1:60" ht="24.95" customHeight="1" x14ac:dyDescent="0.2">
      <c r="A4" s="142" t="s">
        <v>9</v>
      </c>
      <c r="B4" s="143" t="s">
        <v>62</v>
      </c>
      <c r="C4" s="257" t="s">
        <v>63</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149</v>
      </c>
      <c r="C8" s="184" t="s">
        <v>150</v>
      </c>
      <c r="D8" s="170"/>
      <c r="E8" s="171"/>
      <c r="F8" s="172"/>
      <c r="G8" s="172">
        <f>SUMIF(AG9:AG16,"&lt;&gt;NOR",G9:G16)</f>
        <v>0</v>
      </c>
      <c r="H8" s="172"/>
      <c r="I8" s="172">
        <f>SUM(I9:I16)</f>
        <v>0</v>
      </c>
      <c r="J8" s="172"/>
      <c r="K8" s="172">
        <f>SUM(K9:K16)</f>
        <v>0</v>
      </c>
      <c r="L8" s="172"/>
      <c r="M8" s="172">
        <f>SUM(M9:M16)</f>
        <v>0</v>
      </c>
      <c r="N8" s="171"/>
      <c r="O8" s="171">
        <f>SUM(O9:O16)</f>
        <v>0.04</v>
      </c>
      <c r="P8" s="171"/>
      <c r="Q8" s="171">
        <f>SUM(Q9:Q16)</f>
        <v>0</v>
      </c>
      <c r="R8" s="172"/>
      <c r="S8" s="172"/>
      <c r="T8" s="173"/>
      <c r="U8" s="167"/>
      <c r="V8" s="167">
        <f>SUM(V9:V16)</f>
        <v>5.4</v>
      </c>
      <c r="W8" s="167"/>
      <c r="X8" s="167"/>
      <c r="Y8" s="167"/>
      <c r="AG8" t="s">
        <v>268</v>
      </c>
    </row>
    <row r="9" spans="1:60" ht="22.5" outlineLevel="1" x14ac:dyDescent="0.2">
      <c r="A9" s="175">
        <v>1</v>
      </c>
      <c r="B9" s="176" t="s">
        <v>849</v>
      </c>
      <c r="C9" s="185" t="s">
        <v>850</v>
      </c>
      <c r="D9" s="177" t="s">
        <v>389</v>
      </c>
      <c r="E9" s="178">
        <v>3.39</v>
      </c>
      <c r="F9" s="179"/>
      <c r="G9" s="180">
        <f>ROUND(E9*F9,2)</f>
        <v>0</v>
      </c>
      <c r="H9" s="179"/>
      <c r="I9" s="180">
        <f>ROUND(E9*H9,2)</f>
        <v>0</v>
      </c>
      <c r="J9" s="179"/>
      <c r="K9" s="180">
        <f>ROUND(E9*J9,2)</f>
        <v>0</v>
      </c>
      <c r="L9" s="180">
        <v>21</v>
      </c>
      <c r="M9" s="180">
        <f>G9*(1+L9/100)</f>
        <v>0</v>
      </c>
      <c r="N9" s="178">
        <v>1.2149999999999999E-2</v>
      </c>
      <c r="O9" s="178">
        <f>ROUND(E9*N9,2)</f>
        <v>0.04</v>
      </c>
      <c r="P9" s="178">
        <v>0</v>
      </c>
      <c r="Q9" s="178">
        <f>ROUND(E9*P9,2)</f>
        <v>0</v>
      </c>
      <c r="R9" s="180" t="s">
        <v>312</v>
      </c>
      <c r="S9" s="180" t="s">
        <v>272</v>
      </c>
      <c r="T9" s="181" t="s">
        <v>272</v>
      </c>
      <c r="U9" s="160">
        <v>1.0109999999999999</v>
      </c>
      <c r="V9" s="160">
        <f>ROUND(E9*U9,2)</f>
        <v>3.43</v>
      </c>
      <c r="W9" s="160"/>
      <c r="X9" s="160" t="s">
        <v>313</v>
      </c>
      <c r="Y9" s="160" t="s">
        <v>275</v>
      </c>
      <c r="Z9" s="149"/>
      <c r="AA9" s="149"/>
      <c r="AB9" s="149"/>
      <c r="AC9" s="149"/>
      <c r="AD9" s="149"/>
      <c r="AE9" s="149"/>
      <c r="AF9" s="149"/>
      <c r="AG9" s="149" t="s">
        <v>314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x14ac:dyDescent="0.2">
      <c r="A10" s="156"/>
      <c r="B10" s="157"/>
      <c r="C10" s="186" t="s">
        <v>851</v>
      </c>
      <c r="D10" s="165"/>
      <c r="E10" s="166"/>
      <c r="F10" s="160"/>
      <c r="G10" s="160"/>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284</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3" x14ac:dyDescent="0.2">
      <c r="A11" s="156"/>
      <c r="B11" s="157"/>
      <c r="C11" s="186" t="s">
        <v>852</v>
      </c>
      <c r="D11" s="165"/>
      <c r="E11" s="166">
        <v>3.39</v>
      </c>
      <c r="F11" s="160"/>
      <c r="G11" s="160"/>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284</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2" x14ac:dyDescent="0.2">
      <c r="A12" s="156"/>
      <c r="B12" s="157"/>
      <c r="C12" s="251"/>
      <c r="D12" s="252"/>
      <c r="E12" s="252"/>
      <c r="F12" s="252"/>
      <c r="G12" s="252"/>
      <c r="H12" s="160"/>
      <c r="I12" s="160"/>
      <c r="J12" s="160"/>
      <c r="K12" s="160"/>
      <c r="L12" s="160"/>
      <c r="M12" s="160"/>
      <c r="N12" s="159"/>
      <c r="O12" s="159"/>
      <c r="P12" s="159"/>
      <c r="Q12" s="159"/>
      <c r="R12" s="160"/>
      <c r="S12" s="160"/>
      <c r="T12" s="160"/>
      <c r="U12" s="160"/>
      <c r="V12" s="160"/>
      <c r="W12" s="160"/>
      <c r="X12" s="160"/>
      <c r="Y12" s="160"/>
      <c r="Z12" s="149"/>
      <c r="AA12" s="149"/>
      <c r="AB12" s="149"/>
      <c r="AC12" s="149"/>
      <c r="AD12" s="149"/>
      <c r="AE12" s="149"/>
      <c r="AF12" s="149"/>
      <c r="AG12" s="149" t="s">
        <v>279</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2.5" outlineLevel="1" x14ac:dyDescent="0.2">
      <c r="A13" s="175">
        <v>2</v>
      </c>
      <c r="B13" s="176" t="s">
        <v>853</v>
      </c>
      <c r="C13" s="185" t="s">
        <v>854</v>
      </c>
      <c r="D13" s="177" t="s">
        <v>389</v>
      </c>
      <c r="E13" s="178">
        <v>3.39</v>
      </c>
      <c r="F13" s="179"/>
      <c r="G13" s="180">
        <f>ROUND(E13*F13,2)</f>
        <v>0</v>
      </c>
      <c r="H13" s="179"/>
      <c r="I13" s="180">
        <f>ROUND(E13*H13,2)</f>
        <v>0</v>
      </c>
      <c r="J13" s="179"/>
      <c r="K13" s="180">
        <f>ROUND(E13*J13,2)</f>
        <v>0</v>
      </c>
      <c r="L13" s="180">
        <v>21</v>
      </c>
      <c r="M13" s="180">
        <f>G13*(1+L13/100)</f>
        <v>0</v>
      </c>
      <c r="N13" s="178">
        <v>0</v>
      </c>
      <c r="O13" s="178">
        <f>ROUND(E13*N13,2)</f>
        <v>0</v>
      </c>
      <c r="P13" s="178">
        <v>0</v>
      </c>
      <c r="Q13" s="178">
        <f>ROUND(E13*P13,2)</f>
        <v>0</v>
      </c>
      <c r="R13" s="180" t="s">
        <v>312</v>
      </c>
      <c r="S13" s="180" t="s">
        <v>272</v>
      </c>
      <c r="T13" s="181" t="s">
        <v>272</v>
      </c>
      <c r="U13" s="160">
        <v>0.57999999999999996</v>
      </c>
      <c r="V13" s="160">
        <f>ROUND(E13*U13,2)</f>
        <v>1.97</v>
      </c>
      <c r="W13" s="160"/>
      <c r="X13" s="160" t="s">
        <v>313</v>
      </c>
      <c r="Y13" s="160" t="s">
        <v>275</v>
      </c>
      <c r="Z13" s="149"/>
      <c r="AA13" s="149"/>
      <c r="AB13" s="149"/>
      <c r="AC13" s="149"/>
      <c r="AD13" s="149"/>
      <c r="AE13" s="149"/>
      <c r="AF13" s="149"/>
      <c r="AG13" s="149" t="s">
        <v>314</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x14ac:dyDescent="0.2">
      <c r="A14" s="156"/>
      <c r="B14" s="157"/>
      <c r="C14" s="186" t="s">
        <v>851</v>
      </c>
      <c r="D14" s="165"/>
      <c r="E14" s="166"/>
      <c r="F14" s="160"/>
      <c r="G14" s="160"/>
      <c r="H14" s="160"/>
      <c r="I14" s="160"/>
      <c r="J14" s="160"/>
      <c r="K14" s="160"/>
      <c r="L14" s="160"/>
      <c r="M14" s="160"/>
      <c r="N14" s="159"/>
      <c r="O14" s="159"/>
      <c r="P14" s="159"/>
      <c r="Q14" s="159"/>
      <c r="R14" s="160"/>
      <c r="S14" s="160"/>
      <c r="T14" s="160"/>
      <c r="U14" s="160"/>
      <c r="V14" s="160"/>
      <c r="W14" s="160"/>
      <c r="X14" s="160"/>
      <c r="Y14" s="160"/>
      <c r="Z14" s="149"/>
      <c r="AA14" s="149"/>
      <c r="AB14" s="149"/>
      <c r="AC14" s="149"/>
      <c r="AD14" s="149"/>
      <c r="AE14" s="149"/>
      <c r="AF14" s="149"/>
      <c r="AG14" s="149" t="s">
        <v>284</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3" x14ac:dyDescent="0.2">
      <c r="A15" s="156"/>
      <c r="B15" s="157"/>
      <c r="C15" s="186" t="s">
        <v>852</v>
      </c>
      <c r="D15" s="165"/>
      <c r="E15" s="166">
        <v>3.39</v>
      </c>
      <c r="F15" s="160"/>
      <c r="G15" s="160"/>
      <c r="H15" s="160"/>
      <c r="I15" s="160"/>
      <c r="J15" s="160"/>
      <c r="K15" s="160"/>
      <c r="L15" s="160"/>
      <c r="M15" s="160"/>
      <c r="N15" s="159"/>
      <c r="O15" s="159"/>
      <c r="P15" s="159"/>
      <c r="Q15" s="159"/>
      <c r="R15" s="160"/>
      <c r="S15" s="160"/>
      <c r="T15" s="160"/>
      <c r="U15" s="160"/>
      <c r="V15" s="160"/>
      <c r="W15" s="160"/>
      <c r="X15" s="160"/>
      <c r="Y15" s="160"/>
      <c r="Z15" s="149"/>
      <c r="AA15" s="149"/>
      <c r="AB15" s="149"/>
      <c r="AC15" s="149"/>
      <c r="AD15" s="149"/>
      <c r="AE15" s="149"/>
      <c r="AF15" s="149"/>
      <c r="AG15" s="149" t="s">
        <v>284</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x14ac:dyDescent="0.2">
      <c r="A16" s="156"/>
      <c r="B16" s="157"/>
      <c r="C16" s="251"/>
      <c r="D16" s="252"/>
      <c r="E16" s="252"/>
      <c r="F16" s="252"/>
      <c r="G16" s="252"/>
      <c r="H16" s="160"/>
      <c r="I16" s="160"/>
      <c r="J16" s="160"/>
      <c r="K16" s="160"/>
      <c r="L16" s="160"/>
      <c r="M16" s="160"/>
      <c r="N16" s="159"/>
      <c r="O16" s="159"/>
      <c r="P16" s="159"/>
      <c r="Q16" s="159"/>
      <c r="R16" s="160"/>
      <c r="S16" s="160"/>
      <c r="T16" s="160"/>
      <c r="U16" s="160"/>
      <c r="V16" s="160"/>
      <c r="W16" s="160"/>
      <c r="X16" s="160"/>
      <c r="Y16" s="160"/>
      <c r="Z16" s="149"/>
      <c r="AA16" s="149"/>
      <c r="AB16" s="149"/>
      <c r="AC16" s="149"/>
      <c r="AD16" s="149"/>
      <c r="AE16" s="149"/>
      <c r="AF16" s="149"/>
      <c r="AG16" s="149" t="s">
        <v>279</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x14ac:dyDescent="0.2">
      <c r="A17" s="168" t="s">
        <v>267</v>
      </c>
      <c r="B17" s="169" t="s">
        <v>155</v>
      </c>
      <c r="C17" s="184" t="s">
        <v>156</v>
      </c>
      <c r="D17" s="170"/>
      <c r="E17" s="171"/>
      <c r="F17" s="172"/>
      <c r="G17" s="172">
        <f>SUMIF(AG18:AG35,"&lt;&gt;NOR",G18:G35)</f>
        <v>0</v>
      </c>
      <c r="H17" s="172"/>
      <c r="I17" s="172">
        <f>SUM(I18:I35)</f>
        <v>0</v>
      </c>
      <c r="J17" s="172"/>
      <c r="K17" s="172">
        <f>SUM(K18:K35)</f>
        <v>0</v>
      </c>
      <c r="L17" s="172"/>
      <c r="M17" s="172">
        <f>SUM(M18:M35)</f>
        <v>0</v>
      </c>
      <c r="N17" s="171"/>
      <c r="O17" s="171">
        <f>SUM(O18:O35)</f>
        <v>0.65</v>
      </c>
      <c r="P17" s="171"/>
      <c r="Q17" s="171">
        <f>SUM(Q18:Q35)</f>
        <v>0</v>
      </c>
      <c r="R17" s="172"/>
      <c r="S17" s="172"/>
      <c r="T17" s="173"/>
      <c r="U17" s="167"/>
      <c r="V17" s="167">
        <f>SUM(V18:V35)</f>
        <v>33.94</v>
      </c>
      <c r="W17" s="167"/>
      <c r="X17" s="167"/>
      <c r="Y17" s="167"/>
      <c r="AG17" t="s">
        <v>268</v>
      </c>
    </row>
    <row r="18" spans="1:60" outlineLevel="1" x14ac:dyDescent="0.2">
      <c r="A18" s="175">
        <v>3</v>
      </c>
      <c r="B18" s="176" t="s">
        <v>855</v>
      </c>
      <c r="C18" s="185" t="s">
        <v>856</v>
      </c>
      <c r="D18" s="177" t="s">
        <v>357</v>
      </c>
      <c r="E18" s="178">
        <v>6</v>
      </c>
      <c r="F18" s="179"/>
      <c r="G18" s="180">
        <f>ROUND(E18*F18,2)</f>
        <v>0</v>
      </c>
      <c r="H18" s="179"/>
      <c r="I18" s="180">
        <f>ROUND(E18*H18,2)</f>
        <v>0</v>
      </c>
      <c r="J18" s="179"/>
      <c r="K18" s="180">
        <f>ROUND(E18*J18,2)</f>
        <v>0</v>
      </c>
      <c r="L18" s="180">
        <v>21</v>
      </c>
      <c r="M18" s="180">
        <f>G18*(1+L18/100)</f>
        <v>0</v>
      </c>
      <c r="N18" s="178">
        <v>4.5799999999999999E-3</v>
      </c>
      <c r="O18" s="178">
        <f>ROUND(E18*N18,2)</f>
        <v>0.03</v>
      </c>
      <c r="P18" s="178">
        <v>0</v>
      </c>
      <c r="Q18" s="178">
        <f>ROUND(E18*P18,2)</f>
        <v>0</v>
      </c>
      <c r="R18" s="180" t="s">
        <v>322</v>
      </c>
      <c r="S18" s="180" t="s">
        <v>272</v>
      </c>
      <c r="T18" s="181" t="s">
        <v>272</v>
      </c>
      <c r="U18" s="160">
        <v>0.22442000000000001</v>
      </c>
      <c r="V18" s="160">
        <f>ROUND(E18*U18,2)</f>
        <v>1.35</v>
      </c>
      <c r="W18" s="160"/>
      <c r="X18" s="160" t="s">
        <v>313</v>
      </c>
      <c r="Y18" s="160" t="s">
        <v>275</v>
      </c>
      <c r="Z18" s="149"/>
      <c r="AA18" s="149"/>
      <c r="AB18" s="149"/>
      <c r="AC18" s="149"/>
      <c r="AD18" s="149"/>
      <c r="AE18" s="149"/>
      <c r="AF18" s="149"/>
      <c r="AG18" s="149" t="s">
        <v>314</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x14ac:dyDescent="0.2">
      <c r="A19" s="156"/>
      <c r="B19" s="157"/>
      <c r="C19" s="260" t="s">
        <v>385</v>
      </c>
      <c r="D19" s="261"/>
      <c r="E19" s="261"/>
      <c r="F19" s="261"/>
      <c r="G19" s="261"/>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316</v>
      </c>
      <c r="AH19" s="149"/>
      <c r="AI19" s="149"/>
      <c r="AJ19" s="149"/>
      <c r="AK19" s="149"/>
      <c r="AL19" s="149"/>
      <c r="AM19" s="149"/>
      <c r="AN19" s="149"/>
      <c r="AO19" s="149"/>
      <c r="AP19" s="149"/>
      <c r="AQ19" s="149"/>
      <c r="AR19" s="149"/>
      <c r="AS19" s="149"/>
      <c r="AT19" s="149"/>
      <c r="AU19" s="149"/>
      <c r="AV19" s="149"/>
      <c r="AW19" s="149"/>
      <c r="AX19" s="149"/>
      <c r="AY19" s="149"/>
      <c r="AZ19" s="149"/>
      <c r="BA19" s="183" t="str">
        <f>C19</f>
        <v>jakoukoliv maltou, z pomocného pracovního lešení o výšce podlahy do 1900 mm a pro zatížení do 1,5 kPa,</v>
      </c>
      <c r="BB19" s="149"/>
      <c r="BC19" s="149"/>
      <c r="BD19" s="149"/>
      <c r="BE19" s="149"/>
      <c r="BF19" s="149"/>
      <c r="BG19" s="149"/>
      <c r="BH19" s="149"/>
    </row>
    <row r="20" spans="1:60" outlineLevel="2" x14ac:dyDescent="0.2">
      <c r="A20" s="156"/>
      <c r="B20" s="157"/>
      <c r="C20" s="186" t="s">
        <v>857</v>
      </c>
      <c r="D20" s="165"/>
      <c r="E20" s="166">
        <v>6</v>
      </c>
      <c r="F20" s="160"/>
      <c r="G20" s="160"/>
      <c r="H20" s="160"/>
      <c r="I20" s="160"/>
      <c r="J20" s="160"/>
      <c r="K20" s="160"/>
      <c r="L20" s="160"/>
      <c r="M20" s="160"/>
      <c r="N20" s="159"/>
      <c r="O20" s="159"/>
      <c r="P20" s="159"/>
      <c r="Q20" s="159"/>
      <c r="R20" s="160"/>
      <c r="S20" s="160"/>
      <c r="T20" s="160"/>
      <c r="U20" s="160"/>
      <c r="V20" s="160"/>
      <c r="W20" s="160"/>
      <c r="X20" s="160"/>
      <c r="Y20" s="160"/>
      <c r="Z20" s="149"/>
      <c r="AA20" s="149"/>
      <c r="AB20" s="149"/>
      <c r="AC20" s="149"/>
      <c r="AD20" s="149"/>
      <c r="AE20" s="149"/>
      <c r="AF20" s="149"/>
      <c r="AG20" s="149" t="s">
        <v>284</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x14ac:dyDescent="0.2">
      <c r="A21" s="156"/>
      <c r="B21" s="157"/>
      <c r="C21" s="251"/>
      <c r="D21" s="252"/>
      <c r="E21" s="252"/>
      <c r="F21" s="252"/>
      <c r="G21" s="252"/>
      <c r="H21" s="160"/>
      <c r="I21" s="160"/>
      <c r="J21" s="160"/>
      <c r="K21" s="160"/>
      <c r="L21" s="160"/>
      <c r="M21" s="160"/>
      <c r="N21" s="159"/>
      <c r="O21" s="159"/>
      <c r="P21" s="159"/>
      <c r="Q21" s="159"/>
      <c r="R21" s="160"/>
      <c r="S21" s="160"/>
      <c r="T21" s="160"/>
      <c r="U21" s="160"/>
      <c r="V21" s="160"/>
      <c r="W21" s="160"/>
      <c r="X21" s="160"/>
      <c r="Y21" s="160"/>
      <c r="Z21" s="149"/>
      <c r="AA21" s="149"/>
      <c r="AB21" s="149"/>
      <c r="AC21" s="149"/>
      <c r="AD21" s="149"/>
      <c r="AE21" s="149"/>
      <c r="AF21" s="149"/>
      <c r="AG21" s="149" t="s">
        <v>279</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
      <c r="A22" s="175">
        <v>4</v>
      </c>
      <c r="B22" s="176" t="s">
        <v>383</v>
      </c>
      <c r="C22" s="185" t="s">
        <v>384</v>
      </c>
      <c r="D22" s="177" t="s">
        <v>357</v>
      </c>
      <c r="E22" s="178">
        <v>20</v>
      </c>
      <c r="F22" s="179"/>
      <c r="G22" s="180">
        <f>ROUND(E22*F22,2)</f>
        <v>0</v>
      </c>
      <c r="H22" s="179"/>
      <c r="I22" s="180">
        <f>ROUND(E22*H22,2)</f>
        <v>0</v>
      </c>
      <c r="J22" s="179"/>
      <c r="K22" s="180">
        <f>ROUND(E22*J22,2)</f>
        <v>0</v>
      </c>
      <c r="L22" s="180">
        <v>21</v>
      </c>
      <c r="M22" s="180">
        <f>G22*(1+L22/100)</f>
        <v>0</v>
      </c>
      <c r="N22" s="178">
        <v>1.278E-2</v>
      </c>
      <c r="O22" s="178">
        <f>ROUND(E22*N22,2)</f>
        <v>0.26</v>
      </c>
      <c r="P22" s="178">
        <v>0</v>
      </c>
      <c r="Q22" s="178">
        <f>ROUND(E22*P22,2)</f>
        <v>0</v>
      </c>
      <c r="R22" s="180" t="s">
        <v>322</v>
      </c>
      <c r="S22" s="180" t="s">
        <v>272</v>
      </c>
      <c r="T22" s="181" t="s">
        <v>272</v>
      </c>
      <c r="U22" s="160">
        <v>0.35813</v>
      </c>
      <c r="V22" s="160">
        <f>ROUND(E22*U22,2)</f>
        <v>7.16</v>
      </c>
      <c r="W22" s="160"/>
      <c r="X22" s="160" t="s">
        <v>313</v>
      </c>
      <c r="Y22" s="160" t="s">
        <v>275</v>
      </c>
      <c r="Z22" s="149"/>
      <c r="AA22" s="149"/>
      <c r="AB22" s="149"/>
      <c r="AC22" s="149"/>
      <c r="AD22" s="149"/>
      <c r="AE22" s="149"/>
      <c r="AF22" s="149"/>
      <c r="AG22" s="149" t="s">
        <v>314</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x14ac:dyDescent="0.2">
      <c r="A23" s="156"/>
      <c r="B23" s="157"/>
      <c r="C23" s="260" t="s">
        <v>385</v>
      </c>
      <c r="D23" s="261"/>
      <c r="E23" s="261"/>
      <c r="F23" s="261"/>
      <c r="G23" s="261"/>
      <c r="H23" s="160"/>
      <c r="I23" s="160"/>
      <c r="J23" s="160"/>
      <c r="K23" s="160"/>
      <c r="L23" s="160"/>
      <c r="M23" s="160"/>
      <c r="N23" s="159"/>
      <c r="O23" s="159"/>
      <c r="P23" s="159"/>
      <c r="Q23" s="159"/>
      <c r="R23" s="160"/>
      <c r="S23" s="160"/>
      <c r="T23" s="160"/>
      <c r="U23" s="160"/>
      <c r="V23" s="160"/>
      <c r="W23" s="160"/>
      <c r="X23" s="160"/>
      <c r="Y23" s="160"/>
      <c r="Z23" s="149"/>
      <c r="AA23" s="149"/>
      <c r="AB23" s="149"/>
      <c r="AC23" s="149"/>
      <c r="AD23" s="149"/>
      <c r="AE23" s="149"/>
      <c r="AF23" s="149"/>
      <c r="AG23" s="149" t="s">
        <v>316</v>
      </c>
      <c r="AH23" s="149"/>
      <c r="AI23" s="149"/>
      <c r="AJ23" s="149"/>
      <c r="AK23" s="149"/>
      <c r="AL23" s="149"/>
      <c r="AM23" s="149"/>
      <c r="AN23" s="149"/>
      <c r="AO23" s="149"/>
      <c r="AP23" s="149"/>
      <c r="AQ23" s="149"/>
      <c r="AR23" s="149"/>
      <c r="AS23" s="149"/>
      <c r="AT23" s="149"/>
      <c r="AU23" s="149"/>
      <c r="AV23" s="149"/>
      <c r="AW23" s="149"/>
      <c r="AX23" s="149"/>
      <c r="AY23" s="149"/>
      <c r="AZ23" s="149"/>
      <c r="BA23" s="183" t="str">
        <f>C23</f>
        <v>jakoukoliv maltou, z pomocného pracovního lešení o výšce podlahy do 1900 mm a pro zatížení do 1,5 kPa,</v>
      </c>
      <c r="BB23" s="149"/>
      <c r="BC23" s="149"/>
      <c r="BD23" s="149"/>
      <c r="BE23" s="149"/>
      <c r="BF23" s="149"/>
      <c r="BG23" s="149"/>
      <c r="BH23" s="149"/>
    </row>
    <row r="24" spans="1:60" outlineLevel="2" x14ac:dyDescent="0.2">
      <c r="A24" s="156"/>
      <c r="B24" s="157"/>
      <c r="C24" s="186" t="s">
        <v>858</v>
      </c>
      <c r="D24" s="165"/>
      <c r="E24" s="166">
        <v>20</v>
      </c>
      <c r="F24" s="160"/>
      <c r="G24" s="160"/>
      <c r="H24" s="160"/>
      <c r="I24" s="160"/>
      <c r="J24" s="160"/>
      <c r="K24" s="160"/>
      <c r="L24" s="160"/>
      <c r="M24" s="160"/>
      <c r="N24" s="159"/>
      <c r="O24" s="159"/>
      <c r="P24" s="159"/>
      <c r="Q24" s="159"/>
      <c r="R24" s="160"/>
      <c r="S24" s="160"/>
      <c r="T24" s="160"/>
      <c r="U24" s="160"/>
      <c r="V24" s="160"/>
      <c r="W24" s="160"/>
      <c r="X24" s="160"/>
      <c r="Y24" s="160"/>
      <c r="Z24" s="149"/>
      <c r="AA24" s="149"/>
      <c r="AB24" s="149"/>
      <c r="AC24" s="149"/>
      <c r="AD24" s="149"/>
      <c r="AE24" s="149"/>
      <c r="AF24" s="149"/>
      <c r="AG24" s="149" t="s">
        <v>284</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x14ac:dyDescent="0.2">
      <c r="A25" s="156"/>
      <c r="B25" s="157"/>
      <c r="C25" s="251"/>
      <c r="D25" s="252"/>
      <c r="E25" s="252"/>
      <c r="F25" s="252"/>
      <c r="G25" s="252"/>
      <c r="H25" s="160"/>
      <c r="I25" s="160"/>
      <c r="J25" s="160"/>
      <c r="K25" s="160"/>
      <c r="L25" s="160"/>
      <c r="M25" s="160"/>
      <c r="N25" s="159"/>
      <c r="O25" s="159"/>
      <c r="P25" s="159"/>
      <c r="Q25" s="159"/>
      <c r="R25" s="160"/>
      <c r="S25" s="160"/>
      <c r="T25" s="160"/>
      <c r="U25" s="160"/>
      <c r="V25" s="160"/>
      <c r="W25" s="160"/>
      <c r="X25" s="160"/>
      <c r="Y25" s="160"/>
      <c r="Z25" s="149"/>
      <c r="AA25" s="149"/>
      <c r="AB25" s="149"/>
      <c r="AC25" s="149"/>
      <c r="AD25" s="149"/>
      <c r="AE25" s="149"/>
      <c r="AF25" s="149"/>
      <c r="AG25" s="149" t="s">
        <v>279</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
      <c r="A26" s="175">
        <v>5</v>
      </c>
      <c r="B26" s="176" t="s">
        <v>859</v>
      </c>
      <c r="C26" s="185" t="s">
        <v>860</v>
      </c>
      <c r="D26" s="177" t="s">
        <v>357</v>
      </c>
      <c r="E26" s="178">
        <v>3</v>
      </c>
      <c r="F26" s="179"/>
      <c r="G26" s="180">
        <f>ROUND(E26*F26,2)</f>
        <v>0</v>
      </c>
      <c r="H26" s="179"/>
      <c r="I26" s="180">
        <f>ROUND(E26*H26,2)</f>
        <v>0</v>
      </c>
      <c r="J26" s="179"/>
      <c r="K26" s="180">
        <f>ROUND(E26*J26,2)</f>
        <v>0</v>
      </c>
      <c r="L26" s="180">
        <v>21</v>
      </c>
      <c r="M26" s="180">
        <f>G26*(1+L26/100)</f>
        <v>0</v>
      </c>
      <c r="N26" s="178">
        <v>4.3049999999999998E-2</v>
      </c>
      <c r="O26" s="178">
        <f>ROUND(E26*N26,2)</f>
        <v>0.13</v>
      </c>
      <c r="P26" s="178">
        <v>0</v>
      </c>
      <c r="Q26" s="178">
        <f>ROUND(E26*P26,2)</f>
        <v>0</v>
      </c>
      <c r="R26" s="180" t="s">
        <v>322</v>
      </c>
      <c r="S26" s="180" t="s">
        <v>272</v>
      </c>
      <c r="T26" s="181" t="s">
        <v>272</v>
      </c>
      <c r="U26" s="160">
        <v>0.87802999999999998</v>
      </c>
      <c r="V26" s="160">
        <f>ROUND(E26*U26,2)</f>
        <v>2.63</v>
      </c>
      <c r="W26" s="160"/>
      <c r="X26" s="160" t="s">
        <v>313</v>
      </c>
      <c r="Y26" s="160" t="s">
        <v>275</v>
      </c>
      <c r="Z26" s="149"/>
      <c r="AA26" s="149"/>
      <c r="AB26" s="149"/>
      <c r="AC26" s="149"/>
      <c r="AD26" s="149"/>
      <c r="AE26" s="149"/>
      <c r="AF26" s="149"/>
      <c r="AG26" s="149" t="s">
        <v>314</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x14ac:dyDescent="0.2">
      <c r="A27" s="156"/>
      <c r="B27" s="157"/>
      <c r="C27" s="260" t="s">
        <v>385</v>
      </c>
      <c r="D27" s="261"/>
      <c r="E27" s="261"/>
      <c r="F27" s="261"/>
      <c r="G27" s="261"/>
      <c r="H27" s="160"/>
      <c r="I27" s="160"/>
      <c r="J27" s="160"/>
      <c r="K27" s="160"/>
      <c r="L27" s="160"/>
      <c r="M27" s="160"/>
      <c r="N27" s="159"/>
      <c r="O27" s="159"/>
      <c r="P27" s="159"/>
      <c r="Q27" s="159"/>
      <c r="R27" s="160"/>
      <c r="S27" s="160"/>
      <c r="T27" s="160"/>
      <c r="U27" s="160"/>
      <c r="V27" s="160"/>
      <c r="W27" s="160"/>
      <c r="X27" s="160"/>
      <c r="Y27" s="160"/>
      <c r="Z27" s="149"/>
      <c r="AA27" s="149"/>
      <c r="AB27" s="149"/>
      <c r="AC27" s="149"/>
      <c r="AD27" s="149"/>
      <c r="AE27" s="149"/>
      <c r="AF27" s="149"/>
      <c r="AG27" s="149" t="s">
        <v>316</v>
      </c>
      <c r="AH27" s="149"/>
      <c r="AI27" s="149"/>
      <c r="AJ27" s="149"/>
      <c r="AK27" s="149"/>
      <c r="AL27" s="149"/>
      <c r="AM27" s="149"/>
      <c r="AN27" s="149"/>
      <c r="AO27" s="149"/>
      <c r="AP27" s="149"/>
      <c r="AQ27" s="149"/>
      <c r="AR27" s="149"/>
      <c r="AS27" s="149"/>
      <c r="AT27" s="149"/>
      <c r="AU27" s="149"/>
      <c r="AV27" s="149"/>
      <c r="AW27" s="149"/>
      <c r="AX27" s="149"/>
      <c r="AY27" s="149"/>
      <c r="AZ27" s="149"/>
      <c r="BA27" s="183" t="str">
        <f>C27</f>
        <v>jakoukoliv maltou, z pomocného pracovního lešení o výšce podlahy do 1900 mm a pro zatížení do 1,5 kPa,</v>
      </c>
      <c r="BB27" s="149"/>
      <c r="BC27" s="149"/>
      <c r="BD27" s="149"/>
      <c r="BE27" s="149"/>
      <c r="BF27" s="149"/>
      <c r="BG27" s="149"/>
      <c r="BH27" s="149"/>
    </row>
    <row r="28" spans="1:60" outlineLevel="2" x14ac:dyDescent="0.2">
      <c r="A28" s="156"/>
      <c r="B28" s="157"/>
      <c r="C28" s="186" t="s">
        <v>861</v>
      </c>
      <c r="D28" s="165"/>
      <c r="E28" s="166">
        <v>1</v>
      </c>
      <c r="F28" s="160"/>
      <c r="G28" s="160"/>
      <c r="H28" s="160"/>
      <c r="I28" s="160"/>
      <c r="J28" s="160"/>
      <c r="K28" s="160"/>
      <c r="L28" s="160"/>
      <c r="M28" s="160"/>
      <c r="N28" s="159"/>
      <c r="O28" s="159"/>
      <c r="P28" s="159"/>
      <c r="Q28" s="159"/>
      <c r="R28" s="160"/>
      <c r="S28" s="160"/>
      <c r="T28" s="160"/>
      <c r="U28" s="160"/>
      <c r="V28" s="160"/>
      <c r="W28" s="160"/>
      <c r="X28" s="160"/>
      <c r="Y28" s="160"/>
      <c r="Z28" s="149"/>
      <c r="AA28" s="149"/>
      <c r="AB28" s="149"/>
      <c r="AC28" s="149"/>
      <c r="AD28" s="149"/>
      <c r="AE28" s="149"/>
      <c r="AF28" s="149"/>
      <c r="AG28" s="149" t="s">
        <v>284</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x14ac:dyDescent="0.2">
      <c r="A29" s="156"/>
      <c r="B29" s="157"/>
      <c r="C29" s="186" t="s">
        <v>862</v>
      </c>
      <c r="D29" s="165"/>
      <c r="E29" s="166">
        <v>1</v>
      </c>
      <c r="F29" s="160"/>
      <c r="G29" s="160"/>
      <c r="H29" s="160"/>
      <c r="I29" s="160"/>
      <c r="J29" s="160"/>
      <c r="K29" s="160"/>
      <c r="L29" s="160"/>
      <c r="M29" s="160"/>
      <c r="N29" s="159"/>
      <c r="O29" s="159"/>
      <c r="P29" s="159"/>
      <c r="Q29" s="159"/>
      <c r="R29" s="160"/>
      <c r="S29" s="160"/>
      <c r="T29" s="160"/>
      <c r="U29" s="160"/>
      <c r="V29" s="160"/>
      <c r="W29" s="160"/>
      <c r="X29" s="160"/>
      <c r="Y29" s="160"/>
      <c r="Z29" s="149"/>
      <c r="AA29" s="149"/>
      <c r="AB29" s="149"/>
      <c r="AC29" s="149"/>
      <c r="AD29" s="149"/>
      <c r="AE29" s="149"/>
      <c r="AF29" s="149"/>
      <c r="AG29" s="149" t="s">
        <v>284</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x14ac:dyDescent="0.2">
      <c r="A30" s="156"/>
      <c r="B30" s="157"/>
      <c r="C30" s="186" t="s">
        <v>863</v>
      </c>
      <c r="D30" s="165"/>
      <c r="E30" s="166">
        <v>1</v>
      </c>
      <c r="F30" s="160"/>
      <c r="G30" s="160"/>
      <c r="H30" s="160"/>
      <c r="I30" s="160"/>
      <c r="J30" s="160"/>
      <c r="K30" s="160"/>
      <c r="L30" s="160"/>
      <c r="M30" s="160"/>
      <c r="N30" s="159"/>
      <c r="O30" s="159"/>
      <c r="P30" s="159"/>
      <c r="Q30" s="159"/>
      <c r="R30" s="160"/>
      <c r="S30" s="160"/>
      <c r="T30" s="160"/>
      <c r="U30" s="160"/>
      <c r="V30" s="160"/>
      <c r="W30" s="160"/>
      <c r="X30" s="160"/>
      <c r="Y30" s="160"/>
      <c r="Z30" s="149"/>
      <c r="AA30" s="149"/>
      <c r="AB30" s="149"/>
      <c r="AC30" s="149"/>
      <c r="AD30" s="149"/>
      <c r="AE30" s="149"/>
      <c r="AF30" s="149"/>
      <c r="AG30" s="149" t="s">
        <v>284</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x14ac:dyDescent="0.2">
      <c r="A31" s="156"/>
      <c r="B31" s="157"/>
      <c r="C31" s="251"/>
      <c r="D31" s="252"/>
      <c r="E31" s="252"/>
      <c r="F31" s="252"/>
      <c r="G31" s="252"/>
      <c r="H31" s="160"/>
      <c r="I31" s="160"/>
      <c r="J31" s="160"/>
      <c r="K31" s="160"/>
      <c r="L31" s="160"/>
      <c r="M31" s="160"/>
      <c r="N31" s="159"/>
      <c r="O31" s="159"/>
      <c r="P31" s="159"/>
      <c r="Q31" s="159"/>
      <c r="R31" s="160"/>
      <c r="S31" s="160"/>
      <c r="T31" s="160"/>
      <c r="U31" s="160"/>
      <c r="V31" s="160"/>
      <c r="W31" s="160"/>
      <c r="X31" s="160"/>
      <c r="Y31" s="160"/>
      <c r="Z31" s="149"/>
      <c r="AA31" s="149"/>
      <c r="AB31" s="149"/>
      <c r="AC31" s="149"/>
      <c r="AD31" s="149"/>
      <c r="AE31" s="149"/>
      <c r="AF31" s="149"/>
      <c r="AG31" s="149" t="s">
        <v>279</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
      <c r="A32" s="175">
        <v>6</v>
      </c>
      <c r="B32" s="176" t="s">
        <v>864</v>
      </c>
      <c r="C32" s="185" t="s">
        <v>865</v>
      </c>
      <c r="D32" s="177" t="s">
        <v>330</v>
      </c>
      <c r="E32" s="178">
        <v>150</v>
      </c>
      <c r="F32" s="179"/>
      <c r="G32" s="180">
        <f>ROUND(E32*F32,2)</f>
        <v>0</v>
      </c>
      <c r="H32" s="179"/>
      <c r="I32" s="180">
        <f>ROUND(E32*H32,2)</f>
        <v>0</v>
      </c>
      <c r="J32" s="179"/>
      <c r="K32" s="180">
        <f>ROUND(E32*J32,2)</f>
        <v>0</v>
      </c>
      <c r="L32" s="180">
        <v>21</v>
      </c>
      <c r="M32" s="180">
        <f>G32*(1+L32/100)</f>
        <v>0</v>
      </c>
      <c r="N32" s="178">
        <v>1.5399999999999999E-3</v>
      </c>
      <c r="O32" s="178">
        <f>ROUND(E32*N32,2)</f>
        <v>0.23</v>
      </c>
      <c r="P32" s="178">
        <v>0</v>
      </c>
      <c r="Q32" s="178">
        <f>ROUND(E32*P32,2)</f>
        <v>0</v>
      </c>
      <c r="R32" s="180" t="s">
        <v>322</v>
      </c>
      <c r="S32" s="180" t="s">
        <v>272</v>
      </c>
      <c r="T32" s="181" t="s">
        <v>272</v>
      </c>
      <c r="U32" s="160">
        <v>0.152</v>
      </c>
      <c r="V32" s="160">
        <f>ROUND(E32*U32,2)</f>
        <v>22.8</v>
      </c>
      <c r="W32" s="160"/>
      <c r="X32" s="160" t="s">
        <v>313</v>
      </c>
      <c r="Y32" s="160" t="s">
        <v>275</v>
      </c>
      <c r="Z32" s="149"/>
      <c r="AA32" s="149"/>
      <c r="AB32" s="149"/>
      <c r="AC32" s="149"/>
      <c r="AD32" s="149"/>
      <c r="AE32" s="149"/>
      <c r="AF32" s="149"/>
      <c r="AG32" s="149" t="s">
        <v>314</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x14ac:dyDescent="0.2">
      <c r="A33" s="156"/>
      <c r="B33" s="157"/>
      <c r="C33" s="260" t="s">
        <v>866</v>
      </c>
      <c r="D33" s="261"/>
      <c r="E33" s="261"/>
      <c r="F33" s="261"/>
      <c r="G33" s="261"/>
      <c r="H33" s="160"/>
      <c r="I33" s="160"/>
      <c r="J33" s="160"/>
      <c r="K33" s="160"/>
      <c r="L33" s="160"/>
      <c r="M33" s="160"/>
      <c r="N33" s="159"/>
      <c r="O33" s="159"/>
      <c r="P33" s="159"/>
      <c r="Q33" s="159"/>
      <c r="R33" s="160"/>
      <c r="S33" s="160"/>
      <c r="T33" s="160"/>
      <c r="U33" s="160"/>
      <c r="V33" s="160"/>
      <c r="W33" s="160"/>
      <c r="X33" s="160"/>
      <c r="Y33" s="160"/>
      <c r="Z33" s="149"/>
      <c r="AA33" s="149"/>
      <c r="AB33" s="149"/>
      <c r="AC33" s="149"/>
      <c r="AD33" s="149"/>
      <c r="AE33" s="149"/>
      <c r="AF33" s="149"/>
      <c r="AG33" s="149" t="s">
        <v>316</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x14ac:dyDescent="0.2">
      <c r="A34" s="156"/>
      <c r="B34" s="157"/>
      <c r="C34" s="186" t="s">
        <v>867</v>
      </c>
      <c r="D34" s="165"/>
      <c r="E34" s="166">
        <v>150</v>
      </c>
      <c r="F34" s="160"/>
      <c r="G34" s="160"/>
      <c r="H34" s="160"/>
      <c r="I34" s="160"/>
      <c r="J34" s="160"/>
      <c r="K34" s="160"/>
      <c r="L34" s="160"/>
      <c r="M34" s="160"/>
      <c r="N34" s="159"/>
      <c r="O34" s="159"/>
      <c r="P34" s="159"/>
      <c r="Q34" s="159"/>
      <c r="R34" s="160"/>
      <c r="S34" s="160"/>
      <c r="T34" s="160"/>
      <c r="U34" s="160"/>
      <c r="V34" s="160"/>
      <c r="W34" s="160"/>
      <c r="X34" s="160"/>
      <c r="Y34" s="160"/>
      <c r="Z34" s="149"/>
      <c r="AA34" s="149"/>
      <c r="AB34" s="149"/>
      <c r="AC34" s="149"/>
      <c r="AD34" s="149"/>
      <c r="AE34" s="149"/>
      <c r="AF34" s="149"/>
      <c r="AG34" s="149" t="s">
        <v>284</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x14ac:dyDescent="0.2">
      <c r="A35" s="156"/>
      <c r="B35" s="157"/>
      <c r="C35" s="251"/>
      <c r="D35" s="252"/>
      <c r="E35" s="252"/>
      <c r="F35" s="252"/>
      <c r="G35" s="252"/>
      <c r="H35" s="160"/>
      <c r="I35" s="160"/>
      <c r="J35" s="160"/>
      <c r="K35" s="160"/>
      <c r="L35" s="160"/>
      <c r="M35" s="160"/>
      <c r="N35" s="159"/>
      <c r="O35" s="159"/>
      <c r="P35" s="159"/>
      <c r="Q35" s="159"/>
      <c r="R35" s="160"/>
      <c r="S35" s="160"/>
      <c r="T35" s="160"/>
      <c r="U35" s="160"/>
      <c r="V35" s="160"/>
      <c r="W35" s="160"/>
      <c r="X35" s="160"/>
      <c r="Y35" s="160"/>
      <c r="Z35" s="149"/>
      <c r="AA35" s="149"/>
      <c r="AB35" s="149"/>
      <c r="AC35" s="149"/>
      <c r="AD35" s="149"/>
      <c r="AE35" s="149"/>
      <c r="AF35" s="149"/>
      <c r="AG35" s="149" t="s">
        <v>279</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x14ac:dyDescent="0.2">
      <c r="A36" s="168" t="s">
        <v>267</v>
      </c>
      <c r="B36" s="169" t="s">
        <v>168</v>
      </c>
      <c r="C36" s="184" t="s">
        <v>169</v>
      </c>
      <c r="D36" s="170"/>
      <c r="E36" s="171"/>
      <c r="F36" s="172"/>
      <c r="G36" s="172">
        <f>SUMIF(AG37:AG47,"&lt;&gt;NOR",G37:G47)</f>
        <v>0</v>
      </c>
      <c r="H36" s="172"/>
      <c r="I36" s="172">
        <f>SUM(I37:I47)</f>
        <v>0</v>
      </c>
      <c r="J36" s="172"/>
      <c r="K36" s="172">
        <f>SUM(K37:K47)</f>
        <v>0</v>
      </c>
      <c r="L36" s="172"/>
      <c r="M36" s="172">
        <f>SUM(M37:M47)</f>
        <v>0</v>
      </c>
      <c r="N36" s="171"/>
      <c r="O36" s="171">
        <f>SUM(O37:O47)</f>
        <v>0</v>
      </c>
      <c r="P36" s="171"/>
      <c r="Q36" s="171">
        <f>SUM(Q37:Q47)</f>
        <v>4.57</v>
      </c>
      <c r="R36" s="172"/>
      <c r="S36" s="172"/>
      <c r="T36" s="173"/>
      <c r="U36" s="167"/>
      <c r="V36" s="167">
        <f>SUM(V37:V47)</f>
        <v>36.29</v>
      </c>
      <c r="W36" s="167"/>
      <c r="X36" s="167"/>
      <c r="Y36" s="167"/>
      <c r="AG36" t="s">
        <v>268</v>
      </c>
    </row>
    <row r="37" spans="1:60" ht="22.5" outlineLevel="1" x14ac:dyDescent="0.2">
      <c r="A37" s="175">
        <v>7</v>
      </c>
      <c r="B37" s="176" t="s">
        <v>868</v>
      </c>
      <c r="C37" s="185" t="s">
        <v>869</v>
      </c>
      <c r="D37" s="177" t="s">
        <v>389</v>
      </c>
      <c r="E37" s="178">
        <v>3.39</v>
      </c>
      <c r="F37" s="179"/>
      <c r="G37" s="180">
        <f>ROUND(E37*F37,2)</f>
        <v>0</v>
      </c>
      <c r="H37" s="179"/>
      <c r="I37" s="180">
        <f>ROUND(E37*H37,2)</f>
        <v>0</v>
      </c>
      <c r="J37" s="179"/>
      <c r="K37" s="180">
        <f>ROUND(E37*J37,2)</f>
        <v>0</v>
      </c>
      <c r="L37" s="180">
        <v>21</v>
      </c>
      <c r="M37" s="180">
        <f>G37*(1+L37/100)</f>
        <v>0</v>
      </c>
      <c r="N37" s="178">
        <v>3.3E-4</v>
      </c>
      <c r="O37" s="178">
        <f>ROUND(E37*N37,2)</f>
        <v>0</v>
      </c>
      <c r="P37" s="178">
        <v>1.183E-2</v>
      </c>
      <c r="Q37" s="178">
        <f>ROUND(E37*P37,2)</f>
        <v>0.04</v>
      </c>
      <c r="R37" s="180" t="s">
        <v>477</v>
      </c>
      <c r="S37" s="180" t="s">
        <v>272</v>
      </c>
      <c r="T37" s="181" t="s">
        <v>272</v>
      </c>
      <c r="U37" s="160">
        <v>0.34599999999999997</v>
      </c>
      <c r="V37" s="160">
        <f>ROUND(E37*U37,2)</f>
        <v>1.17</v>
      </c>
      <c r="W37" s="160"/>
      <c r="X37" s="160" t="s">
        <v>313</v>
      </c>
      <c r="Y37" s="160" t="s">
        <v>275</v>
      </c>
      <c r="Z37" s="149"/>
      <c r="AA37" s="149"/>
      <c r="AB37" s="149"/>
      <c r="AC37" s="149"/>
      <c r="AD37" s="149"/>
      <c r="AE37" s="149"/>
      <c r="AF37" s="149"/>
      <c r="AG37" s="149" t="s">
        <v>314</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x14ac:dyDescent="0.2">
      <c r="A38" s="156"/>
      <c r="B38" s="157"/>
      <c r="C38" s="186" t="s">
        <v>870</v>
      </c>
      <c r="D38" s="165"/>
      <c r="E38" s="166"/>
      <c r="F38" s="160"/>
      <c r="G38" s="160"/>
      <c r="H38" s="160"/>
      <c r="I38" s="160"/>
      <c r="J38" s="160"/>
      <c r="K38" s="160"/>
      <c r="L38" s="160"/>
      <c r="M38" s="160"/>
      <c r="N38" s="159"/>
      <c r="O38" s="159"/>
      <c r="P38" s="159"/>
      <c r="Q38" s="159"/>
      <c r="R38" s="160"/>
      <c r="S38" s="160"/>
      <c r="T38" s="160"/>
      <c r="U38" s="160"/>
      <c r="V38" s="160"/>
      <c r="W38" s="160"/>
      <c r="X38" s="160"/>
      <c r="Y38" s="160"/>
      <c r="Z38" s="149"/>
      <c r="AA38" s="149"/>
      <c r="AB38" s="149"/>
      <c r="AC38" s="149"/>
      <c r="AD38" s="149"/>
      <c r="AE38" s="149"/>
      <c r="AF38" s="149"/>
      <c r="AG38" s="149" t="s">
        <v>284</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3" x14ac:dyDescent="0.2">
      <c r="A39" s="156"/>
      <c r="B39" s="157"/>
      <c r="C39" s="186" t="s">
        <v>871</v>
      </c>
      <c r="D39" s="165"/>
      <c r="E39" s="166">
        <v>3.39</v>
      </c>
      <c r="F39" s="160"/>
      <c r="G39" s="160"/>
      <c r="H39" s="160"/>
      <c r="I39" s="160"/>
      <c r="J39" s="160"/>
      <c r="K39" s="160"/>
      <c r="L39" s="160"/>
      <c r="M39" s="160"/>
      <c r="N39" s="159"/>
      <c r="O39" s="159"/>
      <c r="P39" s="159"/>
      <c r="Q39" s="159"/>
      <c r="R39" s="160"/>
      <c r="S39" s="160"/>
      <c r="T39" s="160"/>
      <c r="U39" s="160"/>
      <c r="V39" s="160"/>
      <c r="W39" s="160"/>
      <c r="X39" s="160"/>
      <c r="Y39" s="160"/>
      <c r="Z39" s="149"/>
      <c r="AA39" s="149"/>
      <c r="AB39" s="149"/>
      <c r="AC39" s="149"/>
      <c r="AD39" s="149"/>
      <c r="AE39" s="149"/>
      <c r="AF39" s="149"/>
      <c r="AG39" s="149" t="s">
        <v>284</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x14ac:dyDescent="0.2">
      <c r="A40" s="156"/>
      <c r="B40" s="157"/>
      <c r="C40" s="251"/>
      <c r="D40" s="252"/>
      <c r="E40" s="252"/>
      <c r="F40" s="252"/>
      <c r="G40" s="252"/>
      <c r="H40" s="160"/>
      <c r="I40" s="160"/>
      <c r="J40" s="160"/>
      <c r="K40" s="160"/>
      <c r="L40" s="160"/>
      <c r="M40" s="160"/>
      <c r="N40" s="159"/>
      <c r="O40" s="159"/>
      <c r="P40" s="159"/>
      <c r="Q40" s="159"/>
      <c r="R40" s="160"/>
      <c r="S40" s="160"/>
      <c r="T40" s="160"/>
      <c r="U40" s="160"/>
      <c r="V40" s="160"/>
      <c r="W40" s="160"/>
      <c r="X40" s="160"/>
      <c r="Y40" s="160"/>
      <c r="Z40" s="149"/>
      <c r="AA40" s="149"/>
      <c r="AB40" s="149"/>
      <c r="AC40" s="149"/>
      <c r="AD40" s="149"/>
      <c r="AE40" s="149"/>
      <c r="AF40" s="149"/>
      <c r="AG40" s="149" t="s">
        <v>279</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2.5" outlineLevel="1" x14ac:dyDescent="0.2">
      <c r="A41" s="175">
        <v>8</v>
      </c>
      <c r="B41" s="176" t="s">
        <v>872</v>
      </c>
      <c r="C41" s="185" t="s">
        <v>873</v>
      </c>
      <c r="D41" s="177" t="s">
        <v>389</v>
      </c>
      <c r="E41" s="178">
        <v>15</v>
      </c>
      <c r="F41" s="179"/>
      <c r="G41" s="180">
        <f>ROUND(E41*F41,2)</f>
        <v>0</v>
      </c>
      <c r="H41" s="179"/>
      <c r="I41" s="180">
        <f>ROUND(E41*H41,2)</f>
        <v>0</v>
      </c>
      <c r="J41" s="179"/>
      <c r="K41" s="180">
        <f>ROUND(E41*J41,2)</f>
        <v>0</v>
      </c>
      <c r="L41" s="180">
        <v>21</v>
      </c>
      <c r="M41" s="180">
        <f>G41*(1+L41/100)</f>
        <v>0</v>
      </c>
      <c r="N41" s="178">
        <v>0</v>
      </c>
      <c r="O41" s="178">
        <f>ROUND(E41*N41,2)</f>
        <v>0</v>
      </c>
      <c r="P41" s="178">
        <v>6.8000000000000005E-2</v>
      </c>
      <c r="Q41" s="178">
        <f>ROUND(E41*P41,2)</f>
        <v>1.02</v>
      </c>
      <c r="R41" s="180" t="s">
        <v>477</v>
      </c>
      <c r="S41" s="180" t="s">
        <v>272</v>
      </c>
      <c r="T41" s="181" t="s">
        <v>272</v>
      </c>
      <c r="U41" s="160">
        <v>0.69</v>
      </c>
      <c r="V41" s="160">
        <f>ROUND(E41*U41,2)</f>
        <v>10.35</v>
      </c>
      <c r="W41" s="160"/>
      <c r="X41" s="160" t="s">
        <v>313</v>
      </c>
      <c r="Y41" s="160" t="s">
        <v>275</v>
      </c>
      <c r="Z41" s="149"/>
      <c r="AA41" s="149"/>
      <c r="AB41" s="149"/>
      <c r="AC41" s="149"/>
      <c r="AD41" s="149"/>
      <c r="AE41" s="149"/>
      <c r="AF41" s="149"/>
      <c r="AG41" s="149" t="s">
        <v>314</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x14ac:dyDescent="0.2">
      <c r="A42" s="156"/>
      <c r="B42" s="157"/>
      <c r="C42" s="260" t="s">
        <v>874</v>
      </c>
      <c r="D42" s="261"/>
      <c r="E42" s="261"/>
      <c r="F42" s="261"/>
      <c r="G42" s="261"/>
      <c r="H42" s="160"/>
      <c r="I42" s="160"/>
      <c r="J42" s="160"/>
      <c r="K42" s="160"/>
      <c r="L42" s="160"/>
      <c r="M42" s="160"/>
      <c r="N42" s="159"/>
      <c r="O42" s="159"/>
      <c r="P42" s="159"/>
      <c r="Q42" s="159"/>
      <c r="R42" s="160"/>
      <c r="S42" s="160"/>
      <c r="T42" s="160"/>
      <c r="U42" s="160"/>
      <c r="V42" s="160"/>
      <c r="W42" s="160"/>
      <c r="X42" s="160"/>
      <c r="Y42" s="160"/>
      <c r="Z42" s="149"/>
      <c r="AA42" s="149"/>
      <c r="AB42" s="149"/>
      <c r="AC42" s="149"/>
      <c r="AD42" s="149"/>
      <c r="AE42" s="149"/>
      <c r="AF42" s="149"/>
      <c r="AG42" s="149" t="s">
        <v>316</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x14ac:dyDescent="0.2">
      <c r="A43" s="156"/>
      <c r="B43" s="157"/>
      <c r="C43" s="251"/>
      <c r="D43" s="252"/>
      <c r="E43" s="252"/>
      <c r="F43" s="252"/>
      <c r="G43" s="252"/>
      <c r="H43" s="160"/>
      <c r="I43" s="160"/>
      <c r="J43" s="160"/>
      <c r="K43" s="160"/>
      <c r="L43" s="160"/>
      <c r="M43" s="160"/>
      <c r="N43" s="159"/>
      <c r="O43" s="159"/>
      <c r="P43" s="159"/>
      <c r="Q43" s="159"/>
      <c r="R43" s="160"/>
      <c r="S43" s="160"/>
      <c r="T43" s="160"/>
      <c r="U43" s="160"/>
      <c r="V43" s="160"/>
      <c r="W43" s="160"/>
      <c r="X43" s="160"/>
      <c r="Y43" s="160"/>
      <c r="Z43" s="149"/>
      <c r="AA43" s="149"/>
      <c r="AB43" s="149"/>
      <c r="AC43" s="149"/>
      <c r="AD43" s="149"/>
      <c r="AE43" s="149"/>
      <c r="AF43" s="149"/>
      <c r="AG43" s="149" t="s">
        <v>279</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2.5" outlineLevel="1" x14ac:dyDescent="0.2">
      <c r="A44" s="175">
        <v>9</v>
      </c>
      <c r="B44" s="176" t="s">
        <v>875</v>
      </c>
      <c r="C44" s="185" t="s">
        <v>876</v>
      </c>
      <c r="D44" s="177" t="s">
        <v>389</v>
      </c>
      <c r="E44" s="178">
        <v>51.61</v>
      </c>
      <c r="F44" s="179"/>
      <c r="G44" s="180">
        <f>ROUND(E44*F44,2)</f>
        <v>0</v>
      </c>
      <c r="H44" s="179"/>
      <c r="I44" s="180">
        <f>ROUND(E44*H44,2)</f>
        <v>0</v>
      </c>
      <c r="J44" s="179"/>
      <c r="K44" s="180">
        <f>ROUND(E44*J44,2)</f>
        <v>0</v>
      </c>
      <c r="L44" s="180">
        <v>21</v>
      </c>
      <c r="M44" s="180">
        <f>G44*(1+L44/100)</f>
        <v>0</v>
      </c>
      <c r="N44" s="178">
        <v>0</v>
      </c>
      <c r="O44" s="178">
        <f>ROUND(E44*N44,2)</f>
        <v>0</v>
      </c>
      <c r="P44" s="178">
        <v>6.8000000000000005E-2</v>
      </c>
      <c r="Q44" s="178">
        <f>ROUND(E44*P44,2)</f>
        <v>3.51</v>
      </c>
      <c r="R44" s="180" t="s">
        <v>477</v>
      </c>
      <c r="S44" s="180" t="s">
        <v>272</v>
      </c>
      <c r="T44" s="181" t="s">
        <v>272</v>
      </c>
      <c r="U44" s="160">
        <v>0.48</v>
      </c>
      <c r="V44" s="160">
        <f>ROUND(E44*U44,2)</f>
        <v>24.77</v>
      </c>
      <c r="W44" s="160"/>
      <c r="X44" s="160" t="s">
        <v>313</v>
      </c>
      <c r="Y44" s="160" t="s">
        <v>275</v>
      </c>
      <c r="Z44" s="149"/>
      <c r="AA44" s="149"/>
      <c r="AB44" s="149"/>
      <c r="AC44" s="149"/>
      <c r="AD44" s="149"/>
      <c r="AE44" s="149"/>
      <c r="AF44" s="149"/>
      <c r="AG44" s="149" t="s">
        <v>314</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x14ac:dyDescent="0.2">
      <c r="A45" s="156"/>
      <c r="B45" s="157"/>
      <c r="C45" s="260" t="s">
        <v>874</v>
      </c>
      <c r="D45" s="261"/>
      <c r="E45" s="261"/>
      <c r="F45" s="261"/>
      <c r="G45" s="261"/>
      <c r="H45" s="160"/>
      <c r="I45" s="160"/>
      <c r="J45" s="160"/>
      <c r="K45" s="160"/>
      <c r="L45" s="160"/>
      <c r="M45" s="160"/>
      <c r="N45" s="159"/>
      <c r="O45" s="159"/>
      <c r="P45" s="159"/>
      <c r="Q45" s="159"/>
      <c r="R45" s="160"/>
      <c r="S45" s="160"/>
      <c r="T45" s="160"/>
      <c r="U45" s="160"/>
      <c r="V45" s="160"/>
      <c r="W45" s="160"/>
      <c r="X45" s="160"/>
      <c r="Y45" s="160"/>
      <c r="Z45" s="149"/>
      <c r="AA45" s="149"/>
      <c r="AB45" s="149"/>
      <c r="AC45" s="149"/>
      <c r="AD45" s="149"/>
      <c r="AE45" s="149"/>
      <c r="AF45" s="149"/>
      <c r="AG45" s="149" t="s">
        <v>316</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x14ac:dyDescent="0.2">
      <c r="A46" s="156"/>
      <c r="B46" s="157"/>
      <c r="C46" s="186" t="s">
        <v>877</v>
      </c>
      <c r="D46" s="165"/>
      <c r="E46" s="166">
        <v>51.61</v>
      </c>
      <c r="F46" s="160"/>
      <c r="G46" s="160"/>
      <c r="H46" s="160"/>
      <c r="I46" s="160"/>
      <c r="J46" s="160"/>
      <c r="K46" s="160"/>
      <c r="L46" s="160"/>
      <c r="M46" s="160"/>
      <c r="N46" s="159"/>
      <c r="O46" s="159"/>
      <c r="P46" s="159"/>
      <c r="Q46" s="159"/>
      <c r="R46" s="160"/>
      <c r="S46" s="160"/>
      <c r="T46" s="160"/>
      <c r="U46" s="160"/>
      <c r="V46" s="160"/>
      <c r="W46" s="160"/>
      <c r="X46" s="160"/>
      <c r="Y46" s="160"/>
      <c r="Z46" s="149"/>
      <c r="AA46" s="149"/>
      <c r="AB46" s="149"/>
      <c r="AC46" s="149"/>
      <c r="AD46" s="149"/>
      <c r="AE46" s="149"/>
      <c r="AF46" s="149"/>
      <c r="AG46" s="149" t="s">
        <v>284</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x14ac:dyDescent="0.2">
      <c r="A47" s="156"/>
      <c r="B47" s="157"/>
      <c r="C47" s="251"/>
      <c r="D47" s="252"/>
      <c r="E47" s="252"/>
      <c r="F47" s="252"/>
      <c r="G47" s="252"/>
      <c r="H47" s="160"/>
      <c r="I47" s="160"/>
      <c r="J47" s="160"/>
      <c r="K47" s="160"/>
      <c r="L47" s="160"/>
      <c r="M47" s="160"/>
      <c r="N47" s="159"/>
      <c r="O47" s="159"/>
      <c r="P47" s="159"/>
      <c r="Q47" s="159"/>
      <c r="R47" s="160"/>
      <c r="S47" s="160"/>
      <c r="T47" s="160"/>
      <c r="U47" s="160"/>
      <c r="V47" s="160"/>
      <c r="W47" s="160"/>
      <c r="X47" s="160"/>
      <c r="Y47" s="160"/>
      <c r="Z47" s="149"/>
      <c r="AA47" s="149"/>
      <c r="AB47" s="149"/>
      <c r="AC47" s="149"/>
      <c r="AD47" s="149"/>
      <c r="AE47" s="149"/>
      <c r="AF47" s="149"/>
      <c r="AG47" s="149" t="s">
        <v>279</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x14ac:dyDescent="0.2">
      <c r="A48" s="168" t="s">
        <v>267</v>
      </c>
      <c r="B48" s="169" t="s">
        <v>172</v>
      </c>
      <c r="C48" s="184" t="s">
        <v>173</v>
      </c>
      <c r="D48" s="170"/>
      <c r="E48" s="171"/>
      <c r="F48" s="172"/>
      <c r="G48" s="172">
        <f>SUMIF(AG49:AG51,"&lt;&gt;NOR",G49:G51)</f>
        <v>0</v>
      </c>
      <c r="H48" s="172"/>
      <c r="I48" s="172">
        <f>SUM(I49:I51)</f>
        <v>0</v>
      </c>
      <c r="J48" s="172"/>
      <c r="K48" s="172">
        <f>SUM(K49:K51)</f>
        <v>0</v>
      </c>
      <c r="L48" s="172"/>
      <c r="M48" s="172">
        <f>SUM(M49:M51)</f>
        <v>0</v>
      </c>
      <c r="N48" s="171"/>
      <c r="O48" s="171">
        <f>SUM(O49:O51)</f>
        <v>0</v>
      </c>
      <c r="P48" s="171"/>
      <c r="Q48" s="171">
        <f>SUM(Q49:Q51)</f>
        <v>0</v>
      </c>
      <c r="R48" s="172"/>
      <c r="S48" s="172"/>
      <c r="T48" s="173"/>
      <c r="U48" s="167"/>
      <c r="V48" s="167">
        <f>SUM(V49:V51)</f>
        <v>1.3</v>
      </c>
      <c r="W48" s="167"/>
      <c r="X48" s="167"/>
      <c r="Y48" s="167"/>
      <c r="AG48" t="s">
        <v>268</v>
      </c>
    </row>
    <row r="49" spans="1:60" ht="22.5" outlineLevel="1" x14ac:dyDescent="0.2">
      <c r="A49" s="175">
        <v>10</v>
      </c>
      <c r="B49" s="176" t="s">
        <v>878</v>
      </c>
      <c r="C49" s="185" t="s">
        <v>879</v>
      </c>
      <c r="D49" s="177" t="s">
        <v>367</v>
      </c>
      <c r="E49" s="178">
        <v>0.68554000000000004</v>
      </c>
      <c r="F49" s="179"/>
      <c r="G49" s="180">
        <f>ROUND(E49*F49,2)</f>
        <v>0</v>
      </c>
      <c r="H49" s="179"/>
      <c r="I49" s="180">
        <f>ROUND(E49*H49,2)</f>
        <v>0</v>
      </c>
      <c r="J49" s="179"/>
      <c r="K49" s="180">
        <f>ROUND(E49*J49,2)</f>
        <v>0</v>
      </c>
      <c r="L49" s="180">
        <v>21</v>
      </c>
      <c r="M49" s="180">
        <f>G49*(1+L49/100)</f>
        <v>0</v>
      </c>
      <c r="N49" s="178">
        <v>0</v>
      </c>
      <c r="O49" s="178">
        <f>ROUND(E49*N49,2)</f>
        <v>0</v>
      </c>
      <c r="P49" s="178">
        <v>0</v>
      </c>
      <c r="Q49" s="178">
        <f>ROUND(E49*P49,2)</f>
        <v>0</v>
      </c>
      <c r="R49" s="180" t="s">
        <v>322</v>
      </c>
      <c r="S49" s="180" t="s">
        <v>272</v>
      </c>
      <c r="T49" s="181" t="s">
        <v>272</v>
      </c>
      <c r="U49" s="160">
        <v>1.8919999999999999</v>
      </c>
      <c r="V49" s="160">
        <f>ROUND(E49*U49,2)</f>
        <v>1.3</v>
      </c>
      <c r="W49" s="160"/>
      <c r="X49" s="160" t="s">
        <v>313</v>
      </c>
      <c r="Y49" s="160" t="s">
        <v>275</v>
      </c>
      <c r="Z49" s="149"/>
      <c r="AA49" s="149"/>
      <c r="AB49" s="149"/>
      <c r="AC49" s="149"/>
      <c r="AD49" s="149"/>
      <c r="AE49" s="149"/>
      <c r="AF49" s="149"/>
      <c r="AG49" s="149" t="s">
        <v>554</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x14ac:dyDescent="0.2">
      <c r="A50" s="156"/>
      <c r="B50" s="157"/>
      <c r="C50" s="260" t="s">
        <v>558</v>
      </c>
      <c r="D50" s="261"/>
      <c r="E50" s="261"/>
      <c r="F50" s="261"/>
      <c r="G50" s="261"/>
      <c r="H50" s="160"/>
      <c r="I50" s="160"/>
      <c r="J50" s="160"/>
      <c r="K50" s="160"/>
      <c r="L50" s="160"/>
      <c r="M50" s="160"/>
      <c r="N50" s="159"/>
      <c r="O50" s="159"/>
      <c r="P50" s="159"/>
      <c r="Q50" s="159"/>
      <c r="R50" s="160"/>
      <c r="S50" s="160"/>
      <c r="T50" s="160"/>
      <c r="U50" s="160"/>
      <c r="V50" s="160"/>
      <c r="W50" s="160"/>
      <c r="X50" s="160"/>
      <c r="Y50" s="160"/>
      <c r="Z50" s="149"/>
      <c r="AA50" s="149"/>
      <c r="AB50" s="149"/>
      <c r="AC50" s="149"/>
      <c r="AD50" s="149"/>
      <c r="AE50" s="149"/>
      <c r="AF50" s="149"/>
      <c r="AG50" s="149" t="s">
        <v>316</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x14ac:dyDescent="0.2">
      <c r="A51" s="156"/>
      <c r="B51" s="157"/>
      <c r="C51" s="251"/>
      <c r="D51" s="252"/>
      <c r="E51" s="252"/>
      <c r="F51" s="252"/>
      <c r="G51" s="252"/>
      <c r="H51" s="160"/>
      <c r="I51" s="160"/>
      <c r="J51" s="160"/>
      <c r="K51" s="160"/>
      <c r="L51" s="160"/>
      <c r="M51" s="160"/>
      <c r="N51" s="159"/>
      <c r="O51" s="159"/>
      <c r="P51" s="159"/>
      <c r="Q51" s="159"/>
      <c r="R51" s="160"/>
      <c r="S51" s="160"/>
      <c r="T51" s="160"/>
      <c r="U51" s="160"/>
      <c r="V51" s="160"/>
      <c r="W51" s="160"/>
      <c r="X51" s="160"/>
      <c r="Y51" s="160"/>
      <c r="Z51" s="149"/>
      <c r="AA51" s="149"/>
      <c r="AB51" s="149"/>
      <c r="AC51" s="149"/>
      <c r="AD51" s="149"/>
      <c r="AE51" s="149"/>
      <c r="AF51" s="149"/>
      <c r="AG51" s="149" t="s">
        <v>279</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x14ac:dyDescent="0.2">
      <c r="A52" s="168" t="s">
        <v>267</v>
      </c>
      <c r="B52" s="169" t="s">
        <v>200</v>
      </c>
      <c r="C52" s="184" t="s">
        <v>201</v>
      </c>
      <c r="D52" s="170"/>
      <c r="E52" s="171"/>
      <c r="F52" s="172"/>
      <c r="G52" s="172">
        <f>SUMIF(AG53:AG59,"&lt;&gt;NOR",G53:G59)</f>
        <v>0</v>
      </c>
      <c r="H52" s="172"/>
      <c r="I52" s="172">
        <f>SUM(I53:I59)</f>
        <v>0</v>
      </c>
      <c r="J52" s="172"/>
      <c r="K52" s="172">
        <f>SUM(K53:K59)</f>
        <v>0</v>
      </c>
      <c r="L52" s="172"/>
      <c r="M52" s="172">
        <f>SUM(M53:M59)</f>
        <v>0</v>
      </c>
      <c r="N52" s="171"/>
      <c r="O52" s="171">
        <f>SUM(O53:O59)</f>
        <v>0</v>
      </c>
      <c r="P52" s="171"/>
      <c r="Q52" s="171">
        <f>SUM(Q53:Q59)</f>
        <v>0.5</v>
      </c>
      <c r="R52" s="172"/>
      <c r="S52" s="172"/>
      <c r="T52" s="173"/>
      <c r="U52" s="167"/>
      <c r="V52" s="167">
        <f>SUM(V53:V59)</f>
        <v>26.78</v>
      </c>
      <c r="W52" s="167"/>
      <c r="X52" s="167"/>
      <c r="Y52" s="167"/>
      <c r="AG52" t="s">
        <v>268</v>
      </c>
    </row>
    <row r="53" spans="1:60" outlineLevel="1" x14ac:dyDescent="0.2">
      <c r="A53" s="175">
        <v>11</v>
      </c>
      <c r="B53" s="176" t="s">
        <v>880</v>
      </c>
      <c r="C53" s="185" t="s">
        <v>881</v>
      </c>
      <c r="D53" s="177" t="s">
        <v>357</v>
      </c>
      <c r="E53" s="178">
        <v>3</v>
      </c>
      <c r="F53" s="179"/>
      <c r="G53" s="180">
        <f>ROUND(E53*F53,2)</f>
        <v>0</v>
      </c>
      <c r="H53" s="179"/>
      <c r="I53" s="180">
        <f>ROUND(E53*H53,2)</f>
        <v>0</v>
      </c>
      <c r="J53" s="179"/>
      <c r="K53" s="180">
        <f>ROUND(E53*J53,2)</f>
        <v>0</v>
      </c>
      <c r="L53" s="180">
        <v>21</v>
      </c>
      <c r="M53" s="180">
        <f>G53*(1+L53/100)</f>
        <v>0</v>
      </c>
      <c r="N53" s="178">
        <v>0</v>
      </c>
      <c r="O53" s="178">
        <f>ROUND(E53*N53,2)</f>
        <v>0</v>
      </c>
      <c r="P53" s="178">
        <v>0</v>
      </c>
      <c r="Q53" s="178">
        <f>ROUND(E53*P53,2)</f>
        <v>0</v>
      </c>
      <c r="R53" s="180" t="s">
        <v>631</v>
      </c>
      <c r="S53" s="180" t="s">
        <v>272</v>
      </c>
      <c r="T53" s="181" t="s">
        <v>272</v>
      </c>
      <c r="U53" s="160">
        <v>8.0449999999999999</v>
      </c>
      <c r="V53" s="160">
        <f>ROUND(E53*U53,2)</f>
        <v>24.14</v>
      </c>
      <c r="W53" s="160"/>
      <c r="X53" s="160" t="s">
        <v>313</v>
      </c>
      <c r="Y53" s="160" t="s">
        <v>275</v>
      </c>
      <c r="Z53" s="149"/>
      <c r="AA53" s="149"/>
      <c r="AB53" s="149"/>
      <c r="AC53" s="149"/>
      <c r="AD53" s="149"/>
      <c r="AE53" s="149"/>
      <c r="AF53" s="149"/>
      <c r="AG53" s="149" t="s">
        <v>350</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x14ac:dyDescent="0.2">
      <c r="A54" s="156"/>
      <c r="B54" s="157"/>
      <c r="C54" s="186" t="s">
        <v>882</v>
      </c>
      <c r="D54" s="165"/>
      <c r="E54" s="166">
        <v>1</v>
      </c>
      <c r="F54" s="160"/>
      <c r="G54" s="160"/>
      <c r="H54" s="160"/>
      <c r="I54" s="160"/>
      <c r="J54" s="160"/>
      <c r="K54" s="160"/>
      <c r="L54" s="160"/>
      <c r="M54" s="160"/>
      <c r="N54" s="159"/>
      <c r="O54" s="159"/>
      <c r="P54" s="159"/>
      <c r="Q54" s="159"/>
      <c r="R54" s="160"/>
      <c r="S54" s="160"/>
      <c r="T54" s="160"/>
      <c r="U54" s="160"/>
      <c r="V54" s="160"/>
      <c r="W54" s="160"/>
      <c r="X54" s="160"/>
      <c r="Y54" s="160"/>
      <c r="Z54" s="149"/>
      <c r="AA54" s="149"/>
      <c r="AB54" s="149"/>
      <c r="AC54" s="149"/>
      <c r="AD54" s="149"/>
      <c r="AE54" s="149"/>
      <c r="AF54" s="149"/>
      <c r="AG54" s="149" t="s">
        <v>284</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3" x14ac:dyDescent="0.2">
      <c r="A55" s="156"/>
      <c r="B55" s="157"/>
      <c r="C55" s="186" t="s">
        <v>883</v>
      </c>
      <c r="D55" s="165"/>
      <c r="E55" s="166">
        <v>1</v>
      </c>
      <c r="F55" s="160"/>
      <c r="G55" s="160"/>
      <c r="H55" s="160"/>
      <c r="I55" s="160"/>
      <c r="J55" s="160"/>
      <c r="K55" s="160"/>
      <c r="L55" s="160"/>
      <c r="M55" s="160"/>
      <c r="N55" s="159"/>
      <c r="O55" s="159"/>
      <c r="P55" s="159"/>
      <c r="Q55" s="159"/>
      <c r="R55" s="160"/>
      <c r="S55" s="160"/>
      <c r="T55" s="160"/>
      <c r="U55" s="160"/>
      <c r="V55" s="160"/>
      <c r="W55" s="160"/>
      <c r="X55" s="160"/>
      <c r="Y55" s="160"/>
      <c r="Z55" s="149"/>
      <c r="AA55" s="149"/>
      <c r="AB55" s="149"/>
      <c r="AC55" s="149"/>
      <c r="AD55" s="149"/>
      <c r="AE55" s="149"/>
      <c r="AF55" s="149"/>
      <c r="AG55" s="149" t="s">
        <v>284</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3" x14ac:dyDescent="0.2">
      <c r="A56" s="156"/>
      <c r="B56" s="157"/>
      <c r="C56" s="186" t="s">
        <v>884</v>
      </c>
      <c r="D56" s="165"/>
      <c r="E56" s="166">
        <v>1</v>
      </c>
      <c r="F56" s="160"/>
      <c r="G56" s="160"/>
      <c r="H56" s="160"/>
      <c r="I56" s="160"/>
      <c r="J56" s="160"/>
      <c r="K56" s="160"/>
      <c r="L56" s="160"/>
      <c r="M56" s="160"/>
      <c r="N56" s="159"/>
      <c r="O56" s="159"/>
      <c r="P56" s="159"/>
      <c r="Q56" s="159"/>
      <c r="R56" s="160"/>
      <c r="S56" s="160"/>
      <c r="T56" s="160"/>
      <c r="U56" s="160"/>
      <c r="V56" s="160"/>
      <c r="W56" s="160"/>
      <c r="X56" s="160"/>
      <c r="Y56" s="160"/>
      <c r="Z56" s="149"/>
      <c r="AA56" s="149"/>
      <c r="AB56" s="149"/>
      <c r="AC56" s="149"/>
      <c r="AD56" s="149"/>
      <c r="AE56" s="149"/>
      <c r="AF56" s="149"/>
      <c r="AG56" s="149" t="s">
        <v>284</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x14ac:dyDescent="0.2">
      <c r="A57" s="156"/>
      <c r="B57" s="157"/>
      <c r="C57" s="251"/>
      <c r="D57" s="252"/>
      <c r="E57" s="252"/>
      <c r="F57" s="252"/>
      <c r="G57" s="252"/>
      <c r="H57" s="160"/>
      <c r="I57" s="160"/>
      <c r="J57" s="160"/>
      <c r="K57" s="160"/>
      <c r="L57" s="160"/>
      <c r="M57" s="160"/>
      <c r="N57" s="159"/>
      <c r="O57" s="159"/>
      <c r="P57" s="159"/>
      <c r="Q57" s="159"/>
      <c r="R57" s="160"/>
      <c r="S57" s="160"/>
      <c r="T57" s="160"/>
      <c r="U57" s="160"/>
      <c r="V57" s="160"/>
      <c r="W57" s="160"/>
      <c r="X57" s="160"/>
      <c r="Y57" s="160"/>
      <c r="Z57" s="149"/>
      <c r="AA57" s="149"/>
      <c r="AB57" s="149"/>
      <c r="AC57" s="149"/>
      <c r="AD57" s="149"/>
      <c r="AE57" s="149"/>
      <c r="AF57" s="149"/>
      <c r="AG57" s="149" t="s">
        <v>279</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
      <c r="A58" s="175">
        <v>12</v>
      </c>
      <c r="B58" s="176" t="s">
        <v>885</v>
      </c>
      <c r="C58" s="185" t="s">
        <v>886</v>
      </c>
      <c r="D58" s="177" t="s">
        <v>357</v>
      </c>
      <c r="E58" s="178">
        <v>3</v>
      </c>
      <c r="F58" s="179"/>
      <c r="G58" s="180">
        <f>ROUND(E58*F58,2)</f>
        <v>0</v>
      </c>
      <c r="H58" s="179"/>
      <c r="I58" s="180">
        <f>ROUND(E58*H58,2)</f>
        <v>0</v>
      </c>
      <c r="J58" s="179"/>
      <c r="K58" s="180">
        <f>ROUND(E58*J58,2)</f>
        <v>0</v>
      </c>
      <c r="L58" s="180">
        <v>21</v>
      </c>
      <c r="M58" s="180">
        <f>G58*(1+L58/100)</f>
        <v>0</v>
      </c>
      <c r="N58" s="178">
        <v>0</v>
      </c>
      <c r="O58" s="178">
        <f>ROUND(E58*N58,2)</f>
        <v>0</v>
      </c>
      <c r="P58" s="178">
        <v>0.16600000000000001</v>
      </c>
      <c r="Q58" s="178">
        <f>ROUND(E58*P58,2)</f>
        <v>0.5</v>
      </c>
      <c r="R58" s="180" t="s">
        <v>631</v>
      </c>
      <c r="S58" s="180" t="s">
        <v>272</v>
      </c>
      <c r="T58" s="181" t="s">
        <v>272</v>
      </c>
      <c r="U58" s="160">
        <v>0.88</v>
      </c>
      <c r="V58" s="160">
        <f>ROUND(E58*U58,2)</f>
        <v>2.64</v>
      </c>
      <c r="W58" s="160"/>
      <c r="X58" s="160" t="s">
        <v>313</v>
      </c>
      <c r="Y58" s="160" t="s">
        <v>275</v>
      </c>
      <c r="Z58" s="149"/>
      <c r="AA58" s="149"/>
      <c r="AB58" s="149"/>
      <c r="AC58" s="149"/>
      <c r="AD58" s="149"/>
      <c r="AE58" s="149"/>
      <c r="AF58" s="149"/>
      <c r="AG58" s="149" t="s">
        <v>350</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x14ac:dyDescent="0.2">
      <c r="A59" s="156"/>
      <c r="B59" s="157"/>
      <c r="C59" s="262"/>
      <c r="D59" s="263"/>
      <c r="E59" s="263"/>
      <c r="F59" s="263"/>
      <c r="G59" s="263"/>
      <c r="H59" s="160"/>
      <c r="I59" s="160"/>
      <c r="J59" s="160"/>
      <c r="K59" s="160"/>
      <c r="L59" s="160"/>
      <c r="M59" s="160"/>
      <c r="N59" s="159"/>
      <c r="O59" s="159"/>
      <c r="P59" s="159"/>
      <c r="Q59" s="159"/>
      <c r="R59" s="160"/>
      <c r="S59" s="160"/>
      <c r="T59" s="160"/>
      <c r="U59" s="160"/>
      <c r="V59" s="160"/>
      <c r="W59" s="160"/>
      <c r="X59" s="160"/>
      <c r="Y59" s="160"/>
      <c r="Z59" s="149"/>
      <c r="AA59" s="149"/>
      <c r="AB59" s="149"/>
      <c r="AC59" s="149"/>
      <c r="AD59" s="149"/>
      <c r="AE59" s="149"/>
      <c r="AF59" s="149"/>
      <c r="AG59" s="149" t="s">
        <v>279</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x14ac:dyDescent="0.2">
      <c r="A60" s="168" t="s">
        <v>267</v>
      </c>
      <c r="B60" s="169" t="s">
        <v>208</v>
      </c>
      <c r="C60" s="184" t="s">
        <v>209</v>
      </c>
      <c r="D60" s="170"/>
      <c r="E60" s="171"/>
      <c r="F60" s="172"/>
      <c r="G60" s="172">
        <f>SUMIF(AG61:AG87,"&lt;&gt;NOR",G61:G87)</f>
        <v>0</v>
      </c>
      <c r="H60" s="172"/>
      <c r="I60" s="172">
        <f>SUM(I61:I87)</f>
        <v>0</v>
      </c>
      <c r="J60" s="172"/>
      <c r="K60" s="172">
        <f>SUM(K61:K87)</f>
        <v>0</v>
      </c>
      <c r="L60" s="172"/>
      <c r="M60" s="172">
        <f>SUM(M61:M87)</f>
        <v>0</v>
      </c>
      <c r="N60" s="171"/>
      <c r="O60" s="171">
        <f>SUM(O61:O87)</f>
        <v>1.9200000000000002</v>
      </c>
      <c r="P60" s="171"/>
      <c r="Q60" s="171">
        <f>SUM(Q61:Q87)</f>
        <v>0</v>
      </c>
      <c r="R60" s="172"/>
      <c r="S60" s="172"/>
      <c r="T60" s="173"/>
      <c r="U60" s="167"/>
      <c r="V60" s="167">
        <f>SUM(V61:V87)</f>
        <v>76.8</v>
      </c>
      <c r="W60" s="167"/>
      <c r="X60" s="167"/>
      <c r="Y60" s="167"/>
      <c r="AG60" t="s">
        <v>268</v>
      </c>
    </row>
    <row r="61" spans="1:60" ht="33.75" outlineLevel="1" x14ac:dyDescent="0.2">
      <c r="A61" s="175">
        <v>13</v>
      </c>
      <c r="B61" s="176" t="s">
        <v>887</v>
      </c>
      <c r="C61" s="185" t="s">
        <v>888</v>
      </c>
      <c r="D61" s="177" t="s">
        <v>389</v>
      </c>
      <c r="E61" s="178">
        <v>66.61</v>
      </c>
      <c r="F61" s="179"/>
      <c r="G61" s="180">
        <f>ROUND(E61*F61,2)</f>
        <v>0</v>
      </c>
      <c r="H61" s="179"/>
      <c r="I61" s="180">
        <f>ROUND(E61*H61,2)</f>
        <v>0</v>
      </c>
      <c r="J61" s="179"/>
      <c r="K61" s="180">
        <f>ROUND(E61*J61,2)</f>
        <v>0</v>
      </c>
      <c r="L61" s="180">
        <v>21</v>
      </c>
      <c r="M61" s="180">
        <f>G61*(1+L61/100)</f>
        <v>0</v>
      </c>
      <c r="N61" s="178">
        <v>1.1E-4</v>
      </c>
      <c r="O61" s="178">
        <f>ROUND(E61*N61,2)</f>
        <v>0.01</v>
      </c>
      <c r="P61" s="178">
        <v>0</v>
      </c>
      <c r="Q61" s="178">
        <f>ROUND(E61*P61,2)</f>
        <v>0</v>
      </c>
      <c r="R61" s="180" t="s">
        <v>640</v>
      </c>
      <c r="S61" s="180" t="s">
        <v>272</v>
      </c>
      <c r="T61" s="181" t="s">
        <v>272</v>
      </c>
      <c r="U61" s="160">
        <v>0</v>
      </c>
      <c r="V61" s="160">
        <f>ROUND(E61*U61,2)</f>
        <v>0</v>
      </c>
      <c r="W61" s="160"/>
      <c r="X61" s="160" t="s">
        <v>313</v>
      </c>
      <c r="Y61" s="160" t="s">
        <v>275</v>
      </c>
      <c r="Z61" s="149"/>
      <c r="AA61" s="149"/>
      <c r="AB61" s="149"/>
      <c r="AC61" s="149"/>
      <c r="AD61" s="149"/>
      <c r="AE61" s="149"/>
      <c r="AF61" s="149"/>
      <c r="AG61" s="149" t="s">
        <v>346</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x14ac:dyDescent="0.2">
      <c r="A62" s="156"/>
      <c r="B62" s="157"/>
      <c r="C62" s="186" t="s">
        <v>889</v>
      </c>
      <c r="D62" s="165"/>
      <c r="E62" s="166">
        <v>66.61</v>
      </c>
      <c r="F62" s="160"/>
      <c r="G62" s="160"/>
      <c r="H62" s="160"/>
      <c r="I62" s="160"/>
      <c r="J62" s="160"/>
      <c r="K62" s="160"/>
      <c r="L62" s="160"/>
      <c r="M62" s="160"/>
      <c r="N62" s="159"/>
      <c r="O62" s="159"/>
      <c r="P62" s="159"/>
      <c r="Q62" s="159"/>
      <c r="R62" s="160"/>
      <c r="S62" s="160"/>
      <c r="T62" s="160"/>
      <c r="U62" s="160"/>
      <c r="V62" s="160"/>
      <c r="W62" s="160"/>
      <c r="X62" s="160"/>
      <c r="Y62" s="160"/>
      <c r="Z62" s="149"/>
      <c r="AA62" s="149"/>
      <c r="AB62" s="149"/>
      <c r="AC62" s="149"/>
      <c r="AD62" s="149"/>
      <c r="AE62" s="149"/>
      <c r="AF62" s="149"/>
      <c r="AG62" s="149" t="s">
        <v>284</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x14ac:dyDescent="0.2">
      <c r="A63" s="156"/>
      <c r="B63" s="157"/>
      <c r="C63" s="251"/>
      <c r="D63" s="252"/>
      <c r="E63" s="252"/>
      <c r="F63" s="252"/>
      <c r="G63" s="252"/>
      <c r="H63" s="160"/>
      <c r="I63" s="160"/>
      <c r="J63" s="160"/>
      <c r="K63" s="160"/>
      <c r="L63" s="160"/>
      <c r="M63" s="160"/>
      <c r="N63" s="159"/>
      <c r="O63" s="159"/>
      <c r="P63" s="159"/>
      <c r="Q63" s="159"/>
      <c r="R63" s="160"/>
      <c r="S63" s="160"/>
      <c r="T63" s="160"/>
      <c r="U63" s="160"/>
      <c r="V63" s="160"/>
      <c r="W63" s="160"/>
      <c r="X63" s="160"/>
      <c r="Y63" s="160"/>
      <c r="Z63" s="149"/>
      <c r="AA63" s="149"/>
      <c r="AB63" s="149"/>
      <c r="AC63" s="149"/>
      <c r="AD63" s="149"/>
      <c r="AE63" s="149"/>
      <c r="AF63" s="149"/>
      <c r="AG63" s="149" t="s">
        <v>279</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ht="33.75" outlineLevel="1" x14ac:dyDescent="0.2">
      <c r="A64" s="175">
        <v>14</v>
      </c>
      <c r="B64" s="176" t="s">
        <v>890</v>
      </c>
      <c r="C64" s="185" t="s">
        <v>891</v>
      </c>
      <c r="D64" s="177" t="s">
        <v>389</v>
      </c>
      <c r="E64" s="178">
        <v>66.61</v>
      </c>
      <c r="F64" s="179"/>
      <c r="G64" s="180">
        <f>ROUND(E64*F64,2)</f>
        <v>0</v>
      </c>
      <c r="H64" s="179"/>
      <c r="I64" s="180">
        <f>ROUND(E64*H64,2)</f>
        <v>0</v>
      </c>
      <c r="J64" s="179"/>
      <c r="K64" s="180">
        <f>ROUND(E64*J64,2)</f>
        <v>0</v>
      </c>
      <c r="L64" s="180">
        <v>21</v>
      </c>
      <c r="M64" s="180">
        <f>G64*(1+L64/100)</f>
        <v>0</v>
      </c>
      <c r="N64" s="178">
        <v>0</v>
      </c>
      <c r="O64" s="178">
        <f>ROUND(E64*N64,2)</f>
        <v>0</v>
      </c>
      <c r="P64" s="178">
        <v>0</v>
      </c>
      <c r="Q64" s="178">
        <f>ROUND(E64*P64,2)</f>
        <v>0</v>
      </c>
      <c r="R64" s="180" t="s">
        <v>640</v>
      </c>
      <c r="S64" s="180" t="s">
        <v>272</v>
      </c>
      <c r="T64" s="181" t="s">
        <v>272</v>
      </c>
      <c r="U64" s="160">
        <v>0.1</v>
      </c>
      <c r="V64" s="160">
        <f>ROUND(E64*U64,2)</f>
        <v>6.66</v>
      </c>
      <c r="W64" s="160"/>
      <c r="X64" s="160" t="s">
        <v>313</v>
      </c>
      <c r="Y64" s="160" t="s">
        <v>275</v>
      </c>
      <c r="Z64" s="149"/>
      <c r="AA64" s="149"/>
      <c r="AB64" s="149"/>
      <c r="AC64" s="149"/>
      <c r="AD64" s="149"/>
      <c r="AE64" s="149"/>
      <c r="AF64" s="149"/>
      <c r="AG64" s="149" t="s">
        <v>350</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x14ac:dyDescent="0.2">
      <c r="A65" s="156"/>
      <c r="B65" s="157"/>
      <c r="C65" s="186" t="s">
        <v>892</v>
      </c>
      <c r="D65" s="165"/>
      <c r="E65" s="166">
        <v>66.61</v>
      </c>
      <c r="F65" s="160"/>
      <c r="G65" s="160"/>
      <c r="H65" s="160"/>
      <c r="I65" s="160"/>
      <c r="J65" s="160"/>
      <c r="K65" s="160"/>
      <c r="L65" s="160"/>
      <c r="M65" s="160"/>
      <c r="N65" s="159"/>
      <c r="O65" s="159"/>
      <c r="P65" s="159"/>
      <c r="Q65" s="159"/>
      <c r="R65" s="160"/>
      <c r="S65" s="160"/>
      <c r="T65" s="160"/>
      <c r="U65" s="160"/>
      <c r="V65" s="160"/>
      <c r="W65" s="160"/>
      <c r="X65" s="160"/>
      <c r="Y65" s="160"/>
      <c r="Z65" s="149"/>
      <c r="AA65" s="149"/>
      <c r="AB65" s="149"/>
      <c r="AC65" s="149"/>
      <c r="AD65" s="149"/>
      <c r="AE65" s="149"/>
      <c r="AF65" s="149"/>
      <c r="AG65" s="149" t="s">
        <v>284</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x14ac:dyDescent="0.2">
      <c r="A66" s="156"/>
      <c r="B66" s="157"/>
      <c r="C66" s="251"/>
      <c r="D66" s="252"/>
      <c r="E66" s="252"/>
      <c r="F66" s="252"/>
      <c r="G66" s="252"/>
      <c r="H66" s="160"/>
      <c r="I66" s="160"/>
      <c r="J66" s="160"/>
      <c r="K66" s="160"/>
      <c r="L66" s="160"/>
      <c r="M66" s="160"/>
      <c r="N66" s="159"/>
      <c r="O66" s="159"/>
      <c r="P66" s="159"/>
      <c r="Q66" s="159"/>
      <c r="R66" s="160"/>
      <c r="S66" s="160"/>
      <c r="T66" s="160"/>
      <c r="U66" s="160"/>
      <c r="V66" s="160"/>
      <c r="W66" s="160"/>
      <c r="X66" s="160"/>
      <c r="Y66" s="160"/>
      <c r="Z66" s="149"/>
      <c r="AA66" s="149"/>
      <c r="AB66" s="149"/>
      <c r="AC66" s="149"/>
      <c r="AD66" s="149"/>
      <c r="AE66" s="149"/>
      <c r="AF66" s="149"/>
      <c r="AG66" s="149" t="s">
        <v>279</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ht="22.5" outlineLevel="1" x14ac:dyDescent="0.2">
      <c r="A67" s="175">
        <v>15</v>
      </c>
      <c r="B67" s="176" t="s">
        <v>893</v>
      </c>
      <c r="C67" s="185" t="s">
        <v>894</v>
      </c>
      <c r="D67" s="177" t="s">
        <v>389</v>
      </c>
      <c r="E67" s="178">
        <v>66.61</v>
      </c>
      <c r="F67" s="179"/>
      <c r="G67" s="180">
        <f>ROUND(E67*F67,2)</f>
        <v>0</v>
      </c>
      <c r="H67" s="179"/>
      <c r="I67" s="180">
        <f>ROUND(E67*H67,2)</f>
        <v>0</v>
      </c>
      <c r="J67" s="179"/>
      <c r="K67" s="180">
        <f>ROUND(E67*J67,2)</f>
        <v>0</v>
      </c>
      <c r="L67" s="180">
        <v>21</v>
      </c>
      <c r="M67" s="180">
        <f>G67*(1+L67/100)</f>
        <v>0</v>
      </c>
      <c r="N67" s="178">
        <v>4.9100000000000003E-3</v>
      </c>
      <c r="O67" s="178">
        <f>ROUND(E67*N67,2)</f>
        <v>0.33</v>
      </c>
      <c r="P67" s="178">
        <v>0</v>
      </c>
      <c r="Q67" s="178">
        <f>ROUND(E67*P67,2)</f>
        <v>0</v>
      </c>
      <c r="R67" s="180" t="s">
        <v>640</v>
      </c>
      <c r="S67" s="180" t="s">
        <v>272</v>
      </c>
      <c r="T67" s="181" t="s">
        <v>272</v>
      </c>
      <c r="U67" s="160">
        <v>1.0165</v>
      </c>
      <c r="V67" s="160">
        <f>ROUND(E67*U67,2)</f>
        <v>67.709999999999994</v>
      </c>
      <c r="W67" s="160"/>
      <c r="X67" s="160" t="s">
        <v>313</v>
      </c>
      <c r="Y67" s="160" t="s">
        <v>275</v>
      </c>
      <c r="Z67" s="149"/>
      <c r="AA67" s="149"/>
      <c r="AB67" s="149"/>
      <c r="AC67" s="149"/>
      <c r="AD67" s="149"/>
      <c r="AE67" s="149"/>
      <c r="AF67" s="149"/>
      <c r="AG67" s="149" t="s">
        <v>350</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x14ac:dyDescent="0.2">
      <c r="A68" s="156"/>
      <c r="B68" s="157"/>
      <c r="C68" s="186" t="s">
        <v>895</v>
      </c>
      <c r="D68" s="165"/>
      <c r="E68" s="166">
        <v>66.61</v>
      </c>
      <c r="F68" s="160"/>
      <c r="G68" s="160"/>
      <c r="H68" s="160"/>
      <c r="I68" s="160"/>
      <c r="J68" s="160"/>
      <c r="K68" s="160"/>
      <c r="L68" s="160"/>
      <c r="M68" s="160"/>
      <c r="N68" s="159"/>
      <c r="O68" s="159"/>
      <c r="P68" s="159"/>
      <c r="Q68" s="159"/>
      <c r="R68" s="160"/>
      <c r="S68" s="160"/>
      <c r="T68" s="160"/>
      <c r="U68" s="160"/>
      <c r="V68" s="160"/>
      <c r="W68" s="160"/>
      <c r="X68" s="160"/>
      <c r="Y68" s="160"/>
      <c r="Z68" s="149"/>
      <c r="AA68" s="149"/>
      <c r="AB68" s="149"/>
      <c r="AC68" s="149"/>
      <c r="AD68" s="149"/>
      <c r="AE68" s="149"/>
      <c r="AF68" s="149"/>
      <c r="AG68" s="149" t="s">
        <v>284</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x14ac:dyDescent="0.2">
      <c r="A69" s="156"/>
      <c r="B69" s="157"/>
      <c r="C69" s="251"/>
      <c r="D69" s="252"/>
      <c r="E69" s="252"/>
      <c r="F69" s="252"/>
      <c r="G69" s="252"/>
      <c r="H69" s="160"/>
      <c r="I69" s="160"/>
      <c r="J69" s="160"/>
      <c r="K69" s="160"/>
      <c r="L69" s="160"/>
      <c r="M69" s="160"/>
      <c r="N69" s="159"/>
      <c r="O69" s="159"/>
      <c r="P69" s="159"/>
      <c r="Q69" s="159"/>
      <c r="R69" s="160"/>
      <c r="S69" s="160"/>
      <c r="T69" s="160"/>
      <c r="U69" s="160"/>
      <c r="V69" s="160"/>
      <c r="W69" s="160"/>
      <c r="X69" s="160"/>
      <c r="Y69" s="160"/>
      <c r="Z69" s="149"/>
      <c r="AA69" s="149"/>
      <c r="AB69" s="149"/>
      <c r="AC69" s="149"/>
      <c r="AD69" s="149"/>
      <c r="AE69" s="149"/>
      <c r="AF69" s="149"/>
      <c r="AG69" s="149" t="s">
        <v>279</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
      <c r="A70" s="175">
        <v>16</v>
      </c>
      <c r="B70" s="176" t="s">
        <v>896</v>
      </c>
      <c r="C70" s="185" t="s">
        <v>897</v>
      </c>
      <c r="D70" s="177" t="s">
        <v>367</v>
      </c>
      <c r="E70" s="178">
        <v>1.9230400000000001</v>
      </c>
      <c r="F70" s="179"/>
      <c r="G70" s="180">
        <f>ROUND(E70*F70,2)</f>
        <v>0</v>
      </c>
      <c r="H70" s="179"/>
      <c r="I70" s="180">
        <f>ROUND(E70*H70,2)</f>
        <v>0</v>
      </c>
      <c r="J70" s="179"/>
      <c r="K70" s="180">
        <f>ROUND(E70*J70,2)</f>
        <v>0</v>
      </c>
      <c r="L70" s="180">
        <v>21</v>
      </c>
      <c r="M70" s="180">
        <f>G70*(1+L70/100)</f>
        <v>0</v>
      </c>
      <c r="N70" s="178">
        <v>0</v>
      </c>
      <c r="O70" s="178">
        <f>ROUND(E70*N70,2)</f>
        <v>0</v>
      </c>
      <c r="P70" s="178">
        <v>0</v>
      </c>
      <c r="Q70" s="178">
        <f>ROUND(E70*P70,2)</f>
        <v>0</v>
      </c>
      <c r="R70" s="180" t="s">
        <v>640</v>
      </c>
      <c r="S70" s="180" t="s">
        <v>272</v>
      </c>
      <c r="T70" s="181" t="s">
        <v>272</v>
      </c>
      <c r="U70" s="160">
        <v>1.2649999999999999</v>
      </c>
      <c r="V70" s="160">
        <f>ROUND(E70*U70,2)</f>
        <v>2.4300000000000002</v>
      </c>
      <c r="W70" s="160"/>
      <c r="X70" s="160" t="s">
        <v>313</v>
      </c>
      <c r="Y70" s="160" t="s">
        <v>275</v>
      </c>
      <c r="Z70" s="149"/>
      <c r="AA70" s="149"/>
      <c r="AB70" s="149"/>
      <c r="AC70" s="149"/>
      <c r="AD70" s="149"/>
      <c r="AE70" s="149"/>
      <c r="AF70" s="149"/>
      <c r="AG70" s="149" t="s">
        <v>554</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x14ac:dyDescent="0.2">
      <c r="A71" s="156"/>
      <c r="B71" s="157"/>
      <c r="C71" s="262"/>
      <c r="D71" s="263"/>
      <c r="E71" s="263"/>
      <c r="F71" s="263"/>
      <c r="G71" s="263"/>
      <c r="H71" s="160"/>
      <c r="I71" s="160"/>
      <c r="J71" s="160"/>
      <c r="K71" s="160"/>
      <c r="L71" s="160"/>
      <c r="M71" s="160"/>
      <c r="N71" s="159"/>
      <c r="O71" s="159"/>
      <c r="P71" s="159"/>
      <c r="Q71" s="159"/>
      <c r="R71" s="160"/>
      <c r="S71" s="160"/>
      <c r="T71" s="160"/>
      <c r="U71" s="160"/>
      <c r="V71" s="160"/>
      <c r="W71" s="160"/>
      <c r="X71" s="160"/>
      <c r="Y71" s="160"/>
      <c r="Z71" s="149"/>
      <c r="AA71" s="149"/>
      <c r="AB71" s="149"/>
      <c r="AC71" s="149"/>
      <c r="AD71" s="149"/>
      <c r="AE71" s="149"/>
      <c r="AF71" s="149"/>
      <c r="AG71" s="149" t="s">
        <v>279</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2.5" outlineLevel="1" x14ac:dyDescent="0.2">
      <c r="A72" s="175">
        <v>17</v>
      </c>
      <c r="B72" s="176" t="s">
        <v>898</v>
      </c>
      <c r="C72" s="185" t="s">
        <v>899</v>
      </c>
      <c r="D72" s="177" t="s">
        <v>661</v>
      </c>
      <c r="E72" s="178">
        <v>233.13499999999999</v>
      </c>
      <c r="F72" s="179"/>
      <c r="G72" s="180">
        <f>ROUND(E72*F72,2)</f>
        <v>0</v>
      </c>
      <c r="H72" s="179"/>
      <c r="I72" s="180">
        <f>ROUND(E72*H72,2)</f>
        <v>0</v>
      </c>
      <c r="J72" s="179"/>
      <c r="K72" s="180">
        <f>ROUND(E72*J72,2)</f>
        <v>0</v>
      </c>
      <c r="L72" s="180">
        <v>21</v>
      </c>
      <c r="M72" s="180">
        <f>G72*(1+L72/100)</f>
        <v>0</v>
      </c>
      <c r="N72" s="178">
        <v>1E-3</v>
      </c>
      <c r="O72" s="178">
        <f>ROUND(E72*N72,2)</f>
        <v>0.23</v>
      </c>
      <c r="P72" s="178">
        <v>0</v>
      </c>
      <c r="Q72" s="178">
        <f>ROUND(E72*P72,2)</f>
        <v>0</v>
      </c>
      <c r="R72" s="180" t="s">
        <v>378</v>
      </c>
      <c r="S72" s="180" t="s">
        <v>272</v>
      </c>
      <c r="T72" s="181" t="s">
        <v>272</v>
      </c>
      <c r="U72" s="160">
        <v>0</v>
      </c>
      <c r="V72" s="160">
        <f>ROUND(E72*U72,2)</f>
        <v>0</v>
      </c>
      <c r="W72" s="160"/>
      <c r="X72" s="160" t="s">
        <v>379</v>
      </c>
      <c r="Y72" s="160" t="s">
        <v>275</v>
      </c>
      <c r="Z72" s="149"/>
      <c r="AA72" s="149"/>
      <c r="AB72" s="149"/>
      <c r="AC72" s="149"/>
      <c r="AD72" s="149"/>
      <c r="AE72" s="149"/>
      <c r="AF72" s="149"/>
      <c r="AG72" s="149" t="s">
        <v>637</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x14ac:dyDescent="0.2">
      <c r="A73" s="156"/>
      <c r="B73" s="157"/>
      <c r="C73" s="186" t="s">
        <v>381</v>
      </c>
      <c r="D73" s="165"/>
      <c r="E73" s="166"/>
      <c r="F73" s="160"/>
      <c r="G73" s="160"/>
      <c r="H73" s="160"/>
      <c r="I73" s="160"/>
      <c r="J73" s="160"/>
      <c r="K73" s="160"/>
      <c r="L73" s="160"/>
      <c r="M73" s="160"/>
      <c r="N73" s="159"/>
      <c r="O73" s="159"/>
      <c r="P73" s="159"/>
      <c r="Q73" s="159"/>
      <c r="R73" s="160"/>
      <c r="S73" s="160"/>
      <c r="T73" s="160"/>
      <c r="U73" s="160"/>
      <c r="V73" s="160"/>
      <c r="W73" s="160"/>
      <c r="X73" s="160"/>
      <c r="Y73" s="160"/>
      <c r="Z73" s="149"/>
      <c r="AA73" s="149"/>
      <c r="AB73" s="149"/>
      <c r="AC73" s="149"/>
      <c r="AD73" s="149"/>
      <c r="AE73" s="149"/>
      <c r="AF73" s="149"/>
      <c r="AG73" s="149" t="s">
        <v>284</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x14ac:dyDescent="0.2">
      <c r="A74" s="156"/>
      <c r="B74" s="157"/>
      <c r="C74" s="186" t="s">
        <v>900</v>
      </c>
      <c r="D74" s="165"/>
      <c r="E74" s="166">
        <v>233.13499999999999</v>
      </c>
      <c r="F74" s="160"/>
      <c r="G74" s="160"/>
      <c r="H74" s="160"/>
      <c r="I74" s="160"/>
      <c r="J74" s="160"/>
      <c r="K74" s="160"/>
      <c r="L74" s="160"/>
      <c r="M74" s="160"/>
      <c r="N74" s="159"/>
      <c r="O74" s="159"/>
      <c r="P74" s="159"/>
      <c r="Q74" s="159"/>
      <c r="R74" s="160"/>
      <c r="S74" s="160"/>
      <c r="T74" s="160"/>
      <c r="U74" s="160"/>
      <c r="V74" s="160"/>
      <c r="W74" s="160"/>
      <c r="X74" s="160"/>
      <c r="Y74" s="160"/>
      <c r="Z74" s="149"/>
      <c r="AA74" s="149"/>
      <c r="AB74" s="149"/>
      <c r="AC74" s="149"/>
      <c r="AD74" s="149"/>
      <c r="AE74" s="149"/>
      <c r="AF74" s="149"/>
      <c r="AG74" s="149" t="s">
        <v>284</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2" x14ac:dyDescent="0.2">
      <c r="A75" s="156"/>
      <c r="B75" s="157"/>
      <c r="C75" s="251"/>
      <c r="D75" s="252"/>
      <c r="E75" s="252"/>
      <c r="F75" s="252"/>
      <c r="G75" s="252"/>
      <c r="H75" s="160"/>
      <c r="I75" s="160"/>
      <c r="J75" s="160"/>
      <c r="K75" s="160"/>
      <c r="L75" s="160"/>
      <c r="M75" s="160"/>
      <c r="N75" s="159"/>
      <c r="O75" s="159"/>
      <c r="P75" s="159"/>
      <c r="Q75" s="159"/>
      <c r="R75" s="160"/>
      <c r="S75" s="160"/>
      <c r="T75" s="160"/>
      <c r="U75" s="160"/>
      <c r="V75" s="160"/>
      <c r="W75" s="160"/>
      <c r="X75" s="160"/>
      <c r="Y75" s="160"/>
      <c r="Z75" s="149"/>
      <c r="AA75" s="149"/>
      <c r="AB75" s="149"/>
      <c r="AC75" s="149"/>
      <c r="AD75" s="149"/>
      <c r="AE75" s="149"/>
      <c r="AF75" s="149"/>
      <c r="AG75" s="149" t="s">
        <v>279</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ht="33.75" outlineLevel="1" x14ac:dyDescent="0.2">
      <c r="A76" s="175">
        <v>18</v>
      </c>
      <c r="B76" s="176" t="s">
        <v>901</v>
      </c>
      <c r="C76" s="185" t="s">
        <v>902</v>
      </c>
      <c r="D76" s="177" t="s">
        <v>661</v>
      </c>
      <c r="E76" s="178">
        <v>33.305</v>
      </c>
      <c r="F76" s="179"/>
      <c r="G76" s="180">
        <f>ROUND(E76*F76,2)</f>
        <v>0</v>
      </c>
      <c r="H76" s="179"/>
      <c r="I76" s="180">
        <f>ROUND(E76*H76,2)</f>
        <v>0</v>
      </c>
      <c r="J76" s="179"/>
      <c r="K76" s="180">
        <f>ROUND(E76*J76,2)</f>
        <v>0</v>
      </c>
      <c r="L76" s="180">
        <v>21</v>
      </c>
      <c r="M76" s="180">
        <f>G76*(1+L76/100)</f>
        <v>0</v>
      </c>
      <c r="N76" s="178">
        <v>1E-3</v>
      </c>
      <c r="O76" s="178">
        <f>ROUND(E76*N76,2)</f>
        <v>0.03</v>
      </c>
      <c r="P76" s="178">
        <v>0</v>
      </c>
      <c r="Q76" s="178">
        <f>ROUND(E76*P76,2)</f>
        <v>0</v>
      </c>
      <c r="R76" s="180" t="s">
        <v>378</v>
      </c>
      <c r="S76" s="180" t="s">
        <v>272</v>
      </c>
      <c r="T76" s="181" t="s">
        <v>272</v>
      </c>
      <c r="U76" s="160">
        <v>0</v>
      </c>
      <c r="V76" s="160">
        <f>ROUND(E76*U76,2)</f>
        <v>0</v>
      </c>
      <c r="W76" s="160"/>
      <c r="X76" s="160" t="s">
        <v>379</v>
      </c>
      <c r="Y76" s="160" t="s">
        <v>275</v>
      </c>
      <c r="Z76" s="149"/>
      <c r="AA76" s="149"/>
      <c r="AB76" s="149"/>
      <c r="AC76" s="149"/>
      <c r="AD76" s="149"/>
      <c r="AE76" s="149"/>
      <c r="AF76" s="149"/>
      <c r="AG76" s="149" t="s">
        <v>637</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x14ac:dyDescent="0.2">
      <c r="A77" s="156"/>
      <c r="B77" s="157"/>
      <c r="C77" s="186" t="s">
        <v>381</v>
      </c>
      <c r="D77" s="165"/>
      <c r="E77" s="166"/>
      <c r="F77" s="160"/>
      <c r="G77" s="160"/>
      <c r="H77" s="160"/>
      <c r="I77" s="160"/>
      <c r="J77" s="160"/>
      <c r="K77" s="160"/>
      <c r="L77" s="160"/>
      <c r="M77" s="160"/>
      <c r="N77" s="159"/>
      <c r="O77" s="159"/>
      <c r="P77" s="159"/>
      <c r="Q77" s="159"/>
      <c r="R77" s="160"/>
      <c r="S77" s="160"/>
      <c r="T77" s="160"/>
      <c r="U77" s="160"/>
      <c r="V77" s="160"/>
      <c r="W77" s="160"/>
      <c r="X77" s="160"/>
      <c r="Y77" s="160"/>
      <c r="Z77" s="149"/>
      <c r="AA77" s="149"/>
      <c r="AB77" s="149"/>
      <c r="AC77" s="149"/>
      <c r="AD77" s="149"/>
      <c r="AE77" s="149"/>
      <c r="AF77" s="149"/>
      <c r="AG77" s="149" t="s">
        <v>284</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3" x14ac:dyDescent="0.2">
      <c r="A78" s="156"/>
      <c r="B78" s="157"/>
      <c r="C78" s="186" t="s">
        <v>903</v>
      </c>
      <c r="D78" s="165"/>
      <c r="E78" s="166">
        <v>33.305</v>
      </c>
      <c r="F78" s="160"/>
      <c r="G78" s="160"/>
      <c r="H78" s="160"/>
      <c r="I78" s="160"/>
      <c r="J78" s="160"/>
      <c r="K78" s="160"/>
      <c r="L78" s="160"/>
      <c r="M78" s="160"/>
      <c r="N78" s="159"/>
      <c r="O78" s="159"/>
      <c r="P78" s="159"/>
      <c r="Q78" s="159"/>
      <c r="R78" s="160"/>
      <c r="S78" s="160"/>
      <c r="T78" s="160"/>
      <c r="U78" s="160"/>
      <c r="V78" s="160"/>
      <c r="W78" s="160"/>
      <c r="X78" s="160"/>
      <c r="Y78" s="160"/>
      <c r="Z78" s="149"/>
      <c r="AA78" s="149"/>
      <c r="AB78" s="149"/>
      <c r="AC78" s="149"/>
      <c r="AD78" s="149"/>
      <c r="AE78" s="149"/>
      <c r="AF78" s="149"/>
      <c r="AG78" s="149" t="s">
        <v>284</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x14ac:dyDescent="0.2">
      <c r="A79" s="156"/>
      <c r="B79" s="157"/>
      <c r="C79" s="251"/>
      <c r="D79" s="252"/>
      <c r="E79" s="252"/>
      <c r="F79" s="252"/>
      <c r="G79" s="252"/>
      <c r="H79" s="160"/>
      <c r="I79" s="160"/>
      <c r="J79" s="160"/>
      <c r="K79" s="160"/>
      <c r="L79" s="160"/>
      <c r="M79" s="160"/>
      <c r="N79" s="159"/>
      <c r="O79" s="159"/>
      <c r="P79" s="159"/>
      <c r="Q79" s="159"/>
      <c r="R79" s="160"/>
      <c r="S79" s="160"/>
      <c r="T79" s="160"/>
      <c r="U79" s="160"/>
      <c r="V79" s="160"/>
      <c r="W79" s="160"/>
      <c r="X79" s="160"/>
      <c r="Y79" s="160"/>
      <c r="Z79" s="149"/>
      <c r="AA79" s="149"/>
      <c r="AB79" s="149"/>
      <c r="AC79" s="149"/>
      <c r="AD79" s="149"/>
      <c r="AE79" s="149"/>
      <c r="AF79" s="149"/>
      <c r="AG79" s="149" t="s">
        <v>279</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2.5" outlineLevel="1" x14ac:dyDescent="0.2">
      <c r="A80" s="175">
        <v>19</v>
      </c>
      <c r="B80" s="176" t="s">
        <v>904</v>
      </c>
      <c r="C80" s="185" t="s">
        <v>905</v>
      </c>
      <c r="D80" s="177" t="s">
        <v>389</v>
      </c>
      <c r="E80" s="178">
        <v>22.980499999999999</v>
      </c>
      <c r="F80" s="179"/>
      <c r="G80" s="180">
        <f>ROUND(E80*F80,2)</f>
        <v>0</v>
      </c>
      <c r="H80" s="179"/>
      <c r="I80" s="180">
        <f>ROUND(E80*H80,2)</f>
        <v>0</v>
      </c>
      <c r="J80" s="179"/>
      <c r="K80" s="180">
        <f>ROUND(E80*J80,2)</f>
        <v>0</v>
      </c>
      <c r="L80" s="180">
        <v>21</v>
      </c>
      <c r="M80" s="180">
        <f>G80*(1+L80/100)</f>
        <v>0</v>
      </c>
      <c r="N80" s="178">
        <v>1.2200000000000001E-2</v>
      </c>
      <c r="O80" s="178">
        <f>ROUND(E80*N80,2)</f>
        <v>0.28000000000000003</v>
      </c>
      <c r="P80" s="178">
        <v>0</v>
      </c>
      <c r="Q80" s="178">
        <f>ROUND(E80*P80,2)</f>
        <v>0</v>
      </c>
      <c r="R80" s="180" t="s">
        <v>378</v>
      </c>
      <c r="S80" s="180" t="s">
        <v>272</v>
      </c>
      <c r="T80" s="181" t="s">
        <v>272</v>
      </c>
      <c r="U80" s="160">
        <v>0</v>
      </c>
      <c r="V80" s="160">
        <f>ROUND(E80*U80,2)</f>
        <v>0</v>
      </c>
      <c r="W80" s="160"/>
      <c r="X80" s="160" t="s">
        <v>379</v>
      </c>
      <c r="Y80" s="160" t="s">
        <v>275</v>
      </c>
      <c r="Z80" s="149"/>
      <c r="AA80" s="149"/>
      <c r="AB80" s="149"/>
      <c r="AC80" s="149"/>
      <c r="AD80" s="149"/>
      <c r="AE80" s="149"/>
      <c r="AF80" s="149"/>
      <c r="AG80" s="149" t="s">
        <v>637</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x14ac:dyDescent="0.2">
      <c r="A81" s="156"/>
      <c r="B81" s="157"/>
      <c r="C81" s="186" t="s">
        <v>906</v>
      </c>
      <c r="D81" s="165"/>
      <c r="E81" s="166">
        <v>19.983000000000001</v>
      </c>
      <c r="F81" s="160"/>
      <c r="G81" s="160"/>
      <c r="H81" s="160"/>
      <c r="I81" s="160"/>
      <c r="J81" s="160"/>
      <c r="K81" s="160"/>
      <c r="L81" s="160"/>
      <c r="M81" s="160"/>
      <c r="N81" s="159"/>
      <c r="O81" s="159"/>
      <c r="P81" s="159"/>
      <c r="Q81" s="159"/>
      <c r="R81" s="160"/>
      <c r="S81" s="160"/>
      <c r="T81" s="160"/>
      <c r="U81" s="160"/>
      <c r="V81" s="160"/>
      <c r="W81" s="160"/>
      <c r="X81" s="160"/>
      <c r="Y81" s="160"/>
      <c r="Z81" s="149"/>
      <c r="AA81" s="149"/>
      <c r="AB81" s="149"/>
      <c r="AC81" s="149"/>
      <c r="AD81" s="149"/>
      <c r="AE81" s="149"/>
      <c r="AF81" s="149"/>
      <c r="AG81" s="149" t="s">
        <v>284</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3" x14ac:dyDescent="0.2">
      <c r="A82" s="156"/>
      <c r="B82" s="157"/>
      <c r="C82" s="186" t="s">
        <v>907</v>
      </c>
      <c r="D82" s="165"/>
      <c r="E82" s="166">
        <v>2.9974500000000002</v>
      </c>
      <c r="F82" s="160"/>
      <c r="G82" s="160"/>
      <c r="H82" s="160"/>
      <c r="I82" s="160"/>
      <c r="J82" s="160"/>
      <c r="K82" s="160"/>
      <c r="L82" s="160"/>
      <c r="M82" s="160"/>
      <c r="N82" s="159"/>
      <c r="O82" s="159"/>
      <c r="P82" s="159"/>
      <c r="Q82" s="159"/>
      <c r="R82" s="160"/>
      <c r="S82" s="160"/>
      <c r="T82" s="160"/>
      <c r="U82" s="160"/>
      <c r="V82" s="160"/>
      <c r="W82" s="160"/>
      <c r="X82" s="160"/>
      <c r="Y82" s="160"/>
      <c r="Z82" s="149"/>
      <c r="AA82" s="149"/>
      <c r="AB82" s="149"/>
      <c r="AC82" s="149"/>
      <c r="AD82" s="149"/>
      <c r="AE82" s="149"/>
      <c r="AF82" s="149"/>
      <c r="AG82" s="149" t="s">
        <v>284</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x14ac:dyDescent="0.2">
      <c r="A83" s="156"/>
      <c r="B83" s="157"/>
      <c r="C83" s="251"/>
      <c r="D83" s="252"/>
      <c r="E83" s="252"/>
      <c r="F83" s="252"/>
      <c r="G83" s="252"/>
      <c r="H83" s="160"/>
      <c r="I83" s="160"/>
      <c r="J83" s="160"/>
      <c r="K83" s="160"/>
      <c r="L83" s="160"/>
      <c r="M83" s="160"/>
      <c r="N83" s="159"/>
      <c r="O83" s="159"/>
      <c r="P83" s="159"/>
      <c r="Q83" s="159"/>
      <c r="R83" s="160"/>
      <c r="S83" s="160"/>
      <c r="T83" s="160"/>
      <c r="U83" s="160"/>
      <c r="V83" s="160"/>
      <c r="W83" s="160"/>
      <c r="X83" s="160"/>
      <c r="Y83" s="160"/>
      <c r="Z83" s="149"/>
      <c r="AA83" s="149"/>
      <c r="AB83" s="149"/>
      <c r="AC83" s="149"/>
      <c r="AD83" s="149"/>
      <c r="AE83" s="149"/>
      <c r="AF83" s="149"/>
      <c r="AG83" s="149" t="s">
        <v>279</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ht="22.5" outlineLevel="1" x14ac:dyDescent="0.2">
      <c r="A84" s="175">
        <v>20</v>
      </c>
      <c r="B84" s="176" t="s">
        <v>908</v>
      </c>
      <c r="C84" s="185" t="s">
        <v>909</v>
      </c>
      <c r="D84" s="177" t="s">
        <v>389</v>
      </c>
      <c r="E84" s="178">
        <v>53.621000000000002</v>
      </c>
      <c r="F84" s="179"/>
      <c r="G84" s="180">
        <f>ROUND(E84*F84,2)</f>
        <v>0</v>
      </c>
      <c r="H84" s="179"/>
      <c r="I84" s="180">
        <f>ROUND(E84*H84,2)</f>
        <v>0</v>
      </c>
      <c r="J84" s="179"/>
      <c r="K84" s="180">
        <f>ROUND(E84*J84,2)</f>
        <v>0</v>
      </c>
      <c r="L84" s="180">
        <v>21</v>
      </c>
      <c r="M84" s="180">
        <f>G84*(1+L84/100)</f>
        <v>0</v>
      </c>
      <c r="N84" s="178">
        <v>1.9429999999999999E-2</v>
      </c>
      <c r="O84" s="178">
        <f>ROUND(E84*N84,2)</f>
        <v>1.04</v>
      </c>
      <c r="P84" s="178">
        <v>0</v>
      </c>
      <c r="Q84" s="178">
        <f>ROUND(E84*P84,2)</f>
        <v>0</v>
      </c>
      <c r="R84" s="180" t="s">
        <v>378</v>
      </c>
      <c r="S84" s="180" t="s">
        <v>272</v>
      </c>
      <c r="T84" s="181" t="s">
        <v>272</v>
      </c>
      <c r="U84" s="160">
        <v>0</v>
      </c>
      <c r="V84" s="160">
        <f>ROUND(E84*U84,2)</f>
        <v>0</v>
      </c>
      <c r="W84" s="160"/>
      <c r="X84" s="160" t="s">
        <v>379</v>
      </c>
      <c r="Y84" s="160" t="s">
        <v>275</v>
      </c>
      <c r="Z84" s="149"/>
      <c r="AA84" s="149"/>
      <c r="AB84" s="149"/>
      <c r="AC84" s="149"/>
      <c r="AD84" s="149"/>
      <c r="AE84" s="149"/>
      <c r="AF84" s="149"/>
      <c r="AG84" s="149" t="s">
        <v>637</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2" x14ac:dyDescent="0.2">
      <c r="A85" s="156"/>
      <c r="B85" s="157"/>
      <c r="C85" s="186" t="s">
        <v>910</v>
      </c>
      <c r="D85" s="165"/>
      <c r="E85" s="166">
        <v>46.627000000000002</v>
      </c>
      <c r="F85" s="160"/>
      <c r="G85" s="160"/>
      <c r="H85" s="160"/>
      <c r="I85" s="160"/>
      <c r="J85" s="160"/>
      <c r="K85" s="160"/>
      <c r="L85" s="160"/>
      <c r="M85" s="160"/>
      <c r="N85" s="159"/>
      <c r="O85" s="159"/>
      <c r="P85" s="159"/>
      <c r="Q85" s="159"/>
      <c r="R85" s="160"/>
      <c r="S85" s="160"/>
      <c r="T85" s="160"/>
      <c r="U85" s="160"/>
      <c r="V85" s="160"/>
      <c r="W85" s="160"/>
      <c r="X85" s="160"/>
      <c r="Y85" s="160"/>
      <c r="Z85" s="149"/>
      <c r="AA85" s="149"/>
      <c r="AB85" s="149"/>
      <c r="AC85" s="149"/>
      <c r="AD85" s="149"/>
      <c r="AE85" s="149"/>
      <c r="AF85" s="149"/>
      <c r="AG85" s="149" t="s">
        <v>284</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3" x14ac:dyDescent="0.2">
      <c r="A86" s="156"/>
      <c r="B86" s="157"/>
      <c r="C86" s="186" t="s">
        <v>911</v>
      </c>
      <c r="D86" s="165"/>
      <c r="E86" s="166">
        <v>6.9940499999999997</v>
      </c>
      <c r="F86" s="160"/>
      <c r="G86" s="160"/>
      <c r="H86" s="160"/>
      <c r="I86" s="160"/>
      <c r="J86" s="160"/>
      <c r="K86" s="160"/>
      <c r="L86" s="160"/>
      <c r="M86" s="160"/>
      <c r="N86" s="159"/>
      <c r="O86" s="159"/>
      <c r="P86" s="159"/>
      <c r="Q86" s="159"/>
      <c r="R86" s="160"/>
      <c r="S86" s="160"/>
      <c r="T86" s="160"/>
      <c r="U86" s="160"/>
      <c r="V86" s="160"/>
      <c r="W86" s="160"/>
      <c r="X86" s="160"/>
      <c r="Y86" s="160"/>
      <c r="Z86" s="149"/>
      <c r="AA86" s="149"/>
      <c r="AB86" s="149"/>
      <c r="AC86" s="149"/>
      <c r="AD86" s="149"/>
      <c r="AE86" s="149"/>
      <c r="AF86" s="149"/>
      <c r="AG86" s="149" t="s">
        <v>284</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x14ac:dyDescent="0.2">
      <c r="A87" s="156"/>
      <c r="B87" s="157"/>
      <c r="C87" s="251"/>
      <c r="D87" s="252"/>
      <c r="E87" s="252"/>
      <c r="F87" s="252"/>
      <c r="G87" s="252"/>
      <c r="H87" s="160"/>
      <c r="I87" s="160"/>
      <c r="J87" s="160"/>
      <c r="K87" s="160"/>
      <c r="L87" s="160"/>
      <c r="M87" s="160"/>
      <c r="N87" s="159"/>
      <c r="O87" s="159"/>
      <c r="P87" s="159"/>
      <c r="Q87" s="159"/>
      <c r="R87" s="160"/>
      <c r="S87" s="160"/>
      <c r="T87" s="160"/>
      <c r="U87" s="160"/>
      <c r="V87" s="160"/>
      <c r="W87" s="160"/>
      <c r="X87" s="160"/>
      <c r="Y87" s="160"/>
      <c r="Z87" s="149"/>
      <c r="AA87" s="149"/>
      <c r="AB87" s="149"/>
      <c r="AC87" s="149"/>
      <c r="AD87" s="149"/>
      <c r="AE87" s="149"/>
      <c r="AF87" s="149"/>
      <c r="AG87" s="149" t="s">
        <v>279</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x14ac:dyDescent="0.2">
      <c r="A88" s="168" t="s">
        <v>267</v>
      </c>
      <c r="B88" s="169" t="s">
        <v>212</v>
      </c>
      <c r="C88" s="184" t="s">
        <v>213</v>
      </c>
      <c r="D88" s="170"/>
      <c r="E88" s="171"/>
      <c r="F88" s="172"/>
      <c r="G88" s="172">
        <f>SUMIF(AG89:AG104,"&lt;&gt;NOR",G89:G104)</f>
        <v>0</v>
      </c>
      <c r="H88" s="172"/>
      <c r="I88" s="172">
        <f>SUM(I89:I104)</f>
        <v>0</v>
      </c>
      <c r="J88" s="172"/>
      <c r="K88" s="172">
        <f>SUM(K89:K104)</f>
        <v>0</v>
      </c>
      <c r="L88" s="172"/>
      <c r="M88" s="172">
        <f>SUM(M89:M104)</f>
        <v>0</v>
      </c>
      <c r="N88" s="171"/>
      <c r="O88" s="171">
        <f>SUM(O89:O104)</f>
        <v>0</v>
      </c>
      <c r="P88" s="171"/>
      <c r="Q88" s="171">
        <f>SUM(Q89:Q104)</f>
        <v>0</v>
      </c>
      <c r="R88" s="172"/>
      <c r="S88" s="172"/>
      <c r="T88" s="173"/>
      <c r="U88" s="167"/>
      <c r="V88" s="167">
        <f>SUM(V89:V104)</f>
        <v>1.62</v>
      </c>
      <c r="W88" s="167"/>
      <c r="X88" s="167"/>
      <c r="Y88" s="167"/>
      <c r="AG88" t="s">
        <v>268</v>
      </c>
    </row>
    <row r="89" spans="1:60" outlineLevel="1" x14ac:dyDescent="0.2">
      <c r="A89" s="175">
        <v>21</v>
      </c>
      <c r="B89" s="176" t="s">
        <v>697</v>
      </c>
      <c r="C89" s="185" t="s">
        <v>698</v>
      </c>
      <c r="D89" s="177" t="s">
        <v>389</v>
      </c>
      <c r="E89" s="178">
        <v>5.6275000000000004</v>
      </c>
      <c r="F89" s="179"/>
      <c r="G89" s="180">
        <f>ROUND(E89*F89,2)</f>
        <v>0</v>
      </c>
      <c r="H89" s="179"/>
      <c r="I89" s="180">
        <f>ROUND(E89*H89,2)</f>
        <v>0</v>
      </c>
      <c r="J89" s="179"/>
      <c r="K89" s="180">
        <f>ROUND(E89*J89,2)</f>
        <v>0</v>
      </c>
      <c r="L89" s="180">
        <v>21</v>
      </c>
      <c r="M89" s="180">
        <f>G89*(1+L89/100)</f>
        <v>0</v>
      </c>
      <c r="N89" s="178">
        <v>6.9999999999999994E-5</v>
      </c>
      <c r="O89" s="178">
        <f>ROUND(E89*N89,2)</f>
        <v>0</v>
      </c>
      <c r="P89" s="178">
        <v>0</v>
      </c>
      <c r="Q89" s="178">
        <f>ROUND(E89*P89,2)</f>
        <v>0</v>
      </c>
      <c r="R89" s="180" t="s">
        <v>694</v>
      </c>
      <c r="S89" s="180" t="s">
        <v>272</v>
      </c>
      <c r="T89" s="181" t="s">
        <v>272</v>
      </c>
      <c r="U89" s="160">
        <v>3.2480000000000002E-2</v>
      </c>
      <c r="V89" s="160">
        <f>ROUND(E89*U89,2)</f>
        <v>0.18</v>
      </c>
      <c r="W89" s="160"/>
      <c r="X89" s="160" t="s">
        <v>313</v>
      </c>
      <c r="Y89" s="160" t="s">
        <v>275</v>
      </c>
      <c r="Z89" s="149"/>
      <c r="AA89" s="149"/>
      <c r="AB89" s="149"/>
      <c r="AC89" s="149"/>
      <c r="AD89" s="149"/>
      <c r="AE89" s="149"/>
      <c r="AF89" s="149"/>
      <c r="AG89" s="149" t="s">
        <v>350</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x14ac:dyDescent="0.2">
      <c r="A90" s="156"/>
      <c r="B90" s="157"/>
      <c r="C90" s="249" t="s">
        <v>912</v>
      </c>
      <c r="D90" s="250"/>
      <c r="E90" s="250"/>
      <c r="F90" s="250"/>
      <c r="G90" s="250"/>
      <c r="H90" s="160"/>
      <c r="I90" s="160"/>
      <c r="J90" s="160"/>
      <c r="K90" s="160"/>
      <c r="L90" s="160"/>
      <c r="M90" s="160"/>
      <c r="N90" s="159"/>
      <c r="O90" s="159"/>
      <c r="P90" s="159"/>
      <c r="Q90" s="159"/>
      <c r="R90" s="160"/>
      <c r="S90" s="160"/>
      <c r="T90" s="160"/>
      <c r="U90" s="160"/>
      <c r="V90" s="160"/>
      <c r="W90" s="160"/>
      <c r="X90" s="160"/>
      <c r="Y90" s="160"/>
      <c r="Z90" s="149"/>
      <c r="AA90" s="149"/>
      <c r="AB90" s="149"/>
      <c r="AC90" s="149"/>
      <c r="AD90" s="149"/>
      <c r="AE90" s="149"/>
      <c r="AF90" s="149"/>
      <c r="AG90" s="149" t="s">
        <v>278</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x14ac:dyDescent="0.2">
      <c r="A91" s="156"/>
      <c r="B91" s="157"/>
      <c r="C91" s="186" t="s">
        <v>913</v>
      </c>
      <c r="D91" s="165"/>
      <c r="E91" s="166"/>
      <c r="F91" s="160"/>
      <c r="G91" s="160"/>
      <c r="H91" s="160"/>
      <c r="I91" s="160"/>
      <c r="J91" s="160"/>
      <c r="K91" s="160"/>
      <c r="L91" s="160"/>
      <c r="M91" s="160"/>
      <c r="N91" s="159"/>
      <c r="O91" s="159"/>
      <c r="P91" s="159"/>
      <c r="Q91" s="159"/>
      <c r="R91" s="160"/>
      <c r="S91" s="160"/>
      <c r="T91" s="160"/>
      <c r="U91" s="160"/>
      <c r="V91" s="160"/>
      <c r="W91" s="160"/>
      <c r="X91" s="160"/>
      <c r="Y91" s="160"/>
      <c r="Z91" s="149"/>
      <c r="AA91" s="149"/>
      <c r="AB91" s="149"/>
      <c r="AC91" s="149"/>
      <c r="AD91" s="149"/>
      <c r="AE91" s="149"/>
      <c r="AF91" s="149"/>
      <c r="AG91" s="149" t="s">
        <v>284</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3" x14ac:dyDescent="0.2">
      <c r="A92" s="156"/>
      <c r="B92" s="157"/>
      <c r="C92" s="186" t="s">
        <v>914</v>
      </c>
      <c r="D92" s="165"/>
      <c r="E92" s="166">
        <v>1.8</v>
      </c>
      <c r="F92" s="160"/>
      <c r="G92" s="160"/>
      <c r="H92" s="160"/>
      <c r="I92" s="160"/>
      <c r="J92" s="160"/>
      <c r="K92" s="160"/>
      <c r="L92" s="160"/>
      <c r="M92" s="160"/>
      <c r="N92" s="159"/>
      <c r="O92" s="159"/>
      <c r="P92" s="159"/>
      <c r="Q92" s="159"/>
      <c r="R92" s="160"/>
      <c r="S92" s="160"/>
      <c r="T92" s="160"/>
      <c r="U92" s="160"/>
      <c r="V92" s="160"/>
      <c r="W92" s="160"/>
      <c r="X92" s="160"/>
      <c r="Y92" s="160"/>
      <c r="Z92" s="149"/>
      <c r="AA92" s="149"/>
      <c r="AB92" s="149"/>
      <c r="AC92" s="149"/>
      <c r="AD92" s="149"/>
      <c r="AE92" s="149"/>
      <c r="AF92" s="149"/>
      <c r="AG92" s="149" t="s">
        <v>284</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3" x14ac:dyDescent="0.2">
      <c r="A93" s="156"/>
      <c r="B93" s="157"/>
      <c r="C93" s="186" t="s">
        <v>915</v>
      </c>
      <c r="D93" s="165"/>
      <c r="E93" s="166">
        <v>2.2275</v>
      </c>
      <c r="F93" s="160"/>
      <c r="G93" s="160"/>
      <c r="H93" s="160"/>
      <c r="I93" s="160"/>
      <c r="J93" s="160"/>
      <c r="K93" s="160"/>
      <c r="L93" s="160"/>
      <c r="M93" s="160"/>
      <c r="N93" s="159"/>
      <c r="O93" s="159"/>
      <c r="P93" s="159"/>
      <c r="Q93" s="159"/>
      <c r="R93" s="160"/>
      <c r="S93" s="160"/>
      <c r="T93" s="160"/>
      <c r="U93" s="160"/>
      <c r="V93" s="160"/>
      <c r="W93" s="160"/>
      <c r="X93" s="160"/>
      <c r="Y93" s="160"/>
      <c r="Z93" s="149"/>
      <c r="AA93" s="149"/>
      <c r="AB93" s="149"/>
      <c r="AC93" s="149"/>
      <c r="AD93" s="149"/>
      <c r="AE93" s="149"/>
      <c r="AF93" s="149"/>
      <c r="AG93" s="149" t="s">
        <v>284</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3" x14ac:dyDescent="0.2">
      <c r="A94" s="156"/>
      <c r="B94" s="157"/>
      <c r="C94" s="186" t="s">
        <v>916</v>
      </c>
      <c r="D94" s="165"/>
      <c r="E94" s="166">
        <v>1.6</v>
      </c>
      <c r="F94" s="160"/>
      <c r="G94" s="160"/>
      <c r="H94" s="160"/>
      <c r="I94" s="160"/>
      <c r="J94" s="160"/>
      <c r="K94" s="160"/>
      <c r="L94" s="160"/>
      <c r="M94" s="160"/>
      <c r="N94" s="159"/>
      <c r="O94" s="159"/>
      <c r="P94" s="159"/>
      <c r="Q94" s="159"/>
      <c r="R94" s="160"/>
      <c r="S94" s="160"/>
      <c r="T94" s="160"/>
      <c r="U94" s="160"/>
      <c r="V94" s="160"/>
      <c r="W94" s="160"/>
      <c r="X94" s="160"/>
      <c r="Y94" s="160"/>
      <c r="Z94" s="149"/>
      <c r="AA94" s="149"/>
      <c r="AB94" s="149"/>
      <c r="AC94" s="149"/>
      <c r="AD94" s="149"/>
      <c r="AE94" s="149"/>
      <c r="AF94" s="149"/>
      <c r="AG94" s="149" t="s">
        <v>284</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x14ac:dyDescent="0.2">
      <c r="A95" s="156"/>
      <c r="B95" s="157"/>
      <c r="C95" s="251"/>
      <c r="D95" s="252"/>
      <c r="E95" s="252"/>
      <c r="F95" s="252"/>
      <c r="G95" s="252"/>
      <c r="H95" s="160"/>
      <c r="I95" s="160"/>
      <c r="J95" s="160"/>
      <c r="K95" s="160"/>
      <c r="L95" s="160"/>
      <c r="M95" s="160"/>
      <c r="N95" s="159"/>
      <c r="O95" s="159"/>
      <c r="P95" s="159"/>
      <c r="Q95" s="159"/>
      <c r="R95" s="160"/>
      <c r="S95" s="160"/>
      <c r="T95" s="160"/>
      <c r="U95" s="160"/>
      <c r="V95" s="160"/>
      <c r="W95" s="160"/>
      <c r="X95" s="160"/>
      <c r="Y95" s="160"/>
      <c r="Z95" s="149"/>
      <c r="AA95" s="149"/>
      <c r="AB95" s="149"/>
      <c r="AC95" s="149"/>
      <c r="AD95" s="149"/>
      <c r="AE95" s="149"/>
      <c r="AF95" s="149"/>
      <c r="AG95" s="149" t="s">
        <v>279</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
      <c r="A96" s="175">
        <v>22</v>
      </c>
      <c r="B96" s="176" t="s">
        <v>917</v>
      </c>
      <c r="C96" s="185" t="s">
        <v>918</v>
      </c>
      <c r="D96" s="177" t="s">
        <v>389</v>
      </c>
      <c r="E96" s="178">
        <v>5.6275000000000004</v>
      </c>
      <c r="F96" s="179"/>
      <c r="G96" s="180">
        <f>ROUND(E96*F96,2)</f>
        <v>0</v>
      </c>
      <c r="H96" s="179"/>
      <c r="I96" s="180">
        <f>ROUND(E96*H96,2)</f>
        <v>0</v>
      </c>
      <c r="J96" s="179"/>
      <c r="K96" s="180">
        <f>ROUND(E96*J96,2)</f>
        <v>0</v>
      </c>
      <c r="L96" s="180">
        <v>21</v>
      </c>
      <c r="M96" s="180">
        <f>G96*(1+L96/100)</f>
        <v>0</v>
      </c>
      <c r="N96" s="178">
        <v>1.4999999999999999E-4</v>
      </c>
      <c r="O96" s="178">
        <f>ROUND(E96*N96,2)</f>
        <v>0</v>
      </c>
      <c r="P96" s="178">
        <v>0</v>
      </c>
      <c r="Q96" s="178">
        <f>ROUND(E96*P96,2)</f>
        <v>0</v>
      </c>
      <c r="R96" s="180" t="s">
        <v>694</v>
      </c>
      <c r="S96" s="180" t="s">
        <v>272</v>
      </c>
      <c r="T96" s="181" t="s">
        <v>272</v>
      </c>
      <c r="U96" s="160">
        <v>0.10191</v>
      </c>
      <c r="V96" s="160">
        <f>ROUND(E96*U96,2)</f>
        <v>0.56999999999999995</v>
      </c>
      <c r="W96" s="160"/>
      <c r="X96" s="160" t="s">
        <v>313</v>
      </c>
      <c r="Y96" s="160" t="s">
        <v>275</v>
      </c>
      <c r="Z96" s="149"/>
      <c r="AA96" s="149"/>
      <c r="AB96" s="149"/>
      <c r="AC96" s="149"/>
      <c r="AD96" s="149"/>
      <c r="AE96" s="149"/>
      <c r="AF96" s="149"/>
      <c r="AG96" s="149" t="s">
        <v>350</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2" x14ac:dyDescent="0.2">
      <c r="A97" s="156"/>
      <c r="B97" s="157"/>
      <c r="C97" s="249" t="s">
        <v>912</v>
      </c>
      <c r="D97" s="250"/>
      <c r="E97" s="250"/>
      <c r="F97" s="250"/>
      <c r="G97" s="250"/>
      <c r="H97" s="160"/>
      <c r="I97" s="160"/>
      <c r="J97" s="160"/>
      <c r="K97" s="160"/>
      <c r="L97" s="160"/>
      <c r="M97" s="160"/>
      <c r="N97" s="159"/>
      <c r="O97" s="159"/>
      <c r="P97" s="159"/>
      <c r="Q97" s="159"/>
      <c r="R97" s="160"/>
      <c r="S97" s="160"/>
      <c r="T97" s="160"/>
      <c r="U97" s="160"/>
      <c r="V97" s="160"/>
      <c r="W97" s="160"/>
      <c r="X97" s="160"/>
      <c r="Y97" s="160"/>
      <c r="Z97" s="149"/>
      <c r="AA97" s="149"/>
      <c r="AB97" s="149"/>
      <c r="AC97" s="149"/>
      <c r="AD97" s="149"/>
      <c r="AE97" s="149"/>
      <c r="AF97" s="149"/>
      <c r="AG97" s="149" t="s">
        <v>278</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x14ac:dyDescent="0.2">
      <c r="A98" s="156"/>
      <c r="B98" s="157"/>
      <c r="C98" s="251"/>
      <c r="D98" s="252"/>
      <c r="E98" s="252"/>
      <c r="F98" s="252"/>
      <c r="G98" s="252"/>
      <c r="H98" s="160"/>
      <c r="I98" s="160"/>
      <c r="J98" s="160"/>
      <c r="K98" s="160"/>
      <c r="L98" s="160"/>
      <c r="M98" s="160"/>
      <c r="N98" s="159"/>
      <c r="O98" s="159"/>
      <c r="P98" s="159"/>
      <c r="Q98" s="159"/>
      <c r="R98" s="160"/>
      <c r="S98" s="160"/>
      <c r="T98" s="160"/>
      <c r="U98" s="160"/>
      <c r="V98" s="160"/>
      <c r="W98" s="160"/>
      <c r="X98" s="160"/>
      <c r="Y98" s="160"/>
      <c r="Z98" s="149"/>
      <c r="AA98" s="149"/>
      <c r="AB98" s="149"/>
      <c r="AC98" s="149"/>
      <c r="AD98" s="149"/>
      <c r="AE98" s="149"/>
      <c r="AF98" s="149"/>
      <c r="AG98" s="149" t="s">
        <v>279</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
      <c r="A99" s="175">
        <v>23</v>
      </c>
      <c r="B99" s="176" t="s">
        <v>919</v>
      </c>
      <c r="C99" s="185" t="s">
        <v>920</v>
      </c>
      <c r="D99" s="177" t="s">
        <v>330</v>
      </c>
      <c r="E99" s="178">
        <v>3.75</v>
      </c>
      <c r="F99" s="179"/>
      <c r="G99" s="180">
        <f>ROUND(E99*F99,2)</f>
        <v>0</v>
      </c>
      <c r="H99" s="179"/>
      <c r="I99" s="180">
        <f>ROUND(E99*H99,2)</f>
        <v>0</v>
      </c>
      <c r="J99" s="179"/>
      <c r="K99" s="180">
        <f>ROUND(E99*J99,2)</f>
        <v>0</v>
      </c>
      <c r="L99" s="180">
        <v>21</v>
      </c>
      <c r="M99" s="180">
        <f>G99*(1+L99/100)</f>
        <v>0</v>
      </c>
      <c r="N99" s="178">
        <v>2.9999999999999997E-4</v>
      </c>
      <c r="O99" s="178">
        <f>ROUND(E99*N99,2)</f>
        <v>0</v>
      </c>
      <c r="P99" s="178">
        <v>0</v>
      </c>
      <c r="Q99" s="178">
        <f>ROUND(E99*P99,2)</f>
        <v>0</v>
      </c>
      <c r="R99" s="180" t="s">
        <v>694</v>
      </c>
      <c r="S99" s="180" t="s">
        <v>272</v>
      </c>
      <c r="T99" s="181" t="s">
        <v>272</v>
      </c>
      <c r="U99" s="160">
        <v>0.23282</v>
      </c>
      <c r="V99" s="160">
        <f>ROUND(E99*U99,2)</f>
        <v>0.87</v>
      </c>
      <c r="W99" s="160"/>
      <c r="X99" s="160" t="s">
        <v>313</v>
      </c>
      <c r="Y99" s="160" t="s">
        <v>275</v>
      </c>
      <c r="Z99" s="149"/>
      <c r="AA99" s="149"/>
      <c r="AB99" s="149"/>
      <c r="AC99" s="149"/>
      <c r="AD99" s="149"/>
      <c r="AE99" s="149"/>
      <c r="AF99" s="149"/>
      <c r="AG99" s="149" t="s">
        <v>350</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x14ac:dyDescent="0.2">
      <c r="A100" s="156"/>
      <c r="B100" s="157"/>
      <c r="C100" s="186" t="s">
        <v>921</v>
      </c>
      <c r="D100" s="165"/>
      <c r="E100" s="166"/>
      <c r="F100" s="160"/>
      <c r="G100" s="160"/>
      <c r="H100" s="160"/>
      <c r="I100" s="160"/>
      <c r="J100" s="160"/>
      <c r="K100" s="160"/>
      <c r="L100" s="160"/>
      <c r="M100" s="160"/>
      <c r="N100" s="159"/>
      <c r="O100" s="159"/>
      <c r="P100" s="159"/>
      <c r="Q100" s="159"/>
      <c r="R100" s="160"/>
      <c r="S100" s="160"/>
      <c r="T100" s="160"/>
      <c r="U100" s="160"/>
      <c r="V100" s="160"/>
      <c r="W100" s="160"/>
      <c r="X100" s="160"/>
      <c r="Y100" s="160"/>
      <c r="Z100" s="149"/>
      <c r="AA100" s="149"/>
      <c r="AB100" s="149"/>
      <c r="AC100" s="149"/>
      <c r="AD100" s="149"/>
      <c r="AE100" s="149"/>
      <c r="AF100" s="149"/>
      <c r="AG100" s="149" t="s">
        <v>284</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3" x14ac:dyDescent="0.2">
      <c r="A101" s="156"/>
      <c r="B101" s="157"/>
      <c r="C101" s="186" t="s">
        <v>922</v>
      </c>
      <c r="D101" s="165"/>
      <c r="E101" s="166">
        <v>1.8</v>
      </c>
      <c r="F101" s="160"/>
      <c r="G101" s="160"/>
      <c r="H101" s="160"/>
      <c r="I101" s="160"/>
      <c r="J101" s="160"/>
      <c r="K101" s="160"/>
      <c r="L101" s="160"/>
      <c r="M101" s="160"/>
      <c r="N101" s="159"/>
      <c r="O101" s="159"/>
      <c r="P101" s="159"/>
      <c r="Q101" s="159"/>
      <c r="R101" s="160"/>
      <c r="S101" s="160"/>
      <c r="T101" s="160"/>
      <c r="U101" s="160"/>
      <c r="V101" s="160"/>
      <c r="W101" s="160"/>
      <c r="X101" s="160"/>
      <c r="Y101" s="160"/>
      <c r="Z101" s="149"/>
      <c r="AA101" s="149"/>
      <c r="AB101" s="149"/>
      <c r="AC101" s="149"/>
      <c r="AD101" s="149"/>
      <c r="AE101" s="149"/>
      <c r="AF101" s="149"/>
      <c r="AG101" s="149" t="s">
        <v>284</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3" x14ac:dyDescent="0.2">
      <c r="A102" s="156"/>
      <c r="B102" s="157"/>
      <c r="C102" s="186" t="s">
        <v>923</v>
      </c>
      <c r="D102" s="165"/>
      <c r="E102" s="166">
        <v>1.35</v>
      </c>
      <c r="F102" s="160"/>
      <c r="G102" s="160"/>
      <c r="H102" s="160"/>
      <c r="I102" s="160"/>
      <c r="J102" s="160"/>
      <c r="K102" s="160"/>
      <c r="L102" s="160"/>
      <c r="M102" s="160"/>
      <c r="N102" s="159"/>
      <c r="O102" s="159"/>
      <c r="P102" s="159"/>
      <c r="Q102" s="159"/>
      <c r="R102" s="160"/>
      <c r="S102" s="160"/>
      <c r="T102" s="160"/>
      <c r="U102" s="160"/>
      <c r="V102" s="160"/>
      <c r="W102" s="160"/>
      <c r="X102" s="160"/>
      <c r="Y102" s="160"/>
      <c r="Z102" s="149"/>
      <c r="AA102" s="149"/>
      <c r="AB102" s="149"/>
      <c r="AC102" s="149"/>
      <c r="AD102" s="149"/>
      <c r="AE102" s="149"/>
      <c r="AF102" s="149"/>
      <c r="AG102" s="149" t="s">
        <v>284</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3" x14ac:dyDescent="0.2">
      <c r="A103" s="156"/>
      <c r="B103" s="157"/>
      <c r="C103" s="186" t="s">
        <v>924</v>
      </c>
      <c r="D103" s="165"/>
      <c r="E103" s="166">
        <v>0.6</v>
      </c>
      <c r="F103" s="160"/>
      <c r="G103" s="160"/>
      <c r="H103" s="160"/>
      <c r="I103" s="160"/>
      <c r="J103" s="160"/>
      <c r="K103" s="160"/>
      <c r="L103" s="160"/>
      <c r="M103" s="160"/>
      <c r="N103" s="159"/>
      <c r="O103" s="159"/>
      <c r="P103" s="159"/>
      <c r="Q103" s="159"/>
      <c r="R103" s="160"/>
      <c r="S103" s="160"/>
      <c r="T103" s="160"/>
      <c r="U103" s="160"/>
      <c r="V103" s="160"/>
      <c r="W103" s="160"/>
      <c r="X103" s="160"/>
      <c r="Y103" s="160"/>
      <c r="Z103" s="149"/>
      <c r="AA103" s="149"/>
      <c r="AB103" s="149"/>
      <c r="AC103" s="149"/>
      <c r="AD103" s="149"/>
      <c r="AE103" s="149"/>
      <c r="AF103" s="149"/>
      <c r="AG103" s="149" t="s">
        <v>284</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x14ac:dyDescent="0.2">
      <c r="A104" s="156"/>
      <c r="B104" s="157"/>
      <c r="C104" s="251"/>
      <c r="D104" s="252"/>
      <c r="E104" s="252"/>
      <c r="F104" s="252"/>
      <c r="G104" s="252"/>
      <c r="H104" s="160"/>
      <c r="I104" s="160"/>
      <c r="J104" s="160"/>
      <c r="K104" s="160"/>
      <c r="L104" s="160"/>
      <c r="M104" s="160"/>
      <c r="N104" s="159"/>
      <c r="O104" s="159"/>
      <c r="P104" s="159"/>
      <c r="Q104" s="159"/>
      <c r="R104" s="160"/>
      <c r="S104" s="160"/>
      <c r="T104" s="160"/>
      <c r="U104" s="160"/>
      <c r="V104" s="160"/>
      <c r="W104" s="160"/>
      <c r="X104" s="160"/>
      <c r="Y104" s="160"/>
      <c r="Z104" s="149"/>
      <c r="AA104" s="149"/>
      <c r="AB104" s="149"/>
      <c r="AC104" s="149"/>
      <c r="AD104" s="149"/>
      <c r="AE104" s="149"/>
      <c r="AF104" s="149"/>
      <c r="AG104" s="149" t="s">
        <v>279</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x14ac:dyDescent="0.2">
      <c r="A105" s="168" t="s">
        <v>267</v>
      </c>
      <c r="B105" s="169" t="s">
        <v>234</v>
      </c>
      <c r="C105" s="184" t="s">
        <v>235</v>
      </c>
      <c r="D105" s="170"/>
      <c r="E105" s="171"/>
      <c r="F105" s="172"/>
      <c r="G105" s="172">
        <f>SUMIF(AG106:AG139,"&lt;&gt;NOR",G106:G139)</f>
        <v>0</v>
      </c>
      <c r="H105" s="172"/>
      <c r="I105" s="172">
        <f>SUM(I106:I139)</f>
        <v>0</v>
      </c>
      <c r="J105" s="172"/>
      <c r="K105" s="172">
        <f>SUM(K106:K139)</f>
        <v>0</v>
      </c>
      <c r="L105" s="172"/>
      <c r="M105" s="172">
        <f>SUM(M106:M139)</f>
        <v>0</v>
      </c>
      <c r="N105" s="171"/>
      <c r="O105" s="171">
        <f>SUM(O106:O139)</f>
        <v>0</v>
      </c>
      <c r="P105" s="171"/>
      <c r="Q105" s="171">
        <f>SUM(Q106:Q139)</f>
        <v>0</v>
      </c>
      <c r="R105" s="172"/>
      <c r="S105" s="172"/>
      <c r="T105" s="173"/>
      <c r="U105" s="167"/>
      <c r="V105" s="167">
        <f>SUM(V106:V139)</f>
        <v>13.25</v>
      </c>
      <c r="W105" s="167"/>
      <c r="X105" s="167"/>
      <c r="Y105" s="167"/>
      <c r="AG105" t="s">
        <v>268</v>
      </c>
    </row>
    <row r="106" spans="1:60" ht="22.5" outlineLevel="1" x14ac:dyDescent="0.2">
      <c r="A106" s="175">
        <v>24</v>
      </c>
      <c r="B106" s="176" t="s">
        <v>925</v>
      </c>
      <c r="C106" s="185" t="s">
        <v>926</v>
      </c>
      <c r="D106" s="177" t="s">
        <v>367</v>
      </c>
      <c r="E106" s="178">
        <v>5.0675800000000004</v>
      </c>
      <c r="F106" s="179"/>
      <c r="G106" s="180">
        <f>ROUND(E106*F106,2)</f>
        <v>0</v>
      </c>
      <c r="H106" s="179"/>
      <c r="I106" s="180">
        <f>ROUND(E106*H106,2)</f>
        <v>0</v>
      </c>
      <c r="J106" s="179"/>
      <c r="K106" s="180">
        <f>ROUND(E106*J106,2)</f>
        <v>0</v>
      </c>
      <c r="L106" s="180">
        <v>21</v>
      </c>
      <c r="M106" s="180">
        <f>G106*(1+L106/100)</f>
        <v>0</v>
      </c>
      <c r="N106" s="178">
        <v>0</v>
      </c>
      <c r="O106" s="178">
        <f>ROUND(E106*N106,2)</f>
        <v>0</v>
      </c>
      <c r="P106" s="178">
        <v>0</v>
      </c>
      <c r="Q106" s="178">
        <f>ROUND(E106*P106,2)</f>
        <v>0</v>
      </c>
      <c r="R106" s="180" t="s">
        <v>477</v>
      </c>
      <c r="S106" s="180" t="s">
        <v>272</v>
      </c>
      <c r="T106" s="181" t="s">
        <v>272</v>
      </c>
      <c r="U106" s="160">
        <v>0.93300000000000005</v>
      </c>
      <c r="V106" s="160">
        <f>ROUND(E106*U106,2)</f>
        <v>4.7300000000000004</v>
      </c>
      <c r="W106" s="160"/>
      <c r="X106" s="160" t="s">
        <v>709</v>
      </c>
      <c r="Y106" s="160" t="s">
        <v>275</v>
      </c>
      <c r="Z106" s="149"/>
      <c r="AA106" s="149"/>
      <c r="AB106" s="149"/>
      <c r="AC106" s="149"/>
      <c r="AD106" s="149"/>
      <c r="AE106" s="149"/>
      <c r="AF106" s="149"/>
      <c r="AG106" s="149" t="s">
        <v>710</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x14ac:dyDescent="0.2">
      <c r="A107" s="156"/>
      <c r="B107" s="157"/>
      <c r="C107" s="186" t="s">
        <v>712</v>
      </c>
      <c r="D107" s="165"/>
      <c r="E107" s="166"/>
      <c r="F107" s="160"/>
      <c r="G107" s="160"/>
      <c r="H107" s="160"/>
      <c r="I107" s="160"/>
      <c r="J107" s="160"/>
      <c r="K107" s="160"/>
      <c r="L107" s="160"/>
      <c r="M107" s="160"/>
      <c r="N107" s="159"/>
      <c r="O107" s="159"/>
      <c r="P107" s="159"/>
      <c r="Q107" s="159"/>
      <c r="R107" s="160"/>
      <c r="S107" s="160"/>
      <c r="T107" s="160"/>
      <c r="U107" s="160"/>
      <c r="V107" s="160"/>
      <c r="W107" s="160"/>
      <c r="X107" s="160"/>
      <c r="Y107" s="160"/>
      <c r="Z107" s="149"/>
      <c r="AA107" s="149"/>
      <c r="AB107" s="149"/>
      <c r="AC107" s="149"/>
      <c r="AD107" s="149"/>
      <c r="AE107" s="149"/>
      <c r="AF107" s="149"/>
      <c r="AG107" s="149" t="s">
        <v>284</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3" x14ac:dyDescent="0.2">
      <c r="A108" s="156"/>
      <c r="B108" s="157"/>
      <c r="C108" s="186" t="s">
        <v>927</v>
      </c>
      <c r="D108" s="165"/>
      <c r="E108" s="166"/>
      <c r="F108" s="160"/>
      <c r="G108" s="160"/>
      <c r="H108" s="160"/>
      <c r="I108" s="160"/>
      <c r="J108" s="160"/>
      <c r="K108" s="160"/>
      <c r="L108" s="160"/>
      <c r="M108" s="160"/>
      <c r="N108" s="159"/>
      <c r="O108" s="159"/>
      <c r="P108" s="159"/>
      <c r="Q108" s="159"/>
      <c r="R108" s="160"/>
      <c r="S108" s="160"/>
      <c r="T108" s="160"/>
      <c r="U108" s="160"/>
      <c r="V108" s="160"/>
      <c r="W108" s="160"/>
      <c r="X108" s="160"/>
      <c r="Y108" s="160"/>
      <c r="Z108" s="149"/>
      <c r="AA108" s="149"/>
      <c r="AB108" s="149"/>
      <c r="AC108" s="149"/>
      <c r="AD108" s="149"/>
      <c r="AE108" s="149"/>
      <c r="AF108" s="149"/>
      <c r="AG108" s="149" t="s">
        <v>284</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3" x14ac:dyDescent="0.2">
      <c r="A109" s="156"/>
      <c r="B109" s="157"/>
      <c r="C109" s="186" t="s">
        <v>928</v>
      </c>
      <c r="D109" s="165"/>
      <c r="E109" s="166">
        <v>5.0675800000000004</v>
      </c>
      <c r="F109" s="160"/>
      <c r="G109" s="160"/>
      <c r="H109" s="160"/>
      <c r="I109" s="160"/>
      <c r="J109" s="160"/>
      <c r="K109" s="160"/>
      <c r="L109" s="160"/>
      <c r="M109" s="160"/>
      <c r="N109" s="159"/>
      <c r="O109" s="159"/>
      <c r="P109" s="159"/>
      <c r="Q109" s="159"/>
      <c r="R109" s="160"/>
      <c r="S109" s="160"/>
      <c r="T109" s="160"/>
      <c r="U109" s="160"/>
      <c r="V109" s="160"/>
      <c r="W109" s="160"/>
      <c r="X109" s="160"/>
      <c r="Y109" s="160"/>
      <c r="Z109" s="149"/>
      <c r="AA109" s="149"/>
      <c r="AB109" s="149"/>
      <c r="AC109" s="149"/>
      <c r="AD109" s="149"/>
      <c r="AE109" s="149"/>
      <c r="AF109" s="149"/>
      <c r="AG109" s="149" t="s">
        <v>284</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x14ac:dyDescent="0.2">
      <c r="A110" s="156"/>
      <c r="B110" s="157"/>
      <c r="C110" s="251"/>
      <c r="D110" s="252"/>
      <c r="E110" s="252"/>
      <c r="F110" s="252"/>
      <c r="G110" s="252"/>
      <c r="H110" s="160"/>
      <c r="I110" s="160"/>
      <c r="J110" s="160"/>
      <c r="K110" s="160"/>
      <c r="L110" s="160"/>
      <c r="M110" s="160"/>
      <c r="N110" s="159"/>
      <c r="O110" s="159"/>
      <c r="P110" s="159"/>
      <c r="Q110" s="159"/>
      <c r="R110" s="160"/>
      <c r="S110" s="160"/>
      <c r="T110" s="160"/>
      <c r="U110" s="160"/>
      <c r="V110" s="160"/>
      <c r="W110" s="160"/>
      <c r="X110" s="160"/>
      <c r="Y110" s="160"/>
      <c r="Z110" s="149"/>
      <c r="AA110" s="149"/>
      <c r="AB110" s="149"/>
      <c r="AC110" s="149"/>
      <c r="AD110" s="149"/>
      <c r="AE110" s="149"/>
      <c r="AF110" s="149"/>
      <c r="AG110" s="149" t="s">
        <v>279</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1" x14ac:dyDescent="0.2">
      <c r="A111" s="175">
        <v>25</v>
      </c>
      <c r="B111" s="176" t="s">
        <v>719</v>
      </c>
      <c r="C111" s="185" t="s">
        <v>720</v>
      </c>
      <c r="D111" s="177" t="s">
        <v>367</v>
      </c>
      <c r="E111" s="178">
        <v>5.0675800000000004</v>
      </c>
      <c r="F111" s="179"/>
      <c r="G111" s="180">
        <f>ROUND(E111*F111,2)</f>
        <v>0</v>
      </c>
      <c r="H111" s="179"/>
      <c r="I111" s="180">
        <f>ROUND(E111*H111,2)</f>
        <v>0</v>
      </c>
      <c r="J111" s="179"/>
      <c r="K111" s="180">
        <f>ROUND(E111*J111,2)</f>
        <v>0</v>
      </c>
      <c r="L111" s="180">
        <v>21</v>
      </c>
      <c r="M111" s="180">
        <f>G111*(1+L111/100)</f>
        <v>0</v>
      </c>
      <c r="N111" s="178">
        <v>0</v>
      </c>
      <c r="O111" s="178">
        <f>ROUND(E111*N111,2)</f>
        <v>0</v>
      </c>
      <c r="P111" s="178">
        <v>0</v>
      </c>
      <c r="Q111" s="178">
        <f>ROUND(E111*P111,2)</f>
        <v>0</v>
      </c>
      <c r="R111" s="180" t="s">
        <v>477</v>
      </c>
      <c r="S111" s="180" t="s">
        <v>272</v>
      </c>
      <c r="T111" s="181" t="s">
        <v>272</v>
      </c>
      <c r="U111" s="160">
        <v>0.49</v>
      </c>
      <c r="V111" s="160">
        <f>ROUND(E111*U111,2)</f>
        <v>2.48</v>
      </c>
      <c r="W111" s="160"/>
      <c r="X111" s="160" t="s">
        <v>709</v>
      </c>
      <c r="Y111" s="160" t="s">
        <v>275</v>
      </c>
      <c r="Z111" s="149"/>
      <c r="AA111" s="149"/>
      <c r="AB111" s="149"/>
      <c r="AC111" s="149"/>
      <c r="AD111" s="149"/>
      <c r="AE111" s="149"/>
      <c r="AF111" s="149"/>
      <c r="AG111" s="149" t="s">
        <v>710</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2" x14ac:dyDescent="0.2">
      <c r="A112" s="156"/>
      <c r="B112" s="157"/>
      <c r="C112" s="249" t="s">
        <v>721</v>
      </c>
      <c r="D112" s="250"/>
      <c r="E112" s="250"/>
      <c r="F112" s="250"/>
      <c r="G112" s="250"/>
      <c r="H112" s="160"/>
      <c r="I112" s="160"/>
      <c r="J112" s="160"/>
      <c r="K112" s="160"/>
      <c r="L112" s="160"/>
      <c r="M112" s="160"/>
      <c r="N112" s="159"/>
      <c r="O112" s="159"/>
      <c r="P112" s="159"/>
      <c r="Q112" s="159"/>
      <c r="R112" s="160"/>
      <c r="S112" s="160"/>
      <c r="T112" s="160"/>
      <c r="U112" s="160"/>
      <c r="V112" s="160"/>
      <c r="W112" s="160"/>
      <c r="X112" s="160"/>
      <c r="Y112" s="160"/>
      <c r="Z112" s="149"/>
      <c r="AA112" s="149"/>
      <c r="AB112" s="149"/>
      <c r="AC112" s="149"/>
      <c r="AD112" s="149"/>
      <c r="AE112" s="149"/>
      <c r="AF112" s="149"/>
      <c r="AG112" s="149" t="s">
        <v>278</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x14ac:dyDescent="0.2">
      <c r="A113" s="156"/>
      <c r="B113" s="157"/>
      <c r="C113" s="186" t="s">
        <v>712</v>
      </c>
      <c r="D113" s="165"/>
      <c r="E113" s="166"/>
      <c r="F113" s="160"/>
      <c r="G113" s="160"/>
      <c r="H113" s="160"/>
      <c r="I113" s="160"/>
      <c r="J113" s="160"/>
      <c r="K113" s="160"/>
      <c r="L113" s="160"/>
      <c r="M113" s="160"/>
      <c r="N113" s="159"/>
      <c r="O113" s="159"/>
      <c r="P113" s="159"/>
      <c r="Q113" s="159"/>
      <c r="R113" s="160"/>
      <c r="S113" s="160"/>
      <c r="T113" s="160"/>
      <c r="U113" s="160"/>
      <c r="V113" s="160"/>
      <c r="W113" s="160"/>
      <c r="X113" s="160"/>
      <c r="Y113" s="160"/>
      <c r="Z113" s="149"/>
      <c r="AA113" s="149"/>
      <c r="AB113" s="149"/>
      <c r="AC113" s="149"/>
      <c r="AD113" s="149"/>
      <c r="AE113" s="149"/>
      <c r="AF113" s="149"/>
      <c r="AG113" s="149" t="s">
        <v>284</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3" x14ac:dyDescent="0.2">
      <c r="A114" s="156"/>
      <c r="B114" s="157"/>
      <c r="C114" s="186" t="s">
        <v>927</v>
      </c>
      <c r="D114" s="165"/>
      <c r="E114" s="166"/>
      <c r="F114" s="160"/>
      <c r="G114" s="160"/>
      <c r="H114" s="160"/>
      <c r="I114" s="160"/>
      <c r="J114" s="160"/>
      <c r="K114" s="160"/>
      <c r="L114" s="160"/>
      <c r="M114" s="160"/>
      <c r="N114" s="159"/>
      <c r="O114" s="159"/>
      <c r="P114" s="159"/>
      <c r="Q114" s="159"/>
      <c r="R114" s="160"/>
      <c r="S114" s="160"/>
      <c r="T114" s="160"/>
      <c r="U114" s="160"/>
      <c r="V114" s="160"/>
      <c r="W114" s="160"/>
      <c r="X114" s="160"/>
      <c r="Y114" s="160"/>
      <c r="Z114" s="149"/>
      <c r="AA114" s="149"/>
      <c r="AB114" s="149"/>
      <c r="AC114" s="149"/>
      <c r="AD114" s="149"/>
      <c r="AE114" s="149"/>
      <c r="AF114" s="149"/>
      <c r="AG114" s="149" t="s">
        <v>284</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3" x14ac:dyDescent="0.2">
      <c r="A115" s="156"/>
      <c r="B115" s="157"/>
      <c r="C115" s="186" t="s">
        <v>928</v>
      </c>
      <c r="D115" s="165"/>
      <c r="E115" s="166">
        <v>5.0675800000000004</v>
      </c>
      <c r="F115" s="160"/>
      <c r="G115" s="160"/>
      <c r="H115" s="160"/>
      <c r="I115" s="160"/>
      <c r="J115" s="160"/>
      <c r="K115" s="160"/>
      <c r="L115" s="160"/>
      <c r="M115" s="160"/>
      <c r="N115" s="159"/>
      <c r="O115" s="159"/>
      <c r="P115" s="159"/>
      <c r="Q115" s="159"/>
      <c r="R115" s="160"/>
      <c r="S115" s="160"/>
      <c r="T115" s="160"/>
      <c r="U115" s="160"/>
      <c r="V115" s="160"/>
      <c r="W115" s="160"/>
      <c r="X115" s="160"/>
      <c r="Y115" s="160"/>
      <c r="Z115" s="149"/>
      <c r="AA115" s="149"/>
      <c r="AB115" s="149"/>
      <c r="AC115" s="149"/>
      <c r="AD115" s="149"/>
      <c r="AE115" s="149"/>
      <c r="AF115" s="149"/>
      <c r="AG115" s="149" t="s">
        <v>284</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x14ac:dyDescent="0.2">
      <c r="A116" s="156"/>
      <c r="B116" s="157"/>
      <c r="C116" s="251"/>
      <c r="D116" s="252"/>
      <c r="E116" s="252"/>
      <c r="F116" s="252"/>
      <c r="G116" s="252"/>
      <c r="H116" s="160"/>
      <c r="I116" s="160"/>
      <c r="J116" s="160"/>
      <c r="K116" s="160"/>
      <c r="L116" s="160"/>
      <c r="M116" s="160"/>
      <c r="N116" s="159"/>
      <c r="O116" s="159"/>
      <c r="P116" s="159"/>
      <c r="Q116" s="159"/>
      <c r="R116" s="160"/>
      <c r="S116" s="160"/>
      <c r="T116" s="160"/>
      <c r="U116" s="160"/>
      <c r="V116" s="160"/>
      <c r="W116" s="160"/>
      <c r="X116" s="160"/>
      <c r="Y116" s="160"/>
      <c r="Z116" s="149"/>
      <c r="AA116" s="149"/>
      <c r="AB116" s="149"/>
      <c r="AC116" s="149"/>
      <c r="AD116" s="149"/>
      <c r="AE116" s="149"/>
      <c r="AF116" s="149"/>
      <c r="AG116" s="149" t="s">
        <v>279</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
      <c r="A117" s="175">
        <v>26</v>
      </c>
      <c r="B117" s="176" t="s">
        <v>722</v>
      </c>
      <c r="C117" s="185" t="s">
        <v>723</v>
      </c>
      <c r="D117" s="177" t="s">
        <v>367</v>
      </c>
      <c r="E117" s="178">
        <v>5.0675800000000004</v>
      </c>
      <c r="F117" s="179"/>
      <c r="G117" s="180">
        <f>ROUND(E117*F117,2)</f>
        <v>0</v>
      </c>
      <c r="H117" s="179"/>
      <c r="I117" s="180">
        <f>ROUND(E117*H117,2)</f>
        <v>0</v>
      </c>
      <c r="J117" s="179"/>
      <c r="K117" s="180">
        <f>ROUND(E117*J117,2)</f>
        <v>0</v>
      </c>
      <c r="L117" s="180">
        <v>21</v>
      </c>
      <c r="M117" s="180">
        <f>G117*(1+L117/100)</f>
        <v>0</v>
      </c>
      <c r="N117" s="178">
        <v>0</v>
      </c>
      <c r="O117" s="178">
        <f>ROUND(E117*N117,2)</f>
        <v>0</v>
      </c>
      <c r="P117" s="178">
        <v>0</v>
      </c>
      <c r="Q117" s="178">
        <f>ROUND(E117*P117,2)</f>
        <v>0</v>
      </c>
      <c r="R117" s="180" t="s">
        <v>477</v>
      </c>
      <c r="S117" s="180" t="s">
        <v>272</v>
      </c>
      <c r="T117" s="181" t="s">
        <v>272</v>
      </c>
      <c r="U117" s="160">
        <v>0</v>
      </c>
      <c r="V117" s="160">
        <f>ROUND(E117*U117,2)</f>
        <v>0</v>
      </c>
      <c r="W117" s="160"/>
      <c r="X117" s="160" t="s">
        <v>709</v>
      </c>
      <c r="Y117" s="160" t="s">
        <v>275</v>
      </c>
      <c r="Z117" s="149"/>
      <c r="AA117" s="149"/>
      <c r="AB117" s="149"/>
      <c r="AC117" s="149"/>
      <c r="AD117" s="149"/>
      <c r="AE117" s="149"/>
      <c r="AF117" s="149"/>
      <c r="AG117" s="149" t="s">
        <v>710</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x14ac:dyDescent="0.2">
      <c r="A118" s="156"/>
      <c r="B118" s="157"/>
      <c r="C118" s="186" t="s">
        <v>712</v>
      </c>
      <c r="D118" s="165"/>
      <c r="E118" s="166"/>
      <c r="F118" s="160"/>
      <c r="G118" s="160"/>
      <c r="H118" s="160"/>
      <c r="I118" s="160"/>
      <c r="J118" s="160"/>
      <c r="K118" s="160"/>
      <c r="L118" s="160"/>
      <c r="M118" s="160"/>
      <c r="N118" s="159"/>
      <c r="O118" s="159"/>
      <c r="P118" s="159"/>
      <c r="Q118" s="159"/>
      <c r="R118" s="160"/>
      <c r="S118" s="160"/>
      <c r="T118" s="160"/>
      <c r="U118" s="160"/>
      <c r="V118" s="160"/>
      <c r="W118" s="160"/>
      <c r="X118" s="160"/>
      <c r="Y118" s="160"/>
      <c r="Z118" s="149"/>
      <c r="AA118" s="149"/>
      <c r="AB118" s="149"/>
      <c r="AC118" s="149"/>
      <c r="AD118" s="149"/>
      <c r="AE118" s="149"/>
      <c r="AF118" s="149"/>
      <c r="AG118" s="149" t="s">
        <v>284</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3" x14ac:dyDescent="0.2">
      <c r="A119" s="156"/>
      <c r="B119" s="157"/>
      <c r="C119" s="186" t="s">
        <v>927</v>
      </c>
      <c r="D119" s="165"/>
      <c r="E119" s="166"/>
      <c r="F119" s="160"/>
      <c r="G119" s="160"/>
      <c r="H119" s="160"/>
      <c r="I119" s="160"/>
      <c r="J119" s="160"/>
      <c r="K119" s="160"/>
      <c r="L119" s="160"/>
      <c r="M119" s="160"/>
      <c r="N119" s="159"/>
      <c r="O119" s="159"/>
      <c r="P119" s="159"/>
      <c r="Q119" s="159"/>
      <c r="R119" s="160"/>
      <c r="S119" s="160"/>
      <c r="T119" s="160"/>
      <c r="U119" s="160"/>
      <c r="V119" s="160"/>
      <c r="W119" s="160"/>
      <c r="X119" s="160"/>
      <c r="Y119" s="160"/>
      <c r="Z119" s="149"/>
      <c r="AA119" s="149"/>
      <c r="AB119" s="149"/>
      <c r="AC119" s="149"/>
      <c r="AD119" s="149"/>
      <c r="AE119" s="149"/>
      <c r="AF119" s="149"/>
      <c r="AG119" s="149" t="s">
        <v>284</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x14ac:dyDescent="0.2">
      <c r="A120" s="156"/>
      <c r="B120" s="157"/>
      <c r="C120" s="186" t="s">
        <v>928</v>
      </c>
      <c r="D120" s="165"/>
      <c r="E120" s="166">
        <v>5.0675800000000004</v>
      </c>
      <c r="F120" s="160"/>
      <c r="G120" s="160"/>
      <c r="H120" s="160"/>
      <c r="I120" s="160"/>
      <c r="J120" s="160"/>
      <c r="K120" s="160"/>
      <c r="L120" s="160"/>
      <c r="M120" s="160"/>
      <c r="N120" s="159"/>
      <c r="O120" s="159"/>
      <c r="P120" s="159"/>
      <c r="Q120" s="159"/>
      <c r="R120" s="160"/>
      <c r="S120" s="160"/>
      <c r="T120" s="160"/>
      <c r="U120" s="160"/>
      <c r="V120" s="160"/>
      <c r="W120" s="160"/>
      <c r="X120" s="160"/>
      <c r="Y120" s="160"/>
      <c r="Z120" s="149"/>
      <c r="AA120" s="149"/>
      <c r="AB120" s="149"/>
      <c r="AC120" s="149"/>
      <c r="AD120" s="149"/>
      <c r="AE120" s="149"/>
      <c r="AF120" s="149"/>
      <c r="AG120" s="149" t="s">
        <v>284</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x14ac:dyDescent="0.2">
      <c r="A121" s="156"/>
      <c r="B121" s="157"/>
      <c r="C121" s="251"/>
      <c r="D121" s="252"/>
      <c r="E121" s="252"/>
      <c r="F121" s="252"/>
      <c r="G121" s="252"/>
      <c r="H121" s="160"/>
      <c r="I121" s="160"/>
      <c r="J121" s="160"/>
      <c r="K121" s="160"/>
      <c r="L121" s="160"/>
      <c r="M121" s="160"/>
      <c r="N121" s="159"/>
      <c r="O121" s="159"/>
      <c r="P121" s="159"/>
      <c r="Q121" s="159"/>
      <c r="R121" s="160"/>
      <c r="S121" s="160"/>
      <c r="T121" s="160"/>
      <c r="U121" s="160"/>
      <c r="V121" s="160"/>
      <c r="W121" s="160"/>
      <c r="X121" s="160"/>
      <c r="Y121" s="160"/>
      <c r="Z121" s="149"/>
      <c r="AA121" s="149"/>
      <c r="AB121" s="149"/>
      <c r="AC121" s="149"/>
      <c r="AD121" s="149"/>
      <c r="AE121" s="149"/>
      <c r="AF121" s="149"/>
      <c r="AG121" s="149" t="s">
        <v>279</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ht="22.5" outlineLevel="1" x14ac:dyDescent="0.2">
      <c r="A122" s="175">
        <v>27</v>
      </c>
      <c r="B122" s="176" t="s">
        <v>929</v>
      </c>
      <c r="C122" s="185" t="s">
        <v>930</v>
      </c>
      <c r="D122" s="177" t="s">
        <v>367</v>
      </c>
      <c r="E122" s="178">
        <v>5.0675800000000004</v>
      </c>
      <c r="F122" s="179"/>
      <c r="G122" s="180">
        <f>ROUND(E122*F122,2)</f>
        <v>0</v>
      </c>
      <c r="H122" s="179"/>
      <c r="I122" s="180">
        <f>ROUND(E122*H122,2)</f>
        <v>0</v>
      </c>
      <c r="J122" s="179"/>
      <c r="K122" s="180">
        <f>ROUND(E122*J122,2)</f>
        <v>0</v>
      </c>
      <c r="L122" s="180">
        <v>21</v>
      </c>
      <c r="M122" s="180">
        <f>G122*(1+L122/100)</f>
        <v>0</v>
      </c>
      <c r="N122" s="178">
        <v>0</v>
      </c>
      <c r="O122" s="178">
        <f>ROUND(E122*N122,2)</f>
        <v>0</v>
      </c>
      <c r="P122" s="178">
        <v>0</v>
      </c>
      <c r="Q122" s="178">
        <f>ROUND(E122*P122,2)</f>
        <v>0</v>
      </c>
      <c r="R122" s="180" t="s">
        <v>477</v>
      </c>
      <c r="S122" s="180" t="s">
        <v>272</v>
      </c>
      <c r="T122" s="181" t="s">
        <v>272</v>
      </c>
      <c r="U122" s="160">
        <v>0</v>
      </c>
      <c r="V122" s="160">
        <f>ROUND(E122*U122,2)</f>
        <v>0</v>
      </c>
      <c r="W122" s="160"/>
      <c r="X122" s="160" t="s">
        <v>709</v>
      </c>
      <c r="Y122" s="160" t="s">
        <v>275</v>
      </c>
      <c r="Z122" s="149"/>
      <c r="AA122" s="149"/>
      <c r="AB122" s="149"/>
      <c r="AC122" s="149"/>
      <c r="AD122" s="149"/>
      <c r="AE122" s="149"/>
      <c r="AF122" s="149"/>
      <c r="AG122" s="149" t="s">
        <v>710</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2" x14ac:dyDescent="0.2">
      <c r="A123" s="156"/>
      <c r="B123" s="157"/>
      <c r="C123" s="186" t="s">
        <v>712</v>
      </c>
      <c r="D123" s="165"/>
      <c r="E123" s="166"/>
      <c r="F123" s="160"/>
      <c r="G123" s="160"/>
      <c r="H123" s="160"/>
      <c r="I123" s="160"/>
      <c r="J123" s="160"/>
      <c r="K123" s="160"/>
      <c r="L123" s="160"/>
      <c r="M123" s="160"/>
      <c r="N123" s="159"/>
      <c r="O123" s="159"/>
      <c r="P123" s="159"/>
      <c r="Q123" s="159"/>
      <c r="R123" s="160"/>
      <c r="S123" s="160"/>
      <c r="T123" s="160"/>
      <c r="U123" s="160"/>
      <c r="V123" s="160"/>
      <c r="W123" s="160"/>
      <c r="X123" s="160"/>
      <c r="Y123" s="160"/>
      <c r="Z123" s="149"/>
      <c r="AA123" s="149"/>
      <c r="AB123" s="149"/>
      <c r="AC123" s="149"/>
      <c r="AD123" s="149"/>
      <c r="AE123" s="149"/>
      <c r="AF123" s="149"/>
      <c r="AG123" s="149" t="s">
        <v>284</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x14ac:dyDescent="0.2">
      <c r="A124" s="156"/>
      <c r="B124" s="157"/>
      <c r="C124" s="186" t="s">
        <v>927</v>
      </c>
      <c r="D124" s="165"/>
      <c r="E124" s="166"/>
      <c r="F124" s="160"/>
      <c r="G124" s="160"/>
      <c r="H124" s="160"/>
      <c r="I124" s="160"/>
      <c r="J124" s="160"/>
      <c r="K124" s="160"/>
      <c r="L124" s="160"/>
      <c r="M124" s="160"/>
      <c r="N124" s="159"/>
      <c r="O124" s="159"/>
      <c r="P124" s="159"/>
      <c r="Q124" s="159"/>
      <c r="R124" s="160"/>
      <c r="S124" s="160"/>
      <c r="T124" s="160"/>
      <c r="U124" s="160"/>
      <c r="V124" s="160"/>
      <c r="W124" s="160"/>
      <c r="X124" s="160"/>
      <c r="Y124" s="160"/>
      <c r="Z124" s="149"/>
      <c r="AA124" s="149"/>
      <c r="AB124" s="149"/>
      <c r="AC124" s="149"/>
      <c r="AD124" s="149"/>
      <c r="AE124" s="149"/>
      <c r="AF124" s="149"/>
      <c r="AG124" s="149" t="s">
        <v>284</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x14ac:dyDescent="0.2">
      <c r="A125" s="156"/>
      <c r="B125" s="157"/>
      <c r="C125" s="186" t="s">
        <v>928</v>
      </c>
      <c r="D125" s="165"/>
      <c r="E125" s="166">
        <v>5.0675800000000004</v>
      </c>
      <c r="F125" s="160"/>
      <c r="G125" s="160"/>
      <c r="H125" s="160"/>
      <c r="I125" s="160"/>
      <c r="J125" s="160"/>
      <c r="K125" s="160"/>
      <c r="L125" s="160"/>
      <c r="M125" s="160"/>
      <c r="N125" s="159"/>
      <c r="O125" s="159"/>
      <c r="P125" s="159"/>
      <c r="Q125" s="159"/>
      <c r="R125" s="160"/>
      <c r="S125" s="160"/>
      <c r="T125" s="160"/>
      <c r="U125" s="160"/>
      <c r="V125" s="160"/>
      <c r="W125" s="160"/>
      <c r="X125" s="160"/>
      <c r="Y125" s="160"/>
      <c r="Z125" s="149"/>
      <c r="AA125" s="149"/>
      <c r="AB125" s="149"/>
      <c r="AC125" s="149"/>
      <c r="AD125" s="149"/>
      <c r="AE125" s="149"/>
      <c r="AF125" s="149"/>
      <c r="AG125" s="149" t="s">
        <v>284</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2" x14ac:dyDescent="0.2">
      <c r="A126" s="156"/>
      <c r="B126" s="157"/>
      <c r="C126" s="251"/>
      <c r="D126" s="252"/>
      <c r="E126" s="252"/>
      <c r="F126" s="252"/>
      <c r="G126" s="252"/>
      <c r="H126" s="160"/>
      <c r="I126" s="160"/>
      <c r="J126" s="160"/>
      <c r="K126" s="160"/>
      <c r="L126" s="160"/>
      <c r="M126" s="160"/>
      <c r="N126" s="159"/>
      <c r="O126" s="159"/>
      <c r="P126" s="159"/>
      <c r="Q126" s="159"/>
      <c r="R126" s="160"/>
      <c r="S126" s="160"/>
      <c r="T126" s="160"/>
      <c r="U126" s="160"/>
      <c r="V126" s="160"/>
      <c r="W126" s="160"/>
      <c r="X126" s="160"/>
      <c r="Y126" s="160"/>
      <c r="Z126" s="149"/>
      <c r="AA126" s="149"/>
      <c r="AB126" s="149"/>
      <c r="AC126" s="149"/>
      <c r="AD126" s="149"/>
      <c r="AE126" s="149"/>
      <c r="AF126" s="149"/>
      <c r="AG126" s="149" t="s">
        <v>279</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ht="22.5" outlineLevel="1" x14ac:dyDescent="0.2">
      <c r="A127" s="175">
        <v>28</v>
      </c>
      <c r="B127" s="176" t="s">
        <v>931</v>
      </c>
      <c r="C127" s="185" t="s">
        <v>932</v>
      </c>
      <c r="D127" s="177" t="s">
        <v>367</v>
      </c>
      <c r="E127" s="178">
        <v>5.0675800000000004</v>
      </c>
      <c r="F127" s="179"/>
      <c r="G127" s="180">
        <f>ROUND(E127*F127,2)</f>
        <v>0</v>
      </c>
      <c r="H127" s="179"/>
      <c r="I127" s="180">
        <f>ROUND(E127*H127,2)</f>
        <v>0</v>
      </c>
      <c r="J127" s="179"/>
      <c r="K127" s="180">
        <f>ROUND(E127*J127,2)</f>
        <v>0</v>
      </c>
      <c r="L127" s="180">
        <v>21</v>
      </c>
      <c r="M127" s="180">
        <f>G127*(1+L127/100)</f>
        <v>0</v>
      </c>
      <c r="N127" s="178">
        <v>0</v>
      </c>
      <c r="O127" s="178">
        <f>ROUND(E127*N127,2)</f>
        <v>0</v>
      </c>
      <c r="P127" s="178">
        <v>0</v>
      </c>
      <c r="Q127" s="178">
        <f>ROUND(E127*P127,2)</f>
        <v>0</v>
      </c>
      <c r="R127" s="180" t="s">
        <v>933</v>
      </c>
      <c r="S127" s="180" t="s">
        <v>272</v>
      </c>
      <c r="T127" s="181" t="s">
        <v>272</v>
      </c>
      <c r="U127" s="160">
        <v>0.83199999999999996</v>
      </c>
      <c r="V127" s="160">
        <f>ROUND(E127*U127,2)</f>
        <v>4.22</v>
      </c>
      <c r="W127" s="160"/>
      <c r="X127" s="160" t="s">
        <v>709</v>
      </c>
      <c r="Y127" s="160" t="s">
        <v>275</v>
      </c>
      <c r="Z127" s="149"/>
      <c r="AA127" s="149"/>
      <c r="AB127" s="149"/>
      <c r="AC127" s="149"/>
      <c r="AD127" s="149"/>
      <c r="AE127" s="149"/>
      <c r="AF127" s="149"/>
      <c r="AG127" s="149" t="s">
        <v>710</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2" x14ac:dyDescent="0.2">
      <c r="A128" s="156"/>
      <c r="B128" s="157"/>
      <c r="C128" s="260" t="s">
        <v>934</v>
      </c>
      <c r="D128" s="261"/>
      <c r="E128" s="261"/>
      <c r="F128" s="261"/>
      <c r="G128" s="261"/>
      <c r="H128" s="160"/>
      <c r="I128" s="160"/>
      <c r="J128" s="160"/>
      <c r="K128" s="160"/>
      <c r="L128" s="160"/>
      <c r="M128" s="160"/>
      <c r="N128" s="159"/>
      <c r="O128" s="159"/>
      <c r="P128" s="159"/>
      <c r="Q128" s="159"/>
      <c r="R128" s="160"/>
      <c r="S128" s="160"/>
      <c r="T128" s="160"/>
      <c r="U128" s="160"/>
      <c r="V128" s="160"/>
      <c r="W128" s="160"/>
      <c r="X128" s="160"/>
      <c r="Y128" s="160"/>
      <c r="Z128" s="149"/>
      <c r="AA128" s="149"/>
      <c r="AB128" s="149"/>
      <c r="AC128" s="149"/>
      <c r="AD128" s="149"/>
      <c r="AE128" s="149"/>
      <c r="AF128" s="149"/>
      <c r="AG128" s="149" t="s">
        <v>316</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83" t="str">
        <f>C128</f>
        <v>nebo vybouraných hmot nošením nebo přehazováním k místu nakládky přístupnému normálním dopravním prostředkům do 10 m,</v>
      </c>
      <c r="BB128" s="149"/>
      <c r="BC128" s="149"/>
      <c r="BD128" s="149"/>
      <c r="BE128" s="149"/>
      <c r="BF128" s="149"/>
      <c r="BG128" s="149"/>
      <c r="BH128" s="149"/>
    </row>
    <row r="129" spans="1:60" ht="22.5" outlineLevel="2" x14ac:dyDescent="0.2">
      <c r="A129" s="156"/>
      <c r="B129" s="157"/>
      <c r="C129" s="264" t="s">
        <v>935</v>
      </c>
      <c r="D129" s="265"/>
      <c r="E129" s="265"/>
      <c r="F129" s="265"/>
      <c r="G129" s="265"/>
      <c r="H129" s="160"/>
      <c r="I129" s="160"/>
      <c r="J129" s="160"/>
      <c r="K129" s="160"/>
      <c r="L129" s="160"/>
      <c r="M129" s="160"/>
      <c r="N129" s="159"/>
      <c r="O129" s="159"/>
      <c r="P129" s="159"/>
      <c r="Q129" s="159"/>
      <c r="R129" s="160"/>
      <c r="S129" s="160"/>
      <c r="T129" s="160"/>
      <c r="U129" s="160"/>
      <c r="V129" s="160"/>
      <c r="W129" s="160"/>
      <c r="X129" s="160"/>
      <c r="Y129" s="160"/>
      <c r="Z129" s="149"/>
      <c r="AA129" s="149"/>
      <c r="AB129" s="149"/>
      <c r="AC129" s="149"/>
      <c r="AD129" s="149"/>
      <c r="AE129" s="149"/>
      <c r="AF129" s="149"/>
      <c r="AG129" s="149" t="s">
        <v>278</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83" t="str">
        <f>C129</f>
        <v>S naložením suti nebo vybouraných hmot do dopravního prostředku a na jejich vyložením, popřípadě přeložením na normální dopravní prostředek.</v>
      </c>
      <c r="BB129" s="149"/>
      <c r="BC129" s="149"/>
      <c r="BD129" s="149"/>
      <c r="BE129" s="149"/>
      <c r="BF129" s="149"/>
      <c r="BG129" s="149"/>
      <c r="BH129" s="149"/>
    </row>
    <row r="130" spans="1:60" outlineLevel="2" x14ac:dyDescent="0.2">
      <c r="A130" s="156"/>
      <c r="B130" s="157"/>
      <c r="C130" s="186" t="s">
        <v>712</v>
      </c>
      <c r="D130" s="165"/>
      <c r="E130" s="166"/>
      <c r="F130" s="160"/>
      <c r="G130" s="160"/>
      <c r="H130" s="160"/>
      <c r="I130" s="160"/>
      <c r="J130" s="160"/>
      <c r="K130" s="160"/>
      <c r="L130" s="160"/>
      <c r="M130" s="160"/>
      <c r="N130" s="159"/>
      <c r="O130" s="159"/>
      <c r="P130" s="159"/>
      <c r="Q130" s="159"/>
      <c r="R130" s="160"/>
      <c r="S130" s="160"/>
      <c r="T130" s="160"/>
      <c r="U130" s="160"/>
      <c r="V130" s="160"/>
      <c r="W130" s="160"/>
      <c r="X130" s="160"/>
      <c r="Y130" s="160"/>
      <c r="Z130" s="149"/>
      <c r="AA130" s="149"/>
      <c r="AB130" s="149"/>
      <c r="AC130" s="149"/>
      <c r="AD130" s="149"/>
      <c r="AE130" s="149"/>
      <c r="AF130" s="149"/>
      <c r="AG130" s="149" t="s">
        <v>284</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3" x14ac:dyDescent="0.2">
      <c r="A131" s="156"/>
      <c r="B131" s="157"/>
      <c r="C131" s="186" t="s">
        <v>927</v>
      </c>
      <c r="D131" s="165"/>
      <c r="E131" s="166"/>
      <c r="F131" s="160"/>
      <c r="G131" s="160"/>
      <c r="H131" s="160"/>
      <c r="I131" s="160"/>
      <c r="J131" s="160"/>
      <c r="K131" s="160"/>
      <c r="L131" s="160"/>
      <c r="M131" s="160"/>
      <c r="N131" s="159"/>
      <c r="O131" s="159"/>
      <c r="P131" s="159"/>
      <c r="Q131" s="159"/>
      <c r="R131" s="160"/>
      <c r="S131" s="160"/>
      <c r="T131" s="160"/>
      <c r="U131" s="160"/>
      <c r="V131" s="160"/>
      <c r="W131" s="160"/>
      <c r="X131" s="160"/>
      <c r="Y131" s="160"/>
      <c r="Z131" s="149"/>
      <c r="AA131" s="149"/>
      <c r="AB131" s="149"/>
      <c r="AC131" s="149"/>
      <c r="AD131" s="149"/>
      <c r="AE131" s="149"/>
      <c r="AF131" s="149"/>
      <c r="AG131" s="149" t="s">
        <v>284</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3" x14ac:dyDescent="0.2">
      <c r="A132" s="156"/>
      <c r="B132" s="157"/>
      <c r="C132" s="186" t="s">
        <v>928</v>
      </c>
      <c r="D132" s="165"/>
      <c r="E132" s="166">
        <v>5.0675800000000004</v>
      </c>
      <c r="F132" s="160"/>
      <c r="G132" s="160"/>
      <c r="H132" s="160"/>
      <c r="I132" s="160"/>
      <c r="J132" s="160"/>
      <c r="K132" s="160"/>
      <c r="L132" s="160"/>
      <c r="M132" s="160"/>
      <c r="N132" s="159"/>
      <c r="O132" s="159"/>
      <c r="P132" s="159"/>
      <c r="Q132" s="159"/>
      <c r="R132" s="160"/>
      <c r="S132" s="160"/>
      <c r="T132" s="160"/>
      <c r="U132" s="160"/>
      <c r="V132" s="160"/>
      <c r="W132" s="160"/>
      <c r="X132" s="160"/>
      <c r="Y132" s="160"/>
      <c r="Z132" s="149"/>
      <c r="AA132" s="149"/>
      <c r="AB132" s="149"/>
      <c r="AC132" s="149"/>
      <c r="AD132" s="149"/>
      <c r="AE132" s="149"/>
      <c r="AF132" s="149"/>
      <c r="AG132" s="149" t="s">
        <v>284</v>
      </c>
      <c r="AH132" s="149">
        <v>0</v>
      </c>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x14ac:dyDescent="0.2">
      <c r="A133" s="156"/>
      <c r="B133" s="157"/>
      <c r="C133" s="251"/>
      <c r="D133" s="252"/>
      <c r="E133" s="252"/>
      <c r="F133" s="252"/>
      <c r="G133" s="252"/>
      <c r="H133" s="160"/>
      <c r="I133" s="160"/>
      <c r="J133" s="160"/>
      <c r="K133" s="160"/>
      <c r="L133" s="160"/>
      <c r="M133" s="160"/>
      <c r="N133" s="159"/>
      <c r="O133" s="159"/>
      <c r="P133" s="159"/>
      <c r="Q133" s="159"/>
      <c r="R133" s="160"/>
      <c r="S133" s="160"/>
      <c r="T133" s="160"/>
      <c r="U133" s="160"/>
      <c r="V133" s="160"/>
      <c r="W133" s="160"/>
      <c r="X133" s="160"/>
      <c r="Y133" s="160"/>
      <c r="Z133" s="149"/>
      <c r="AA133" s="149"/>
      <c r="AB133" s="149"/>
      <c r="AC133" s="149"/>
      <c r="AD133" s="149"/>
      <c r="AE133" s="149"/>
      <c r="AF133" s="149"/>
      <c r="AG133" s="149" t="s">
        <v>279</v>
      </c>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2.5" outlineLevel="1" x14ac:dyDescent="0.2">
      <c r="A134" s="175">
        <v>29</v>
      </c>
      <c r="B134" s="176" t="s">
        <v>936</v>
      </c>
      <c r="C134" s="185" t="s">
        <v>937</v>
      </c>
      <c r="D134" s="177" t="s">
        <v>367</v>
      </c>
      <c r="E134" s="178">
        <v>5.0675800000000004</v>
      </c>
      <c r="F134" s="179"/>
      <c r="G134" s="180">
        <f>ROUND(E134*F134,2)</f>
        <v>0</v>
      </c>
      <c r="H134" s="179"/>
      <c r="I134" s="180">
        <f>ROUND(E134*H134,2)</f>
        <v>0</v>
      </c>
      <c r="J134" s="179"/>
      <c r="K134" s="180">
        <f>ROUND(E134*J134,2)</f>
        <v>0</v>
      </c>
      <c r="L134" s="180">
        <v>21</v>
      </c>
      <c r="M134" s="180">
        <f>G134*(1+L134/100)</f>
        <v>0</v>
      </c>
      <c r="N134" s="178">
        <v>0</v>
      </c>
      <c r="O134" s="178">
        <f>ROUND(E134*N134,2)</f>
        <v>0</v>
      </c>
      <c r="P134" s="178">
        <v>0</v>
      </c>
      <c r="Q134" s="178">
        <f>ROUND(E134*P134,2)</f>
        <v>0</v>
      </c>
      <c r="R134" s="180" t="s">
        <v>933</v>
      </c>
      <c r="S134" s="180" t="s">
        <v>272</v>
      </c>
      <c r="T134" s="181" t="s">
        <v>272</v>
      </c>
      <c r="U134" s="160">
        <v>0.36</v>
      </c>
      <c r="V134" s="160">
        <f>ROUND(E134*U134,2)</f>
        <v>1.82</v>
      </c>
      <c r="W134" s="160"/>
      <c r="X134" s="160" t="s">
        <v>709</v>
      </c>
      <c r="Y134" s="160" t="s">
        <v>275</v>
      </c>
      <c r="Z134" s="149"/>
      <c r="AA134" s="149"/>
      <c r="AB134" s="149"/>
      <c r="AC134" s="149"/>
      <c r="AD134" s="149"/>
      <c r="AE134" s="149"/>
      <c r="AF134" s="149"/>
      <c r="AG134" s="149" t="s">
        <v>710</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x14ac:dyDescent="0.2">
      <c r="A135" s="156"/>
      <c r="B135" s="157"/>
      <c r="C135" s="260" t="s">
        <v>934</v>
      </c>
      <c r="D135" s="261"/>
      <c r="E135" s="261"/>
      <c r="F135" s="261"/>
      <c r="G135" s="261"/>
      <c r="H135" s="160"/>
      <c r="I135" s="160"/>
      <c r="J135" s="160"/>
      <c r="K135" s="160"/>
      <c r="L135" s="160"/>
      <c r="M135" s="160"/>
      <c r="N135" s="159"/>
      <c r="O135" s="159"/>
      <c r="P135" s="159"/>
      <c r="Q135" s="159"/>
      <c r="R135" s="160"/>
      <c r="S135" s="160"/>
      <c r="T135" s="160"/>
      <c r="U135" s="160"/>
      <c r="V135" s="160"/>
      <c r="W135" s="160"/>
      <c r="X135" s="160"/>
      <c r="Y135" s="160"/>
      <c r="Z135" s="149"/>
      <c r="AA135" s="149"/>
      <c r="AB135" s="149"/>
      <c r="AC135" s="149"/>
      <c r="AD135" s="149"/>
      <c r="AE135" s="149"/>
      <c r="AF135" s="149"/>
      <c r="AG135" s="149" t="s">
        <v>316</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83" t="str">
        <f>C135</f>
        <v>nebo vybouraných hmot nošením nebo přehazováním k místu nakládky přístupnému normálním dopravním prostředkům do 10 m,</v>
      </c>
      <c r="BB135" s="149"/>
      <c r="BC135" s="149"/>
      <c r="BD135" s="149"/>
      <c r="BE135" s="149"/>
      <c r="BF135" s="149"/>
      <c r="BG135" s="149"/>
      <c r="BH135" s="149"/>
    </row>
    <row r="136" spans="1:60" outlineLevel="2" x14ac:dyDescent="0.2">
      <c r="A136" s="156"/>
      <c r="B136" s="157"/>
      <c r="C136" s="186" t="s">
        <v>712</v>
      </c>
      <c r="D136" s="165"/>
      <c r="E136" s="166"/>
      <c r="F136" s="160"/>
      <c r="G136" s="160"/>
      <c r="H136" s="160"/>
      <c r="I136" s="160"/>
      <c r="J136" s="160"/>
      <c r="K136" s="160"/>
      <c r="L136" s="160"/>
      <c r="M136" s="160"/>
      <c r="N136" s="159"/>
      <c r="O136" s="159"/>
      <c r="P136" s="159"/>
      <c r="Q136" s="159"/>
      <c r="R136" s="160"/>
      <c r="S136" s="160"/>
      <c r="T136" s="160"/>
      <c r="U136" s="160"/>
      <c r="V136" s="160"/>
      <c r="W136" s="160"/>
      <c r="X136" s="160"/>
      <c r="Y136" s="160"/>
      <c r="Z136" s="149"/>
      <c r="AA136" s="149"/>
      <c r="AB136" s="149"/>
      <c r="AC136" s="149"/>
      <c r="AD136" s="149"/>
      <c r="AE136" s="149"/>
      <c r="AF136" s="149"/>
      <c r="AG136" s="149" t="s">
        <v>284</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x14ac:dyDescent="0.2">
      <c r="A137" s="156"/>
      <c r="B137" s="157"/>
      <c r="C137" s="186" t="s">
        <v>927</v>
      </c>
      <c r="D137" s="165"/>
      <c r="E137" s="166"/>
      <c r="F137" s="160"/>
      <c r="G137" s="160"/>
      <c r="H137" s="160"/>
      <c r="I137" s="160"/>
      <c r="J137" s="160"/>
      <c r="K137" s="160"/>
      <c r="L137" s="160"/>
      <c r="M137" s="160"/>
      <c r="N137" s="159"/>
      <c r="O137" s="159"/>
      <c r="P137" s="159"/>
      <c r="Q137" s="159"/>
      <c r="R137" s="160"/>
      <c r="S137" s="160"/>
      <c r="T137" s="160"/>
      <c r="U137" s="160"/>
      <c r="V137" s="160"/>
      <c r="W137" s="160"/>
      <c r="X137" s="160"/>
      <c r="Y137" s="160"/>
      <c r="Z137" s="149"/>
      <c r="AA137" s="149"/>
      <c r="AB137" s="149"/>
      <c r="AC137" s="149"/>
      <c r="AD137" s="149"/>
      <c r="AE137" s="149"/>
      <c r="AF137" s="149"/>
      <c r="AG137" s="149" t="s">
        <v>284</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3" x14ac:dyDescent="0.2">
      <c r="A138" s="156"/>
      <c r="B138" s="157"/>
      <c r="C138" s="186" t="s">
        <v>928</v>
      </c>
      <c r="D138" s="165"/>
      <c r="E138" s="166">
        <v>5.0675800000000004</v>
      </c>
      <c r="F138" s="160"/>
      <c r="G138" s="160"/>
      <c r="H138" s="160"/>
      <c r="I138" s="160"/>
      <c r="J138" s="160"/>
      <c r="K138" s="160"/>
      <c r="L138" s="160"/>
      <c r="M138" s="160"/>
      <c r="N138" s="159"/>
      <c r="O138" s="159"/>
      <c r="P138" s="159"/>
      <c r="Q138" s="159"/>
      <c r="R138" s="160"/>
      <c r="S138" s="160"/>
      <c r="T138" s="160"/>
      <c r="U138" s="160"/>
      <c r="V138" s="160"/>
      <c r="W138" s="160"/>
      <c r="X138" s="160"/>
      <c r="Y138" s="160"/>
      <c r="Z138" s="149"/>
      <c r="AA138" s="149"/>
      <c r="AB138" s="149"/>
      <c r="AC138" s="149"/>
      <c r="AD138" s="149"/>
      <c r="AE138" s="149"/>
      <c r="AF138" s="149"/>
      <c r="AG138" s="149" t="s">
        <v>284</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2" x14ac:dyDescent="0.2">
      <c r="A139" s="156"/>
      <c r="B139" s="157"/>
      <c r="C139" s="251"/>
      <c r="D139" s="252"/>
      <c r="E139" s="252"/>
      <c r="F139" s="252"/>
      <c r="G139" s="252"/>
      <c r="H139" s="160"/>
      <c r="I139" s="160"/>
      <c r="J139" s="160"/>
      <c r="K139" s="160"/>
      <c r="L139" s="160"/>
      <c r="M139" s="160"/>
      <c r="N139" s="159"/>
      <c r="O139" s="159"/>
      <c r="P139" s="159"/>
      <c r="Q139" s="159"/>
      <c r="R139" s="160"/>
      <c r="S139" s="160"/>
      <c r="T139" s="160"/>
      <c r="U139" s="160"/>
      <c r="V139" s="160"/>
      <c r="W139" s="160"/>
      <c r="X139" s="160"/>
      <c r="Y139" s="160"/>
      <c r="Z139" s="149"/>
      <c r="AA139" s="149"/>
      <c r="AB139" s="149"/>
      <c r="AC139" s="149"/>
      <c r="AD139" s="149"/>
      <c r="AE139" s="149"/>
      <c r="AF139" s="149"/>
      <c r="AG139" s="149" t="s">
        <v>279</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x14ac:dyDescent="0.2">
      <c r="A140" s="3"/>
      <c r="B140" s="4"/>
      <c r="C140" s="187"/>
      <c r="D140" s="6"/>
      <c r="E140" s="3"/>
      <c r="F140" s="3"/>
      <c r="G140" s="3"/>
      <c r="H140" s="3"/>
      <c r="I140" s="3"/>
      <c r="J140" s="3"/>
      <c r="K140" s="3"/>
      <c r="L140" s="3"/>
      <c r="M140" s="3"/>
      <c r="N140" s="3"/>
      <c r="O140" s="3"/>
      <c r="P140" s="3"/>
      <c r="Q140" s="3"/>
      <c r="R140" s="3"/>
      <c r="S140" s="3"/>
      <c r="T140" s="3"/>
      <c r="U140" s="3"/>
      <c r="V140" s="3"/>
      <c r="W140" s="3"/>
      <c r="X140" s="3"/>
      <c r="Y140" s="3"/>
      <c r="AE140">
        <v>15</v>
      </c>
      <c r="AF140">
        <v>21</v>
      </c>
      <c r="AG140" t="s">
        <v>253</v>
      </c>
    </row>
    <row r="141" spans="1:60" x14ac:dyDescent="0.2">
      <c r="A141" s="152"/>
      <c r="B141" s="153" t="s">
        <v>29</v>
      </c>
      <c r="C141" s="188"/>
      <c r="D141" s="154"/>
      <c r="E141" s="155"/>
      <c r="F141" s="155"/>
      <c r="G141" s="174">
        <f>G8+G17+G36+G48+G52+G60+G88+G105</f>
        <v>0</v>
      </c>
      <c r="H141" s="3"/>
      <c r="I141" s="3"/>
      <c r="J141" s="3"/>
      <c r="K141" s="3"/>
      <c r="L141" s="3"/>
      <c r="M141" s="3"/>
      <c r="N141" s="3"/>
      <c r="O141" s="3"/>
      <c r="P141" s="3"/>
      <c r="Q141" s="3"/>
      <c r="R141" s="3"/>
      <c r="S141" s="3"/>
      <c r="T141" s="3"/>
      <c r="U141" s="3"/>
      <c r="V141" s="3"/>
      <c r="W141" s="3"/>
      <c r="X141" s="3"/>
      <c r="Y141" s="3"/>
      <c r="AE141">
        <f>SUMIF(L7:L139,AE140,G7:G139)</f>
        <v>0</v>
      </c>
      <c r="AF141">
        <f>SUMIF(L7:L139,AF140,G7:G139)</f>
        <v>0</v>
      </c>
      <c r="AG141" t="s">
        <v>306</v>
      </c>
    </row>
    <row r="142" spans="1:60" x14ac:dyDescent="0.2">
      <c r="C142" s="189"/>
      <c r="D142" s="10"/>
      <c r="AG142" t="s">
        <v>307</v>
      </c>
    </row>
    <row r="143" spans="1:60" x14ac:dyDescent="0.2">
      <c r="D143" s="10"/>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iDwBDazsTQ9fFJcM3D4pSeYwzQ9M0fOgZ1A/AWjn6JheP5WiOK7uxwbgJdAZz74feSZ7HlDWdK0KuolsZ1CQ==" saltValue="ujv/OrW/hWy7zrUKEovxRQ==" spinCount="100000" sheet="1" formatRows="0"/>
  <mergeCells count="46">
    <mergeCell ref="C31:G31"/>
    <mergeCell ref="A1:G1"/>
    <mergeCell ref="C2:G2"/>
    <mergeCell ref="C3:G3"/>
    <mergeCell ref="C4:G4"/>
    <mergeCell ref="C12:G12"/>
    <mergeCell ref="C16:G16"/>
    <mergeCell ref="C19:G19"/>
    <mergeCell ref="C21:G21"/>
    <mergeCell ref="C23:G23"/>
    <mergeCell ref="C25:G25"/>
    <mergeCell ref="C27:G27"/>
    <mergeCell ref="C63:G63"/>
    <mergeCell ref="C33:G33"/>
    <mergeCell ref="C35:G35"/>
    <mergeCell ref="C40:G40"/>
    <mergeCell ref="C42:G42"/>
    <mergeCell ref="C43:G43"/>
    <mergeCell ref="C45:G45"/>
    <mergeCell ref="C47:G47"/>
    <mergeCell ref="C50:G50"/>
    <mergeCell ref="C51:G51"/>
    <mergeCell ref="C57:G57"/>
    <mergeCell ref="C59:G59"/>
    <mergeCell ref="C104:G104"/>
    <mergeCell ref="C66:G66"/>
    <mergeCell ref="C69:G69"/>
    <mergeCell ref="C71:G71"/>
    <mergeCell ref="C75:G75"/>
    <mergeCell ref="C79:G79"/>
    <mergeCell ref="C83:G83"/>
    <mergeCell ref="C87:G87"/>
    <mergeCell ref="C90:G90"/>
    <mergeCell ref="C95:G95"/>
    <mergeCell ref="C97:G97"/>
    <mergeCell ref="C98:G98"/>
    <mergeCell ref="C129:G129"/>
    <mergeCell ref="C133:G133"/>
    <mergeCell ref="C135:G135"/>
    <mergeCell ref="C139:G139"/>
    <mergeCell ref="C110:G110"/>
    <mergeCell ref="C112:G112"/>
    <mergeCell ref="C116:G116"/>
    <mergeCell ref="C121:G121"/>
    <mergeCell ref="C126:G126"/>
    <mergeCell ref="C128:G128"/>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52367-8554-4C76-A645-F79AD9ECA306}">
  <sheetPr>
    <outlinePr summaryBelow="0"/>
  </sheetPr>
  <dimension ref="A1:BH5000"/>
  <sheetViews>
    <sheetView tabSelected="1" zoomScaleNormal="100" workbookViewId="0">
      <pane ySplit="7" topLeftCell="A215" activePane="bottomLeft" state="frozen"/>
      <selection pane="bottomLeft" activeCell="E221" sqref="E221"/>
    </sheetView>
  </sheetViews>
  <sheetFormatPr defaultRowHeight="12.75" outlineLevelRow="3"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3" t="s">
        <v>308</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64</v>
      </c>
      <c r="C3" s="254" t="s">
        <v>65</v>
      </c>
      <c r="D3" s="255"/>
      <c r="E3" s="255"/>
      <c r="F3" s="255"/>
      <c r="G3" s="256"/>
      <c r="AC3" s="123" t="s">
        <v>241</v>
      </c>
      <c r="AG3" t="s">
        <v>243</v>
      </c>
    </row>
    <row r="4" spans="1:60" ht="24.95" customHeight="1" x14ac:dyDescent="0.2">
      <c r="A4" s="142" t="s">
        <v>9</v>
      </c>
      <c r="B4" s="143" t="s">
        <v>66</v>
      </c>
      <c r="C4" s="257" t="s">
        <v>67</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176</v>
      </c>
      <c r="C8" s="184" t="s">
        <v>177</v>
      </c>
      <c r="D8" s="170"/>
      <c r="E8" s="171"/>
      <c r="F8" s="172"/>
      <c r="G8" s="172">
        <f>SUMIF(AG9:AG38,"&lt;&gt;NOR",G9:G38)</f>
        <v>0</v>
      </c>
      <c r="H8" s="172"/>
      <c r="I8" s="172">
        <f>SUM(I9:I38)</f>
        <v>0</v>
      </c>
      <c r="J8" s="172"/>
      <c r="K8" s="172">
        <f>SUM(K9:K38)</f>
        <v>0</v>
      </c>
      <c r="L8" s="172"/>
      <c r="M8" s="172">
        <f>SUM(M9:M38)</f>
        <v>0</v>
      </c>
      <c r="N8" s="171"/>
      <c r="O8" s="171">
        <f>SUM(O9:O38)</f>
        <v>0</v>
      </c>
      <c r="P8" s="171"/>
      <c r="Q8" s="171">
        <f>SUM(Q9:Q38)</f>
        <v>0.17</v>
      </c>
      <c r="R8" s="172"/>
      <c r="S8" s="172"/>
      <c r="T8" s="173"/>
      <c r="U8" s="167"/>
      <c r="V8" s="167">
        <f>SUM(V9:V38)</f>
        <v>9.07</v>
      </c>
      <c r="W8" s="167"/>
      <c r="X8" s="167"/>
      <c r="Y8" s="167"/>
      <c r="AG8" t="s">
        <v>268</v>
      </c>
    </row>
    <row r="9" spans="1:60" ht="22.5" outlineLevel="1" x14ac:dyDescent="0.2">
      <c r="A9" s="175">
        <v>1</v>
      </c>
      <c r="B9" s="176" t="s">
        <v>938</v>
      </c>
      <c r="C9" s="185" t="s">
        <v>939</v>
      </c>
      <c r="D9" s="177" t="s">
        <v>389</v>
      </c>
      <c r="E9" s="178">
        <v>8.4823000000000004</v>
      </c>
      <c r="F9" s="179"/>
      <c r="G9" s="180">
        <f>ROUND(E9*F9,2)</f>
        <v>0</v>
      </c>
      <c r="H9" s="179"/>
      <c r="I9" s="180">
        <f>ROUND(E9*H9,2)</f>
        <v>0</v>
      </c>
      <c r="J9" s="179"/>
      <c r="K9" s="180">
        <f>ROUND(E9*J9,2)</f>
        <v>0</v>
      </c>
      <c r="L9" s="180">
        <v>21</v>
      </c>
      <c r="M9" s="180">
        <f>G9*(1+L9/100)</f>
        <v>0</v>
      </c>
      <c r="N9" s="178">
        <v>0</v>
      </c>
      <c r="O9" s="178">
        <f>ROUND(E9*N9,2)</f>
        <v>0</v>
      </c>
      <c r="P9" s="178">
        <v>0.02</v>
      </c>
      <c r="Q9" s="178">
        <f>ROUND(E9*P9,2)</f>
        <v>0.17</v>
      </c>
      <c r="R9" s="180" t="s">
        <v>345</v>
      </c>
      <c r="S9" s="180" t="s">
        <v>272</v>
      </c>
      <c r="T9" s="181" t="s">
        <v>272</v>
      </c>
      <c r="U9" s="160">
        <v>0.35</v>
      </c>
      <c r="V9" s="160">
        <f>ROUND(E9*U9,2)</f>
        <v>2.97</v>
      </c>
      <c r="W9" s="160"/>
      <c r="X9" s="160" t="s">
        <v>313</v>
      </c>
      <c r="Y9" s="160" t="s">
        <v>275</v>
      </c>
      <c r="Z9" s="149"/>
      <c r="AA9" s="149"/>
      <c r="AB9" s="149"/>
      <c r="AC9" s="149"/>
      <c r="AD9" s="149"/>
      <c r="AE9" s="149"/>
      <c r="AF9" s="149"/>
      <c r="AG9" s="149" t="s">
        <v>554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2.5" outlineLevel="2" x14ac:dyDescent="0.2">
      <c r="A10" s="156"/>
      <c r="B10" s="157"/>
      <c r="C10" s="186" t="s">
        <v>940</v>
      </c>
      <c r="D10" s="165"/>
      <c r="E10" s="166">
        <v>8.4823000000000004</v>
      </c>
      <c r="F10" s="160"/>
      <c r="G10" s="160"/>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284</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x14ac:dyDescent="0.2">
      <c r="A11" s="156"/>
      <c r="B11" s="157"/>
      <c r="C11" s="251"/>
      <c r="D11" s="252"/>
      <c r="E11" s="252"/>
      <c r="F11" s="252"/>
      <c r="G11" s="252"/>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279</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
      <c r="A12" s="175">
        <v>2</v>
      </c>
      <c r="B12" s="176" t="s">
        <v>941</v>
      </c>
      <c r="C12" s="185" t="s">
        <v>942</v>
      </c>
      <c r="D12" s="177" t="s">
        <v>357</v>
      </c>
      <c r="E12" s="178">
        <v>5</v>
      </c>
      <c r="F12" s="179"/>
      <c r="G12" s="180">
        <f>ROUND(E12*F12,2)</f>
        <v>0</v>
      </c>
      <c r="H12" s="179"/>
      <c r="I12" s="180">
        <f>ROUND(E12*H12,2)</f>
        <v>0</v>
      </c>
      <c r="J12" s="179"/>
      <c r="K12" s="180">
        <f>ROUND(E12*J12,2)</f>
        <v>0</v>
      </c>
      <c r="L12" s="180">
        <v>21</v>
      </c>
      <c r="M12" s="180">
        <f>G12*(1+L12/100)</f>
        <v>0</v>
      </c>
      <c r="N12" s="178">
        <v>5.0000000000000002E-5</v>
      </c>
      <c r="O12" s="178">
        <f>ROUND(E12*N12,2)</f>
        <v>0</v>
      </c>
      <c r="P12" s="178">
        <v>0</v>
      </c>
      <c r="Q12" s="178">
        <f>ROUND(E12*P12,2)</f>
        <v>0</v>
      </c>
      <c r="R12" s="180" t="s">
        <v>345</v>
      </c>
      <c r="S12" s="180" t="s">
        <v>272</v>
      </c>
      <c r="T12" s="181" t="s">
        <v>272</v>
      </c>
      <c r="U12" s="160">
        <v>0.5</v>
      </c>
      <c r="V12" s="160">
        <f>ROUND(E12*U12,2)</f>
        <v>2.5</v>
      </c>
      <c r="W12" s="160"/>
      <c r="X12" s="160" t="s">
        <v>313</v>
      </c>
      <c r="Y12" s="160" t="s">
        <v>275</v>
      </c>
      <c r="Z12" s="149"/>
      <c r="AA12" s="149"/>
      <c r="AB12" s="149"/>
      <c r="AC12" s="149"/>
      <c r="AD12" s="149"/>
      <c r="AE12" s="149"/>
      <c r="AF12" s="149"/>
      <c r="AG12" s="149" t="s">
        <v>554</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2.5" outlineLevel="2" x14ac:dyDescent="0.2">
      <c r="A13" s="156"/>
      <c r="B13" s="157"/>
      <c r="C13" s="249" t="s">
        <v>943</v>
      </c>
      <c r="D13" s="250"/>
      <c r="E13" s="250"/>
      <c r="F13" s="250"/>
      <c r="G13" s="250"/>
      <c r="H13" s="160"/>
      <c r="I13" s="160"/>
      <c r="J13" s="160"/>
      <c r="K13" s="160"/>
      <c r="L13" s="160"/>
      <c r="M13" s="160"/>
      <c r="N13" s="159"/>
      <c r="O13" s="159"/>
      <c r="P13" s="159"/>
      <c r="Q13" s="159"/>
      <c r="R13" s="160"/>
      <c r="S13" s="160"/>
      <c r="T13" s="160"/>
      <c r="U13" s="160"/>
      <c r="V13" s="160"/>
      <c r="W13" s="160"/>
      <c r="X13" s="160"/>
      <c r="Y13" s="160"/>
      <c r="Z13" s="149"/>
      <c r="AA13" s="149"/>
      <c r="AB13" s="149"/>
      <c r="AC13" s="149"/>
      <c r="AD13" s="149"/>
      <c r="AE13" s="149"/>
      <c r="AF13" s="149"/>
      <c r="AG13" s="149" t="s">
        <v>278</v>
      </c>
      <c r="AH13" s="149"/>
      <c r="AI13" s="149"/>
      <c r="AJ13" s="149"/>
      <c r="AK13" s="149"/>
      <c r="AL13" s="149"/>
      <c r="AM13" s="149"/>
      <c r="AN13" s="149"/>
      <c r="AO13" s="149"/>
      <c r="AP13" s="149"/>
      <c r="AQ13" s="149"/>
      <c r="AR13" s="149"/>
      <c r="AS13" s="149"/>
      <c r="AT13" s="149"/>
      <c r="AU13" s="149"/>
      <c r="AV13" s="149"/>
      <c r="AW13" s="149"/>
      <c r="AX13" s="149"/>
      <c r="AY13" s="149"/>
      <c r="AZ13" s="149"/>
      <c r="BA13" s="183" t="str">
        <f>C13</f>
        <v>Montáž manžety ke stěně nebo stropu pomocí rozpěrné hmoždinky se šroubem. Cena obsahuje i dodávku manžety a spojovacích prostředků.</v>
      </c>
      <c r="BB13" s="149"/>
      <c r="BC13" s="149"/>
      <c r="BD13" s="149"/>
      <c r="BE13" s="149"/>
      <c r="BF13" s="149"/>
      <c r="BG13" s="149"/>
      <c r="BH13" s="149"/>
    </row>
    <row r="14" spans="1:60" outlineLevel="3" x14ac:dyDescent="0.2">
      <c r="A14" s="156"/>
      <c r="B14" s="157"/>
      <c r="C14" s="264" t="s">
        <v>944</v>
      </c>
      <c r="D14" s="265"/>
      <c r="E14" s="265"/>
      <c r="F14" s="265"/>
      <c r="G14" s="265"/>
      <c r="H14" s="160"/>
      <c r="I14" s="160"/>
      <c r="J14" s="160"/>
      <c r="K14" s="160"/>
      <c r="L14" s="160"/>
      <c r="M14" s="160"/>
      <c r="N14" s="159"/>
      <c r="O14" s="159"/>
      <c r="P14" s="159"/>
      <c r="Q14" s="159"/>
      <c r="R14" s="160"/>
      <c r="S14" s="160"/>
      <c r="T14" s="160"/>
      <c r="U14" s="160"/>
      <c r="V14" s="160"/>
      <c r="W14" s="160"/>
      <c r="X14" s="160"/>
      <c r="Y14" s="160"/>
      <c r="Z14" s="149"/>
      <c r="AA14" s="149"/>
      <c r="AB14" s="149"/>
      <c r="AC14" s="149"/>
      <c r="AD14" s="149"/>
      <c r="AE14" s="149"/>
      <c r="AF14" s="149"/>
      <c r="AG14" s="149" t="s">
        <v>278</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2" x14ac:dyDescent="0.2">
      <c r="A15" s="156"/>
      <c r="B15" s="157"/>
      <c r="C15" s="186" t="s">
        <v>945</v>
      </c>
      <c r="D15" s="165"/>
      <c r="E15" s="166">
        <v>5</v>
      </c>
      <c r="F15" s="160"/>
      <c r="G15" s="160"/>
      <c r="H15" s="160"/>
      <c r="I15" s="160"/>
      <c r="J15" s="160"/>
      <c r="K15" s="160"/>
      <c r="L15" s="160"/>
      <c r="M15" s="160"/>
      <c r="N15" s="159"/>
      <c r="O15" s="159"/>
      <c r="P15" s="159"/>
      <c r="Q15" s="159"/>
      <c r="R15" s="160"/>
      <c r="S15" s="160"/>
      <c r="T15" s="160"/>
      <c r="U15" s="160"/>
      <c r="V15" s="160"/>
      <c r="W15" s="160"/>
      <c r="X15" s="160"/>
      <c r="Y15" s="160"/>
      <c r="Z15" s="149"/>
      <c r="AA15" s="149"/>
      <c r="AB15" s="149"/>
      <c r="AC15" s="149"/>
      <c r="AD15" s="149"/>
      <c r="AE15" s="149"/>
      <c r="AF15" s="149"/>
      <c r="AG15" s="149" t="s">
        <v>284</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x14ac:dyDescent="0.2">
      <c r="A16" s="156"/>
      <c r="B16" s="157"/>
      <c r="C16" s="251"/>
      <c r="D16" s="252"/>
      <c r="E16" s="252"/>
      <c r="F16" s="252"/>
      <c r="G16" s="252"/>
      <c r="H16" s="160"/>
      <c r="I16" s="160"/>
      <c r="J16" s="160"/>
      <c r="K16" s="160"/>
      <c r="L16" s="160"/>
      <c r="M16" s="160"/>
      <c r="N16" s="159"/>
      <c r="O16" s="159"/>
      <c r="P16" s="159"/>
      <c r="Q16" s="159"/>
      <c r="R16" s="160"/>
      <c r="S16" s="160"/>
      <c r="T16" s="160"/>
      <c r="U16" s="160"/>
      <c r="V16" s="160"/>
      <c r="W16" s="160"/>
      <c r="X16" s="160"/>
      <c r="Y16" s="160"/>
      <c r="Z16" s="149"/>
      <c r="AA16" s="149"/>
      <c r="AB16" s="149"/>
      <c r="AC16" s="149"/>
      <c r="AD16" s="149"/>
      <c r="AE16" s="149"/>
      <c r="AF16" s="149"/>
      <c r="AG16" s="149" t="s">
        <v>279</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
      <c r="A17" s="175">
        <v>3</v>
      </c>
      <c r="B17" s="176" t="s">
        <v>946</v>
      </c>
      <c r="C17" s="185" t="s">
        <v>947</v>
      </c>
      <c r="D17" s="177" t="s">
        <v>357</v>
      </c>
      <c r="E17" s="178">
        <v>3</v>
      </c>
      <c r="F17" s="179"/>
      <c r="G17" s="180">
        <f>ROUND(E17*F17,2)</f>
        <v>0</v>
      </c>
      <c r="H17" s="179"/>
      <c r="I17" s="180">
        <f>ROUND(E17*H17,2)</f>
        <v>0</v>
      </c>
      <c r="J17" s="179"/>
      <c r="K17" s="180">
        <f>ROUND(E17*J17,2)</f>
        <v>0</v>
      </c>
      <c r="L17" s="180">
        <v>21</v>
      </c>
      <c r="M17" s="180">
        <f>G17*(1+L17/100)</f>
        <v>0</v>
      </c>
      <c r="N17" s="178">
        <v>5.0000000000000002E-5</v>
      </c>
      <c r="O17" s="178">
        <f>ROUND(E17*N17,2)</f>
        <v>0</v>
      </c>
      <c r="P17" s="178">
        <v>0</v>
      </c>
      <c r="Q17" s="178">
        <f>ROUND(E17*P17,2)</f>
        <v>0</v>
      </c>
      <c r="R17" s="180" t="s">
        <v>345</v>
      </c>
      <c r="S17" s="180" t="s">
        <v>272</v>
      </c>
      <c r="T17" s="181" t="s">
        <v>272</v>
      </c>
      <c r="U17" s="160">
        <v>0.5</v>
      </c>
      <c r="V17" s="160">
        <f>ROUND(E17*U17,2)</f>
        <v>1.5</v>
      </c>
      <c r="W17" s="160"/>
      <c r="X17" s="160" t="s">
        <v>313</v>
      </c>
      <c r="Y17" s="160" t="s">
        <v>275</v>
      </c>
      <c r="Z17" s="149"/>
      <c r="AA17" s="149"/>
      <c r="AB17" s="149"/>
      <c r="AC17" s="149"/>
      <c r="AD17" s="149"/>
      <c r="AE17" s="149"/>
      <c r="AF17" s="149"/>
      <c r="AG17" s="149" t="s">
        <v>554</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2.5" outlineLevel="2" x14ac:dyDescent="0.2">
      <c r="A18" s="156"/>
      <c r="B18" s="157"/>
      <c r="C18" s="249" t="s">
        <v>943</v>
      </c>
      <c r="D18" s="250"/>
      <c r="E18" s="250"/>
      <c r="F18" s="250"/>
      <c r="G18" s="250"/>
      <c r="H18" s="160"/>
      <c r="I18" s="160"/>
      <c r="J18" s="160"/>
      <c r="K18" s="160"/>
      <c r="L18" s="160"/>
      <c r="M18" s="160"/>
      <c r="N18" s="159"/>
      <c r="O18" s="159"/>
      <c r="P18" s="159"/>
      <c r="Q18" s="159"/>
      <c r="R18" s="160"/>
      <c r="S18" s="160"/>
      <c r="T18" s="160"/>
      <c r="U18" s="160"/>
      <c r="V18" s="160"/>
      <c r="W18" s="160"/>
      <c r="X18" s="160"/>
      <c r="Y18" s="160"/>
      <c r="Z18" s="149"/>
      <c r="AA18" s="149"/>
      <c r="AB18" s="149"/>
      <c r="AC18" s="149"/>
      <c r="AD18" s="149"/>
      <c r="AE18" s="149"/>
      <c r="AF18" s="149"/>
      <c r="AG18" s="149" t="s">
        <v>278</v>
      </c>
      <c r="AH18" s="149"/>
      <c r="AI18" s="149"/>
      <c r="AJ18" s="149"/>
      <c r="AK18" s="149"/>
      <c r="AL18" s="149"/>
      <c r="AM18" s="149"/>
      <c r="AN18" s="149"/>
      <c r="AO18" s="149"/>
      <c r="AP18" s="149"/>
      <c r="AQ18" s="149"/>
      <c r="AR18" s="149"/>
      <c r="AS18" s="149"/>
      <c r="AT18" s="149"/>
      <c r="AU18" s="149"/>
      <c r="AV18" s="149"/>
      <c r="AW18" s="149"/>
      <c r="AX18" s="149"/>
      <c r="AY18" s="149"/>
      <c r="AZ18" s="149"/>
      <c r="BA18" s="183" t="str">
        <f>C18</f>
        <v>Montáž manžety ke stěně nebo stropu pomocí rozpěrné hmoždinky se šroubem. Cena obsahuje i dodávku manžety a spojovacích prostředků.</v>
      </c>
      <c r="BB18" s="149"/>
      <c r="BC18" s="149"/>
      <c r="BD18" s="149"/>
      <c r="BE18" s="149"/>
      <c r="BF18" s="149"/>
      <c r="BG18" s="149"/>
      <c r="BH18" s="149"/>
    </row>
    <row r="19" spans="1:60" outlineLevel="3" x14ac:dyDescent="0.2">
      <c r="A19" s="156"/>
      <c r="B19" s="157"/>
      <c r="C19" s="264" t="s">
        <v>944</v>
      </c>
      <c r="D19" s="265"/>
      <c r="E19" s="265"/>
      <c r="F19" s="265"/>
      <c r="G19" s="265"/>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278</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x14ac:dyDescent="0.2">
      <c r="A20" s="156"/>
      <c r="B20" s="157"/>
      <c r="C20" s="186" t="s">
        <v>948</v>
      </c>
      <c r="D20" s="165"/>
      <c r="E20" s="166">
        <v>3</v>
      </c>
      <c r="F20" s="160"/>
      <c r="G20" s="160"/>
      <c r="H20" s="160"/>
      <c r="I20" s="160"/>
      <c r="J20" s="160"/>
      <c r="K20" s="160"/>
      <c r="L20" s="160"/>
      <c r="M20" s="160"/>
      <c r="N20" s="159"/>
      <c r="O20" s="159"/>
      <c r="P20" s="159"/>
      <c r="Q20" s="159"/>
      <c r="R20" s="160"/>
      <c r="S20" s="160"/>
      <c r="T20" s="160"/>
      <c r="U20" s="160"/>
      <c r="V20" s="160"/>
      <c r="W20" s="160"/>
      <c r="X20" s="160"/>
      <c r="Y20" s="160"/>
      <c r="Z20" s="149"/>
      <c r="AA20" s="149"/>
      <c r="AB20" s="149"/>
      <c r="AC20" s="149"/>
      <c r="AD20" s="149"/>
      <c r="AE20" s="149"/>
      <c r="AF20" s="149"/>
      <c r="AG20" s="149" t="s">
        <v>284</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x14ac:dyDescent="0.2">
      <c r="A21" s="156"/>
      <c r="B21" s="157"/>
      <c r="C21" s="251"/>
      <c r="D21" s="252"/>
      <c r="E21" s="252"/>
      <c r="F21" s="252"/>
      <c r="G21" s="252"/>
      <c r="H21" s="160"/>
      <c r="I21" s="160"/>
      <c r="J21" s="160"/>
      <c r="K21" s="160"/>
      <c r="L21" s="160"/>
      <c r="M21" s="160"/>
      <c r="N21" s="159"/>
      <c r="O21" s="159"/>
      <c r="P21" s="159"/>
      <c r="Q21" s="159"/>
      <c r="R21" s="160"/>
      <c r="S21" s="160"/>
      <c r="T21" s="160"/>
      <c r="U21" s="160"/>
      <c r="V21" s="160"/>
      <c r="W21" s="160"/>
      <c r="X21" s="160"/>
      <c r="Y21" s="160"/>
      <c r="Z21" s="149"/>
      <c r="AA21" s="149"/>
      <c r="AB21" s="149"/>
      <c r="AC21" s="149"/>
      <c r="AD21" s="149"/>
      <c r="AE21" s="149"/>
      <c r="AF21" s="149"/>
      <c r="AG21" s="149" t="s">
        <v>279</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
      <c r="A22" s="175">
        <v>4</v>
      </c>
      <c r="B22" s="176" t="s">
        <v>949</v>
      </c>
      <c r="C22" s="185" t="s">
        <v>950</v>
      </c>
      <c r="D22" s="177" t="s">
        <v>357</v>
      </c>
      <c r="E22" s="178">
        <v>2</v>
      </c>
      <c r="F22" s="179"/>
      <c r="G22" s="180">
        <f>ROUND(E22*F22,2)</f>
        <v>0</v>
      </c>
      <c r="H22" s="179"/>
      <c r="I22" s="180">
        <f>ROUND(E22*H22,2)</f>
        <v>0</v>
      </c>
      <c r="J22" s="179"/>
      <c r="K22" s="180">
        <f>ROUND(E22*J22,2)</f>
        <v>0</v>
      </c>
      <c r="L22" s="180">
        <v>21</v>
      </c>
      <c r="M22" s="180">
        <f>G22*(1+L22/100)</f>
        <v>0</v>
      </c>
      <c r="N22" s="178">
        <v>5.0000000000000002E-5</v>
      </c>
      <c r="O22" s="178">
        <f>ROUND(E22*N22,2)</f>
        <v>0</v>
      </c>
      <c r="P22" s="178">
        <v>0</v>
      </c>
      <c r="Q22" s="178">
        <f>ROUND(E22*P22,2)</f>
        <v>0</v>
      </c>
      <c r="R22" s="180" t="s">
        <v>345</v>
      </c>
      <c r="S22" s="180" t="s">
        <v>272</v>
      </c>
      <c r="T22" s="181" t="s">
        <v>272</v>
      </c>
      <c r="U22" s="160">
        <v>0.5</v>
      </c>
      <c r="V22" s="160">
        <f>ROUND(E22*U22,2)</f>
        <v>1</v>
      </c>
      <c r="W22" s="160"/>
      <c r="X22" s="160" t="s">
        <v>313</v>
      </c>
      <c r="Y22" s="160" t="s">
        <v>275</v>
      </c>
      <c r="Z22" s="149"/>
      <c r="AA22" s="149"/>
      <c r="AB22" s="149"/>
      <c r="AC22" s="149"/>
      <c r="AD22" s="149"/>
      <c r="AE22" s="149"/>
      <c r="AF22" s="149"/>
      <c r="AG22" s="149" t="s">
        <v>554</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ht="22.5" outlineLevel="2" x14ac:dyDescent="0.2">
      <c r="A23" s="156"/>
      <c r="B23" s="157"/>
      <c r="C23" s="249" t="s">
        <v>943</v>
      </c>
      <c r="D23" s="250"/>
      <c r="E23" s="250"/>
      <c r="F23" s="250"/>
      <c r="G23" s="250"/>
      <c r="H23" s="160"/>
      <c r="I23" s="160"/>
      <c r="J23" s="160"/>
      <c r="K23" s="160"/>
      <c r="L23" s="160"/>
      <c r="M23" s="160"/>
      <c r="N23" s="159"/>
      <c r="O23" s="159"/>
      <c r="P23" s="159"/>
      <c r="Q23" s="159"/>
      <c r="R23" s="160"/>
      <c r="S23" s="160"/>
      <c r="T23" s="160"/>
      <c r="U23" s="160"/>
      <c r="V23" s="160"/>
      <c r="W23" s="160"/>
      <c r="X23" s="160"/>
      <c r="Y23" s="160"/>
      <c r="Z23" s="149"/>
      <c r="AA23" s="149"/>
      <c r="AB23" s="149"/>
      <c r="AC23" s="149"/>
      <c r="AD23" s="149"/>
      <c r="AE23" s="149"/>
      <c r="AF23" s="149"/>
      <c r="AG23" s="149" t="s">
        <v>278</v>
      </c>
      <c r="AH23" s="149"/>
      <c r="AI23" s="149"/>
      <c r="AJ23" s="149"/>
      <c r="AK23" s="149"/>
      <c r="AL23" s="149"/>
      <c r="AM23" s="149"/>
      <c r="AN23" s="149"/>
      <c r="AO23" s="149"/>
      <c r="AP23" s="149"/>
      <c r="AQ23" s="149"/>
      <c r="AR23" s="149"/>
      <c r="AS23" s="149"/>
      <c r="AT23" s="149"/>
      <c r="AU23" s="149"/>
      <c r="AV23" s="149"/>
      <c r="AW23" s="149"/>
      <c r="AX23" s="149"/>
      <c r="AY23" s="149"/>
      <c r="AZ23" s="149"/>
      <c r="BA23" s="183" t="str">
        <f>C23</f>
        <v>Montáž manžety ke stěně nebo stropu pomocí rozpěrné hmoždinky se šroubem. Cena obsahuje i dodávku manžety a spojovacích prostředků.</v>
      </c>
      <c r="BB23" s="149"/>
      <c r="BC23" s="149"/>
      <c r="BD23" s="149"/>
      <c r="BE23" s="149"/>
      <c r="BF23" s="149"/>
      <c r="BG23" s="149"/>
      <c r="BH23" s="149"/>
    </row>
    <row r="24" spans="1:60" outlineLevel="3" x14ac:dyDescent="0.2">
      <c r="A24" s="156"/>
      <c r="B24" s="157"/>
      <c r="C24" s="264" t="s">
        <v>944</v>
      </c>
      <c r="D24" s="265"/>
      <c r="E24" s="265"/>
      <c r="F24" s="265"/>
      <c r="G24" s="265"/>
      <c r="H24" s="160"/>
      <c r="I24" s="160"/>
      <c r="J24" s="160"/>
      <c r="K24" s="160"/>
      <c r="L24" s="160"/>
      <c r="M24" s="160"/>
      <c r="N24" s="159"/>
      <c r="O24" s="159"/>
      <c r="P24" s="159"/>
      <c r="Q24" s="159"/>
      <c r="R24" s="160"/>
      <c r="S24" s="160"/>
      <c r="T24" s="160"/>
      <c r="U24" s="160"/>
      <c r="V24" s="160"/>
      <c r="W24" s="160"/>
      <c r="X24" s="160"/>
      <c r="Y24" s="160"/>
      <c r="Z24" s="149"/>
      <c r="AA24" s="149"/>
      <c r="AB24" s="149"/>
      <c r="AC24" s="149"/>
      <c r="AD24" s="149"/>
      <c r="AE24" s="149"/>
      <c r="AF24" s="149"/>
      <c r="AG24" s="149" t="s">
        <v>278</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x14ac:dyDescent="0.2">
      <c r="A25" s="156"/>
      <c r="B25" s="157"/>
      <c r="C25" s="186" t="s">
        <v>951</v>
      </c>
      <c r="D25" s="165"/>
      <c r="E25" s="166">
        <v>2</v>
      </c>
      <c r="F25" s="160"/>
      <c r="G25" s="160"/>
      <c r="H25" s="160"/>
      <c r="I25" s="160"/>
      <c r="J25" s="160"/>
      <c r="K25" s="160"/>
      <c r="L25" s="160"/>
      <c r="M25" s="160"/>
      <c r="N25" s="159"/>
      <c r="O25" s="159"/>
      <c r="P25" s="159"/>
      <c r="Q25" s="159"/>
      <c r="R25" s="160"/>
      <c r="S25" s="160"/>
      <c r="T25" s="160"/>
      <c r="U25" s="160"/>
      <c r="V25" s="160"/>
      <c r="W25" s="160"/>
      <c r="X25" s="160"/>
      <c r="Y25" s="160"/>
      <c r="Z25" s="149"/>
      <c r="AA25" s="149"/>
      <c r="AB25" s="149"/>
      <c r="AC25" s="149"/>
      <c r="AD25" s="149"/>
      <c r="AE25" s="149"/>
      <c r="AF25" s="149"/>
      <c r="AG25" s="149" t="s">
        <v>284</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x14ac:dyDescent="0.2">
      <c r="A26" s="156"/>
      <c r="B26" s="157"/>
      <c r="C26" s="251"/>
      <c r="D26" s="252"/>
      <c r="E26" s="252"/>
      <c r="F26" s="252"/>
      <c r="G26" s="252"/>
      <c r="H26" s="160"/>
      <c r="I26" s="160"/>
      <c r="J26" s="160"/>
      <c r="K26" s="160"/>
      <c r="L26" s="160"/>
      <c r="M26" s="160"/>
      <c r="N26" s="159"/>
      <c r="O26" s="159"/>
      <c r="P26" s="159"/>
      <c r="Q26" s="159"/>
      <c r="R26" s="160"/>
      <c r="S26" s="160"/>
      <c r="T26" s="160"/>
      <c r="U26" s="160"/>
      <c r="V26" s="160"/>
      <c r="W26" s="160"/>
      <c r="X26" s="160"/>
      <c r="Y26" s="160"/>
      <c r="Z26" s="149"/>
      <c r="AA26" s="149"/>
      <c r="AB26" s="149"/>
      <c r="AC26" s="149"/>
      <c r="AD26" s="149"/>
      <c r="AE26" s="149"/>
      <c r="AF26" s="149"/>
      <c r="AG26" s="149" t="s">
        <v>279</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
      <c r="A27" s="175">
        <v>5</v>
      </c>
      <c r="B27" s="176" t="s">
        <v>952</v>
      </c>
      <c r="C27" s="185" t="s">
        <v>953</v>
      </c>
      <c r="D27" s="177" t="s">
        <v>357</v>
      </c>
      <c r="E27" s="178">
        <v>2</v>
      </c>
      <c r="F27" s="179"/>
      <c r="G27" s="180">
        <f>ROUND(E27*F27,2)</f>
        <v>0</v>
      </c>
      <c r="H27" s="179"/>
      <c r="I27" s="180">
        <f>ROUND(E27*H27,2)</f>
        <v>0</v>
      </c>
      <c r="J27" s="179"/>
      <c r="K27" s="180">
        <f>ROUND(E27*J27,2)</f>
        <v>0</v>
      </c>
      <c r="L27" s="180">
        <v>21</v>
      </c>
      <c r="M27" s="180">
        <f>G27*(1+L27/100)</f>
        <v>0</v>
      </c>
      <c r="N27" s="178">
        <v>5.0000000000000002E-5</v>
      </c>
      <c r="O27" s="178">
        <f>ROUND(E27*N27,2)</f>
        <v>0</v>
      </c>
      <c r="P27" s="178">
        <v>0</v>
      </c>
      <c r="Q27" s="178">
        <f>ROUND(E27*P27,2)</f>
        <v>0</v>
      </c>
      <c r="R27" s="180" t="s">
        <v>345</v>
      </c>
      <c r="S27" s="180" t="s">
        <v>272</v>
      </c>
      <c r="T27" s="181" t="s">
        <v>272</v>
      </c>
      <c r="U27" s="160">
        <v>0.55000000000000004</v>
      </c>
      <c r="V27" s="160">
        <f>ROUND(E27*U27,2)</f>
        <v>1.1000000000000001</v>
      </c>
      <c r="W27" s="160"/>
      <c r="X27" s="160" t="s">
        <v>313</v>
      </c>
      <c r="Y27" s="160" t="s">
        <v>275</v>
      </c>
      <c r="Z27" s="149"/>
      <c r="AA27" s="149"/>
      <c r="AB27" s="149"/>
      <c r="AC27" s="149"/>
      <c r="AD27" s="149"/>
      <c r="AE27" s="149"/>
      <c r="AF27" s="149"/>
      <c r="AG27" s="149" t="s">
        <v>554</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22.5" outlineLevel="2" x14ac:dyDescent="0.2">
      <c r="A28" s="156"/>
      <c r="B28" s="157"/>
      <c r="C28" s="249" t="s">
        <v>943</v>
      </c>
      <c r="D28" s="250"/>
      <c r="E28" s="250"/>
      <c r="F28" s="250"/>
      <c r="G28" s="250"/>
      <c r="H28" s="160"/>
      <c r="I28" s="160"/>
      <c r="J28" s="160"/>
      <c r="K28" s="160"/>
      <c r="L28" s="160"/>
      <c r="M28" s="160"/>
      <c r="N28" s="159"/>
      <c r="O28" s="159"/>
      <c r="P28" s="159"/>
      <c r="Q28" s="159"/>
      <c r="R28" s="160"/>
      <c r="S28" s="160"/>
      <c r="T28" s="160"/>
      <c r="U28" s="160"/>
      <c r="V28" s="160"/>
      <c r="W28" s="160"/>
      <c r="X28" s="160"/>
      <c r="Y28" s="160"/>
      <c r="Z28" s="149"/>
      <c r="AA28" s="149"/>
      <c r="AB28" s="149"/>
      <c r="AC28" s="149"/>
      <c r="AD28" s="149"/>
      <c r="AE28" s="149"/>
      <c r="AF28" s="149"/>
      <c r="AG28" s="149" t="s">
        <v>278</v>
      </c>
      <c r="AH28" s="149"/>
      <c r="AI28" s="149"/>
      <c r="AJ28" s="149"/>
      <c r="AK28" s="149"/>
      <c r="AL28" s="149"/>
      <c r="AM28" s="149"/>
      <c r="AN28" s="149"/>
      <c r="AO28" s="149"/>
      <c r="AP28" s="149"/>
      <c r="AQ28" s="149"/>
      <c r="AR28" s="149"/>
      <c r="AS28" s="149"/>
      <c r="AT28" s="149"/>
      <c r="AU28" s="149"/>
      <c r="AV28" s="149"/>
      <c r="AW28" s="149"/>
      <c r="AX28" s="149"/>
      <c r="AY28" s="149"/>
      <c r="AZ28" s="149"/>
      <c r="BA28" s="183" t="str">
        <f>C28</f>
        <v>Montáž manžety ke stěně nebo stropu pomocí rozpěrné hmoždinky se šroubem. Cena obsahuje i dodávku manžety a spojovacích prostředků.</v>
      </c>
      <c r="BB28" s="149"/>
      <c r="BC28" s="149"/>
      <c r="BD28" s="149"/>
      <c r="BE28" s="149"/>
      <c r="BF28" s="149"/>
      <c r="BG28" s="149"/>
      <c r="BH28" s="149"/>
    </row>
    <row r="29" spans="1:60" outlineLevel="3" x14ac:dyDescent="0.2">
      <c r="A29" s="156"/>
      <c r="B29" s="157"/>
      <c r="C29" s="264" t="s">
        <v>944</v>
      </c>
      <c r="D29" s="265"/>
      <c r="E29" s="265"/>
      <c r="F29" s="265"/>
      <c r="G29" s="265"/>
      <c r="H29" s="160"/>
      <c r="I29" s="160"/>
      <c r="J29" s="160"/>
      <c r="K29" s="160"/>
      <c r="L29" s="160"/>
      <c r="M29" s="160"/>
      <c r="N29" s="159"/>
      <c r="O29" s="159"/>
      <c r="P29" s="159"/>
      <c r="Q29" s="159"/>
      <c r="R29" s="160"/>
      <c r="S29" s="160"/>
      <c r="T29" s="160"/>
      <c r="U29" s="160"/>
      <c r="V29" s="160"/>
      <c r="W29" s="160"/>
      <c r="X29" s="160"/>
      <c r="Y29" s="160"/>
      <c r="Z29" s="149"/>
      <c r="AA29" s="149"/>
      <c r="AB29" s="149"/>
      <c r="AC29" s="149"/>
      <c r="AD29" s="149"/>
      <c r="AE29" s="149"/>
      <c r="AF29" s="149"/>
      <c r="AG29" s="149" t="s">
        <v>278</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x14ac:dyDescent="0.2">
      <c r="A30" s="156"/>
      <c r="B30" s="157"/>
      <c r="C30" s="186" t="s">
        <v>954</v>
      </c>
      <c r="D30" s="165"/>
      <c r="E30" s="166">
        <v>2</v>
      </c>
      <c r="F30" s="160"/>
      <c r="G30" s="160"/>
      <c r="H30" s="160"/>
      <c r="I30" s="160"/>
      <c r="J30" s="160"/>
      <c r="K30" s="160"/>
      <c r="L30" s="160"/>
      <c r="M30" s="160"/>
      <c r="N30" s="159"/>
      <c r="O30" s="159"/>
      <c r="P30" s="159"/>
      <c r="Q30" s="159"/>
      <c r="R30" s="160"/>
      <c r="S30" s="160"/>
      <c r="T30" s="160"/>
      <c r="U30" s="160"/>
      <c r="V30" s="160"/>
      <c r="W30" s="160"/>
      <c r="X30" s="160"/>
      <c r="Y30" s="160"/>
      <c r="Z30" s="149"/>
      <c r="AA30" s="149"/>
      <c r="AB30" s="149"/>
      <c r="AC30" s="149"/>
      <c r="AD30" s="149"/>
      <c r="AE30" s="149"/>
      <c r="AF30" s="149"/>
      <c r="AG30" s="149" t="s">
        <v>284</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x14ac:dyDescent="0.2">
      <c r="A31" s="156"/>
      <c r="B31" s="157"/>
      <c r="C31" s="251"/>
      <c r="D31" s="252"/>
      <c r="E31" s="252"/>
      <c r="F31" s="252"/>
      <c r="G31" s="252"/>
      <c r="H31" s="160"/>
      <c r="I31" s="160"/>
      <c r="J31" s="160"/>
      <c r="K31" s="160"/>
      <c r="L31" s="160"/>
      <c r="M31" s="160"/>
      <c r="N31" s="159"/>
      <c r="O31" s="159"/>
      <c r="P31" s="159"/>
      <c r="Q31" s="159"/>
      <c r="R31" s="160"/>
      <c r="S31" s="160"/>
      <c r="T31" s="160"/>
      <c r="U31" s="160"/>
      <c r="V31" s="160"/>
      <c r="W31" s="160"/>
      <c r="X31" s="160"/>
      <c r="Y31" s="160"/>
      <c r="Z31" s="149"/>
      <c r="AA31" s="149"/>
      <c r="AB31" s="149"/>
      <c r="AC31" s="149"/>
      <c r="AD31" s="149"/>
      <c r="AE31" s="149"/>
      <c r="AF31" s="149"/>
      <c r="AG31" s="149" t="s">
        <v>279</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
      <c r="A32" s="175">
        <v>6</v>
      </c>
      <c r="B32" s="176" t="s">
        <v>955</v>
      </c>
      <c r="C32" s="185" t="s">
        <v>956</v>
      </c>
      <c r="D32" s="177" t="s">
        <v>357</v>
      </c>
      <c r="E32" s="178">
        <v>5</v>
      </c>
      <c r="F32" s="179"/>
      <c r="G32" s="180">
        <f>ROUND(E32*F32,2)</f>
        <v>0</v>
      </c>
      <c r="H32" s="179"/>
      <c r="I32" s="180">
        <f>ROUND(E32*H32,2)</f>
        <v>0</v>
      </c>
      <c r="J32" s="179"/>
      <c r="K32" s="180">
        <f>ROUND(E32*J32,2)</f>
        <v>0</v>
      </c>
      <c r="L32" s="180">
        <v>21</v>
      </c>
      <c r="M32" s="180">
        <f>G32*(1+L32/100)</f>
        <v>0</v>
      </c>
      <c r="N32" s="178">
        <v>0</v>
      </c>
      <c r="O32" s="178">
        <f>ROUND(E32*N32,2)</f>
        <v>0</v>
      </c>
      <c r="P32" s="178">
        <v>0</v>
      </c>
      <c r="Q32" s="178">
        <f>ROUND(E32*P32,2)</f>
        <v>0</v>
      </c>
      <c r="R32" s="180"/>
      <c r="S32" s="180" t="s">
        <v>354</v>
      </c>
      <c r="T32" s="181" t="s">
        <v>273</v>
      </c>
      <c r="U32" s="160">
        <v>0</v>
      </c>
      <c r="V32" s="160">
        <f>ROUND(E32*U32,2)</f>
        <v>0</v>
      </c>
      <c r="W32" s="160"/>
      <c r="X32" s="160" t="s">
        <v>313</v>
      </c>
      <c r="Y32" s="160" t="s">
        <v>275</v>
      </c>
      <c r="Z32" s="149"/>
      <c r="AA32" s="149"/>
      <c r="AB32" s="149"/>
      <c r="AC32" s="149"/>
      <c r="AD32" s="149"/>
      <c r="AE32" s="149"/>
      <c r="AF32" s="149"/>
      <c r="AG32" s="149" t="s">
        <v>554</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x14ac:dyDescent="0.2">
      <c r="A33" s="156"/>
      <c r="B33" s="157"/>
      <c r="C33" s="249" t="s">
        <v>944</v>
      </c>
      <c r="D33" s="250"/>
      <c r="E33" s="250"/>
      <c r="F33" s="250"/>
      <c r="G33" s="250"/>
      <c r="H33" s="160"/>
      <c r="I33" s="160"/>
      <c r="J33" s="160"/>
      <c r="K33" s="160"/>
      <c r="L33" s="160"/>
      <c r="M33" s="160"/>
      <c r="N33" s="159"/>
      <c r="O33" s="159"/>
      <c r="P33" s="159"/>
      <c r="Q33" s="159"/>
      <c r="R33" s="160"/>
      <c r="S33" s="160"/>
      <c r="T33" s="160"/>
      <c r="U33" s="160"/>
      <c r="V33" s="160"/>
      <c r="W33" s="160"/>
      <c r="X33" s="160"/>
      <c r="Y33" s="160"/>
      <c r="Z33" s="149"/>
      <c r="AA33" s="149"/>
      <c r="AB33" s="149"/>
      <c r="AC33" s="149"/>
      <c r="AD33" s="149"/>
      <c r="AE33" s="149"/>
      <c r="AF33" s="149"/>
      <c r="AG33" s="149" t="s">
        <v>278</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x14ac:dyDescent="0.2">
      <c r="A34" s="156"/>
      <c r="B34" s="157"/>
      <c r="C34" s="186" t="s">
        <v>957</v>
      </c>
      <c r="D34" s="165"/>
      <c r="E34" s="166">
        <v>5</v>
      </c>
      <c r="F34" s="160"/>
      <c r="G34" s="160"/>
      <c r="H34" s="160"/>
      <c r="I34" s="160"/>
      <c r="J34" s="160"/>
      <c r="K34" s="160"/>
      <c r="L34" s="160"/>
      <c r="M34" s="160"/>
      <c r="N34" s="159"/>
      <c r="O34" s="159"/>
      <c r="P34" s="159"/>
      <c r="Q34" s="159"/>
      <c r="R34" s="160"/>
      <c r="S34" s="160"/>
      <c r="T34" s="160"/>
      <c r="U34" s="160"/>
      <c r="V34" s="160"/>
      <c r="W34" s="160"/>
      <c r="X34" s="160"/>
      <c r="Y34" s="160"/>
      <c r="Z34" s="149"/>
      <c r="AA34" s="149"/>
      <c r="AB34" s="149"/>
      <c r="AC34" s="149"/>
      <c r="AD34" s="149"/>
      <c r="AE34" s="149"/>
      <c r="AF34" s="149"/>
      <c r="AG34" s="149" t="s">
        <v>284</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x14ac:dyDescent="0.2">
      <c r="A35" s="156"/>
      <c r="B35" s="157"/>
      <c r="C35" s="251"/>
      <c r="D35" s="252"/>
      <c r="E35" s="252"/>
      <c r="F35" s="252"/>
      <c r="G35" s="252"/>
      <c r="H35" s="160"/>
      <c r="I35" s="160"/>
      <c r="J35" s="160"/>
      <c r="K35" s="160"/>
      <c r="L35" s="160"/>
      <c r="M35" s="160"/>
      <c r="N35" s="159"/>
      <c r="O35" s="159"/>
      <c r="P35" s="159"/>
      <c r="Q35" s="159"/>
      <c r="R35" s="160"/>
      <c r="S35" s="160"/>
      <c r="T35" s="160"/>
      <c r="U35" s="160"/>
      <c r="V35" s="160"/>
      <c r="W35" s="160"/>
      <c r="X35" s="160"/>
      <c r="Y35" s="160"/>
      <c r="Z35" s="149"/>
      <c r="AA35" s="149"/>
      <c r="AB35" s="149"/>
      <c r="AC35" s="149"/>
      <c r="AD35" s="149"/>
      <c r="AE35" s="149"/>
      <c r="AF35" s="149"/>
      <c r="AG35" s="149" t="s">
        <v>279</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
      <c r="A36" s="156">
        <v>7</v>
      </c>
      <c r="B36" s="157" t="s">
        <v>958</v>
      </c>
      <c r="C36" s="190" t="s">
        <v>959</v>
      </c>
      <c r="D36" s="158" t="s">
        <v>0</v>
      </c>
      <c r="E36" s="182"/>
      <c r="F36" s="161"/>
      <c r="G36" s="160">
        <f>ROUND(E36*F36,2)</f>
        <v>0</v>
      </c>
      <c r="H36" s="161"/>
      <c r="I36" s="160">
        <f>ROUND(E36*H36,2)</f>
        <v>0</v>
      </c>
      <c r="J36" s="161"/>
      <c r="K36" s="160">
        <f>ROUND(E36*J36,2)</f>
        <v>0</v>
      </c>
      <c r="L36" s="160">
        <v>21</v>
      </c>
      <c r="M36" s="160">
        <f>G36*(1+L36/100)</f>
        <v>0</v>
      </c>
      <c r="N36" s="159">
        <v>0</v>
      </c>
      <c r="O36" s="159">
        <f>ROUND(E36*N36,2)</f>
        <v>0</v>
      </c>
      <c r="P36" s="159">
        <v>0</v>
      </c>
      <c r="Q36" s="159">
        <f>ROUND(E36*P36,2)</f>
        <v>0</v>
      </c>
      <c r="R36" s="160" t="s">
        <v>345</v>
      </c>
      <c r="S36" s="160" t="s">
        <v>272</v>
      </c>
      <c r="T36" s="160" t="s">
        <v>272</v>
      </c>
      <c r="U36" s="160">
        <v>0</v>
      </c>
      <c r="V36" s="160">
        <f>ROUND(E36*U36,2)</f>
        <v>0</v>
      </c>
      <c r="W36" s="160"/>
      <c r="X36" s="160" t="s">
        <v>833</v>
      </c>
      <c r="Y36" s="160" t="s">
        <v>275</v>
      </c>
      <c r="Z36" s="149"/>
      <c r="AA36" s="149"/>
      <c r="AB36" s="149"/>
      <c r="AC36" s="149"/>
      <c r="AD36" s="149"/>
      <c r="AE36" s="149"/>
      <c r="AF36" s="149"/>
      <c r="AG36" s="149" t="s">
        <v>834</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x14ac:dyDescent="0.2">
      <c r="A37" s="156"/>
      <c r="B37" s="157"/>
      <c r="C37" s="266" t="s">
        <v>628</v>
      </c>
      <c r="D37" s="267"/>
      <c r="E37" s="267"/>
      <c r="F37" s="267"/>
      <c r="G37" s="267"/>
      <c r="H37" s="160"/>
      <c r="I37" s="160"/>
      <c r="J37" s="160"/>
      <c r="K37" s="160"/>
      <c r="L37" s="160"/>
      <c r="M37" s="160"/>
      <c r="N37" s="159"/>
      <c r="O37" s="159"/>
      <c r="P37" s="159"/>
      <c r="Q37" s="159"/>
      <c r="R37" s="160"/>
      <c r="S37" s="160"/>
      <c r="T37" s="160"/>
      <c r="U37" s="160"/>
      <c r="V37" s="160"/>
      <c r="W37" s="160"/>
      <c r="X37" s="160"/>
      <c r="Y37" s="160"/>
      <c r="Z37" s="149"/>
      <c r="AA37" s="149"/>
      <c r="AB37" s="149"/>
      <c r="AC37" s="149"/>
      <c r="AD37" s="149"/>
      <c r="AE37" s="149"/>
      <c r="AF37" s="149"/>
      <c r="AG37" s="149" t="s">
        <v>316</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x14ac:dyDescent="0.2">
      <c r="A38" s="156"/>
      <c r="B38" s="157"/>
      <c r="C38" s="251"/>
      <c r="D38" s="252"/>
      <c r="E38" s="252"/>
      <c r="F38" s="252"/>
      <c r="G38" s="252"/>
      <c r="H38" s="160"/>
      <c r="I38" s="160"/>
      <c r="J38" s="160"/>
      <c r="K38" s="160"/>
      <c r="L38" s="160"/>
      <c r="M38" s="160"/>
      <c r="N38" s="159"/>
      <c r="O38" s="159"/>
      <c r="P38" s="159"/>
      <c r="Q38" s="159"/>
      <c r="R38" s="160"/>
      <c r="S38" s="160"/>
      <c r="T38" s="160"/>
      <c r="U38" s="160"/>
      <c r="V38" s="160"/>
      <c r="W38" s="160"/>
      <c r="X38" s="160"/>
      <c r="Y38" s="160"/>
      <c r="Z38" s="149"/>
      <c r="AA38" s="149"/>
      <c r="AB38" s="149"/>
      <c r="AC38" s="149"/>
      <c r="AD38" s="149"/>
      <c r="AE38" s="149"/>
      <c r="AF38" s="149"/>
      <c r="AG38" s="149" t="s">
        <v>279</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x14ac:dyDescent="0.2">
      <c r="A39" s="168" t="s">
        <v>267</v>
      </c>
      <c r="B39" s="169" t="s">
        <v>178</v>
      </c>
      <c r="C39" s="184" t="s">
        <v>179</v>
      </c>
      <c r="D39" s="170"/>
      <c r="E39" s="171"/>
      <c r="F39" s="172"/>
      <c r="G39" s="172">
        <f>SUMIF(AG40:AG125,"&lt;&gt;NOR",G40:G125)</f>
        <v>0</v>
      </c>
      <c r="H39" s="172"/>
      <c r="I39" s="172">
        <f>SUM(I40:I125)</f>
        <v>0</v>
      </c>
      <c r="J39" s="172"/>
      <c r="K39" s="172">
        <f>SUM(K40:K125)</f>
        <v>0</v>
      </c>
      <c r="L39" s="172"/>
      <c r="M39" s="172">
        <f>SUM(M40:M125)</f>
        <v>0</v>
      </c>
      <c r="N39" s="171"/>
      <c r="O39" s="171">
        <f>SUM(O40:O125)</f>
        <v>0.03</v>
      </c>
      <c r="P39" s="171"/>
      <c r="Q39" s="171">
        <f>SUM(Q40:Q125)</f>
        <v>0.08</v>
      </c>
      <c r="R39" s="172"/>
      <c r="S39" s="172"/>
      <c r="T39" s="173"/>
      <c r="U39" s="167"/>
      <c r="V39" s="167">
        <f>SUM(V40:V125)</f>
        <v>35.1</v>
      </c>
      <c r="W39" s="167"/>
      <c r="X39" s="167"/>
      <c r="Y39" s="167"/>
      <c r="AG39" t="s">
        <v>268</v>
      </c>
    </row>
    <row r="40" spans="1:60" outlineLevel="1" x14ac:dyDescent="0.2">
      <c r="A40" s="175">
        <v>8</v>
      </c>
      <c r="B40" s="176" t="s">
        <v>960</v>
      </c>
      <c r="C40" s="185" t="s">
        <v>961</v>
      </c>
      <c r="D40" s="177" t="s">
        <v>357</v>
      </c>
      <c r="E40" s="178">
        <v>5</v>
      </c>
      <c r="F40" s="179"/>
      <c r="G40" s="180">
        <f>ROUND(E40*F40,2)</f>
        <v>0</v>
      </c>
      <c r="H40" s="179"/>
      <c r="I40" s="180">
        <f>ROUND(E40*H40,2)</f>
        <v>0</v>
      </c>
      <c r="J40" s="179"/>
      <c r="K40" s="180">
        <f>ROUND(E40*J40,2)</f>
        <v>0</v>
      </c>
      <c r="L40" s="180">
        <v>21</v>
      </c>
      <c r="M40" s="180">
        <f>G40*(1+L40/100)</f>
        <v>0</v>
      </c>
      <c r="N40" s="178">
        <v>7.3999999999999999E-4</v>
      </c>
      <c r="O40" s="178">
        <f>ROUND(E40*N40,2)</f>
        <v>0</v>
      </c>
      <c r="P40" s="178">
        <v>0</v>
      </c>
      <c r="Q40" s="178">
        <f>ROUND(E40*P40,2)</f>
        <v>0</v>
      </c>
      <c r="R40" s="180" t="s">
        <v>962</v>
      </c>
      <c r="S40" s="180" t="s">
        <v>272</v>
      </c>
      <c r="T40" s="181" t="s">
        <v>272</v>
      </c>
      <c r="U40" s="160">
        <v>0.92</v>
      </c>
      <c r="V40" s="160">
        <f>ROUND(E40*U40,2)</f>
        <v>4.5999999999999996</v>
      </c>
      <c r="W40" s="160"/>
      <c r="X40" s="160" t="s">
        <v>313</v>
      </c>
      <c r="Y40" s="160" t="s">
        <v>275</v>
      </c>
      <c r="Z40" s="149"/>
      <c r="AA40" s="149"/>
      <c r="AB40" s="149"/>
      <c r="AC40" s="149"/>
      <c r="AD40" s="149"/>
      <c r="AE40" s="149"/>
      <c r="AF40" s="149"/>
      <c r="AG40" s="149" t="s">
        <v>554</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x14ac:dyDescent="0.2">
      <c r="A41" s="156"/>
      <c r="B41" s="157"/>
      <c r="C41" s="249" t="s">
        <v>963</v>
      </c>
      <c r="D41" s="250"/>
      <c r="E41" s="250"/>
      <c r="F41" s="250"/>
      <c r="G41" s="250"/>
      <c r="H41" s="160"/>
      <c r="I41" s="160"/>
      <c r="J41" s="160"/>
      <c r="K41" s="160"/>
      <c r="L41" s="160"/>
      <c r="M41" s="160"/>
      <c r="N41" s="159"/>
      <c r="O41" s="159"/>
      <c r="P41" s="159"/>
      <c r="Q41" s="159"/>
      <c r="R41" s="160"/>
      <c r="S41" s="160"/>
      <c r="T41" s="160"/>
      <c r="U41" s="160"/>
      <c r="V41" s="160"/>
      <c r="W41" s="160"/>
      <c r="X41" s="160"/>
      <c r="Y41" s="160"/>
      <c r="Z41" s="149"/>
      <c r="AA41" s="149"/>
      <c r="AB41" s="149"/>
      <c r="AC41" s="149"/>
      <c r="AD41" s="149"/>
      <c r="AE41" s="149"/>
      <c r="AF41" s="149"/>
      <c r="AG41" s="149" t="s">
        <v>278</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x14ac:dyDescent="0.2">
      <c r="A42" s="156"/>
      <c r="B42" s="157"/>
      <c r="C42" s="186" t="s">
        <v>964</v>
      </c>
      <c r="D42" s="165"/>
      <c r="E42" s="166">
        <v>5</v>
      </c>
      <c r="F42" s="160"/>
      <c r="G42" s="160"/>
      <c r="H42" s="160"/>
      <c r="I42" s="160"/>
      <c r="J42" s="160"/>
      <c r="K42" s="160"/>
      <c r="L42" s="160"/>
      <c r="M42" s="160"/>
      <c r="N42" s="159"/>
      <c r="O42" s="159"/>
      <c r="P42" s="159"/>
      <c r="Q42" s="159"/>
      <c r="R42" s="160"/>
      <c r="S42" s="160"/>
      <c r="T42" s="160"/>
      <c r="U42" s="160"/>
      <c r="V42" s="160"/>
      <c r="W42" s="160"/>
      <c r="X42" s="160"/>
      <c r="Y42" s="160"/>
      <c r="Z42" s="149"/>
      <c r="AA42" s="149"/>
      <c r="AB42" s="149"/>
      <c r="AC42" s="149"/>
      <c r="AD42" s="149"/>
      <c r="AE42" s="149"/>
      <c r="AF42" s="149"/>
      <c r="AG42" s="149" t="s">
        <v>284</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x14ac:dyDescent="0.2">
      <c r="A43" s="156"/>
      <c r="B43" s="157"/>
      <c r="C43" s="251"/>
      <c r="D43" s="252"/>
      <c r="E43" s="252"/>
      <c r="F43" s="252"/>
      <c r="G43" s="252"/>
      <c r="H43" s="160"/>
      <c r="I43" s="160"/>
      <c r="J43" s="160"/>
      <c r="K43" s="160"/>
      <c r="L43" s="160"/>
      <c r="M43" s="160"/>
      <c r="N43" s="159"/>
      <c r="O43" s="159"/>
      <c r="P43" s="159"/>
      <c r="Q43" s="159"/>
      <c r="R43" s="160"/>
      <c r="S43" s="160"/>
      <c r="T43" s="160"/>
      <c r="U43" s="160"/>
      <c r="V43" s="160"/>
      <c r="W43" s="160"/>
      <c r="X43" s="160"/>
      <c r="Y43" s="160"/>
      <c r="Z43" s="149"/>
      <c r="AA43" s="149"/>
      <c r="AB43" s="149"/>
      <c r="AC43" s="149"/>
      <c r="AD43" s="149"/>
      <c r="AE43" s="149"/>
      <c r="AF43" s="149"/>
      <c r="AG43" s="149" t="s">
        <v>279</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2.5" outlineLevel="1" x14ac:dyDescent="0.2">
      <c r="A44" s="175">
        <v>9</v>
      </c>
      <c r="B44" s="176" t="s">
        <v>965</v>
      </c>
      <c r="C44" s="185" t="s">
        <v>966</v>
      </c>
      <c r="D44" s="177" t="s">
        <v>330</v>
      </c>
      <c r="E44" s="178">
        <v>3</v>
      </c>
      <c r="F44" s="179"/>
      <c r="G44" s="180">
        <f>ROUND(E44*F44,2)</f>
        <v>0</v>
      </c>
      <c r="H44" s="179"/>
      <c r="I44" s="180">
        <f>ROUND(E44*H44,2)</f>
        <v>0</v>
      </c>
      <c r="J44" s="179"/>
      <c r="K44" s="180">
        <f>ROUND(E44*J44,2)</f>
        <v>0</v>
      </c>
      <c r="L44" s="180">
        <v>21</v>
      </c>
      <c r="M44" s="180">
        <f>G44*(1+L44/100)</f>
        <v>0</v>
      </c>
      <c r="N44" s="178">
        <v>3.4000000000000002E-4</v>
      </c>
      <c r="O44" s="178">
        <f>ROUND(E44*N44,2)</f>
        <v>0</v>
      </c>
      <c r="P44" s="178">
        <v>0</v>
      </c>
      <c r="Q44" s="178">
        <f>ROUND(E44*P44,2)</f>
        <v>0</v>
      </c>
      <c r="R44" s="180" t="s">
        <v>962</v>
      </c>
      <c r="S44" s="180" t="s">
        <v>272</v>
      </c>
      <c r="T44" s="181" t="s">
        <v>272</v>
      </c>
      <c r="U44" s="160">
        <v>0.32</v>
      </c>
      <c r="V44" s="160">
        <f>ROUND(E44*U44,2)</f>
        <v>0.96</v>
      </c>
      <c r="W44" s="160"/>
      <c r="X44" s="160" t="s">
        <v>313</v>
      </c>
      <c r="Y44" s="160" t="s">
        <v>275</v>
      </c>
      <c r="Z44" s="149"/>
      <c r="AA44" s="149"/>
      <c r="AB44" s="149"/>
      <c r="AC44" s="149"/>
      <c r="AD44" s="149"/>
      <c r="AE44" s="149"/>
      <c r="AF44" s="149"/>
      <c r="AG44" s="149" t="s">
        <v>554</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x14ac:dyDescent="0.2">
      <c r="A45" s="156"/>
      <c r="B45" s="157"/>
      <c r="C45" s="249" t="s">
        <v>967</v>
      </c>
      <c r="D45" s="250"/>
      <c r="E45" s="250"/>
      <c r="F45" s="250"/>
      <c r="G45" s="250"/>
      <c r="H45" s="160"/>
      <c r="I45" s="160"/>
      <c r="J45" s="160"/>
      <c r="K45" s="160"/>
      <c r="L45" s="160"/>
      <c r="M45" s="160"/>
      <c r="N45" s="159"/>
      <c r="O45" s="159"/>
      <c r="P45" s="159"/>
      <c r="Q45" s="159"/>
      <c r="R45" s="160"/>
      <c r="S45" s="160"/>
      <c r="T45" s="160"/>
      <c r="U45" s="160"/>
      <c r="V45" s="160"/>
      <c r="W45" s="160"/>
      <c r="X45" s="160"/>
      <c r="Y45" s="160"/>
      <c r="Z45" s="149"/>
      <c r="AA45" s="149"/>
      <c r="AB45" s="149"/>
      <c r="AC45" s="149"/>
      <c r="AD45" s="149"/>
      <c r="AE45" s="149"/>
      <c r="AF45" s="149"/>
      <c r="AG45" s="149" t="s">
        <v>278</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x14ac:dyDescent="0.2">
      <c r="A46" s="156"/>
      <c r="B46" s="157"/>
      <c r="C46" s="186" t="s">
        <v>147</v>
      </c>
      <c r="D46" s="165"/>
      <c r="E46" s="166">
        <v>3</v>
      </c>
      <c r="F46" s="160"/>
      <c r="G46" s="160"/>
      <c r="H46" s="160"/>
      <c r="I46" s="160"/>
      <c r="J46" s="160"/>
      <c r="K46" s="160"/>
      <c r="L46" s="160"/>
      <c r="M46" s="160"/>
      <c r="N46" s="159"/>
      <c r="O46" s="159"/>
      <c r="P46" s="159"/>
      <c r="Q46" s="159"/>
      <c r="R46" s="160"/>
      <c r="S46" s="160"/>
      <c r="T46" s="160"/>
      <c r="U46" s="160"/>
      <c r="V46" s="160"/>
      <c r="W46" s="160"/>
      <c r="X46" s="160"/>
      <c r="Y46" s="160"/>
      <c r="Z46" s="149"/>
      <c r="AA46" s="149"/>
      <c r="AB46" s="149"/>
      <c r="AC46" s="149"/>
      <c r="AD46" s="149"/>
      <c r="AE46" s="149"/>
      <c r="AF46" s="149"/>
      <c r="AG46" s="149" t="s">
        <v>284</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x14ac:dyDescent="0.2">
      <c r="A47" s="156"/>
      <c r="B47" s="157"/>
      <c r="C47" s="251"/>
      <c r="D47" s="252"/>
      <c r="E47" s="252"/>
      <c r="F47" s="252"/>
      <c r="G47" s="252"/>
      <c r="H47" s="160"/>
      <c r="I47" s="160"/>
      <c r="J47" s="160"/>
      <c r="K47" s="160"/>
      <c r="L47" s="160"/>
      <c r="M47" s="160"/>
      <c r="N47" s="159"/>
      <c r="O47" s="159"/>
      <c r="P47" s="159"/>
      <c r="Q47" s="159"/>
      <c r="R47" s="160"/>
      <c r="S47" s="160"/>
      <c r="T47" s="160"/>
      <c r="U47" s="160"/>
      <c r="V47" s="160"/>
      <c r="W47" s="160"/>
      <c r="X47" s="160"/>
      <c r="Y47" s="160"/>
      <c r="Z47" s="149"/>
      <c r="AA47" s="149"/>
      <c r="AB47" s="149"/>
      <c r="AC47" s="149"/>
      <c r="AD47" s="149"/>
      <c r="AE47" s="149"/>
      <c r="AF47" s="149"/>
      <c r="AG47" s="149" t="s">
        <v>279</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x14ac:dyDescent="0.2">
      <c r="A48" s="175">
        <v>10</v>
      </c>
      <c r="B48" s="176" t="s">
        <v>968</v>
      </c>
      <c r="C48" s="185" t="s">
        <v>969</v>
      </c>
      <c r="D48" s="177" t="s">
        <v>330</v>
      </c>
      <c r="E48" s="178">
        <v>3</v>
      </c>
      <c r="F48" s="179"/>
      <c r="G48" s="180">
        <f>ROUND(E48*F48,2)</f>
        <v>0</v>
      </c>
      <c r="H48" s="179"/>
      <c r="I48" s="180">
        <f>ROUND(E48*H48,2)</f>
        <v>0</v>
      </c>
      <c r="J48" s="179"/>
      <c r="K48" s="180">
        <f>ROUND(E48*J48,2)</f>
        <v>0</v>
      </c>
      <c r="L48" s="180">
        <v>21</v>
      </c>
      <c r="M48" s="180">
        <f>G48*(1+L48/100)</f>
        <v>0</v>
      </c>
      <c r="N48" s="178">
        <v>3.8000000000000002E-4</v>
      </c>
      <c r="O48" s="178">
        <f>ROUND(E48*N48,2)</f>
        <v>0</v>
      </c>
      <c r="P48" s="178">
        <v>0</v>
      </c>
      <c r="Q48" s="178">
        <f>ROUND(E48*P48,2)</f>
        <v>0</v>
      </c>
      <c r="R48" s="180" t="s">
        <v>962</v>
      </c>
      <c r="S48" s="180" t="s">
        <v>272</v>
      </c>
      <c r="T48" s="181" t="s">
        <v>272</v>
      </c>
      <c r="U48" s="160">
        <v>0.32</v>
      </c>
      <c r="V48" s="160">
        <f>ROUND(E48*U48,2)</f>
        <v>0.96</v>
      </c>
      <c r="W48" s="160"/>
      <c r="X48" s="160" t="s">
        <v>313</v>
      </c>
      <c r="Y48" s="160" t="s">
        <v>275</v>
      </c>
      <c r="Z48" s="149"/>
      <c r="AA48" s="149"/>
      <c r="AB48" s="149"/>
      <c r="AC48" s="149"/>
      <c r="AD48" s="149"/>
      <c r="AE48" s="149"/>
      <c r="AF48" s="149"/>
      <c r="AG48" s="149" t="s">
        <v>554</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x14ac:dyDescent="0.2">
      <c r="A49" s="156"/>
      <c r="B49" s="157"/>
      <c r="C49" s="249" t="s">
        <v>967</v>
      </c>
      <c r="D49" s="250"/>
      <c r="E49" s="250"/>
      <c r="F49" s="250"/>
      <c r="G49" s="250"/>
      <c r="H49" s="160"/>
      <c r="I49" s="160"/>
      <c r="J49" s="160"/>
      <c r="K49" s="160"/>
      <c r="L49" s="160"/>
      <c r="M49" s="160"/>
      <c r="N49" s="159"/>
      <c r="O49" s="159"/>
      <c r="P49" s="159"/>
      <c r="Q49" s="159"/>
      <c r="R49" s="160"/>
      <c r="S49" s="160"/>
      <c r="T49" s="160"/>
      <c r="U49" s="160"/>
      <c r="V49" s="160"/>
      <c r="W49" s="160"/>
      <c r="X49" s="160"/>
      <c r="Y49" s="160"/>
      <c r="Z49" s="149"/>
      <c r="AA49" s="149"/>
      <c r="AB49" s="149"/>
      <c r="AC49" s="149"/>
      <c r="AD49" s="149"/>
      <c r="AE49" s="149"/>
      <c r="AF49" s="149"/>
      <c r="AG49" s="149" t="s">
        <v>278</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x14ac:dyDescent="0.2">
      <c r="A50" s="156"/>
      <c r="B50" s="157"/>
      <c r="C50" s="186" t="s">
        <v>147</v>
      </c>
      <c r="D50" s="165"/>
      <c r="E50" s="166">
        <v>3</v>
      </c>
      <c r="F50" s="160"/>
      <c r="G50" s="160"/>
      <c r="H50" s="160"/>
      <c r="I50" s="160"/>
      <c r="J50" s="160"/>
      <c r="K50" s="160"/>
      <c r="L50" s="160"/>
      <c r="M50" s="160"/>
      <c r="N50" s="159"/>
      <c r="O50" s="159"/>
      <c r="P50" s="159"/>
      <c r="Q50" s="159"/>
      <c r="R50" s="160"/>
      <c r="S50" s="160"/>
      <c r="T50" s="160"/>
      <c r="U50" s="160"/>
      <c r="V50" s="160"/>
      <c r="W50" s="160"/>
      <c r="X50" s="160"/>
      <c r="Y50" s="160"/>
      <c r="Z50" s="149"/>
      <c r="AA50" s="149"/>
      <c r="AB50" s="149"/>
      <c r="AC50" s="149"/>
      <c r="AD50" s="149"/>
      <c r="AE50" s="149"/>
      <c r="AF50" s="149"/>
      <c r="AG50" s="149" t="s">
        <v>284</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x14ac:dyDescent="0.2">
      <c r="A51" s="156"/>
      <c r="B51" s="157"/>
      <c r="C51" s="251"/>
      <c r="D51" s="252"/>
      <c r="E51" s="252"/>
      <c r="F51" s="252"/>
      <c r="G51" s="252"/>
      <c r="H51" s="160"/>
      <c r="I51" s="160"/>
      <c r="J51" s="160"/>
      <c r="K51" s="160"/>
      <c r="L51" s="160"/>
      <c r="M51" s="160"/>
      <c r="N51" s="159"/>
      <c r="O51" s="159"/>
      <c r="P51" s="159"/>
      <c r="Q51" s="159"/>
      <c r="R51" s="160"/>
      <c r="S51" s="160"/>
      <c r="T51" s="160"/>
      <c r="U51" s="160"/>
      <c r="V51" s="160"/>
      <c r="W51" s="160"/>
      <c r="X51" s="160"/>
      <c r="Y51" s="160"/>
      <c r="Z51" s="149"/>
      <c r="AA51" s="149"/>
      <c r="AB51" s="149"/>
      <c r="AC51" s="149"/>
      <c r="AD51" s="149"/>
      <c r="AE51" s="149"/>
      <c r="AF51" s="149"/>
      <c r="AG51" s="149" t="s">
        <v>279</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2.5" outlineLevel="1" x14ac:dyDescent="0.2">
      <c r="A52" s="175">
        <v>11</v>
      </c>
      <c r="B52" s="176" t="s">
        <v>970</v>
      </c>
      <c r="C52" s="185" t="s">
        <v>971</v>
      </c>
      <c r="D52" s="177" t="s">
        <v>330</v>
      </c>
      <c r="E52" s="178">
        <v>8</v>
      </c>
      <c r="F52" s="179"/>
      <c r="G52" s="180">
        <f>ROUND(E52*F52,2)</f>
        <v>0</v>
      </c>
      <c r="H52" s="179"/>
      <c r="I52" s="180">
        <f>ROUND(E52*H52,2)</f>
        <v>0</v>
      </c>
      <c r="J52" s="179"/>
      <c r="K52" s="180">
        <f>ROUND(E52*J52,2)</f>
        <v>0</v>
      </c>
      <c r="L52" s="180">
        <v>21</v>
      </c>
      <c r="M52" s="180">
        <f>G52*(1+L52/100)</f>
        <v>0</v>
      </c>
      <c r="N52" s="178">
        <v>4.6999999999999999E-4</v>
      </c>
      <c r="O52" s="178">
        <f>ROUND(E52*N52,2)</f>
        <v>0</v>
      </c>
      <c r="P52" s="178">
        <v>0</v>
      </c>
      <c r="Q52" s="178">
        <f>ROUND(E52*P52,2)</f>
        <v>0</v>
      </c>
      <c r="R52" s="180" t="s">
        <v>962</v>
      </c>
      <c r="S52" s="180" t="s">
        <v>272</v>
      </c>
      <c r="T52" s="181" t="s">
        <v>272</v>
      </c>
      <c r="U52" s="160">
        <v>0.36</v>
      </c>
      <c r="V52" s="160">
        <f>ROUND(E52*U52,2)</f>
        <v>2.88</v>
      </c>
      <c r="W52" s="160"/>
      <c r="X52" s="160" t="s">
        <v>313</v>
      </c>
      <c r="Y52" s="160" t="s">
        <v>275</v>
      </c>
      <c r="Z52" s="149"/>
      <c r="AA52" s="149"/>
      <c r="AB52" s="149"/>
      <c r="AC52" s="149"/>
      <c r="AD52" s="149"/>
      <c r="AE52" s="149"/>
      <c r="AF52" s="149"/>
      <c r="AG52" s="149" t="s">
        <v>554</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x14ac:dyDescent="0.2">
      <c r="A53" s="156"/>
      <c r="B53" s="157"/>
      <c r="C53" s="249" t="s">
        <v>972</v>
      </c>
      <c r="D53" s="250"/>
      <c r="E53" s="250"/>
      <c r="F53" s="250"/>
      <c r="G53" s="250"/>
      <c r="H53" s="160"/>
      <c r="I53" s="160"/>
      <c r="J53" s="160"/>
      <c r="K53" s="160"/>
      <c r="L53" s="160"/>
      <c r="M53" s="160"/>
      <c r="N53" s="159"/>
      <c r="O53" s="159"/>
      <c r="P53" s="159"/>
      <c r="Q53" s="159"/>
      <c r="R53" s="160"/>
      <c r="S53" s="160"/>
      <c r="T53" s="160"/>
      <c r="U53" s="160"/>
      <c r="V53" s="160"/>
      <c r="W53" s="160"/>
      <c r="X53" s="160"/>
      <c r="Y53" s="160"/>
      <c r="Z53" s="149"/>
      <c r="AA53" s="149"/>
      <c r="AB53" s="149"/>
      <c r="AC53" s="149"/>
      <c r="AD53" s="149"/>
      <c r="AE53" s="149"/>
      <c r="AF53" s="149"/>
      <c r="AG53" s="149" t="s">
        <v>278</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x14ac:dyDescent="0.2">
      <c r="A54" s="156"/>
      <c r="B54" s="157"/>
      <c r="C54" s="186" t="s">
        <v>157</v>
      </c>
      <c r="D54" s="165"/>
      <c r="E54" s="166">
        <v>8</v>
      </c>
      <c r="F54" s="160"/>
      <c r="G54" s="160"/>
      <c r="H54" s="160"/>
      <c r="I54" s="160"/>
      <c r="J54" s="160"/>
      <c r="K54" s="160"/>
      <c r="L54" s="160"/>
      <c r="M54" s="160"/>
      <c r="N54" s="159"/>
      <c r="O54" s="159"/>
      <c r="P54" s="159"/>
      <c r="Q54" s="159"/>
      <c r="R54" s="160"/>
      <c r="S54" s="160"/>
      <c r="T54" s="160"/>
      <c r="U54" s="160"/>
      <c r="V54" s="160"/>
      <c r="W54" s="160"/>
      <c r="X54" s="160"/>
      <c r="Y54" s="160"/>
      <c r="Z54" s="149"/>
      <c r="AA54" s="149"/>
      <c r="AB54" s="149"/>
      <c r="AC54" s="149"/>
      <c r="AD54" s="149"/>
      <c r="AE54" s="149"/>
      <c r="AF54" s="149"/>
      <c r="AG54" s="149" t="s">
        <v>284</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x14ac:dyDescent="0.2">
      <c r="A55" s="156"/>
      <c r="B55" s="157"/>
      <c r="C55" s="251"/>
      <c r="D55" s="252"/>
      <c r="E55" s="252"/>
      <c r="F55" s="252"/>
      <c r="G55" s="252"/>
      <c r="H55" s="160"/>
      <c r="I55" s="160"/>
      <c r="J55" s="160"/>
      <c r="K55" s="160"/>
      <c r="L55" s="160"/>
      <c r="M55" s="160"/>
      <c r="N55" s="159"/>
      <c r="O55" s="159"/>
      <c r="P55" s="159"/>
      <c r="Q55" s="159"/>
      <c r="R55" s="160"/>
      <c r="S55" s="160"/>
      <c r="T55" s="160"/>
      <c r="U55" s="160"/>
      <c r="V55" s="160"/>
      <c r="W55" s="160"/>
      <c r="X55" s="160"/>
      <c r="Y55" s="160"/>
      <c r="Z55" s="149"/>
      <c r="AA55" s="149"/>
      <c r="AB55" s="149"/>
      <c r="AC55" s="149"/>
      <c r="AD55" s="149"/>
      <c r="AE55" s="149"/>
      <c r="AF55" s="149"/>
      <c r="AG55" s="149" t="s">
        <v>279</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
      <c r="A56" s="175">
        <v>12</v>
      </c>
      <c r="B56" s="176" t="s">
        <v>973</v>
      </c>
      <c r="C56" s="185" t="s">
        <v>974</v>
      </c>
      <c r="D56" s="177" t="s">
        <v>330</v>
      </c>
      <c r="E56" s="178">
        <v>4</v>
      </c>
      <c r="F56" s="179"/>
      <c r="G56" s="180">
        <f>ROUND(E56*F56,2)</f>
        <v>0</v>
      </c>
      <c r="H56" s="179"/>
      <c r="I56" s="180">
        <f>ROUND(E56*H56,2)</f>
        <v>0</v>
      </c>
      <c r="J56" s="179"/>
      <c r="K56" s="180">
        <f>ROUND(E56*J56,2)</f>
        <v>0</v>
      </c>
      <c r="L56" s="180">
        <v>21</v>
      </c>
      <c r="M56" s="180">
        <f>G56*(1+L56/100)</f>
        <v>0</v>
      </c>
      <c r="N56" s="178">
        <v>7.3999999999999999E-4</v>
      </c>
      <c r="O56" s="178">
        <f>ROUND(E56*N56,2)</f>
        <v>0</v>
      </c>
      <c r="P56" s="178">
        <v>0</v>
      </c>
      <c r="Q56" s="178">
        <f>ROUND(E56*P56,2)</f>
        <v>0</v>
      </c>
      <c r="R56" s="180" t="s">
        <v>962</v>
      </c>
      <c r="S56" s="180" t="s">
        <v>272</v>
      </c>
      <c r="T56" s="181" t="s">
        <v>272</v>
      </c>
      <c r="U56" s="160">
        <v>0.66820000000000002</v>
      </c>
      <c r="V56" s="160">
        <f>ROUND(E56*U56,2)</f>
        <v>2.67</v>
      </c>
      <c r="W56" s="160"/>
      <c r="X56" s="160" t="s">
        <v>313</v>
      </c>
      <c r="Y56" s="160" t="s">
        <v>275</v>
      </c>
      <c r="Z56" s="149"/>
      <c r="AA56" s="149"/>
      <c r="AB56" s="149"/>
      <c r="AC56" s="149"/>
      <c r="AD56" s="149"/>
      <c r="AE56" s="149"/>
      <c r="AF56" s="149"/>
      <c r="AG56" s="149" t="s">
        <v>554</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x14ac:dyDescent="0.2">
      <c r="A57" s="156"/>
      <c r="B57" s="157"/>
      <c r="C57" s="260" t="s">
        <v>975</v>
      </c>
      <c r="D57" s="261"/>
      <c r="E57" s="261"/>
      <c r="F57" s="261"/>
      <c r="G57" s="261"/>
      <c r="H57" s="160"/>
      <c r="I57" s="160"/>
      <c r="J57" s="160"/>
      <c r="K57" s="160"/>
      <c r="L57" s="160"/>
      <c r="M57" s="160"/>
      <c r="N57" s="159"/>
      <c r="O57" s="159"/>
      <c r="P57" s="159"/>
      <c r="Q57" s="159"/>
      <c r="R57" s="160"/>
      <c r="S57" s="160"/>
      <c r="T57" s="160"/>
      <c r="U57" s="160"/>
      <c r="V57" s="160"/>
      <c r="W57" s="160"/>
      <c r="X57" s="160"/>
      <c r="Y57" s="160"/>
      <c r="Z57" s="149"/>
      <c r="AA57" s="149"/>
      <c r="AB57" s="149"/>
      <c r="AC57" s="149"/>
      <c r="AD57" s="149"/>
      <c r="AE57" s="149"/>
      <c r="AF57" s="149"/>
      <c r="AG57" s="149" t="s">
        <v>316</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x14ac:dyDescent="0.2">
      <c r="A58" s="156"/>
      <c r="B58" s="157"/>
      <c r="C58" s="264" t="s">
        <v>976</v>
      </c>
      <c r="D58" s="265"/>
      <c r="E58" s="265"/>
      <c r="F58" s="265"/>
      <c r="G58" s="265"/>
      <c r="H58" s="160"/>
      <c r="I58" s="160"/>
      <c r="J58" s="160"/>
      <c r="K58" s="160"/>
      <c r="L58" s="160"/>
      <c r="M58" s="160"/>
      <c r="N58" s="159"/>
      <c r="O58" s="159"/>
      <c r="P58" s="159"/>
      <c r="Q58" s="159"/>
      <c r="R58" s="160"/>
      <c r="S58" s="160"/>
      <c r="T58" s="160"/>
      <c r="U58" s="160"/>
      <c r="V58" s="160"/>
      <c r="W58" s="160"/>
      <c r="X58" s="160"/>
      <c r="Y58" s="160"/>
      <c r="Z58" s="149"/>
      <c r="AA58" s="149"/>
      <c r="AB58" s="149"/>
      <c r="AC58" s="149"/>
      <c r="AD58" s="149"/>
      <c r="AE58" s="149"/>
      <c r="AF58" s="149"/>
      <c r="AG58" s="149" t="s">
        <v>278</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x14ac:dyDescent="0.2">
      <c r="A59" s="156"/>
      <c r="B59" s="157"/>
      <c r="C59" s="264" t="s">
        <v>977</v>
      </c>
      <c r="D59" s="265"/>
      <c r="E59" s="265"/>
      <c r="F59" s="265"/>
      <c r="G59" s="265"/>
      <c r="H59" s="160"/>
      <c r="I59" s="160"/>
      <c r="J59" s="160"/>
      <c r="K59" s="160"/>
      <c r="L59" s="160"/>
      <c r="M59" s="160"/>
      <c r="N59" s="159"/>
      <c r="O59" s="159"/>
      <c r="P59" s="159"/>
      <c r="Q59" s="159"/>
      <c r="R59" s="160"/>
      <c r="S59" s="160"/>
      <c r="T59" s="160"/>
      <c r="U59" s="160"/>
      <c r="V59" s="160"/>
      <c r="W59" s="160"/>
      <c r="X59" s="160"/>
      <c r="Y59" s="160"/>
      <c r="Z59" s="149"/>
      <c r="AA59" s="149"/>
      <c r="AB59" s="149"/>
      <c r="AC59" s="149"/>
      <c r="AD59" s="149"/>
      <c r="AE59" s="149"/>
      <c r="AF59" s="149"/>
      <c r="AG59" s="149" t="s">
        <v>278</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x14ac:dyDescent="0.2">
      <c r="A60" s="156"/>
      <c r="B60" s="157"/>
      <c r="C60" s="264" t="s">
        <v>972</v>
      </c>
      <c r="D60" s="265"/>
      <c r="E60" s="265"/>
      <c r="F60" s="265"/>
      <c r="G60" s="265"/>
      <c r="H60" s="160"/>
      <c r="I60" s="160"/>
      <c r="J60" s="160"/>
      <c r="K60" s="160"/>
      <c r="L60" s="160"/>
      <c r="M60" s="160"/>
      <c r="N60" s="159"/>
      <c r="O60" s="159"/>
      <c r="P60" s="159"/>
      <c r="Q60" s="159"/>
      <c r="R60" s="160"/>
      <c r="S60" s="160"/>
      <c r="T60" s="160"/>
      <c r="U60" s="160"/>
      <c r="V60" s="160"/>
      <c r="W60" s="160"/>
      <c r="X60" s="160"/>
      <c r="Y60" s="160"/>
      <c r="Z60" s="149"/>
      <c r="AA60" s="149"/>
      <c r="AB60" s="149"/>
      <c r="AC60" s="149"/>
      <c r="AD60" s="149"/>
      <c r="AE60" s="149"/>
      <c r="AF60" s="149"/>
      <c r="AG60" s="149" t="s">
        <v>278</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x14ac:dyDescent="0.2">
      <c r="A61" s="156"/>
      <c r="B61" s="157"/>
      <c r="C61" s="186" t="s">
        <v>978</v>
      </c>
      <c r="D61" s="165"/>
      <c r="E61" s="166">
        <v>4</v>
      </c>
      <c r="F61" s="160"/>
      <c r="G61" s="160"/>
      <c r="H61" s="160"/>
      <c r="I61" s="160"/>
      <c r="J61" s="160"/>
      <c r="K61" s="160"/>
      <c r="L61" s="160"/>
      <c r="M61" s="160"/>
      <c r="N61" s="159"/>
      <c r="O61" s="159"/>
      <c r="P61" s="159"/>
      <c r="Q61" s="159"/>
      <c r="R61" s="160"/>
      <c r="S61" s="160"/>
      <c r="T61" s="160"/>
      <c r="U61" s="160"/>
      <c r="V61" s="160"/>
      <c r="W61" s="160"/>
      <c r="X61" s="160"/>
      <c r="Y61" s="160"/>
      <c r="Z61" s="149"/>
      <c r="AA61" s="149"/>
      <c r="AB61" s="149"/>
      <c r="AC61" s="149"/>
      <c r="AD61" s="149"/>
      <c r="AE61" s="149"/>
      <c r="AF61" s="149"/>
      <c r="AG61" s="149" t="s">
        <v>284</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x14ac:dyDescent="0.2">
      <c r="A62" s="156"/>
      <c r="B62" s="157"/>
      <c r="C62" s="251"/>
      <c r="D62" s="252"/>
      <c r="E62" s="252"/>
      <c r="F62" s="252"/>
      <c r="G62" s="252"/>
      <c r="H62" s="160"/>
      <c r="I62" s="160"/>
      <c r="J62" s="160"/>
      <c r="K62" s="160"/>
      <c r="L62" s="160"/>
      <c r="M62" s="160"/>
      <c r="N62" s="159"/>
      <c r="O62" s="159"/>
      <c r="P62" s="159"/>
      <c r="Q62" s="159"/>
      <c r="R62" s="160"/>
      <c r="S62" s="160"/>
      <c r="T62" s="160"/>
      <c r="U62" s="160"/>
      <c r="V62" s="160"/>
      <c r="W62" s="160"/>
      <c r="X62" s="160"/>
      <c r="Y62" s="160"/>
      <c r="Z62" s="149"/>
      <c r="AA62" s="149"/>
      <c r="AB62" s="149"/>
      <c r="AC62" s="149"/>
      <c r="AD62" s="149"/>
      <c r="AE62" s="149"/>
      <c r="AF62" s="149"/>
      <c r="AG62" s="149" t="s">
        <v>279</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2.5" outlineLevel="1" x14ac:dyDescent="0.2">
      <c r="A63" s="175">
        <v>13</v>
      </c>
      <c r="B63" s="176" t="s">
        <v>979</v>
      </c>
      <c r="C63" s="185" t="s">
        <v>980</v>
      </c>
      <c r="D63" s="177" t="s">
        <v>330</v>
      </c>
      <c r="E63" s="178">
        <v>6</v>
      </c>
      <c r="F63" s="179"/>
      <c r="G63" s="180">
        <f>ROUND(E63*F63,2)</f>
        <v>0</v>
      </c>
      <c r="H63" s="179"/>
      <c r="I63" s="180">
        <f>ROUND(E63*H63,2)</f>
        <v>0</v>
      </c>
      <c r="J63" s="179"/>
      <c r="K63" s="180">
        <f>ROUND(E63*J63,2)</f>
        <v>0</v>
      </c>
      <c r="L63" s="180">
        <v>21</v>
      </c>
      <c r="M63" s="180">
        <f>G63*(1+L63/100)</f>
        <v>0</v>
      </c>
      <c r="N63" s="178">
        <v>1.3699999999999999E-3</v>
      </c>
      <c r="O63" s="178">
        <f>ROUND(E63*N63,2)</f>
        <v>0.01</v>
      </c>
      <c r="P63" s="178">
        <v>0</v>
      </c>
      <c r="Q63" s="178">
        <f>ROUND(E63*P63,2)</f>
        <v>0</v>
      </c>
      <c r="R63" s="180" t="s">
        <v>962</v>
      </c>
      <c r="S63" s="180" t="s">
        <v>272</v>
      </c>
      <c r="T63" s="181" t="s">
        <v>272</v>
      </c>
      <c r="U63" s="160">
        <v>0.8</v>
      </c>
      <c r="V63" s="160">
        <f>ROUND(E63*U63,2)</f>
        <v>4.8</v>
      </c>
      <c r="W63" s="160"/>
      <c r="X63" s="160" t="s">
        <v>313</v>
      </c>
      <c r="Y63" s="160" t="s">
        <v>275</v>
      </c>
      <c r="Z63" s="149"/>
      <c r="AA63" s="149"/>
      <c r="AB63" s="149"/>
      <c r="AC63" s="149"/>
      <c r="AD63" s="149"/>
      <c r="AE63" s="149"/>
      <c r="AF63" s="149"/>
      <c r="AG63" s="149" t="s">
        <v>554</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x14ac:dyDescent="0.2">
      <c r="A64" s="156"/>
      <c r="B64" s="157"/>
      <c r="C64" s="260" t="s">
        <v>975</v>
      </c>
      <c r="D64" s="261"/>
      <c r="E64" s="261"/>
      <c r="F64" s="261"/>
      <c r="G64" s="261"/>
      <c r="H64" s="160"/>
      <c r="I64" s="160"/>
      <c r="J64" s="160"/>
      <c r="K64" s="160"/>
      <c r="L64" s="160"/>
      <c r="M64" s="160"/>
      <c r="N64" s="159"/>
      <c r="O64" s="159"/>
      <c r="P64" s="159"/>
      <c r="Q64" s="159"/>
      <c r="R64" s="160"/>
      <c r="S64" s="160"/>
      <c r="T64" s="160"/>
      <c r="U64" s="160"/>
      <c r="V64" s="160"/>
      <c r="W64" s="160"/>
      <c r="X64" s="160"/>
      <c r="Y64" s="160"/>
      <c r="Z64" s="149"/>
      <c r="AA64" s="149"/>
      <c r="AB64" s="149"/>
      <c r="AC64" s="149"/>
      <c r="AD64" s="149"/>
      <c r="AE64" s="149"/>
      <c r="AF64" s="149"/>
      <c r="AG64" s="149" t="s">
        <v>316</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x14ac:dyDescent="0.2">
      <c r="A65" s="156"/>
      <c r="B65" s="157"/>
      <c r="C65" s="264" t="s">
        <v>976</v>
      </c>
      <c r="D65" s="265"/>
      <c r="E65" s="265"/>
      <c r="F65" s="265"/>
      <c r="G65" s="265"/>
      <c r="H65" s="160"/>
      <c r="I65" s="160"/>
      <c r="J65" s="160"/>
      <c r="K65" s="160"/>
      <c r="L65" s="160"/>
      <c r="M65" s="160"/>
      <c r="N65" s="159"/>
      <c r="O65" s="159"/>
      <c r="P65" s="159"/>
      <c r="Q65" s="159"/>
      <c r="R65" s="160"/>
      <c r="S65" s="160"/>
      <c r="T65" s="160"/>
      <c r="U65" s="160"/>
      <c r="V65" s="160"/>
      <c r="W65" s="160"/>
      <c r="X65" s="160"/>
      <c r="Y65" s="160"/>
      <c r="Z65" s="149"/>
      <c r="AA65" s="149"/>
      <c r="AB65" s="149"/>
      <c r="AC65" s="149"/>
      <c r="AD65" s="149"/>
      <c r="AE65" s="149"/>
      <c r="AF65" s="149"/>
      <c r="AG65" s="149" t="s">
        <v>278</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3" x14ac:dyDescent="0.2">
      <c r="A66" s="156"/>
      <c r="B66" s="157"/>
      <c r="C66" s="264" t="s">
        <v>977</v>
      </c>
      <c r="D66" s="265"/>
      <c r="E66" s="265"/>
      <c r="F66" s="265"/>
      <c r="G66" s="265"/>
      <c r="H66" s="160"/>
      <c r="I66" s="160"/>
      <c r="J66" s="160"/>
      <c r="K66" s="160"/>
      <c r="L66" s="160"/>
      <c r="M66" s="160"/>
      <c r="N66" s="159"/>
      <c r="O66" s="159"/>
      <c r="P66" s="159"/>
      <c r="Q66" s="159"/>
      <c r="R66" s="160"/>
      <c r="S66" s="160"/>
      <c r="T66" s="160"/>
      <c r="U66" s="160"/>
      <c r="V66" s="160"/>
      <c r="W66" s="160"/>
      <c r="X66" s="160"/>
      <c r="Y66" s="160"/>
      <c r="Z66" s="149"/>
      <c r="AA66" s="149"/>
      <c r="AB66" s="149"/>
      <c r="AC66" s="149"/>
      <c r="AD66" s="149"/>
      <c r="AE66" s="149"/>
      <c r="AF66" s="149"/>
      <c r="AG66" s="149" t="s">
        <v>278</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3" x14ac:dyDescent="0.2">
      <c r="A67" s="156"/>
      <c r="B67" s="157"/>
      <c r="C67" s="264" t="s">
        <v>981</v>
      </c>
      <c r="D67" s="265"/>
      <c r="E67" s="265"/>
      <c r="F67" s="265"/>
      <c r="G67" s="265"/>
      <c r="H67" s="160"/>
      <c r="I67" s="160"/>
      <c r="J67" s="160"/>
      <c r="K67" s="160"/>
      <c r="L67" s="160"/>
      <c r="M67" s="160"/>
      <c r="N67" s="159"/>
      <c r="O67" s="159"/>
      <c r="P67" s="159"/>
      <c r="Q67" s="159"/>
      <c r="R67" s="160"/>
      <c r="S67" s="160"/>
      <c r="T67" s="160"/>
      <c r="U67" s="160"/>
      <c r="V67" s="160"/>
      <c r="W67" s="160"/>
      <c r="X67" s="160"/>
      <c r="Y67" s="160"/>
      <c r="Z67" s="149"/>
      <c r="AA67" s="149"/>
      <c r="AB67" s="149"/>
      <c r="AC67" s="149"/>
      <c r="AD67" s="149"/>
      <c r="AE67" s="149"/>
      <c r="AF67" s="149"/>
      <c r="AG67" s="149" t="s">
        <v>278</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x14ac:dyDescent="0.2">
      <c r="A68" s="156"/>
      <c r="B68" s="157"/>
      <c r="C68" s="186" t="s">
        <v>982</v>
      </c>
      <c r="D68" s="165"/>
      <c r="E68" s="166">
        <v>6</v>
      </c>
      <c r="F68" s="160"/>
      <c r="G68" s="160"/>
      <c r="H68" s="160"/>
      <c r="I68" s="160"/>
      <c r="J68" s="160"/>
      <c r="K68" s="160"/>
      <c r="L68" s="160"/>
      <c r="M68" s="160"/>
      <c r="N68" s="159"/>
      <c r="O68" s="159"/>
      <c r="P68" s="159"/>
      <c r="Q68" s="159"/>
      <c r="R68" s="160"/>
      <c r="S68" s="160"/>
      <c r="T68" s="160"/>
      <c r="U68" s="160"/>
      <c r="V68" s="160"/>
      <c r="W68" s="160"/>
      <c r="X68" s="160"/>
      <c r="Y68" s="160"/>
      <c r="Z68" s="149"/>
      <c r="AA68" s="149"/>
      <c r="AB68" s="149"/>
      <c r="AC68" s="149"/>
      <c r="AD68" s="149"/>
      <c r="AE68" s="149"/>
      <c r="AF68" s="149"/>
      <c r="AG68" s="149" t="s">
        <v>284</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x14ac:dyDescent="0.2">
      <c r="A69" s="156"/>
      <c r="B69" s="157"/>
      <c r="C69" s="251"/>
      <c r="D69" s="252"/>
      <c r="E69" s="252"/>
      <c r="F69" s="252"/>
      <c r="G69" s="252"/>
      <c r="H69" s="160"/>
      <c r="I69" s="160"/>
      <c r="J69" s="160"/>
      <c r="K69" s="160"/>
      <c r="L69" s="160"/>
      <c r="M69" s="160"/>
      <c r="N69" s="159"/>
      <c r="O69" s="159"/>
      <c r="P69" s="159"/>
      <c r="Q69" s="159"/>
      <c r="R69" s="160"/>
      <c r="S69" s="160"/>
      <c r="T69" s="160"/>
      <c r="U69" s="160"/>
      <c r="V69" s="160"/>
      <c r="W69" s="160"/>
      <c r="X69" s="160"/>
      <c r="Y69" s="160"/>
      <c r="Z69" s="149"/>
      <c r="AA69" s="149"/>
      <c r="AB69" s="149"/>
      <c r="AC69" s="149"/>
      <c r="AD69" s="149"/>
      <c r="AE69" s="149"/>
      <c r="AF69" s="149"/>
      <c r="AG69" s="149" t="s">
        <v>279</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
      <c r="A70" s="175">
        <v>14</v>
      </c>
      <c r="B70" s="176" t="s">
        <v>983</v>
      </c>
      <c r="C70" s="185" t="s">
        <v>984</v>
      </c>
      <c r="D70" s="177" t="s">
        <v>357</v>
      </c>
      <c r="E70" s="178">
        <v>4</v>
      </c>
      <c r="F70" s="179"/>
      <c r="G70" s="180">
        <f>ROUND(E70*F70,2)</f>
        <v>0</v>
      </c>
      <c r="H70" s="179"/>
      <c r="I70" s="180">
        <f>ROUND(E70*H70,2)</f>
        <v>0</v>
      </c>
      <c r="J70" s="179"/>
      <c r="K70" s="180">
        <f>ROUND(E70*J70,2)</f>
        <v>0</v>
      </c>
      <c r="L70" s="180">
        <v>21</v>
      </c>
      <c r="M70" s="180">
        <f>G70*(1+L70/100)</f>
        <v>0</v>
      </c>
      <c r="N70" s="178">
        <v>0</v>
      </c>
      <c r="O70" s="178">
        <f>ROUND(E70*N70,2)</f>
        <v>0</v>
      </c>
      <c r="P70" s="178">
        <v>0</v>
      </c>
      <c r="Q70" s="178">
        <f>ROUND(E70*P70,2)</f>
        <v>0</v>
      </c>
      <c r="R70" s="180" t="s">
        <v>962</v>
      </c>
      <c r="S70" s="180" t="s">
        <v>272</v>
      </c>
      <c r="T70" s="181" t="s">
        <v>272</v>
      </c>
      <c r="U70" s="160">
        <v>0.15</v>
      </c>
      <c r="V70" s="160">
        <f>ROUND(E70*U70,2)</f>
        <v>0.6</v>
      </c>
      <c r="W70" s="160"/>
      <c r="X70" s="160" t="s">
        <v>313</v>
      </c>
      <c r="Y70" s="160" t="s">
        <v>275</v>
      </c>
      <c r="Z70" s="149"/>
      <c r="AA70" s="149"/>
      <c r="AB70" s="149"/>
      <c r="AC70" s="149"/>
      <c r="AD70" s="149"/>
      <c r="AE70" s="149"/>
      <c r="AF70" s="149"/>
      <c r="AG70" s="149" t="s">
        <v>554</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x14ac:dyDescent="0.2">
      <c r="A71" s="156"/>
      <c r="B71" s="157"/>
      <c r="C71" s="260" t="s">
        <v>985</v>
      </c>
      <c r="D71" s="261"/>
      <c r="E71" s="261"/>
      <c r="F71" s="261"/>
      <c r="G71" s="261"/>
      <c r="H71" s="160"/>
      <c r="I71" s="160"/>
      <c r="J71" s="160"/>
      <c r="K71" s="160"/>
      <c r="L71" s="160"/>
      <c r="M71" s="160"/>
      <c r="N71" s="159"/>
      <c r="O71" s="159"/>
      <c r="P71" s="159"/>
      <c r="Q71" s="159"/>
      <c r="R71" s="160"/>
      <c r="S71" s="160"/>
      <c r="T71" s="160"/>
      <c r="U71" s="160"/>
      <c r="V71" s="160"/>
      <c r="W71" s="160"/>
      <c r="X71" s="160"/>
      <c r="Y71" s="160"/>
      <c r="Z71" s="149"/>
      <c r="AA71" s="149"/>
      <c r="AB71" s="149"/>
      <c r="AC71" s="149"/>
      <c r="AD71" s="149"/>
      <c r="AE71" s="149"/>
      <c r="AF71" s="149"/>
      <c r="AG71" s="149" t="s">
        <v>316</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x14ac:dyDescent="0.2">
      <c r="A72" s="156"/>
      <c r="B72" s="157"/>
      <c r="C72" s="264" t="s">
        <v>972</v>
      </c>
      <c r="D72" s="265"/>
      <c r="E72" s="265"/>
      <c r="F72" s="265"/>
      <c r="G72" s="265"/>
      <c r="H72" s="160"/>
      <c r="I72" s="160"/>
      <c r="J72" s="160"/>
      <c r="K72" s="160"/>
      <c r="L72" s="160"/>
      <c r="M72" s="160"/>
      <c r="N72" s="159"/>
      <c r="O72" s="159"/>
      <c r="P72" s="159"/>
      <c r="Q72" s="159"/>
      <c r="R72" s="160"/>
      <c r="S72" s="160"/>
      <c r="T72" s="160"/>
      <c r="U72" s="160"/>
      <c r="V72" s="160"/>
      <c r="W72" s="160"/>
      <c r="X72" s="160"/>
      <c r="Y72" s="160"/>
      <c r="Z72" s="149"/>
      <c r="AA72" s="149"/>
      <c r="AB72" s="149"/>
      <c r="AC72" s="149"/>
      <c r="AD72" s="149"/>
      <c r="AE72" s="149"/>
      <c r="AF72" s="149"/>
      <c r="AG72" s="149" t="s">
        <v>278</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x14ac:dyDescent="0.2">
      <c r="A73" s="156"/>
      <c r="B73" s="157"/>
      <c r="C73" s="186" t="s">
        <v>986</v>
      </c>
      <c r="D73" s="165"/>
      <c r="E73" s="166">
        <v>4</v>
      </c>
      <c r="F73" s="160"/>
      <c r="G73" s="160"/>
      <c r="H73" s="160"/>
      <c r="I73" s="160"/>
      <c r="J73" s="160"/>
      <c r="K73" s="160"/>
      <c r="L73" s="160"/>
      <c r="M73" s="160"/>
      <c r="N73" s="159"/>
      <c r="O73" s="159"/>
      <c r="P73" s="159"/>
      <c r="Q73" s="159"/>
      <c r="R73" s="160"/>
      <c r="S73" s="160"/>
      <c r="T73" s="160"/>
      <c r="U73" s="160"/>
      <c r="V73" s="160"/>
      <c r="W73" s="160"/>
      <c r="X73" s="160"/>
      <c r="Y73" s="160"/>
      <c r="Z73" s="149"/>
      <c r="AA73" s="149"/>
      <c r="AB73" s="149"/>
      <c r="AC73" s="149"/>
      <c r="AD73" s="149"/>
      <c r="AE73" s="149"/>
      <c r="AF73" s="149"/>
      <c r="AG73" s="149" t="s">
        <v>284</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2" x14ac:dyDescent="0.2">
      <c r="A74" s="156"/>
      <c r="B74" s="157"/>
      <c r="C74" s="251"/>
      <c r="D74" s="252"/>
      <c r="E74" s="252"/>
      <c r="F74" s="252"/>
      <c r="G74" s="252"/>
      <c r="H74" s="160"/>
      <c r="I74" s="160"/>
      <c r="J74" s="160"/>
      <c r="K74" s="160"/>
      <c r="L74" s="160"/>
      <c r="M74" s="160"/>
      <c r="N74" s="159"/>
      <c r="O74" s="159"/>
      <c r="P74" s="159"/>
      <c r="Q74" s="159"/>
      <c r="R74" s="160"/>
      <c r="S74" s="160"/>
      <c r="T74" s="160"/>
      <c r="U74" s="160"/>
      <c r="V74" s="160"/>
      <c r="W74" s="160"/>
      <c r="X74" s="160"/>
      <c r="Y74" s="160"/>
      <c r="Z74" s="149"/>
      <c r="AA74" s="149"/>
      <c r="AB74" s="149"/>
      <c r="AC74" s="149"/>
      <c r="AD74" s="149"/>
      <c r="AE74" s="149"/>
      <c r="AF74" s="149"/>
      <c r="AG74" s="149" t="s">
        <v>279</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
      <c r="A75" s="175">
        <v>15</v>
      </c>
      <c r="B75" s="176" t="s">
        <v>987</v>
      </c>
      <c r="C75" s="185" t="s">
        <v>988</v>
      </c>
      <c r="D75" s="177" t="s">
        <v>357</v>
      </c>
      <c r="E75" s="178">
        <v>2</v>
      </c>
      <c r="F75" s="179"/>
      <c r="G75" s="180">
        <f>ROUND(E75*F75,2)</f>
        <v>0</v>
      </c>
      <c r="H75" s="179"/>
      <c r="I75" s="180">
        <f>ROUND(E75*H75,2)</f>
        <v>0</v>
      </c>
      <c r="J75" s="179"/>
      <c r="K75" s="180">
        <f>ROUND(E75*J75,2)</f>
        <v>0</v>
      </c>
      <c r="L75" s="180">
        <v>21</v>
      </c>
      <c r="M75" s="180">
        <f>G75*(1+L75/100)</f>
        <v>0</v>
      </c>
      <c r="N75" s="178">
        <v>0</v>
      </c>
      <c r="O75" s="178">
        <f>ROUND(E75*N75,2)</f>
        <v>0</v>
      </c>
      <c r="P75" s="178">
        <v>0</v>
      </c>
      <c r="Q75" s="178">
        <f>ROUND(E75*P75,2)</f>
        <v>0</v>
      </c>
      <c r="R75" s="180" t="s">
        <v>962</v>
      </c>
      <c r="S75" s="180" t="s">
        <v>272</v>
      </c>
      <c r="T75" s="181" t="s">
        <v>272</v>
      </c>
      <c r="U75" s="160">
        <v>0.16</v>
      </c>
      <c r="V75" s="160">
        <f>ROUND(E75*U75,2)</f>
        <v>0.32</v>
      </c>
      <c r="W75" s="160"/>
      <c r="X75" s="160" t="s">
        <v>313</v>
      </c>
      <c r="Y75" s="160" t="s">
        <v>275</v>
      </c>
      <c r="Z75" s="149"/>
      <c r="AA75" s="149"/>
      <c r="AB75" s="149"/>
      <c r="AC75" s="149"/>
      <c r="AD75" s="149"/>
      <c r="AE75" s="149"/>
      <c r="AF75" s="149"/>
      <c r="AG75" s="149" t="s">
        <v>554</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2" x14ac:dyDescent="0.2">
      <c r="A76" s="156"/>
      <c r="B76" s="157"/>
      <c r="C76" s="260" t="s">
        <v>985</v>
      </c>
      <c r="D76" s="261"/>
      <c r="E76" s="261"/>
      <c r="F76" s="261"/>
      <c r="G76" s="261"/>
      <c r="H76" s="160"/>
      <c r="I76" s="160"/>
      <c r="J76" s="160"/>
      <c r="K76" s="160"/>
      <c r="L76" s="160"/>
      <c r="M76" s="160"/>
      <c r="N76" s="159"/>
      <c r="O76" s="159"/>
      <c r="P76" s="159"/>
      <c r="Q76" s="159"/>
      <c r="R76" s="160"/>
      <c r="S76" s="160"/>
      <c r="T76" s="160"/>
      <c r="U76" s="160"/>
      <c r="V76" s="160"/>
      <c r="W76" s="160"/>
      <c r="X76" s="160"/>
      <c r="Y76" s="160"/>
      <c r="Z76" s="149"/>
      <c r="AA76" s="149"/>
      <c r="AB76" s="149"/>
      <c r="AC76" s="149"/>
      <c r="AD76" s="149"/>
      <c r="AE76" s="149"/>
      <c r="AF76" s="149"/>
      <c r="AG76" s="149" t="s">
        <v>316</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x14ac:dyDescent="0.2">
      <c r="A77" s="156"/>
      <c r="B77" s="157"/>
      <c r="C77" s="264" t="s">
        <v>972</v>
      </c>
      <c r="D77" s="265"/>
      <c r="E77" s="265"/>
      <c r="F77" s="265"/>
      <c r="G77" s="265"/>
      <c r="H77" s="160"/>
      <c r="I77" s="160"/>
      <c r="J77" s="160"/>
      <c r="K77" s="160"/>
      <c r="L77" s="160"/>
      <c r="M77" s="160"/>
      <c r="N77" s="159"/>
      <c r="O77" s="159"/>
      <c r="P77" s="159"/>
      <c r="Q77" s="159"/>
      <c r="R77" s="160"/>
      <c r="S77" s="160"/>
      <c r="T77" s="160"/>
      <c r="U77" s="160"/>
      <c r="V77" s="160"/>
      <c r="W77" s="160"/>
      <c r="X77" s="160"/>
      <c r="Y77" s="160"/>
      <c r="Z77" s="149"/>
      <c r="AA77" s="149"/>
      <c r="AB77" s="149"/>
      <c r="AC77" s="149"/>
      <c r="AD77" s="149"/>
      <c r="AE77" s="149"/>
      <c r="AF77" s="149"/>
      <c r="AG77" s="149" t="s">
        <v>278</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x14ac:dyDescent="0.2">
      <c r="A78" s="156"/>
      <c r="B78" s="157"/>
      <c r="C78" s="186" t="s">
        <v>989</v>
      </c>
      <c r="D78" s="165"/>
      <c r="E78" s="166">
        <v>2</v>
      </c>
      <c r="F78" s="160"/>
      <c r="G78" s="160"/>
      <c r="H78" s="160"/>
      <c r="I78" s="160"/>
      <c r="J78" s="160"/>
      <c r="K78" s="160"/>
      <c r="L78" s="160"/>
      <c r="M78" s="160"/>
      <c r="N78" s="159"/>
      <c r="O78" s="159"/>
      <c r="P78" s="159"/>
      <c r="Q78" s="159"/>
      <c r="R78" s="160"/>
      <c r="S78" s="160"/>
      <c r="T78" s="160"/>
      <c r="U78" s="160"/>
      <c r="V78" s="160"/>
      <c r="W78" s="160"/>
      <c r="X78" s="160"/>
      <c r="Y78" s="160"/>
      <c r="Z78" s="149"/>
      <c r="AA78" s="149"/>
      <c r="AB78" s="149"/>
      <c r="AC78" s="149"/>
      <c r="AD78" s="149"/>
      <c r="AE78" s="149"/>
      <c r="AF78" s="149"/>
      <c r="AG78" s="149" t="s">
        <v>284</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x14ac:dyDescent="0.2">
      <c r="A79" s="156"/>
      <c r="B79" s="157"/>
      <c r="C79" s="251"/>
      <c r="D79" s="252"/>
      <c r="E79" s="252"/>
      <c r="F79" s="252"/>
      <c r="G79" s="252"/>
      <c r="H79" s="160"/>
      <c r="I79" s="160"/>
      <c r="J79" s="160"/>
      <c r="K79" s="160"/>
      <c r="L79" s="160"/>
      <c r="M79" s="160"/>
      <c r="N79" s="159"/>
      <c r="O79" s="159"/>
      <c r="P79" s="159"/>
      <c r="Q79" s="159"/>
      <c r="R79" s="160"/>
      <c r="S79" s="160"/>
      <c r="T79" s="160"/>
      <c r="U79" s="160"/>
      <c r="V79" s="160"/>
      <c r="W79" s="160"/>
      <c r="X79" s="160"/>
      <c r="Y79" s="160"/>
      <c r="Z79" s="149"/>
      <c r="AA79" s="149"/>
      <c r="AB79" s="149"/>
      <c r="AC79" s="149"/>
      <c r="AD79" s="149"/>
      <c r="AE79" s="149"/>
      <c r="AF79" s="149"/>
      <c r="AG79" s="149" t="s">
        <v>279</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
      <c r="A80" s="175">
        <v>16</v>
      </c>
      <c r="B80" s="176" t="s">
        <v>990</v>
      </c>
      <c r="C80" s="185" t="s">
        <v>991</v>
      </c>
      <c r="D80" s="177" t="s">
        <v>357</v>
      </c>
      <c r="E80" s="178">
        <v>4</v>
      </c>
      <c r="F80" s="179"/>
      <c r="G80" s="180">
        <f>ROUND(E80*F80,2)</f>
        <v>0</v>
      </c>
      <c r="H80" s="179"/>
      <c r="I80" s="180">
        <f>ROUND(E80*H80,2)</f>
        <v>0</v>
      </c>
      <c r="J80" s="179"/>
      <c r="K80" s="180">
        <f>ROUND(E80*J80,2)</f>
        <v>0</v>
      </c>
      <c r="L80" s="180">
        <v>21</v>
      </c>
      <c r="M80" s="180">
        <f>G80*(1+L80/100)</f>
        <v>0</v>
      </c>
      <c r="N80" s="178">
        <v>0</v>
      </c>
      <c r="O80" s="178">
        <f>ROUND(E80*N80,2)</f>
        <v>0</v>
      </c>
      <c r="P80" s="178">
        <v>0</v>
      </c>
      <c r="Q80" s="178">
        <f>ROUND(E80*P80,2)</f>
        <v>0</v>
      </c>
      <c r="R80" s="180" t="s">
        <v>962</v>
      </c>
      <c r="S80" s="180" t="s">
        <v>272</v>
      </c>
      <c r="T80" s="181" t="s">
        <v>272</v>
      </c>
      <c r="U80" s="160">
        <v>0.17</v>
      </c>
      <c r="V80" s="160">
        <f>ROUND(E80*U80,2)</f>
        <v>0.68</v>
      </c>
      <c r="W80" s="160"/>
      <c r="X80" s="160" t="s">
        <v>313</v>
      </c>
      <c r="Y80" s="160" t="s">
        <v>275</v>
      </c>
      <c r="Z80" s="149"/>
      <c r="AA80" s="149"/>
      <c r="AB80" s="149"/>
      <c r="AC80" s="149"/>
      <c r="AD80" s="149"/>
      <c r="AE80" s="149"/>
      <c r="AF80" s="149"/>
      <c r="AG80" s="149" t="s">
        <v>554</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x14ac:dyDescent="0.2">
      <c r="A81" s="156"/>
      <c r="B81" s="157"/>
      <c r="C81" s="260" t="s">
        <v>985</v>
      </c>
      <c r="D81" s="261"/>
      <c r="E81" s="261"/>
      <c r="F81" s="261"/>
      <c r="G81" s="261"/>
      <c r="H81" s="160"/>
      <c r="I81" s="160"/>
      <c r="J81" s="160"/>
      <c r="K81" s="160"/>
      <c r="L81" s="160"/>
      <c r="M81" s="160"/>
      <c r="N81" s="159"/>
      <c r="O81" s="159"/>
      <c r="P81" s="159"/>
      <c r="Q81" s="159"/>
      <c r="R81" s="160"/>
      <c r="S81" s="160"/>
      <c r="T81" s="160"/>
      <c r="U81" s="160"/>
      <c r="V81" s="160"/>
      <c r="W81" s="160"/>
      <c r="X81" s="160"/>
      <c r="Y81" s="160"/>
      <c r="Z81" s="149"/>
      <c r="AA81" s="149"/>
      <c r="AB81" s="149"/>
      <c r="AC81" s="149"/>
      <c r="AD81" s="149"/>
      <c r="AE81" s="149"/>
      <c r="AF81" s="149"/>
      <c r="AG81" s="149" t="s">
        <v>316</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x14ac:dyDescent="0.2">
      <c r="A82" s="156"/>
      <c r="B82" s="157"/>
      <c r="C82" s="264" t="s">
        <v>972</v>
      </c>
      <c r="D82" s="265"/>
      <c r="E82" s="265"/>
      <c r="F82" s="265"/>
      <c r="G82" s="265"/>
      <c r="H82" s="160"/>
      <c r="I82" s="160"/>
      <c r="J82" s="160"/>
      <c r="K82" s="160"/>
      <c r="L82" s="160"/>
      <c r="M82" s="160"/>
      <c r="N82" s="159"/>
      <c r="O82" s="159"/>
      <c r="P82" s="159"/>
      <c r="Q82" s="159"/>
      <c r="R82" s="160"/>
      <c r="S82" s="160"/>
      <c r="T82" s="160"/>
      <c r="U82" s="160"/>
      <c r="V82" s="160"/>
      <c r="W82" s="160"/>
      <c r="X82" s="160"/>
      <c r="Y82" s="160"/>
      <c r="Z82" s="149"/>
      <c r="AA82" s="149"/>
      <c r="AB82" s="149"/>
      <c r="AC82" s="149"/>
      <c r="AD82" s="149"/>
      <c r="AE82" s="149"/>
      <c r="AF82" s="149"/>
      <c r="AG82" s="149" t="s">
        <v>278</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x14ac:dyDescent="0.2">
      <c r="A83" s="156"/>
      <c r="B83" s="157"/>
      <c r="C83" s="186" t="s">
        <v>992</v>
      </c>
      <c r="D83" s="165"/>
      <c r="E83" s="166">
        <v>4</v>
      </c>
      <c r="F83" s="160"/>
      <c r="G83" s="160"/>
      <c r="H83" s="160"/>
      <c r="I83" s="160"/>
      <c r="J83" s="160"/>
      <c r="K83" s="160"/>
      <c r="L83" s="160"/>
      <c r="M83" s="160"/>
      <c r="N83" s="159"/>
      <c r="O83" s="159"/>
      <c r="P83" s="159"/>
      <c r="Q83" s="159"/>
      <c r="R83" s="160"/>
      <c r="S83" s="160"/>
      <c r="T83" s="160"/>
      <c r="U83" s="160"/>
      <c r="V83" s="160"/>
      <c r="W83" s="160"/>
      <c r="X83" s="160"/>
      <c r="Y83" s="160"/>
      <c r="Z83" s="149"/>
      <c r="AA83" s="149"/>
      <c r="AB83" s="149"/>
      <c r="AC83" s="149"/>
      <c r="AD83" s="149"/>
      <c r="AE83" s="149"/>
      <c r="AF83" s="149"/>
      <c r="AG83" s="149" t="s">
        <v>284</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x14ac:dyDescent="0.2">
      <c r="A84" s="156"/>
      <c r="B84" s="157"/>
      <c r="C84" s="251"/>
      <c r="D84" s="252"/>
      <c r="E84" s="252"/>
      <c r="F84" s="252"/>
      <c r="G84" s="252"/>
      <c r="H84" s="160"/>
      <c r="I84" s="160"/>
      <c r="J84" s="160"/>
      <c r="K84" s="160"/>
      <c r="L84" s="160"/>
      <c r="M84" s="160"/>
      <c r="N84" s="159"/>
      <c r="O84" s="159"/>
      <c r="P84" s="159"/>
      <c r="Q84" s="159"/>
      <c r="R84" s="160"/>
      <c r="S84" s="160"/>
      <c r="T84" s="160"/>
      <c r="U84" s="160"/>
      <c r="V84" s="160"/>
      <c r="W84" s="160"/>
      <c r="X84" s="160"/>
      <c r="Y84" s="160"/>
      <c r="Z84" s="149"/>
      <c r="AA84" s="149"/>
      <c r="AB84" s="149"/>
      <c r="AC84" s="149"/>
      <c r="AD84" s="149"/>
      <c r="AE84" s="149"/>
      <c r="AF84" s="149"/>
      <c r="AG84" s="149" t="s">
        <v>279</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2.5" outlineLevel="1" x14ac:dyDescent="0.2">
      <c r="A85" s="175">
        <v>17</v>
      </c>
      <c r="B85" s="176" t="s">
        <v>993</v>
      </c>
      <c r="C85" s="185" t="s">
        <v>994</v>
      </c>
      <c r="D85" s="177" t="s">
        <v>330</v>
      </c>
      <c r="E85" s="178">
        <v>30</v>
      </c>
      <c r="F85" s="179"/>
      <c r="G85" s="180">
        <f>ROUND(E85*F85,2)</f>
        <v>0</v>
      </c>
      <c r="H85" s="179"/>
      <c r="I85" s="180">
        <f>ROUND(E85*H85,2)</f>
        <v>0</v>
      </c>
      <c r="J85" s="179"/>
      <c r="K85" s="180">
        <f>ROUND(E85*J85,2)</f>
        <v>0</v>
      </c>
      <c r="L85" s="180">
        <v>21</v>
      </c>
      <c r="M85" s="180">
        <f>G85*(1+L85/100)</f>
        <v>0</v>
      </c>
      <c r="N85" s="178">
        <v>0</v>
      </c>
      <c r="O85" s="178">
        <f>ROUND(E85*N85,2)</f>
        <v>0</v>
      </c>
      <c r="P85" s="178">
        <v>0</v>
      </c>
      <c r="Q85" s="178">
        <f>ROUND(E85*P85,2)</f>
        <v>0</v>
      </c>
      <c r="R85" s="180" t="s">
        <v>962</v>
      </c>
      <c r="S85" s="180" t="s">
        <v>272</v>
      </c>
      <c r="T85" s="181" t="s">
        <v>272</v>
      </c>
      <c r="U85" s="160">
        <v>0.06</v>
      </c>
      <c r="V85" s="160">
        <f>ROUND(E85*U85,2)</f>
        <v>1.8</v>
      </c>
      <c r="W85" s="160"/>
      <c r="X85" s="160" t="s">
        <v>313</v>
      </c>
      <c r="Y85" s="160" t="s">
        <v>275</v>
      </c>
      <c r="Z85" s="149"/>
      <c r="AA85" s="149"/>
      <c r="AB85" s="149"/>
      <c r="AC85" s="149"/>
      <c r="AD85" s="149"/>
      <c r="AE85" s="149"/>
      <c r="AF85" s="149"/>
      <c r="AG85" s="149" t="s">
        <v>554</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x14ac:dyDescent="0.2">
      <c r="A86" s="156"/>
      <c r="B86" s="157"/>
      <c r="C86" s="186" t="s">
        <v>995</v>
      </c>
      <c r="D86" s="165"/>
      <c r="E86" s="166">
        <v>30</v>
      </c>
      <c r="F86" s="160"/>
      <c r="G86" s="160"/>
      <c r="H86" s="160"/>
      <c r="I86" s="160"/>
      <c r="J86" s="160"/>
      <c r="K86" s="160"/>
      <c r="L86" s="160"/>
      <c r="M86" s="160"/>
      <c r="N86" s="159"/>
      <c r="O86" s="159"/>
      <c r="P86" s="159"/>
      <c r="Q86" s="159"/>
      <c r="R86" s="160"/>
      <c r="S86" s="160"/>
      <c r="T86" s="160"/>
      <c r="U86" s="160"/>
      <c r="V86" s="160"/>
      <c r="W86" s="160"/>
      <c r="X86" s="160"/>
      <c r="Y86" s="160"/>
      <c r="Z86" s="149"/>
      <c r="AA86" s="149"/>
      <c r="AB86" s="149"/>
      <c r="AC86" s="149"/>
      <c r="AD86" s="149"/>
      <c r="AE86" s="149"/>
      <c r="AF86" s="149"/>
      <c r="AG86" s="149" t="s">
        <v>284</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x14ac:dyDescent="0.2">
      <c r="A87" s="156"/>
      <c r="B87" s="157"/>
      <c r="C87" s="251"/>
      <c r="D87" s="252"/>
      <c r="E87" s="252"/>
      <c r="F87" s="252"/>
      <c r="G87" s="252"/>
      <c r="H87" s="160"/>
      <c r="I87" s="160"/>
      <c r="J87" s="160"/>
      <c r="K87" s="160"/>
      <c r="L87" s="160"/>
      <c r="M87" s="160"/>
      <c r="N87" s="159"/>
      <c r="O87" s="159"/>
      <c r="P87" s="159"/>
      <c r="Q87" s="159"/>
      <c r="R87" s="160"/>
      <c r="S87" s="160"/>
      <c r="T87" s="160"/>
      <c r="U87" s="160"/>
      <c r="V87" s="160"/>
      <c r="W87" s="160"/>
      <c r="X87" s="160"/>
      <c r="Y87" s="160"/>
      <c r="Z87" s="149"/>
      <c r="AA87" s="149"/>
      <c r="AB87" s="149"/>
      <c r="AC87" s="149"/>
      <c r="AD87" s="149"/>
      <c r="AE87" s="149"/>
      <c r="AF87" s="149"/>
      <c r="AG87" s="149" t="s">
        <v>279</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
      <c r="A88" s="175">
        <v>18</v>
      </c>
      <c r="B88" s="176" t="s">
        <v>996</v>
      </c>
      <c r="C88" s="185" t="s">
        <v>997</v>
      </c>
      <c r="D88" s="177" t="s">
        <v>998</v>
      </c>
      <c r="E88" s="178">
        <v>1</v>
      </c>
      <c r="F88" s="179"/>
      <c r="G88" s="180">
        <f>ROUND(E88*F88,2)</f>
        <v>0</v>
      </c>
      <c r="H88" s="179"/>
      <c r="I88" s="180">
        <f>ROUND(E88*H88,2)</f>
        <v>0</v>
      </c>
      <c r="J88" s="179"/>
      <c r="K88" s="180">
        <f>ROUND(E88*J88,2)</f>
        <v>0</v>
      </c>
      <c r="L88" s="180">
        <v>21</v>
      </c>
      <c r="M88" s="180">
        <f>G88*(1+L88/100)</f>
        <v>0</v>
      </c>
      <c r="N88" s="178">
        <v>0</v>
      </c>
      <c r="O88" s="178">
        <f>ROUND(E88*N88,2)</f>
        <v>0</v>
      </c>
      <c r="P88" s="178">
        <v>7.4999999999999997E-2</v>
      </c>
      <c r="Q88" s="178">
        <f>ROUND(E88*P88,2)</f>
        <v>0.08</v>
      </c>
      <c r="R88" s="180" t="s">
        <v>962</v>
      </c>
      <c r="S88" s="180" t="s">
        <v>272</v>
      </c>
      <c r="T88" s="181" t="s">
        <v>272</v>
      </c>
      <c r="U88" s="160">
        <v>0.55000000000000004</v>
      </c>
      <c r="V88" s="160">
        <f>ROUND(E88*U88,2)</f>
        <v>0.55000000000000004</v>
      </c>
      <c r="W88" s="160"/>
      <c r="X88" s="160" t="s">
        <v>313</v>
      </c>
      <c r="Y88" s="160" t="s">
        <v>275</v>
      </c>
      <c r="Z88" s="149"/>
      <c r="AA88" s="149"/>
      <c r="AB88" s="149"/>
      <c r="AC88" s="149"/>
      <c r="AD88" s="149"/>
      <c r="AE88" s="149"/>
      <c r="AF88" s="149"/>
      <c r="AG88" s="149" t="s">
        <v>554</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2" x14ac:dyDescent="0.2">
      <c r="A89" s="156"/>
      <c r="B89" s="157"/>
      <c r="C89" s="186" t="s">
        <v>143</v>
      </c>
      <c r="D89" s="165"/>
      <c r="E89" s="166">
        <v>1</v>
      </c>
      <c r="F89" s="160"/>
      <c r="G89" s="160"/>
      <c r="H89" s="160"/>
      <c r="I89" s="160"/>
      <c r="J89" s="160"/>
      <c r="K89" s="160"/>
      <c r="L89" s="160"/>
      <c r="M89" s="160"/>
      <c r="N89" s="159"/>
      <c r="O89" s="159"/>
      <c r="P89" s="159"/>
      <c r="Q89" s="159"/>
      <c r="R89" s="160"/>
      <c r="S89" s="160"/>
      <c r="T89" s="160"/>
      <c r="U89" s="160"/>
      <c r="V89" s="160"/>
      <c r="W89" s="160"/>
      <c r="X89" s="160"/>
      <c r="Y89" s="160"/>
      <c r="Z89" s="149"/>
      <c r="AA89" s="149"/>
      <c r="AB89" s="149"/>
      <c r="AC89" s="149"/>
      <c r="AD89" s="149"/>
      <c r="AE89" s="149"/>
      <c r="AF89" s="149"/>
      <c r="AG89" s="149" t="s">
        <v>284</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x14ac:dyDescent="0.2">
      <c r="A90" s="156"/>
      <c r="B90" s="157"/>
      <c r="C90" s="251"/>
      <c r="D90" s="252"/>
      <c r="E90" s="252"/>
      <c r="F90" s="252"/>
      <c r="G90" s="252"/>
      <c r="H90" s="160"/>
      <c r="I90" s="160"/>
      <c r="J90" s="160"/>
      <c r="K90" s="160"/>
      <c r="L90" s="160"/>
      <c r="M90" s="160"/>
      <c r="N90" s="159"/>
      <c r="O90" s="159"/>
      <c r="P90" s="159"/>
      <c r="Q90" s="159"/>
      <c r="R90" s="160"/>
      <c r="S90" s="160"/>
      <c r="T90" s="160"/>
      <c r="U90" s="160"/>
      <c r="V90" s="160"/>
      <c r="W90" s="160"/>
      <c r="X90" s="160"/>
      <c r="Y90" s="160"/>
      <c r="Z90" s="149"/>
      <c r="AA90" s="149"/>
      <c r="AB90" s="149"/>
      <c r="AC90" s="149"/>
      <c r="AD90" s="149"/>
      <c r="AE90" s="149"/>
      <c r="AF90" s="149"/>
      <c r="AG90" s="149" t="s">
        <v>279</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
      <c r="A91" s="175">
        <v>19</v>
      </c>
      <c r="B91" s="176" t="s">
        <v>999</v>
      </c>
      <c r="C91" s="185" t="s">
        <v>1000</v>
      </c>
      <c r="D91" s="177" t="s">
        <v>998</v>
      </c>
      <c r="E91" s="178">
        <v>1</v>
      </c>
      <c r="F91" s="179"/>
      <c r="G91" s="180">
        <f>ROUND(E91*F91,2)</f>
        <v>0</v>
      </c>
      <c r="H91" s="179"/>
      <c r="I91" s="180">
        <f>ROUND(E91*H91,2)</f>
        <v>0</v>
      </c>
      <c r="J91" s="179"/>
      <c r="K91" s="180">
        <f>ROUND(E91*J91,2)</f>
        <v>0</v>
      </c>
      <c r="L91" s="180">
        <v>21</v>
      </c>
      <c r="M91" s="180">
        <f>G91*(1+L91/100)</f>
        <v>0</v>
      </c>
      <c r="N91" s="178">
        <v>0</v>
      </c>
      <c r="O91" s="178">
        <f>ROUND(E91*N91,2)</f>
        <v>0</v>
      </c>
      <c r="P91" s="178">
        <v>0</v>
      </c>
      <c r="Q91" s="178">
        <f>ROUND(E91*P91,2)</f>
        <v>0</v>
      </c>
      <c r="R91" s="180"/>
      <c r="S91" s="180" t="s">
        <v>354</v>
      </c>
      <c r="T91" s="181" t="s">
        <v>273</v>
      </c>
      <c r="U91" s="160">
        <v>0.94</v>
      </c>
      <c r="V91" s="160">
        <f>ROUND(E91*U91,2)</f>
        <v>0.94</v>
      </c>
      <c r="W91" s="160"/>
      <c r="X91" s="160" t="s">
        <v>313</v>
      </c>
      <c r="Y91" s="160" t="s">
        <v>275</v>
      </c>
      <c r="Z91" s="149"/>
      <c r="AA91" s="149"/>
      <c r="AB91" s="149"/>
      <c r="AC91" s="149"/>
      <c r="AD91" s="149"/>
      <c r="AE91" s="149"/>
      <c r="AF91" s="149"/>
      <c r="AG91" s="149" t="s">
        <v>554</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x14ac:dyDescent="0.2">
      <c r="A92" s="156"/>
      <c r="B92" s="157"/>
      <c r="C92" s="249" t="s">
        <v>963</v>
      </c>
      <c r="D92" s="250"/>
      <c r="E92" s="250"/>
      <c r="F92" s="250"/>
      <c r="G92" s="250"/>
      <c r="H92" s="160"/>
      <c r="I92" s="160"/>
      <c r="J92" s="160"/>
      <c r="K92" s="160"/>
      <c r="L92" s="160"/>
      <c r="M92" s="160"/>
      <c r="N92" s="159"/>
      <c r="O92" s="159"/>
      <c r="P92" s="159"/>
      <c r="Q92" s="159"/>
      <c r="R92" s="160"/>
      <c r="S92" s="160"/>
      <c r="T92" s="160"/>
      <c r="U92" s="160"/>
      <c r="V92" s="160"/>
      <c r="W92" s="160"/>
      <c r="X92" s="160"/>
      <c r="Y92" s="160"/>
      <c r="Z92" s="149"/>
      <c r="AA92" s="149"/>
      <c r="AB92" s="149"/>
      <c r="AC92" s="149"/>
      <c r="AD92" s="149"/>
      <c r="AE92" s="149"/>
      <c r="AF92" s="149"/>
      <c r="AG92" s="149" t="s">
        <v>278</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x14ac:dyDescent="0.2">
      <c r="A93" s="156"/>
      <c r="B93" s="157"/>
      <c r="C93" s="186" t="s">
        <v>143</v>
      </c>
      <c r="D93" s="165"/>
      <c r="E93" s="166">
        <v>1</v>
      </c>
      <c r="F93" s="160"/>
      <c r="G93" s="160"/>
      <c r="H93" s="160"/>
      <c r="I93" s="160"/>
      <c r="J93" s="160"/>
      <c r="K93" s="160"/>
      <c r="L93" s="160"/>
      <c r="M93" s="160"/>
      <c r="N93" s="159"/>
      <c r="O93" s="159"/>
      <c r="P93" s="159"/>
      <c r="Q93" s="159"/>
      <c r="R93" s="160"/>
      <c r="S93" s="160"/>
      <c r="T93" s="160"/>
      <c r="U93" s="160"/>
      <c r="V93" s="160"/>
      <c r="W93" s="160"/>
      <c r="X93" s="160"/>
      <c r="Y93" s="160"/>
      <c r="Z93" s="149"/>
      <c r="AA93" s="149"/>
      <c r="AB93" s="149"/>
      <c r="AC93" s="149"/>
      <c r="AD93" s="149"/>
      <c r="AE93" s="149"/>
      <c r="AF93" s="149"/>
      <c r="AG93" s="149" t="s">
        <v>284</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x14ac:dyDescent="0.2">
      <c r="A94" s="156"/>
      <c r="B94" s="157"/>
      <c r="C94" s="251"/>
      <c r="D94" s="252"/>
      <c r="E94" s="252"/>
      <c r="F94" s="252"/>
      <c r="G94" s="252"/>
      <c r="H94" s="160"/>
      <c r="I94" s="160"/>
      <c r="J94" s="160"/>
      <c r="K94" s="160"/>
      <c r="L94" s="160"/>
      <c r="M94" s="160"/>
      <c r="N94" s="159"/>
      <c r="O94" s="159"/>
      <c r="P94" s="159"/>
      <c r="Q94" s="159"/>
      <c r="R94" s="160"/>
      <c r="S94" s="160"/>
      <c r="T94" s="160"/>
      <c r="U94" s="160"/>
      <c r="V94" s="160"/>
      <c r="W94" s="160"/>
      <c r="X94" s="160"/>
      <c r="Y94" s="160"/>
      <c r="Z94" s="149"/>
      <c r="AA94" s="149"/>
      <c r="AB94" s="149"/>
      <c r="AC94" s="149"/>
      <c r="AD94" s="149"/>
      <c r="AE94" s="149"/>
      <c r="AF94" s="149"/>
      <c r="AG94" s="149" t="s">
        <v>279</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
      <c r="A95" s="175">
        <v>20</v>
      </c>
      <c r="B95" s="176" t="s">
        <v>1001</v>
      </c>
      <c r="C95" s="185" t="s">
        <v>1002</v>
      </c>
      <c r="D95" s="177" t="s">
        <v>330</v>
      </c>
      <c r="E95" s="178">
        <v>5</v>
      </c>
      <c r="F95" s="179"/>
      <c r="G95" s="180">
        <f>ROUND(E95*F95,2)</f>
        <v>0</v>
      </c>
      <c r="H95" s="179"/>
      <c r="I95" s="180">
        <f>ROUND(E95*H95,2)</f>
        <v>0</v>
      </c>
      <c r="J95" s="179"/>
      <c r="K95" s="180">
        <f>ROUND(E95*J95,2)</f>
        <v>0</v>
      </c>
      <c r="L95" s="180">
        <v>21</v>
      </c>
      <c r="M95" s="180">
        <f>G95*(1+L95/100)</f>
        <v>0</v>
      </c>
      <c r="N95" s="178">
        <v>7.3999999999999999E-4</v>
      </c>
      <c r="O95" s="178">
        <f>ROUND(E95*N95,2)</f>
        <v>0</v>
      </c>
      <c r="P95" s="178">
        <v>0</v>
      </c>
      <c r="Q95" s="178">
        <f>ROUND(E95*P95,2)</f>
        <v>0</v>
      </c>
      <c r="R95" s="180"/>
      <c r="S95" s="180" t="s">
        <v>354</v>
      </c>
      <c r="T95" s="181" t="s">
        <v>272</v>
      </c>
      <c r="U95" s="160">
        <v>0.66820000000000002</v>
      </c>
      <c r="V95" s="160">
        <f>ROUND(E95*U95,2)</f>
        <v>3.34</v>
      </c>
      <c r="W95" s="160"/>
      <c r="X95" s="160" t="s">
        <v>313</v>
      </c>
      <c r="Y95" s="160" t="s">
        <v>275</v>
      </c>
      <c r="Z95" s="149"/>
      <c r="AA95" s="149"/>
      <c r="AB95" s="149"/>
      <c r="AC95" s="149"/>
      <c r="AD95" s="149"/>
      <c r="AE95" s="149"/>
      <c r="AF95" s="149"/>
      <c r="AG95" s="149" t="s">
        <v>554</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x14ac:dyDescent="0.2">
      <c r="A96" s="156"/>
      <c r="B96" s="157"/>
      <c r="C96" s="249" t="s">
        <v>976</v>
      </c>
      <c r="D96" s="250"/>
      <c r="E96" s="250"/>
      <c r="F96" s="250"/>
      <c r="G96" s="250"/>
      <c r="H96" s="160"/>
      <c r="I96" s="160"/>
      <c r="J96" s="160"/>
      <c r="K96" s="160"/>
      <c r="L96" s="160"/>
      <c r="M96" s="160"/>
      <c r="N96" s="159"/>
      <c r="O96" s="159"/>
      <c r="P96" s="159"/>
      <c r="Q96" s="159"/>
      <c r="R96" s="160"/>
      <c r="S96" s="160"/>
      <c r="T96" s="160"/>
      <c r="U96" s="160"/>
      <c r="V96" s="160"/>
      <c r="W96" s="160"/>
      <c r="X96" s="160"/>
      <c r="Y96" s="160"/>
      <c r="Z96" s="149"/>
      <c r="AA96" s="149"/>
      <c r="AB96" s="149"/>
      <c r="AC96" s="149"/>
      <c r="AD96" s="149"/>
      <c r="AE96" s="149"/>
      <c r="AF96" s="149"/>
      <c r="AG96" s="149" t="s">
        <v>278</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3" x14ac:dyDescent="0.2">
      <c r="A97" s="156"/>
      <c r="B97" s="157"/>
      <c r="C97" s="264" t="s">
        <v>977</v>
      </c>
      <c r="D97" s="265"/>
      <c r="E97" s="265"/>
      <c r="F97" s="265"/>
      <c r="G97" s="265"/>
      <c r="H97" s="160"/>
      <c r="I97" s="160"/>
      <c r="J97" s="160"/>
      <c r="K97" s="160"/>
      <c r="L97" s="160"/>
      <c r="M97" s="160"/>
      <c r="N97" s="159"/>
      <c r="O97" s="159"/>
      <c r="P97" s="159"/>
      <c r="Q97" s="159"/>
      <c r="R97" s="160"/>
      <c r="S97" s="160"/>
      <c r="T97" s="160"/>
      <c r="U97" s="160"/>
      <c r="V97" s="160"/>
      <c r="W97" s="160"/>
      <c r="X97" s="160"/>
      <c r="Y97" s="160"/>
      <c r="Z97" s="149"/>
      <c r="AA97" s="149"/>
      <c r="AB97" s="149"/>
      <c r="AC97" s="149"/>
      <c r="AD97" s="149"/>
      <c r="AE97" s="149"/>
      <c r="AF97" s="149"/>
      <c r="AG97" s="149" t="s">
        <v>278</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x14ac:dyDescent="0.2">
      <c r="A98" s="156"/>
      <c r="B98" s="157"/>
      <c r="C98" s="186" t="s">
        <v>1003</v>
      </c>
      <c r="D98" s="165"/>
      <c r="E98" s="166">
        <v>5</v>
      </c>
      <c r="F98" s="160"/>
      <c r="G98" s="160"/>
      <c r="H98" s="160"/>
      <c r="I98" s="160"/>
      <c r="J98" s="160"/>
      <c r="K98" s="160"/>
      <c r="L98" s="160"/>
      <c r="M98" s="160"/>
      <c r="N98" s="159"/>
      <c r="O98" s="159"/>
      <c r="P98" s="159"/>
      <c r="Q98" s="159"/>
      <c r="R98" s="160"/>
      <c r="S98" s="160"/>
      <c r="T98" s="160"/>
      <c r="U98" s="160"/>
      <c r="V98" s="160"/>
      <c r="W98" s="160"/>
      <c r="X98" s="160"/>
      <c r="Y98" s="160"/>
      <c r="Z98" s="149"/>
      <c r="AA98" s="149"/>
      <c r="AB98" s="149"/>
      <c r="AC98" s="149"/>
      <c r="AD98" s="149"/>
      <c r="AE98" s="149"/>
      <c r="AF98" s="149"/>
      <c r="AG98" s="149" t="s">
        <v>284</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2" x14ac:dyDescent="0.2">
      <c r="A99" s="156"/>
      <c r="B99" s="157"/>
      <c r="C99" s="251"/>
      <c r="D99" s="252"/>
      <c r="E99" s="252"/>
      <c r="F99" s="252"/>
      <c r="G99" s="252"/>
      <c r="H99" s="160"/>
      <c r="I99" s="160"/>
      <c r="J99" s="160"/>
      <c r="K99" s="160"/>
      <c r="L99" s="160"/>
      <c r="M99" s="160"/>
      <c r="N99" s="159"/>
      <c r="O99" s="159"/>
      <c r="P99" s="159"/>
      <c r="Q99" s="159"/>
      <c r="R99" s="160"/>
      <c r="S99" s="160"/>
      <c r="T99" s="160"/>
      <c r="U99" s="160"/>
      <c r="V99" s="160"/>
      <c r="W99" s="160"/>
      <c r="X99" s="160"/>
      <c r="Y99" s="160"/>
      <c r="Z99" s="149"/>
      <c r="AA99" s="149"/>
      <c r="AB99" s="149"/>
      <c r="AC99" s="149"/>
      <c r="AD99" s="149"/>
      <c r="AE99" s="149"/>
      <c r="AF99" s="149"/>
      <c r="AG99" s="149" t="s">
        <v>279</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
      <c r="A100" s="175">
        <v>21</v>
      </c>
      <c r="B100" s="176" t="s">
        <v>1004</v>
      </c>
      <c r="C100" s="185" t="s">
        <v>1005</v>
      </c>
      <c r="D100" s="177" t="s">
        <v>472</v>
      </c>
      <c r="E100" s="178">
        <v>2</v>
      </c>
      <c r="F100" s="179"/>
      <c r="G100" s="180">
        <f>ROUND(E100*F100,2)</f>
        <v>0</v>
      </c>
      <c r="H100" s="179"/>
      <c r="I100" s="180">
        <f>ROUND(E100*H100,2)</f>
        <v>0</v>
      </c>
      <c r="J100" s="179"/>
      <c r="K100" s="180">
        <f>ROUND(E100*J100,2)</f>
        <v>0</v>
      </c>
      <c r="L100" s="180">
        <v>21</v>
      </c>
      <c r="M100" s="180">
        <f>G100*(1+L100/100)</f>
        <v>0</v>
      </c>
      <c r="N100" s="178">
        <v>0</v>
      </c>
      <c r="O100" s="178">
        <f>ROUND(E100*N100,2)</f>
        <v>0</v>
      </c>
      <c r="P100" s="178">
        <v>0</v>
      </c>
      <c r="Q100" s="178">
        <f>ROUND(E100*P100,2)</f>
        <v>0</v>
      </c>
      <c r="R100" s="180" t="s">
        <v>473</v>
      </c>
      <c r="S100" s="180" t="s">
        <v>272</v>
      </c>
      <c r="T100" s="181" t="s">
        <v>272</v>
      </c>
      <c r="U100" s="160">
        <v>1</v>
      </c>
      <c r="V100" s="160">
        <f>ROUND(E100*U100,2)</f>
        <v>2</v>
      </c>
      <c r="W100" s="160"/>
      <c r="X100" s="160" t="s">
        <v>160</v>
      </c>
      <c r="Y100" s="160" t="s">
        <v>275</v>
      </c>
      <c r="Z100" s="149"/>
      <c r="AA100" s="149"/>
      <c r="AB100" s="149"/>
      <c r="AC100" s="149"/>
      <c r="AD100" s="149"/>
      <c r="AE100" s="149"/>
      <c r="AF100" s="149"/>
      <c r="AG100" s="149" t="s">
        <v>1006</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x14ac:dyDescent="0.2">
      <c r="A101" s="156"/>
      <c r="B101" s="157"/>
      <c r="C101" s="186" t="s">
        <v>145</v>
      </c>
      <c r="D101" s="165"/>
      <c r="E101" s="166">
        <v>2</v>
      </c>
      <c r="F101" s="160"/>
      <c r="G101" s="160"/>
      <c r="H101" s="160"/>
      <c r="I101" s="160"/>
      <c r="J101" s="160"/>
      <c r="K101" s="160"/>
      <c r="L101" s="160"/>
      <c r="M101" s="160"/>
      <c r="N101" s="159"/>
      <c r="O101" s="159"/>
      <c r="P101" s="159"/>
      <c r="Q101" s="159"/>
      <c r="R101" s="160"/>
      <c r="S101" s="160"/>
      <c r="T101" s="160"/>
      <c r="U101" s="160"/>
      <c r="V101" s="160"/>
      <c r="W101" s="160"/>
      <c r="X101" s="160"/>
      <c r="Y101" s="160"/>
      <c r="Z101" s="149"/>
      <c r="AA101" s="149"/>
      <c r="AB101" s="149"/>
      <c r="AC101" s="149"/>
      <c r="AD101" s="149"/>
      <c r="AE101" s="149"/>
      <c r="AF101" s="149"/>
      <c r="AG101" s="149" t="s">
        <v>284</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2" x14ac:dyDescent="0.2">
      <c r="A102" s="156"/>
      <c r="B102" s="157"/>
      <c r="C102" s="251"/>
      <c r="D102" s="252"/>
      <c r="E102" s="252"/>
      <c r="F102" s="252"/>
      <c r="G102" s="252"/>
      <c r="H102" s="160"/>
      <c r="I102" s="160"/>
      <c r="J102" s="160"/>
      <c r="K102" s="160"/>
      <c r="L102" s="160"/>
      <c r="M102" s="160"/>
      <c r="N102" s="159"/>
      <c r="O102" s="159"/>
      <c r="P102" s="159"/>
      <c r="Q102" s="159"/>
      <c r="R102" s="160"/>
      <c r="S102" s="160"/>
      <c r="T102" s="160"/>
      <c r="U102" s="160"/>
      <c r="V102" s="160"/>
      <c r="W102" s="160"/>
      <c r="X102" s="160"/>
      <c r="Y102" s="160"/>
      <c r="Z102" s="149"/>
      <c r="AA102" s="149"/>
      <c r="AB102" s="149"/>
      <c r="AC102" s="149"/>
      <c r="AD102" s="149"/>
      <c r="AE102" s="149"/>
      <c r="AF102" s="149"/>
      <c r="AG102" s="149" t="s">
        <v>279</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
      <c r="A103" s="175">
        <v>22</v>
      </c>
      <c r="B103" s="176" t="s">
        <v>1007</v>
      </c>
      <c r="C103" s="185" t="s">
        <v>1008</v>
      </c>
      <c r="D103" s="177" t="s">
        <v>472</v>
      </c>
      <c r="E103" s="178">
        <v>8</v>
      </c>
      <c r="F103" s="179"/>
      <c r="G103" s="180">
        <f>ROUND(E103*F103,2)</f>
        <v>0</v>
      </c>
      <c r="H103" s="179"/>
      <c r="I103" s="180">
        <f>ROUND(E103*H103,2)</f>
        <v>0</v>
      </c>
      <c r="J103" s="179"/>
      <c r="K103" s="180">
        <f>ROUND(E103*J103,2)</f>
        <v>0</v>
      </c>
      <c r="L103" s="180">
        <v>21</v>
      </c>
      <c r="M103" s="180">
        <f>G103*(1+L103/100)</f>
        <v>0</v>
      </c>
      <c r="N103" s="178">
        <v>0</v>
      </c>
      <c r="O103" s="178">
        <f>ROUND(E103*N103,2)</f>
        <v>0</v>
      </c>
      <c r="P103" s="178">
        <v>0</v>
      </c>
      <c r="Q103" s="178">
        <f>ROUND(E103*P103,2)</f>
        <v>0</v>
      </c>
      <c r="R103" s="180"/>
      <c r="S103" s="180" t="s">
        <v>354</v>
      </c>
      <c r="T103" s="181" t="s">
        <v>272</v>
      </c>
      <c r="U103" s="160">
        <v>1</v>
      </c>
      <c r="V103" s="160">
        <f>ROUND(E103*U103,2)</f>
        <v>8</v>
      </c>
      <c r="W103" s="160"/>
      <c r="X103" s="160" t="s">
        <v>160</v>
      </c>
      <c r="Y103" s="160" t="s">
        <v>275</v>
      </c>
      <c r="Z103" s="149"/>
      <c r="AA103" s="149"/>
      <c r="AB103" s="149"/>
      <c r="AC103" s="149"/>
      <c r="AD103" s="149"/>
      <c r="AE103" s="149"/>
      <c r="AF103" s="149"/>
      <c r="AG103" s="149" t="s">
        <v>1006</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x14ac:dyDescent="0.2">
      <c r="A104" s="156"/>
      <c r="B104" s="157"/>
      <c r="C104" s="186" t="s">
        <v>157</v>
      </c>
      <c r="D104" s="165"/>
      <c r="E104" s="166">
        <v>8</v>
      </c>
      <c r="F104" s="160"/>
      <c r="G104" s="160"/>
      <c r="H104" s="160"/>
      <c r="I104" s="160"/>
      <c r="J104" s="160"/>
      <c r="K104" s="160"/>
      <c r="L104" s="160"/>
      <c r="M104" s="160"/>
      <c r="N104" s="159"/>
      <c r="O104" s="159"/>
      <c r="P104" s="159"/>
      <c r="Q104" s="159"/>
      <c r="R104" s="160"/>
      <c r="S104" s="160"/>
      <c r="T104" s="160"/>
      <c r="U104" s="160"/>
      <c r="V104" s="160"/>
      <c r="W104" s="160"/>
      <c r="X104" s="160"/>
      <c r="Y104" s="160"/>
      <c r="Z104" s="149"/>
      <c r="AA104" s="149"/>
      <c r="AB104" s="149"/>
      <c r="AC104" s="149"/>
      <c r="AD104" s="149"/>
      <c r="AE104" s="149"/>
      <c r="AF104" s="149"/>
      <c r="AG104" s="149" t="s">
        <v>284</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x14ac:dyDescent="0.2">
      <c r="A105" s="156"/>
      <c r="B105" s="157"/>
      <c r="C105" s="251"/>
      <c r="D105" s="252"/>
      <c r="E105" s="252"/>
      <c r="F105" s="252"/>
      <c r="G105" s="252"/>
      <c r="H105" s="160"/>
      <c r="I105" s="160"/>
      <c r="J105" s="160"/>
      <c r="K105" s="160"/>
      <c r="L105" s="160"/>
      <c r="M105" s="160"/>
      <c r="N105" s="159"/>
      <c r="O105" s="159"/>
      <c r="P105" s="159"/>
      <c r="Q105" s="159"/>
      <c r="R105" s="160"/>
      <c r="S105" s="160"/>
      <c r="T105" s="160"/>
      <c r="U105" s="160"/>
      <c r="V105" s="160"/>
      <c r="W105" s="160"/>
      <c r="X105" s="160"/>
      <c r="Y105" s="160"/>
      <c r="Z105" s="149"/>
      <c r="AA105" s="149"/>
      <c r="AB105" s="149"/>
      <c r="AC105" s="149"/>
      <c r="AD105" s="149"/>
      <c r="AE105" s="149"/>
      <c r="AF105" s="149"/>
      <c r="AG105" s="149" t="s">
        <v>279</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ht="22.5" outlineLevel="1" x14ac:dyDescent="0.2">
      <c r="A106" s="175">
        <v>23</v>
      </c>
      <c r="B106" s="176" t="s">
        <v>1009</v>
      </c>
      <c r="C106" s="185" t="s">
        <v>1010</v>
      </c>
      <c r="D106" s="177" t="s">
        <v>357</v>
      </c>
      <c r="E106" s="178">
        <v>1</v>
      </c>
      <c r="F106" s="179"/>
      <c r="G106" s="180">
        <f>ROUND(E106*F106,2)</f>
        <v>0</v>
      </c>
      <c r="H106" s="179"/>
      <c r="I106" s="180">
        <f>ROUND(E106*H106,2)</f>
        <v>0</v>
      </c>
      <c r="J106" s="179"/>
      <c r="K106" s="180">
        <f>ROUND(E106*J106,2)</f>
        <v>0</v>
      </c>
      <c r="L106" s="180">
        <v>21</v>
      </c>
      <c r="M106" s="180">
        <f>G106*(1+L106/100)</f>
        <v>0</v>
      </c>
      <c r="N106" s="178">
        <v>2.0799999999999999E-2</v>
      </c>
      <c r="O106" s="178">
        <f>ROUND(E106*N106,2)</f>
        <v>0.02</v>
      </c>
      <c r="P106" s="178">
        <v>0</v>
      </c>
      <c r="Q106" s="178">
        <f>ROUND(E106*P106,2)</f>
        <v>0</v>
      </c>
      <c r="R106" s="180"/>
      <c r="S106" s="180" t="s">
        <v>354</v>
      </c>
      <c r="T106" s="181" t="s">
        <v>272</v>
      </c>
      <c r="U106" s="160">
        <v>0</v>
      </c>
      <c r="V106" s="160">
        <f>ROUND(E106*U106,2)</f>
        <v>0</v>
      </c>
      <c r="W106" s="160"/>
      <c r="X106" s="160" t="s">
        <v>379</v>
      </c>
      <c r="Y106" s="160" t="s">
        <v>275</v>
      </c>
      <c r="Z106" s="149"/>
      <c r="AA106" s="149"/>
      <c r="AB106" s="149"/>
      <c r="AC106" s="149"/>
      <c r="AD106" s="149"/>
      <c r="AE106" s="149"/>
      <c r="AF106" s="149"/>
      <c r="AG106" s="149" t="s">
        <v>597</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x14ac:dyDescent="0.2">
      <c r="A107" s="156"/>
      <c r="B107" s="157"/>
      <c r="C107" s="249" t="s">
        <v>972</v>
      </c>
      <c r="D107" s="250"/>
      <c r="E107" s="250"/>
      <c r="F107" s="250"/>
      <c r="G107" s="250"/>
      <c r="H107" s="160"/>
      <c r="I107" s="160"/>
      <c r="J107" s="160"/>
      <c r="K107" s="160"/>
      <c r="L107" s="160"/>
      <c r="M107" s="160"/>
      <c r="N107" s="159"/>
      <c r="O107" s="159"/>
      <c r="P107" s="159"/>
      <c r="Q107" s="159"/>
      <c r="R107" s="160"/>
      <c r="S107" s="160"/>
      <c r="T107" s="160"/>
      <c r="U107" s="160"/>
      <c r="V107" s="160"/>
      <c r="W107" s="160"/>
      <c r="X107" s="160"/>
      <c r="Y107" s="160"/>
      <c r="Z107" s="149"/>
      <c r="AA107" s="149"/>
      <c r="AB107" s="149"/>
      <c r="AC107" s="149"/>
      <c r="AD107" s="149"/>
      <c r="AE107" s="149"/>
      <c r="AF107" s="149"/>
      <c r="AG107" s="149" t="s">
        <v>278</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x14ac:dyDescent="0.2">
      <c r="A108" s="156"/>
      <c r="B108" s="157"/>
      <c r="C108" s="186" t="s">
        <v>143</v>
      </c>
      <c r="D108" s="165"/>
      <c r="E108" s="166">
        <v>1</v>
      </c>
      <c r="F108" s="160"/>
      <c r="G108" s="160"/>
      <c r="H108" s="160"/>
      <c r="I108" s="160"/>
      <c r="J108" s="160"/>
      <c r="K108" s="160"/>
      <c r="L108" s="160"/>
      <c r="M108" s="160"/>
      <c r="N108" s="159"/>
      <c r="O108" s="159"/>
      <c r="P108" s="159"/>
      <c r="Q108" s="159"/>
      <c r="R108" s="160"/>
      <c r="S108" s="160"/>
      <c r="T108" s="160"/>
      <c r="U108" s="160"/>
      <c r="V108" s="160"/>
      <c r="W108" s="160"/>
      <c r="X108" s="160"/>
      <c r="Y108" s="160"/>
      <c r="Z108" s="149"/>
      <c r="AA108" s="149"/>
      <c r="AB108" s="149"/>
      <c r="AC108" s="149"/>
      <c r="AD108" s="149"/>
      <c r="AE108" s="149"/>
      <c r="AF108" s="149"/>
      <c r="AG108" s="149" t="s">
        <v>284</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x14ac:dyDescent="0.2">
      <c r="A109" s="156"/>
      <c r="B109" s="157"/>
      <c r="C109" s="251"/>
      <c r="D109" s="252"/>
      <c r="E109" s="252"/>
      <c r="F109" s="252"/>
      <c r="G109" s="252"/>
      <c r="H109" s="160"/>
      <c r="I109" s="160"/>
      <c r="J109" s="160"/>
      <c r="K109" s="160"/>
      <c r="L109" s="160"/>
      <c r="M109" s="160"/>
      <c r="N109" s="159"/>
      <c r="O109" s="159"/>
      <c r="P109" s="159"/>
      <c r="Q109" s="159"/>
      <c r="R109" s="160"/>
      <c r="S109" s="160"/>
      <c r="T109" s="160"/>
      <c r="U109" s="160"/>
      <c r="V109" s="160"/>
      <c r="W109" s="160"/>
      <c r="X109" s="160"/>
      <c r="Y109" s="160"/>
      <c r="Z109" s="149"/>
      <c r="AA109" s="149"/>
      <c r="AB109" s="149"/>
      <c r="AC109" s="149"/>
      <c r="AD109" s="149"/>
      <c r="AE109" s="149"/>
      <c r="AF109" s="149"/>
      <c r="AG109" s="149" t="s">
        <v>279</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ht="22.5" outlineLevel="1" x14ac:dyDescent="0.2">
      <c r="A110" s="175">
        <v>24</v>
      </c>
      <c r="B110" s="176" t="s">
        <v>1011</v>
      </c>
      <c r="C110" s="185" t="s">
        <v>1012</v>
      </c>
      <c r="D110" s="177" t="s">
        <v>357</v>
      </c>
      <c r="E110" s="178">
        <v>3</v>
      </c>
      <c r="F110" s="179"/>
      <c r="G110" s="180">
        <f>ROUND(E110*F110,2)</f>
        <v>0</v>
      </c>
      <c r="H110" s="179"/>
      <c r="I110" s="180">
        <f>ROUND(E110*H110,2)</f>
        <v>0</v>
      </c>
      <c r="J110" s="179"/>
      <c r="K110" s="180">
        <f>ROUND(E110*J110,2)</f>
        <v>0</v>
      </c>
      <c r="L110" s="180">
        <v>21</v>
      </c>
      <c r="M110" s="180">
        <f>G110*(1+L110/100)</f>
        <v>0</v>
      </c>
      <c r="N110" s="178">
        <v>7.5000000000000002E-4</v>
      </c>
      <c r="O110" s="178">
        <f>ROUND(E110*N110,2)</f>
        <v>0</v>
      </c>
      <c r="P110" s="178">
        <v>0</v>
      </c>
      <c r="Q110" s="178">
        <f>ROUND(E110*P110,2)</f>
        <v>0</v>
      </c>
      <c r="R110" s="180" t="s">
        <v>378</v>
      </c>
      <c r="S110" s="180" t="s">
        <v>272</v>
      </c>
      <c r="T110" s="181" t="s">
        <v>272</v>
      </c>
      <c r="U110" s="160">
        <v>0</v>
      </c>
      <c r="V110" s="160">
        <f>ROUND(E110*U110,2)</f>
        <v>0</v>
      </c>
      <c r="W110" s="160"/>
      <c r="X110" s="160" t="s">
        <v>379</v>
      </c>
      <c r="Y110" s="160" t="s">
        <v>275</v>
      </c>
      <c r="Z110" s="149"/>
      <c r="AA110" s="149"/>
      <c r="AB110" s="149"/>
      <c r="AC110" s="149"/>
      <c r="AD110" s="149"/>
      <c r="AE110" s="149"/>
      <c r="AF110" s="149"/>
      <c r="AG110" s="149" t="s">
        <v>597</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x14ac:dyDescent="0.2">
      <c r="A111" s="156"/>
      <c r="B111" s="157"/>
      <c r="C111" s="249" t="s">
        <v>972</v>
      </c>
      <c r="D111" s="250"/>
      <c r="E111" s="250"/>
      <c r="F111" s="250"/>
      <c r="G111" s="250"/>
      <c r="H111" s="160"/>
      <c r="I111" s="160"/>
      <c r="J111" s="160"/>
      <c r="K111" s="160"/>
      <c r="L111" s="160"/>
      <c r="M111" s="160"/>
      <c r="N111" s="159"/>
      <c r="O111" s="159"/>
      <c r="P111" s="159"/>
      <c r="Q111" s="159"/>
      <c r="R111" s="160"/>
      <c r="S111" s="160"/>
      <c r="T111" s="160"/>
      <c r="U111" s="160"/>
      <c r="V111" s="160"/>
      <c r="W111" s="160"/>
      <c r="X111" s="160"/>
      <c r="Y111" s="160"/>
      <c r="Z111" s="149"/>
      <c r="AA111" s="149"/>
      <c r="AB111" s="149"/>
      <c r="AC111" s="149"/>
      <c r="AD111" s="149"/>
      <c r="AE111" s="149"/>
      <c r="AF111" s="149"/>
      <c r="AG111" s="149" t="s">
        <v>278</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2" x14ac:dyDescent="0.2">
      <c r="A112" s="156"/>
      <c r="B112" s="157"/>
      <c r="C112" s="186" t="s">
        <v>1013</v>
      </c>
      <c r="D112" s="165"/>
      <c r="E112" s="166">
        <v>3</v>
      </c>
      <c r="F112" s="160"/>
      <c r="G112" s="160"/>
      <c r="H112" s="160"/>
      <c r="I112" s="160"/>
      <c r="J112" s="160"/>
      <c r="K112" s="160"/>
      <c r="L112" s="160"/>
      <c r="M112" s="160"/>
      <c r="N112" s="159"/>
      <c r="O112" s="159"/>
      <c r="P112" s="159"/>
      <c r="Q112" s="159"/>
      <c r="R112" s="160"/>
      <c r="S112" s="160"/>
      <c r="T112" s="160"/>
      <c r="U112" s="160"/>
      <c r="V112" s="160"/>
      <c r="W112" s="160"/>
      <c r="X112" s="160"/>
      <c r="Y112" s="160"/>
      <c r="Z112" s="149"/>
      <c r="AA112" s="149"/>
      <c r="AB112" s="149"/>
      <c r="AC112" s="149"/>
      <c r="AD112" s="149"/>
      <c r="AE112" s="149"/>
      <c r="AF112" s="149"/>
      <c r="AG112" s="149" t="s">
        <v>284</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x14ac:dyDescent="0.2">
      <c r="A113" s="156"/>
      <c r="B113" s="157"/>
      <c r="C113" s="251"/>
      <c r="D113" s="252"/>
      <c r="E113" s="252"/>
      <c r="F113" s="252"/>
      <c r="G113" s="252"/>
      <c r="H113" s="160"/>
      <c r="I113" s="160"/>
      <c r="J113" s="160"/>
      <c r="K113" s="160"/>
      <c r="L113" s="160"/>
      <c r="M113" s="160"/>
      <c r="N113" s="159"/>
      <c r="O113" s="159"/>
      <c r="P113" s="159"/>
      <c r="Q113" s="159"/>
      <c r="R113" s="160"/>
      <c r="S113" s="160"/>
      <c r="T113" s="160"/>
      <c r="U113" s="160"/>
      <c r="V113" s="160"/>
      <c r="W113" s="160"/>
      <c r="X113" s="160"/>
      <c r="Y113" s="160"/>
      <c r="Z113" s="149"/>
      <c r="AA113" s="149"/>
      <c r="AB113" s="149"/>
      <c r="AC113" s="149"/>
      <c r="AD113" s="149"/>
      <c r="AE113" s="149"/>
      <c r="AF113" s="149"/>
      <c r="AG113" s="149" t="s">
        <v>279</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ht="22.5" outlineLevel="1" x14ac:dyDescent="0.2">
      <c r="A114" s="175">
        <v>25</v>
      </c>
      <c r="B114" s="176" t="s">
        <v>999</v>
      </c>
      <c r="C114" s="185" t="s">
        <v>1014</v>
      </c>
      <c r="D114" s="177" t="s">
        <v>357</v>
      </c>
      <c r="E114" s="178">
        <v>4</v>
      </c>
      <c r="F114" s="179"/>
      <c r="G114" s="180">
        <f>ROUND(E114*F114,2)</f>
        <v>0</v>
      </c>
      <c r="H114" s="179"/>
      <c r="I114" s="180">
        <f>ROUND(E114*H114,2)</f>
        <v>0</v>
      </c>
      <c r="J114" s="179"/>
      <c r="K114" s="180">
        <f>ROUND(E114*J114,2)</f>
        <v>0</v>
      </c>
      <c r="L114" s="180">
        <v>21</v>
      </c>
      <c r="M114" s="180">
        <f>G114*(1+L114/100)</f>
        <v>0</v>
      </c>
      <c r="N114" s="178">
        <v>0</v>
      </c>
      <c r="O114" s="178">
        <f>ROUND(E114*N114,2)</f>
        <v>0</v>
      </c>
      <c r="P114" s="178">
        <v>0</v>
      </c>
      <c r="Q114" s="178">
        <f>ROUND(E114*P114,2)</f>
        <v>0</v>
      </c>
      <c r="R114" s="180"/>
      <c r="S114" s="180" t="s">
        <v>354</v>
      </c>
      <c r="T114" s="181" t="s">
        <v>273</v>
      </c>
      <c r="U114" s="160">
        <v>0</v>
      </c>
      <c r="V114" s="160">
        <f>ROUND(E114*U114,2)</f>
        <v>0</v>
      </c>
      <c r="W114" s="160"/>
      <c r="X114" s="160" t="s">
        <v>379</v>
      </c>
      <c r="Y114" s="160" t="s">
        <v>275</v>
      </c>
      <c r="Z114" s="149"/>
      <c r="AA114" s="149"/>
      <c r="AB114" s="149"/>
      <c r="AC114" s="149"/>
      <c r="AD114" s="149"/>
      <c r="AE114" s="149"/>
      <c r="AF114" s="149"/>
      <c r="AG114" s="149" t="s">
        <v>597</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x14ac:dyDescent="0.2">
      <c r="A115" s="156"/>
      <c r="B115" s="157"/>
      <c r="C115" s="249" t="s">
        <v>1015</v>
      </c>
      <c r="D115" s="250"/>
      <c r="E115" s="250"/>
      <c r="F115" s="250"/>
      <c r="G115" s="250"/>
      <c r="H115" s="160"/>
      <c r="I115" s="160"/>
      <c r="J115" s="160"/>
      <c r="K115" s="160"/>
      <c r="L115" s="160"/>
      <c r="M115" s="160"/>
      <c r="N115" s="159"/>
      <c r="O115" s="159"/>
      <c r="P115" s="159"/>
      <c r="Q115" s="159"/>
      <c r="R115" s="160"/>
      <c r="S115" s="160"/>
      <c r="T115" s="160"/>
      <c r="U115" s="160"/>
      <c r="V115" s="160"/>
      <c r="W115" s="160"/>
      <c r="X115" s="160"/>
      <c r="Y115" s="160"/>
      <c r="Z115" s="149"/>
      <c r="AA115" s="149"/>
      <c r="AB115" s="149"/>
      <c r="AC115" s="149"/>
      <c r="AD115" s="149"/>
      <c r="AE115" s="149"/>
      <c r="AF115" s="149"/>
      <c r="AG115" s="149" t="s">
        <v>278</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83" t="str">
        <f>C115</f>
        <v>neutralizační zařízeni a čerpadlový automat a úpravnu vody v kotelně zaústit přes nálevku se zápachovou uzávěrkou</v>
      </c>
      <c r="BB115" s="149"/>
      <c r="BC115" s="149"/>
      <c r="BD115" s="149"/>
      <c r="BE115" s="149"/>
      <c r="BF115" s="149"/>
      <c r="BG115" s="149"/>
      <c r="BH115" s="149"/>
    </row>
    <row r="116" spans="1:60" outlineLevel="3" x14ac:dyDescent="0.2">
      <c r="A116" s="156"/>
      <c r="B116" s="157"/>
      <c r="C116" s="264" t="s">
        <v>972</v>
      </c>
      <c r="D116" s="265"/>
      <c r="E116" s="265"/>
      <c r="F116" s="265"/>
      <c r="G116" s="265"/>
      <c r="H116" s="160"/>
      <c r="I116" s="160"/>
      <c r="J116" s="160"/>
      <c r="K116" s="160"/>
      <c r="L116" s="160"/>
      <c r="M116" s="160"/>
      <c r="N116" s="159"/>
      <c r="O116" s="159"/>
      <c r="P116" s="159"/>
      <c r="Q116" s="159"/>
      <c r="R116" s="160"/>
      <c r="S116" s="160"/>
      <c r="T116" s="160"/>
      <c r="U116" s="160"/>
      <c r="V116" s="160"/>
      <c r="W116" s="160"/>
      <c r="X116" s="160"/>
      <c r="Y116" s="160"/>
      <c r="Z116" s="149"/>
      <c r="AA116" s="149"/>
      <c r="AB116" s="149"/>
      <c r="AC116" s="149"/>
      <c r="AD116" s="149"/>
      <c r="AE116" s="149"/>
      <c r="AF116" s="149"/>
      <c r="AG116" s="149" t="s">
        <v>278</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2" x14ac:dyDescent="0.2">
      <c r="A117" s="156"/>
      <c r="B117" s="157"/>
      <c r="C117" s="186" t="s">
        <v>1016</v>
      </c>
      <c r="D117" s="165"/>
      <c r="E117" s="166">
        <v>4</v>
      </c>
      <c r="F117" s="160"/>
      <c r="G117" s="160"/>
      <c r="H117" s="160"/>
      <c r="I117" s="160"/>
      <c r="J117" s="160"/>
      <c r="K117" s="160"/>
      <c r="L117" s="160"/>
      <c r="M117" s="160"/>
      <c r="N117" s="159"/>
      <c r="O117" s="159"/>
      <c r="P117" s="159"/>
      <c r="Q117" s="159"/>
      <c r="R117" s="160"/>
      <c r="S117" s="160"/>
      <c r="T117" s="160"/>
      <c r="U117" s="160"/>
      <c r="V117" s="160"/>
      <c r="W117" s="160"/>
      <c r="X117" s="160"/>
      <c r="Y117" s="160"/>
      <c r="Z117" s="149"/>
      <c r="AA117" s="149"/>
      <c r="AB117" s="149"/>
      <c r="AC117" s="149"/>
      <c r="AD117" s="149"/>
      <c r="AE117" s="149"/>
      <c r="AF117" s="149"/>
      <c r="AG117" s="149" t="s">
        <v>284</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x14ac:dyDescent="0.2">
      <c r="A118" s="156"/>
      <c r="B118" s="157"/>
      <c r="C118" s="251"/>
      <c r="D118" s="252"/>
      <c r="E118" s="252"/>
      <c r="F118" s="252"/>
      <c r="G118" s="252"/>
      <c r="H118" s="160"/>
      <c r="I118" s="160"/>
      <c r="J118" s="160"/>
      <c r="K118" s="160"/>
      <c r="L118" s="160"/>
      <c r="M118" s="160"/>
      <c r="N118" s="159"/>
      <c r="O118" s="159"/>
      <c r="P118" s="159"/>
      <c r="Q118" s="159"/>
      <c r="R118" s="160"/>
      <c r="S118" s="160"/>
      <c r="T118" s="160"/>
      <c r="U118" s="160"/>
      <c r="V118" s="160"/>
      <c r="W118" s="160"/>
      <c r="X118" s="160"/>
      <c r="Y118" s="160"/>
      <c r="Z118" s="149"/>
      <c r="AA118" s="149"/>
      <c r="AB118" s="149"/>
      <c r="AC118" s="149"/>
      <c r="AD118" s="149"/>
      <c r="AE118" s="149"/>
      <c r="AF118" s="149"/>
      <c r="AG118" s="149" t="s">
        <v>279</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ht="22.5" outlineLevel="1" x14ac:dyDescent="0.2">
      <c r="A119" s="175">
        <v>26</v>
      </c>
      <c r="B119" s="176" t="s">
        <v>1017</v>
      </c>
      <c r="C119" s="185" t="s">
        <v>1018</v>
      </c>
      <c r="D119" s="177" t="s">
        <v>357</v>
      </c>
      <c r="E119" s="178">
        <v>2</v>
      </c>
      <c r="F119" s="179"/>
      <c r="G119" s="180">
        <f>ROUND(E119*F119,2)</f>
        <v>0</v>
      </c>
      <c r="H119" s="179"/>
      <c r="I119" s="180">
        <f>ROUND(E119*H119,2)</f>
        <v>0</v>
      </c>
      <c r="J119" s="179"/>
      <c r="K119" s="180">
        <f>ROUND(E119*J119,2)</f>
        <v>0</v>
      </c>
      <c r="L119" s="180">
        <v>21</v>
      </c>
      <c r="M119" s="180">
        <f>G119*(1+L119/100)</f>
        <v>0</v>
      </c>
      <c r="N119" s="178">
        <v>0</v>
      </c>
      <c r="O119" s="178">
        <f>ROUND(E119*N119,2)</f>
        <v>0</v>
      </c>
      <c r="P119" s="178">
        <v>0</v>
      </c>
      <c r="Q119" s="178">
        <f>ROUND(E119*P119,2)</f>
        <v>0</v>
      </c>
      <c r="R119" s="180"/>
      <c r="S119" s="180" t="s">
        <v>354</v>
      </c>
      <c r="T119" s="181" t="s">
        <v>273</v>
      </c>
      <c r="U119" s="160">
        <v>0</v>
      </c>
      <c r="V119" s="160">
        <f>ROUND(E119*U119,2)</f>
        <v>0</v>
      </c>
      <c r="W119" s="160"/>
      <c r="X119" s="160" t="s">
        <v>379</v>
      </c>
      <c r="Y119" s="160" t="s">
        <v>275</v>
      </c>
      <c r="Z119" s="149"/>
      <c r="AA119" s="149"/>
      <c r="AB119" s="149"/>
      <c r="AC119" s="149"/>
      <c r="AD119" s="149"/>
      <c r="AE119" s="149"/>
      <c r="AF119" s="149"/>
      <c r="AG119" s="149" t="s">
        <v>597</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2" x14ac:dyDescent="0.2">
      <c r="A120" s="156"/>
      <c r="B120" s="157"/>
      <c r="C120" s="249" t="s">
        <v>972</v>
      </c>
      <c r="D120" s="250"/>
      <c r="E120" s="250"/>
      <c r="F120" s="250"/>
      <c r="G120" s="250"/>
      <c r="H120" s="160"/>
      <c r="I120" s="160"/>
      <c r="J120" s="160"/>
      <c r="K120" s="160"/>
      <c r="L120" s="160"/>
      <c r="M120" s="160"/>
      <c r="N120" s="159"/>
      <c r="O120" s="159"/>
      <c r="P120" s="159"/>
      <c r="Q120" s="159"/>
      <c r="R120" s="160"/>
      <c r="S120" s="160"/>
      <c r="T120" s="160"/>
      <c r="U120" s="160"/>
      <c r="V120" s="160"/>
      <c r="W120" s="160"/>
      <c r="X120" s="160"/>
      <c r="Y120" s="160"/>
      <c r="Z120" s="149"/>
      <c r="AA120" s="149"/>
      <c r="AB120" s="149"/>
      <c r="AC120" s="149"/>
      <c r="AD120" s="149"/>
      <c r="AE120" s="149"/>
      <c r="AF120" s="149"/>
      <c r="AG120" s="149" t="s">
        <v>278</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x14ac:dyDescent="0.2">
      <c r="A121" s="156"/>
      <c r="B121" s="157"/>
      <c r="C121" s="186" t="s">
        <v>145</v>
      </c>
      <c r="D121" s="165"/>
      <c r="E121" s="166">
        <v>2</v>
      </c>
      <c r="F121" s="160"/>
      <c r="G121" s="160"/>
      <c r="H121" s="160"/>
      <c r="I121" s="160"/>
      <c r="J121" s="160"/>
      <c r="K121" s="160"/>
      <c r="L121" s="160"/>
      <c r="M121" s="160"/>
      <c r="N121" s="159"/>
      <c r="O121" s="159"/>
      <c r="P121" s="159"/>
      <c r="Q121" s="159"/>
      <c r="R121" s="160"/>
      <c r="S121" s="160"/>
      <c r="T121" s="160"/>
      <c r="U121" s="160"/>
      <c r="V121" s="160"/>
      <c r="W121" s="160"/>
      <c r="X121" s="160"/>
      <c r="Y121" s="160"/>
      <c r="Z121" s="149"/>
      <c r="AA121" s="149"/>
      <c r="AB121" s="149"/>
      <c r="AC121" s="149"/>
      <c r="AD121" s="149"/>
      <c r="AE121" s="149"/>
      <c r="AF121" s="149"/>
      <c r="AG121" s="149" t="s">
        <v>284</v>
      </c>
      <c r="AH121" s="149">
        <v>0</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x14ac:dyDescent="0.2">
      <c r="A122" s="156"/>
      <c r="B122" s="157"/>
      <c r="C122" s="251"/>
      <c r="D122" s="252"/>
      <c r="E122" s="252"/>
      <c r="F122" s="252"/>
      <c r="G122" s="252"/>
      <c r="H122" s="160"/>
      <c r="I122" s="160"/>
      <c r="J122" s="160"/>
      <c r="K122" s="160"/>
      <c r="L122" s="160"/>
      <c r="M122" s="160"/>
      <c r="N122" s="159"/>
      <c r="O122" s="159"/>
      <c r="P122" s="159"/>
      <c r="Q122" s="159"/>
      <c r="R122" s="160"/>
      <c r="S122" s="160"/>
      <c r="T122" s="160"/>
      <c r="U122" s="160"/>
      <c r="V122" s="160"/>
      <c r="W122" s="160"/>
      <c r="X122" s="160"/>
      <c r="Y122" s="160"/>
      <c r="Z122" s="149"/>
      <c r="AA122" s="149"/>
      <c r="AB122" s="149"/>
      <c r="AC122" s="149"/>
      <c r="AD122" s="149"/>
      <c r="AE122" s="149"/>
      <c r="AF122" s="149"/>
      <c r="AG122" s="149" t="s">
        <v>279</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
      <c r="A123" s="156">
        <v>27</v>
      </c>
      <c r="B123" s="157" t="s">
        <v>1019</v>
      </c>
      <c r="C123" s="190" t="s">
        <v>1020</v>
      </c>
      <c r="D123" s="158" t="s">
        <v>0</v>
      </c>
      <c r="E123" s="182"/>
      <c r="F123" s="161"/>
      <c r="G123" s="160">
        <f>ROUND(E123*F123,2)</f>
        <v>0</v>
      </c>
      <c r="H123" s="161"/>
      <c r="I123" s="160">
        <f>ROUND(E123*H123,2)</f>
        <v>0</v>
      </c>
      <c r="J123" s="161"/>
      <c r="K123" s="160">
        <f>ROUND(E123*J123,2)</f>
        <v>0</v>
      </c>
      <c r="L123" s="160">
        <v>21</v>
      </c>
      <c r="M123" s="160">
        <f>G123*(1+L123/100)</f>
        <v>0</v>
      </c>
      <c r="N123" s="159">
        <v>0</v>
      </c>
      <c r="O123" s="159">
        <f>ROUND(E123*N123,2)</f>
        <v>0</v>
      </c>
      <c r="P123" s="159">
        <v>0</v>
      </c>
      <c r="Q123" s="159">
        <f>ROUND(E123*P123,2)</f>
        <v>0</v>
      </c>
      <c r="R123" s="160" t="s">
        <v>962</v>
      </c>
      <c r="S123" s="160" t="s">
        <v>272</v>
      </c>
      <c r="T123" s="160" t="s">
        <v>272</v>
      </c>
      <c r="U123" s="160">
        <v>0</v>
      </c>
      <c r="V123" s="160">
        <f>ROUND(E123*U123,2)</f>
        <v>0</v>
      </c>
      <c r="W123" s="160"/>
      <c r="X123" s="160" t="s">
        <v>833</v>
      </c>
      <c r="Y123" s="160" t="s">
        <v>275</v>
      </c>
      <c r="Z123" s="149"/>
      <c r="AA123" s="149"/>
      <c r="AB123" s="149"/>
      <c r="AC123" s="149"/>
      <c r="AD123" s="149"/>
      <c r="AE123" s="149"/>
      <c r="AF123" s="149"/>
      <c r="AG123" s="149" t="s">
        <v>834</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2" x14ac:dyDescent="0.2">
      <c r="A124" s="156"/>
      <c r="B124" s="157"/>
      <c r="C124" s="266" t="s">
        <v>1021</v>
      </c>
      <c r="D124" s="267"/>
      <c r="E124" s="267"/>
      <c r="F124" s="267"/>
      <c r="G124" s="267"/>
      <c r="H124" s="160"/>
      <c r="I124" s="160"/>
      <c r="J124" s="160"/>
      <c r="K124" s="160"/>
      <c r="L124" s="160"/>
      <c r="M124" s="160"/>
      <c r="N124" s="159"/>
      <c r="O124" s="159"/>
      <c r="P124" s="159"/>
      <c r="Q124" s="159"/>
      <c r="R124" s="160"/>
      <c r="S124" s="160"/>
      <c r="T124" s="160"/>
      <c r="U124" s="160"/>
      <c r="V124" s="160"/>
      <c r="W124" s="160"/>
      <c r="X124" s="160"/>
      <c r="Y124" s="160"/>
      <c r="Z124" s="149"/>
      <c r="AA124" s="149"/>
      <c r="AB124" s="149"/>
      <c r="AC124" s="149"/>
      <c r="AD124" s="149"/>
      <c r="AE124" s="149"/>
      <c r="AF124" s="149"/>
      <c r="AG124" s="149" t="s">
        <v>316</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2" x14ac:dyDescent="0.2">
      <c r="A125" s="156"/>
      <c r="B125" s="157"/>
      <c r="C125" s="251"/>
      <c r="D125" s="252"/>
      <c r="E125" s="252"/>
      <c r="F125" s="252"/>
      <c r="G125" s="252"/>
      <c r="H125" s="160"/>
      <c r="I125" s="160"/>
      <c r="J125" s="160"/>
      <c r="K125" s="160"/>
      <c r="L125" s="160"/>
      <c r="M125" s="160"/>
      <c r="N125" s="159"/>
      <c r="O125" s="159"/>
      <c r="P125" s="159"/>
      <c r="Q125" s="159"/>
      <c r="R125" s="160"/>
      <c r="S125" s="160"/>
      <c r="T125" s="160"/>
      <c r="U125" s="160"/>
      <c r="V125" s="160"/>
      <c r="W125" s="160"/>
      <c r="X125" s="160"/>
      <c r="Y125" s="160"/>
      <c r="Z125" s="149"/>
      <c r="AA125" s="149"/>
      <c r="AB125" s="149"/>
      <c r="AC125" s="149"/>
      <c r="AD125" s="149"/>
      <c r="AE125" s="149"/>
      <c r="AF125" s="149"/>
      <c r="AG125" s="149" t="s">
        <v>279</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x14ac:dyDescent="0.2">
      <c r="A126" s="168" t="s">
        <v>267</v>
      </c>
      <c r="B126" s="169" t="s">
        <v>180</v>
      </c>
      <c r="C126" s="184" t="s">
        <v>181</v>
      </c>
      <c r="D126" s="170"/>
      <c r="E126" s="171"/>
      <c r="F126" s="172"/>
      <c r="G126" s="172">
        <f>SUMIF(AG127:AG280,"&lt;&gt;NOR",G127:G280)</f>
        <v>0</v>
      </c>
      <c r="H126" s="172"/>
      <c r="I126" s="172">
        <f>SUM(I127:I280)</f>
        <v>0</v>
      </c>
      <c r="J126" s="172"/>
      <c r="K126" s="172">
        <f>SUM(K127:K280)</f>
        <v>0</v>
      </c>
      <c r="L126" s="172"/>
      <c r="M126" s="172">
        <f>SUM(M127:M280)</f>
        <v>0</v>
      </c>
      <c r="N126" s="171"/>
      <c r="O126" s="171">
        <f>SUM(O127:O280)</f>
        <v>0.83000000000000007</v>
      </c>
      <c r="P126" s="171"/>
      <c r="Q126" s="171">
        <f>SUM(Q127:Q280)</f>
        <v>0.39</v>
      </c>
      <c r="R126" s="172"/>
      <c r="S126" s="172"/>
      <c r="T126" s="173"/>
      <c r="U126" s="167"/>
      <c r="V126" s="167">
        <f>SUM(V127:V280)</f>
        <v>124.23999999999998</v>
      </c>
      <c r="W126" s="167"/>
      <c r="X126" s="167"/>
      <c r="Y126" s="167"/>
      <c r="AG126" t="s">
        <v>268</v>
      </c>
    </row>
    <row r="127" spans="1:60" ht="22.5" outlineLevel="1" x14ac:dyDescent="0.2">
      <c r="A127" s="175">
        <v>28</v>
      </c>
      <c r="B127" s="176" t="s">
        <v>1022</v>
      </c>
      <c r="C127" s="185" t="s">
        <v>1023</v>
      </c>
      <c r="D127" s="177" t="s">
        <v>330</v>
      </c>
      <c r="E127" s="178">
        <v>4</v>
      </c>
      <c r="F127" s="179"/>
      <c r="G127" s="180">
        <f>ROUND(E127*F127,2)</f>
        <v>0</v>
      </c>
      <c r="H127" s="179"/>
      <c r="I127" s="180">
        <f>ROUND(E127*H127,2)</f>
        <v>0</v>
      </c>
      <c r="J127" s="179"/>
      <c r="K127" s="180">
        <f>ROUND(E127*J127,2)</f>
        <v>0</v>
      </c>
      <c r="L127" s="180">
        <v>21</v>
      </c>
      <c r="M127" s="180">
        <f>G127*(1+L127/100)</f>
        <v>0</v>
      </c>
      <c r="N127" s="178">
        <v>6.3699999999999998E-3</v>
      </c>
      <c r="O127" s="178">
        <f>ROUND(E127*N127,2)</f>
        <v>0.03</v>
      </c>
      <c r="P127" s="178">
        <v>0</v>
      </c>
      <c r="Q127" s="178">
        <f>ROUND(E127*P127,2)</f>
        <v>0</v>
      </c>
      <c r="R127" s="180" t="s">
        <v>962</v>
      </c>
      <c r="S127" s="180" t="s">
        <v>272</v>
      </c>
      <c r="T127" s="181" t="s">
        <v>272</v>
      </c>
      <c r="U127" s="160">
        <v>0.61899999999999999</v>
      </c>
      <c r="V127" s="160">
        <f>ROUND(E127*U127,2)</f>
        <v>2.48</v>
      </c>
      <c r="W127" s="160"/>
      <c r="X127" s="160" t="s">
        <v>313</v>
      </c>
      <c r="Y127" s="160" t="s">
        <v>275</v>
      </c>
      <c r="Z127" s="149"/>
      <c r="AA127" s="149"/>
      <c r="AB127" s="149"/>
      <c r="AC127" s="149"/>
      <c r="AD127" s="149"/>
      <c r="AE127" s="149"/>
      <c r="AF127" s="149"/>
      <c r="AG127" s="149" t="s">
        <v>554</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2" x14ac:dyDescent="0.2">
      <c r="A128" s="156"/>
      <c r="B128" s="157"/>
      <c r="C128" s="249" t="s">
        <v>1024</v>
      </c>
      <c r="D128" s="250"/>
      <c r="E128" s="250"/>
      <c r="F128" s="250"/>
      <c r="G128" s="250"/>
      <c r="H128" s="160"/>
      <c r="I128" s="160"/>
      <c r="J128" s="160"/>
      <c r="K128" s="160"/>
      <c r="L128" s="160"/>
      <c r="M128" s="160"/>
      <c r="N128" s="159"/>
      <c r="O128" s="159"/>
      <c r="P128" s="159"/>
      <c r="Q128" s="159"/>
      <c r="R128" s="160"/>
      <c r="S128" s="160"/>
      <c r="T128" s="160"/>
      <c r="U128" s="160"/>
      <c r="V128" s="160"/>
      <c r="W128" s="160"/>
      <c r="X128" s="160"/>
      <c r="Y128" s="160"/>
      <c r="Z128" s="149"/>
      <c r="AA128" s="149"/>
      <c r="AB128" s="149"/>
      <c r="AC128" s="149"/>
      <c r="AD128" s="149"/>
      <c r="AE128" s="149"/>
      <c r="AF128" s="149"/>
      <c r="AG128" s="149" t="s">
        <v>278</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2" x14ac:dyDescent="0.2">
      <c r="A129" s="156"/>
      <c r="B129" s="157"/>
      <c r="C129" s="186" t="s">
        <v>1025</v>
      </c>
      <c r="D129" s="165"/>
      <c r="E129" s="166">
        <v>4</v>
      </c>
      <c r="F129" s="160"/>
      <c r="G129" s="160"/>
      <c r="H129" s="160"/>
      <c r="I129" s="160"/>
      <c r="J129" s="160"/>
      <c r="K129" s="160"/>
      <c r="L129" s="160"/>
      <c r="M129" s="160"/>
      <c r="N129" s="159"/>
      <c r="O129" s="159"/>
      <c r="P129" s="159"/>
      <c r="Q129" s="159"/>
      <c r="R129" s="160"/>
      <c r="S129" s="160"/>
      <c r="T129" s="160"/>
      <c r="U129" s="160"/>
      <c r="V129" s="160"/>
      <c r="W129" s="160"/>
      <c r="X129" s="160"/>
      <c r="Y129" s="160"/>
      <c r="Z129" s="149"/>
      <c r="AA129" s="149"/>
      <c r="AB129" s="149"/>
      <c r="AC129" s="149"/>
      <c r="AD129" s="149"/>
      <c r="AE129" s="149"/>
      <c r="AF129" s="149"/>
      <c r="AG129" s="149" t="s">
        <v>284</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2" x14ac:dyDescent="0.2">
      <c r="A130" s="156"/>
      <c r="B130" s="157"/>
      <c r="C130" s="251"/>
      <c r="D130" s="252"/>
      <c r="E130" s="252"/>
      <c r="F130" s="252"/>
      <c r="G130" s="252"/>
      <c r="H130" s="160"/>
      <c r="I130" s="160"/>
      <c r="J130" s="160"/>
      <c r="K130" s="160"/>
      <c r="L130" s="160"/>
      <c r="M130" s="160"/>
      <c r="N130" s="159"/>
      <c r="O130" s="159"/>
      <c r="P130" s="159"/>
      <c r="Q130" s="159"/>
      <c r="R130" s="160"/>
      <c r="S130" s="160"/>
      <c r="T130" s="160"/>
      <c r="U130" s="160"/>
      <c r="V130" s="160"/>
      <c r="W130" s="160"/>
      <c r="X130" s="160"/>
      <c r="Y130" s="160"/>
      <c r="Z130" s="149"/>
      <c r="AA130" s="149"/>
      <c r="AB130" s="149"/>
      <c r="AC130" s="149"/>
      <c r="AD130" s="149"/>
      <c r="AE130" s="149"/>
      <c r="AF130" s="149"/>
      <c r="AG130" s="149" t="s">
        <v>279</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ht="22.5" outlineLevel="1" x14ac:dyDescent="0.2">
      <c r="A131" s="175">
        <v>29</v>
      </c>
      <c r="B131" s="176" t="s">
        <v>1026</v>
      </c>
      <c r="C131" s="185" t="s">
        <v>1027</v>
      </c>
      <c r="D131" s="177" t="s">
        <v>330</v>
      </c>
      <c r="E131" s="178">
        <v>11</v>
      </c>
      <c r="F131" s="179"/>
      <c r="G131" s="180">
        <f>ROUND(E131*F131,2)</f>
        <v>0</v>
      </c>
      <c r="H131" s="179"/>
      <c r="I131" s="180">
        <f>ROUND(E131*H131,2)</f>
        <v>0</v>
      </c>
      <c r="J131" s="179"/>
      <c r="K131" s="180">
        <f>ROUND(E131*J131,2)</f>
        <v>0</v>
      </c>
      <c r="L131" s="180">
        <v>21</v>
      </c>
      <c r="M131" s="180">
        <f>G131*(1+L131/100)</f>
        <v>0</v>
      </c>
      <c r="N131" s="178">
        <v>5.6299999999999996E-3</v>
      </c>
      <c r="O131" s="178">
        <f>ROUND(E131*N131,2)</f>
        <v>0.06</v>
      </c>
      <c r="P131" s="178">
        <v>0</v>
      </c>
      <c r="Q131" s="178">
        <f>ROUND(E131*P131,2)</f>
        <v>0</v>
      </c>
      <c r="R131" s="180" t="s">
        <v>962</v>
      </c>
      <c r="S131" s="180" t="s">
        <v>272</v>
      </c>
      <c r="T131" s="181" t="s">
        <v>272</v>
      </c>
      <c r="U131" s="160">
        <v>0.56999999999999995</v>
      </c>
      <c r="V131" s="160">
        <f>ROUND(E131*U131,2)</f>
        <v>6.27</v>
      </c>
      <c r="W131" s="160"/>
      <c r="X131" s="160" t="s">
        <v>313</v>
      </c>
      <c r="Y131" s="160" t="s">
        <v>275</v>
      </c>
      <c r="Z131" s="149"/>
      <c r="AA131" s="149"/>
      <c r="AB131" s="149"/>
      <c r="AC131" s="149"/>
      <c r="AD131" s="149"/>
      <c r="AE131" s="149"/>
      <c r="AF131" s="149"/>
      <c r="AG131" s="149" t="s">
        <v>554</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2" x14ac:dyDescent="0.2">
      <c r="A132" s="156"/>
      <c r="B132" s="157"/>
      <c r="C132" s="249" t="s">
        <v>1024</v>
      </c>
      <c r="D132" s="250"/>
      <c r="E132" s="250"/>
      <c r="F132" s="250"/>
      <c r="G132" s="250"/>
      <c r="H132" s="160"/>
      <c r="I132" s="160"/>
      <c r="J132" s="160"/>
      <c r="K132" s="160"/>
      <c r="L132" s="160"/>
      <c r="M132" s="160"/>
      <c r="N132" s="159"/>
      <c r="O132" s="159"/>
      <c r="P132" s="159"/>
      <c r="Q132" s="159"/>
      <c r="R132" s="160"/>
      <c r="S132" s="160"/>
      <c r="T132" s="160"/>
      <c r="U132" s="160"/>
      <c r="V132" s="160"/>
      <c r="W132" s="160"/>
      <c r="X132" s="160"/>
      <c r="Y132" s="160"/>
      <c r="Z132" s="149"/>
      <c r="AA132" s="149"/>
      <c r="AB132" s="149"/>
      <c r="AC132" s="149"/>
      <c r="AD132" s="149"/>
      <c r="AE132" s="149"/>
      <c r="AF132" s="149"/>
      <c r="AG132" s="149" t="s">
        <v>278</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x14ac:dyDescent="0.2">
      <c r="A133" s="156"/>
      <c r="B133" s="157"/>
      <c r="C133" s="186" t="s">
        <v>1028</v>
      </c>
      <c r="D133" s="165"/>
      <c r="E133" s="166">
        <v>11</v>
      </c>
      <c r="F133" s="160"/>
      <c r="G133" s="160"/>
      <c r="H133" s="160"/>
      <c r="I133" s="160"/>
      <c r="J133" s="160"/>
      <c r="K133" s="160"/>
      <c r="L133" s="160"/>
      <c r="M133" s="160"/>
      <c r="N133" s="159"/>
      <c r="O133" s="159"/>
      <c r="P133" s="159"/>
      <c r="Q133" s="159"/>
      <c r="R133" s="160"/>
      <c r="S133" s="160"/>
      <c r="T133" s="160"/>
      <c r="U133" s="160"/>
      <c r="V133" s="160"/>
      <c r="W133" s="160"/>
      <c r="X133" s="160"/>
      <c r="Y133" s="160"/>
      <c r="Z133" s="149"/>
      <c r="AA133" s="149"/>
      <c r="AB133" s="149"/>
      <c r="AC133" s="149"/>
      <c r="AD133" s="149"/>
      <c r="AE133" s="149"/>
      <c r="AF133" s="149"/>
      <c r="AG133" s="149" t="s">
        <v>284</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2" x14ac:dyDescent="0.2">
      <c r="A134" s="156"/>
      <c r="B134" s="157"/>
      <c r="C134" s="251"/>
      <c r="D134" s="252"/>
      <c r="E134" s="252"/>
      <c r="F134" s="252"/>
      <c r="G134" s="252"/>
      <c r="H134" s="160"/>
      <c r="I134" s="160"/>
      <c r="J134" s="160"/>
      <c r="K134" s="160"/>
      <c r="L134" s="160"/>
      <c r="M134" s="160"/>
      <c r="N134" s="159"/>
      <c r="O134" s="159"/>
      <c r="P134" s="159"/>
      <c r="Q134" s="159"/>
      <c r="R134" s="160"/>
      <c r="S134" s="160"/>
      <c r="T134" s="160"/>
      <c r="U134" s="160"/>
      <c r="V134" s="160"/>
      <c r="W134" s="160"/>
      <c r="X134" s="160"/>
      <c r="Y134" s="160"/>
      <c r="Z134" s="149"/>
      <c r="AA134" s="149"/>
      <c r="AB134" s="149"/>
      <c r="AC134" s="149"/>
      <c r="AD134" s="149"/>
      <c r="AE134" s="149"/>
      <c r="AF134" s="149"/>
      <c r="AG134" s="149" t="s">
        <v>279</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ht="22.5" outlineLevel="1" x14ac:dyDescent="0.2">
      <c r="A135" s="175">
        <v>30</v>
      </c>
      <c r="B135" s="176" t="s">
        <v>1029</v>
      </c>
      <c r="C135" s="185" t="s">
        <v>1030</v>
      </c>
      <c r="D135" s="177" t="s">
        <v>330</v>
      </c>
      <c r="E135" s="178">
        <v>8</v>
      </c>
      <c r="F135" s="179"/>
      <c r="G135" s="180">
        <f>ROUND(E135*F135,2)</f>
        <v>0</v>
      </c>
      <c r="H135" s="179"/>
      <c r="I135" s="180">
        <f>ROUND(E135*H135,2)</f>
        <v>0</v>
      </c>
      <c r="J135" s="179"/>
      <c r="K135" s="180">
        <f>ROUND(E135*J135,2)</f>
        <v>0</v>
      </c>
      <c r="L135" s="180">
        <v>21</v>
      </c>
      <c r="M135" s="180">
        <f>G135*(1+L135/100)</f>
        <v>0</v>
      </c>
      <c r="N135" s="178">
        <v>1.5900000000000001E-2</v>
      </c>
      <c r="O135" s="178">
        <f>ROUND(E135*N135,2)</f>
        <v>0.13</v>
      </c>
      <c r="P135" s="178">
        <v>0</v>
      </c>
      <c r="Q135" s="178">
        <f>ROUND(E135*P135,2)</f>
        <v>0</v>
      </c>
      <c r="R135" s="180" t="s">
        <v>962</v>
      </c>
      <c r="S135" s="180" t="s">
        <v>272</v>
      </c>
      <c r="T135" s="181" t="s">
        <v>272</v>
      </c>
      <c r="U135" s="160">
        <v>0.89700000000000002</v>
      </c>
      <c r="V135" s="160">
        <f>ROUND(E135*U135,2)</f>
        <v>7.18</v>
      </c>
      <c r="W135" s="160"/>
      <c r="X135" s="160" t="s">
        <v>313</v>
      </c>
      <c r="Y135" s="160" t="s">
        <v>275</v>
      </c>
      <c r="Z135" s="149"/>
      <c r="AA135" s="149"/>
      <c r="AB135" s="149"/>
      <c r="AC135" s="149"/>
      <c r="AD135" s="149"/>
      <c r="AE135" s="149"/>
      <c r="AF135" s="149"/>
      <c r="AG135" s="149" t="s">
        <v>554</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2" x14ac:dyDescent="0.2">
      <c r="A136" s="156"/>
      <c r="B136" s="157"/>
      <c r="C136" s="249" t="s">
        <v>1024</v>
      </c>
      <c r="D136" s="250"/>
      <c r="E136" s="250"/>
      <c r="F136" s="250"/>
      <c r="G136" s="250"/>
      <c r="H136" s="160"/>
      <c r="I136" s="160"/>
      <c r="J136" s="160"/>
      <c r="K136" s="160"/>
      <c r="L136" s="160"/>
      <c r="M136" s="160"/>
      <c r="N136" s="159"/>
      <c r="O136" s="159"/>
      <c r="P136" s="159"/>
      <c r="Q136" s="159"/>
      <c r="R136" s="160"/>
      <c r="S136" s="160"/>
      <c r="T136" s="160"/>
      <c r="U136" s="160"/>
      <c r="V136" s="160"/>
      <c r="W136" s="160"/>
      <c r="X136" s="160"/>
      <c r="Y136" s="160"/>
      <c r="Z136" s="149"/>
      <c r="AA136" s="149"/>
      <c r="AB136" s="149"/>
      <c r="AC136" s="149"/>
      <c r="AD136" s="149"/>
      <c r="AE136" s="149"/>
      <c r="AF136" s="149"/>
      <c r="AG136" s="149" t="s">
        <v>278</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2" x14ac:dyDescent="0.2">
      <c r="A137" s="156"/>
      <c r="B137" s="157"/>
      <c r="C137" s="186" t="s">
        <v>1031</v>
      </c>
      <c r="D137" s="165"/>
      <c r="E137" s="166">
        <v>8</v>
      </c>
      <c r="F137" s="160"/>
      <c r="G137" s="160"/>
      <c r="H137" s="160"/>
      <c r="I137" s="160"/>
      <c r="J137" s="160"/>
      <c r="K137" s="160"/>
      <c r="L137" s="160"/>
      <c r="M137" s="160"/>
      <c r="N137" s="159"/>
      <c r="O137" s="159"/>
      <c r="P137" s="159"/>
      <c r="Q137" s="159"/>
      <c r="R137" s="160"/>
      <c r="S137" s="160"/>
      <c r="T137" s="160"/>
      <c r="U137" s="160"/>
      <c r="V137" s="160"/>
      <c r="W137" s="160"/>
      <c r="X137" s="160"/>
      <c r="Y137" s="160"/>
      <c r="Z137" s="149"/>
      <c r="AA137" s="149"/>
      <c r="AB137" s="149"/>
      <c r="AC137" s="149"/>
      <c r="AD137" s="149"/>
      <c r="AE137" s="149"/>
      <c r="AF137" s="149"/>
      <c r="AG137" s="149" t="s">
        <v>284</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x14ac:dyDescent="0.2">
      <c r="A138" s="156"/>
      <c r="B138" s="157"/>
      <c r="C138" s="251"/>
      <c r="D138" s="252"/>
      <c r="E138" s="252"/>
      <c r="F138" s="252"/>
      <c r="G138" s="252"/>
      <c r="H138" s="160"/>
      <c r="I138" s="160"/>
      <c r="J138" s="160"/>
      <c r="K138" s="160"/>
      <c r="L138" s="160"/>
      <c r="M138" s="160"/>
      <c r="N138" s="159"/>
      <c r="O138" s="159"/>
      <c r="P138" s="159"/>
      <c r="Q138" s="159"/>
      <c r="R138" s="160"/>
      <c r="S138" s="160"/>
      <c r="T138" s="160"/>
      <c r="U138" s="160"/>
      <c r="V138" s="160"/>
      <c r="W138" s="160"/>
      <c r="X138" s="160"/>
      <c r="Y138" s="160"/>
      <c r="Z138" s="149"/>
      <c r="AA138" s="149"/>
      <c r="AB138" s="149"/>
      <c r="AC138" s="149"/>
      <c r="AD138" s="149"/>
      <c r="AE138" s="149"/>
      <c r="AF138" s="149"/>
      <c r="AG138" s="149" t="s">
        <v>279</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ht="22.5" outlineLevel="1" x14ac:dyDescent="0.2">
      <c r="A139" s="175">
        <v>31</v>
      </c>
      <c r="B139" s="176" t="s">
        <v>1032</v>
      </c>
      <c r="C139" s="185" t="s">
        <v>1033</v>
      </c>
      <c r="D139" s="177" t="s">
        <v>330</v>
      </c>
      <c r="E139" s="178">
        <v>5</v>
      </c>
      <c r="F139" s="179"/>
      <c r="G139" s="180">
        <f>ROUND(E139*F139,2)</f>
        <v>0</v>
      </c>
      <c r="H139" s="179"/>
      <c r="I139" s="180">
        <f>ROUND(E139*H139,2)</f>
        <v>0</v>
      </c>
      <c r="J139" s="179"/>
      <c r="K139" s="180">
        <f>ROUND(E139*J139,2)</f>
        <v>0</v>
      </c>
      <c r="L139" s="180">
        <v>21</v>
      </c>
      <c r="M139" s="180">
        <f>G139*(1+L139/100)</f>
        <v>0</v>
      </c>
      <c r="N139" s="178">
        <v>1.387E-2</v>
      </c>
      <c r="O139" s="178">
        <f>ROUND(E139*N139,2)</f>
        <v>7.0000000000000007E-2</v>
      </c>
      <c r="P139" s="178">
        <v>0</v>
      </c>
      <c r="Q139" s="178">
        <f>ROUND(E139*P139,2)</f>
        <v>0</v>
      </c>
      <c r="R139" s="180" t="s">
        <v>962</v>
      </c>
      <c r="S139" s="180" t="s">
        <v>272</v>
      </c>
      <c r="T139" s="181" t="s">
        <v>272</v>
      </c>
      <c r="U139" s="160">
        <v>0.82899999999999996</v>
      </c>
      <c r="V139" s="160">
        <f>ROUND(E139*U139,2)</f>
        <v>4.1500000000000004</v>
      </c>
      <c r="W139" s="160"/>
      <c r="X139" s="160" t="s">
        <v>313</v>
      </c>
      <c r="Y139" s="160" t="s">
        <v>275</v>
      </c>
      <c r="Z139" s="149"/>
      <c r="AA139" s="149"/>
      <c r="AB139" s="149"/>
      <c r="AC139" s="149"/>
      <c r="AD139" s="149"/>
      <c r="AE139" s="149"/>
      <c r="AF139" s="149"/>
      <c r="AG139" s="149" t="s">
        <v>554</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x14ac:dyDescent="0.2">
      <c r="A140" s="156"/>
      <c r="B140" s="157"/>
      <c r="C140" s="249" t="s">
        <v>1024</v>
      </c>
      <c r="D140" s="250"/>
      <c r="E140" s="250"/>
      <c r="F140" s="250"/>
      <c r="G140" s="250"/>
      <c r="H140" s="160"/>
      <c r="I140" s="160"/>
      <c r="J140" s="160"/>
      <c r="K140" s="160"/>
      <c r="L140" s="160"/>
      <c r="M140" s="160"/>
      <c r="N140" s="159"/>
      <c r="O140" s="159"/>
      <c r="P140" s="159"/>
      <c r="Q140" s="159"/>
      <c r="R140" s="160"/>
      <c r="S140" s="160"/>
      <c r="T140" s="160"/>
      <c r="U140" s="160"/>
      <c r="V140" s="160"/>
      <c r="W140" s="160"/>
      <c r="X140" s="160"/>
      <c r="Y140" s="160"/>
      <c r="Z140" s="149"/>
      <c r="AA140" s="149"/>
      <c r="AB140" s="149"/>
      <c r="AC140" s="149"/>
      <c r="AD140" s="149"/>
      <c r="AE140" s="149"/>
      <c r="AF140" s="149"/>
      <c r="AG140" s="149" t="s">
        <v>278</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x14ac:dyDescent="0.2">
      <c r="A141" s="156"/>
      <c r="B141" s="157"/>
      <c r="C141" s="186" t="s">
        <v>1034</v>
      </c>
      <c r="D141" s="165"/>
      <c r="E141" s="166">
        <v>5</v>
      </c>
      <c r="F141" s="160"/>
      <c r="G141" s="160"/>
      <c r="H141" s="160"/>
      <c r="I141" s="160"/>
      <c r="J141" s="160"/>
      <c r="K141" s="160"/>
      <c r="L141" s="160"/>
      <c r="M141" s="160"/>
      <c r="N141" s="159"/>
      <c r="O141" s="159"/>
      <c r="P141" s="159"/>
      <c r="Q141" s="159"/>
      <c r="R141" s="160"/>
      <c r="S141" s="160"/>
      <c r="T141" s="160"/>
      <c r="U141" s="160"/>
      <c r="V141" s="160"/>
      <c r="W141" s="160"/>
      <c r="X141" s="160"/>
      <c r="Y141" s="160"/>
      <c r="Z141" s="149"/>
      <c r="AA141" s="149"/>
      <c r="AB141" s="149"/>
      <c r="AC141" s="149"/>
      <c r="AD141" s="149"/>
      <c r="AE141" s="149"/>
      <c r="AF141" s="149"/>
      <c r="AG141" s="149" t="s">
        <v>284</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x14ac:dyDescent="0.2">
      <c r="A142" s="156"/>
      <c r="B142" s="157"/>
      <c r="C142" s="251"/>
      <c r="D142" s="252"/>
      <c r="E142" s="252"/>
      <c r="F142" s="252"/>
      <c r="G142" s="252"/>
      <c r="H142" s="160"/>
      <c r="I142" s="160"/>
      <c r="J142" s="160"/>
      <c r="K142" s="160"/>
      <c r="L142" s="160"/>
      <c r="M142" s="160"/>
      <c r="N142" s="159"/>
      <c r="O142" s="159"/>
      <c r="P142" s="159"/>
      <c r="Q142" s="159"/>
      <c r="R142" s="160"/>
      <c r="S142" s="160"/>
      <c r="T142" s="160"/>
      <c r="U142" s="160"/>
      <c r="V142" s="160"/>
      <c r="W142" s="160"/>
      <c r="X142" s="160"/>
      <c r="Y142" s="160"/>
      <c r="Z142" s="149"/>
      <c r="AA142" s="149"/>
      <c r="AB142" s="149"/>
      <c r="AC142" s="149"/>
      <c r="AD142" s="149"/>
      <c r="AE142" s="149"/>
      <c r="AF142" s="149"/>
      <c r="AG142" s="149" t="s">
        <v>279</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ht="22.5" outlineLevel="1" x14ac:dyDescent="0.2">
      <c r="A143" s="175">
        <v>32</v>
      </c>
      <c r="B143" s="176" t="s">
        <v>1035</v>
      </c>
      <c r="C143" s="185" t="s">
        <v>1036</v>
      </c>
      <c r="D143" s="177" t="s">
        <v>330</v>
      </c>
      <c r="E143" s="178">
        <v>13</v>
      </c>
      <c r="F143" s="179"/>
      <c r="G143" s="180">
        <f>ROUND(E143*F143,2)</f>
        <v>0</v>
      </c>
      <c r="H143" s="179"/>
      <c r="I143" s="180">
        <f>ROUND(E143*H143,2)</f>
        <v>0</v>
      </c>
      <c r="J143" s="179"/>
      <c r="K143" s="180">
        <f>ROUND(E143*J143,2)</f>
        <v>0</v>
      </c>
      <c r="L143" s="180">
        <v>21</v>
      </c>
      <c r="M143" s="180">
        <f>G143*(1+L143/100)</f>
        <v>0</v>
      </c>
      <c r="N143" s="178">
        <v>1.7930000000000001E-2</v>
      </c>
      <c r="O143" s="178">
        <f>ROUND(E143*N143,2)</f>
        <v>0.23</v>
      </c>
      <c r="P143" s="178">
        <v>0</v>
      </c>
      <c r="Q143" s="178">
        <f>ROUND(E143*P143,2)</f>
        <v>0</v>
      </c>
      <c r="R143" s="180" t="s">
        <v>962</v>
      </c>
      <c r="S143" s="180" t="s">
        <v>272</v>
      </c>
      <c r="T143" s="181" t="s">
        <v>272</v>
      </c>
      <c r="U143" s="160">
        <v>1.0169999999999999</v>
      </c>
      <c r="V143" s="160">
        <f>ROUND(E143*U143,2)</f>
        <v>13.22</v>
      </c>
      <c r="W143" s="160"/>
      <c r="X143" s="160" t="s">
        <v>313</v>
      </c>
      <c r="Y143" s="160" t="s">
        <v>275</v>
      </c>
      <c r="Z143" s="149"/>
      <c r="AA143" s="149"/>
      <c r="AB143" s="149"/>
      <c r="AC143" s="149"/>
      <c r="AD143" s="149"/>
      <c r="AE143" s="149"/>
      <c r="AF143" s="149"/>
      <c r="AG143" s="149" t="s">
        <v>554</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2" x14ac:dyDescent="0.2">
      <c r="A144" s="156"/>
      <c r="B144" s="157"/>
      <c r="C144" s="249" t="s">
        <v>1024</v>
      </c>
      <c r="D144" s="250"/>
      <c r="E144" s="250"/>
      <c r="F144" s="250"/>
      <c r="G144" s="250"/>
      <c r="H144" s="160"/>
      <c r="I144" s="160"/>
      <c r="J144" s="160"/>
      <c r="K144" s="160"/>
      <c r="L144" s="160"/>
      <c r="M144" s="160"/>
      <c r="N144" s="159"/>
      <c r="O144" s="159"/>
      <c r="P144" s="159"/>
      <c r="Q144" s="159"/>
      <c r="R144" s="160"/>
      <c r="S144" s="160"/>
      <c r="T144" s="160"/>
      <c r="U144" s="160"/>
      <c r="V144" s="160"/>
      <c r="W144" s="160"/>
      <c r="X144" s="160"/>
      <c r="Y144" s="160"/>
      <c r="Z144" s="149"/>
      <c r="AA144" s="149"/>
      <c r="AB144" s="149"/>
      <c r="AC144" s="149"/>
      <c r="AD144" s="149"/>
      <c r="AE144" s="149"/>
      <c r="AF144" s="149"/>
      <c r="AG144" s="149" t="s">
        <v>278</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2" x14ac:dyDescent="0.2">
      <c r="A145" s="156"/>
      <c r="B145" s="157"/>
      <c r="C145" s="186" t="s">
        <v>1037</v>
      </c>
      <c r="D145" s="165"/>
      <c r="E145" s="166">
        <v>13</v>
      </c>
      <c r="F145" s="160"/>
      <c r="G145" s="160"/>
      <c r="H145" s="160"/>
      <c r="I145" s="160"/>
      <c r="J145" s="160"/>
      <c r="K145" s="160"/>
      <c r="L145" s="160"/>
      <c r="M145" s="160"/>
      <c r="N145" s="159"/>
      <c r="O145" s="159"/>
      <c r="P145" s="159"/>
      <c r="Q145" s="159"/>
      <c r="R145" s="160"/>
      <c r="S145" s="160"/>
      <c r="T145" s="160"/>
      <c r="U145" s="160"/>
      <c r="V145" s="160"/>
      <c r="W145" s="160"/>
      <c r="X145" s="160"/>
      <c r="Y145" s="160"/>
      <c r="Z145" s="149"/>
      <c r="AA145" s="149"/>
      <c r="AB145" s="149"/>
      <c r="AC145" s="149"/>
      <c r="AD145" s="149"/>
      <c r="AE145" s="149"/>
      <c r="AF145" s="149"/>
      <c r="AG145" s="149" t="s">
        <v>284</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x14ac:dyDescent="0.2">
      <c r="A146" s="156"/>
      <c r="B146" s="157"/>
      <c r="C146" s="251"/>
      <c r="D146" s="252"/>
      <c r="E146" s="252"/>
      <c r="F146" s="252"/>
      <c r="G146" s="252"/>
      <c r="H146" s="160"/>
      <c r="I146" s="160"/>
      <c r="J146" s="160"/>
      <c r="K146" s="160"/>
      <c r="L146" s="160"/>
      <c r="M146" s="160"/>
      <c r="N146" s="159"/>
      <c r="O146" s="159"/>
      <c r="P146" s="159"/>
      <c r="Q146" s="159"/>
      <c r="R146" s="160"/>
      <c r="S146" s="160"/>
      <c r="T146" s="160"/>
      <c r="U146" s="160"/>
      <c r="V146" s="160"/>
      <c r="W146" s="160"/>
      <c r="X146" s="160"/>
      <c r="Y146" s="160"/>
      <c r="Z146" s="149"/>
      <c r="AA146" s="149"/>
      <c r="AB146" s="149"/>
      <c r="AC146" s="149"/>
      <c r="AD146" s="149"/>
      <c r="AE146" s="149"/>
      <c r="AF146" s="149"/>
      <c r="AG146" s="149" t="s">
        <v>279</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ht="22.5" outlineLevel="1" x14ac:dyDescent="0.2">
      <c r="A147" s="175">
        <v>33</v>
      </c>
      <c r="B147" s="176" t="s">
        <v>1038</v>
      </c>
      <c r="C147" s="185" t="s">
        <v>1039</v>
      </c>
      <c r="D147" s="177" t="s">
        <v>330</v>
      </c>
      <c r="E147" s="178">
        <v>14</v>
      </c>
      <c r="F147" s="179"/>
      <c r="G147" s="180">
        <f>ROUND(E147*F147,2)</f>
        <v>0</v>
      </c>
      <c r="H147" s="179"/>
      <c r="I147" s="180">
        <f>ROUND(E147*H147,2)</f>
        <v>0</v>
      </c>
      <c r="J147" s="179"/>
      <c r="K147" s="180">
        <f>ROUND(E147*J147,2)</f>
        <v>0</v>
      </c>
      <c r="L147" s="180">
        <v>21</v>
      </c>
      <c r="M147" s="180">
        <f>G147*(1+L147/100)</f>
        <v>0</v>
      </c>
      <c r="N147" s="178">
        <v>0.02</v>
      </c>
      <c r="O147" s="178">
        <f>ROUND(E147*N147,2)</f>
        <v>0.28000000000000003</v>
      </c>
      <c r="P147" s="178">
        <v>0</v>
      </c>
      <c r="Q147" s="178">
        <f>ROUND(E147*P147,2)</f>
        <v>0</v>
      </c>
      <c r="R147" s="180" t="s">
        <v>962</v>
      </c>
      <c r="S147" s="180" t="s">
        <v>272</v>
      </c>
      <c r="T147" s="181" t="s">
        <v>272</v>
      </c>
      <c r="U147" s="160">
        <v>1.0569999999999999</v>
      </c>
      <c r="V147" s="160">
        <f>ROUND(E147*U147,2)</f>
        <v>14.8</v>
      </c>
      <c r="W147" s="160"/>
      <c r="X147" s="160" t="s">
        <v>313</v>
      </c>
      <c r="Y147" s="160" t="s">
        <v>275</v>
      </c>
      <c r="Z147" s="149"/>
      <c r="AA147" s="149"/>
      <c r="AB147" s="149"/>
      <c r="AC147" s="149"/>
      <c r="AD147" s="149"/>
      <c r="AE147" s="149"/>
      <c r="AF147" s="149"/>
      <c r="AG147" s="149" t="s">
        <v>554</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2" x14ac:dyDescent="0.2">
      <c r="A148" s="156"/>
      <c r="B148" s="157"/>
      <c r="C148" s="249" t="s">
        <v>1024</v>
      </c>
      <c r="D148" s="250"/>
      <c r="E148" s="250"/>
      <c r="F148" s="250"/>
      <c r="G148" s="250"/>
      <c r="H148" s="160"/>
      <c r="I148" s="160"/>
      <c r="J148" s="160"/>
      <c r="K148" s="160"/>
      <c r="L148" s="160"/>
      <c r="M148" s="160"/>
      <c r="N148" s="159"/>
      <c r="O148" s="159"/>
      <c r="P148" s="159"/>
      <c r="Q148" s="159"/>
      <c r="R148" s="160"/>
      <c r="S148" s="160"/>
      <c r="T148" s="160"/>
      <c r="U148" s="160"/>
      <c r="V148" s="160"/>
      <c r="W148" s="160"/>
      <c r="X148" s="160"/>
      <c r="Y148" s="160"/>
      <c r="Z148" s="149"/>
      <c r="AA148" s="149"/>
      <c r="AB148" s="149"/>
      <c r="AC148" s="149"/>
      <c r="AD148" s="149"/>
      <c r="AE148" s="149"/>
      <c r="AF148" s="149"/>
      <c r="AG148" s="149" t="s">
        <v>278</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2" x14ac:dyDescent="0.2">
      <c r="A149" s="156"/>
      <c r="B149" s="157"/>
      <c r="C149" s="186" t="s">
        <v>1040</v>
      </c>
      <c r="D149" s="165"/>
      <c r="E149" s="166">
        <v>14</v>
      </c>
      <c r="F149" s="160"/>
      <c r="G149" s="160"/>
      <c r="H149" s="160"/>
      <c r="I149" s="160"/>
      <c r="J149" s="160"/>
      <c r="K149" s="160"/>
      <c r="L149" s="160"/>
      <c r="M149" s="160"/>
      <c r="N149" s="159"/>
      <c r="O149" s="159"/>
      <c r="P149" s="159"/>
      <c r="Q149" s="159"/>
      <c r="R149" s="160"/>
      <c r="S149" s="160"/>
      <c r="T149" s="160"/>
      <c r="U149" s="160"/>
      <c r="V149" s="160"/>
      <c r="W149" s="160"/>
      <c r="X149" s="160"/>
      <c r="Y149" s="160"/>
      <c r="Z149" s="149"/>
      <c r="AA149" s="149"/>
      <c r="AB149" s="149"/>
      <c r="AC149" s="149"/>
      <c r="AD149" s="149"/>
      <c r="AE149" s="149"/>
      <c r="AF149" s="149"/>
      <c r="AG149" s="149" t="s">
        <v>284</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2" x14ac:dyDescent="0.2">
      <c r="A150" s="156"/>
      <c r="B150" s="157"/>
      <c r="C150" s="251"/>
      <c r="D150" s="252"/>
      <c r="E150" s="252"/>
      <c r="F150" s="252"/>
      <c r="G150" s="252"/>
      <c r="H150" s="160"/>
      <c r="I150" s="160"/>
      <c r="J150" s="160"/>
      <c r="K150" s="160"/>
      <c r="L150" s="160"/>
      <c r="M150" s="160"/>
      <c r="N150" s="159"/>
      <c r="O150" s="159"/>
      <c r="P150" s="159"/>
      <c r="Q150" s="159"/>
      <c r="R150" s="160"/>
      <c r="S150" s="160"/>
      <c r="T150" s="160"/>
      <c r="U150" s="160"/>
      <c r="V150" s="160"/>
      <c r="W150" s="160"/>
      <c r="X150" s="160"/>
      <c r="Y150" s="160"/>
      <c r="Z150" s="149"/>
      <c r="AA150" s="149"/>
      <c r="AB150" s="149"/>
      <c r="AC150" s="149"/>
      <c r="AD150" s="149"/>
      <c r="AE150" s="149"/>
      <c r="AF150" s="149"/>
      <c r="AG150" s="149" t="s">
        <v>279</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x14ac:dyDescent="0.2">
      <c r="A151" s="175">
        <v>34</v>
      </c>
      <c r="B151" s="176" t="s">
        <v>1041</v>
      </c>
      <c r="C151" s="185" t="s">
        <v>1042</v>
      </c>
      <c r="D151" s="177" t="s">
        <v>330</v>
      </c>
      <c r="E151" s="178">
        <v>10</v>
      </c>
      <c r="F151" s="179"/>
      <c r="G151" s="180">
        <f>ROUND(E151*F151,2)</f>
        <v>0</v>
      </c>
      <c r="H151" s="179"/>
      <c r="I151" s="180">
        <f>ROUND(E151*H151,2)</f>
        <v>0</v>
      </c>
      <c r="J151" s="179"/>
      <c r="K151" s="180">
        <f>ROUND(E151*J151,2)</f>
        <v>0</v>
      </c>
      <c r="L151" s="180">
        <v>21</v>
      </c>
      <c r="M151" s="180">
        <f>G151*(1+L151/100)</f>
        <v>0</v>
      </c>
      <c r="N151" s="178">
        <v>0</v>
      </c>
      <c r="O151" s="178">
        <f>ROUND(E151*N151,2)</f>
        <v>0</v>
      </c>
      <c r="P151" s="178">
        <v>2.1299999999999999E-3</v>
      </c>
      <c r="Q151" s="178">
        <f>ROUND(E151*P151,2)</f>
        <v>0.02</v>
      </c>
      <c r="R151" s="180" t="s">
        <v>962</v>
      </c>
      <c r="S151" s="180" t="s">
        <v>272</v>
      </c>
      <c r="T151" s="181" t="s">
        <v>272</v>
      </c>
      <c r="U151" s="160">
        <v>0.17</v>
      </c>
      <c r="V151" s="160">
        <f>ROUND(E151*U151,2)</f>
        <v>1.7</v>
      </c>
      <c r="W151" s="160"/>
      <c r="X151" s="160" t="s">
        <v>313</v>
      </c>
      <c r="Y151" s="160" t="s">
        <v>275</v>
      </c>
      <c r="Z151" s="149"/>
      <c r="AA151" s="149"/>
      <c r="AB151" s="149"/>
      <c r="AC151" s="149"/>
      <c r="AD151" s="149"/>
      <c r="AE151" s="149"/>
      <c r="AF151" s="149"/>
      <c r="AG151" s="149" t="s">
        <v>554</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2" x14ac:dyDescent="0.2">
      <c r="A152" s="156"/>
      <c r="B152" s="157"/>
      <c r="C152" s="186" t="s">
        <v>1043</v>
      </c>
      <c r="D152" s="165"/>
      <c r="E152" s="166">
        <v>10</v>
      </c>
      <c r="F152" s="160"/>
      <c r="G152" s="160"/>
      <c r="H152" s="160"/>
      <c r="I152" s="160"/>
      <c r="J152" s="160"/>
      <c r="K152" s="160"/>
      <c r="L152" s="160"/>
      <c r="M152" s="160"/>
      <c r="N152" s="159"/>
      <c r="O152" s="159"/>
      <c r="P152" s="159"/>
      <c r="Q152" s="159"/>
      <c r="R152" s="160"/>
      <c r="S152" s="160"/>
      <c r="T152" s="160"/>
      <c r="U152" s="160"/>
      <c r="V152" s="160"/>
      <c r="W152" s="160"/>
      <c r="X152" s="160"/>
      <c r="Y152" s="160"/>
      <c r="Z152" s="149"/>
      <c r="AA152" s="149"/>
      <c r="AB152" s="149"/>
      <c r="AC152" s="149"/>
      <c r="AD152" s="149"/>
      <c r="AE152" s="149"/>
      <c r="AF152" s="149"/>
      <c r="AG152" s="149" t="s">
        <v>284</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2" x14ac:dyDescent="0.2">
      <c r="A153" s="156"/>
      <c r="B153" s="157"/>
      <c r="C153" s="251"/>
      <c r="D153" s="252"/>
      <c r="E153" s="252"/>
      <c r="F153" s="252"/>
      <c r="G153" s="252"/>
      <c r="H153" s="160"/>
      <c r="I153" s="160"/>
      <c r="J153" s="160"/>
      <c r="K153" s="160"/>
      <c r="L153" s="160"/>
      <c r="M153" s="160"/>
      <c r="N153" s="159"/>
      <c r="O153" s="159"/>
      <c r="P153" s="159"/>
      <c r="Q153" s="159"/>
      <c r="R153" s="160"/>
      <c r="S153" s="160"/>
      <c r="T153" s="160"/>
      <c r="U153" s="160"/>
      <c r="V153" s="160"/>
      <c r="W153" s="160"/>
      <c r="X153" s="160"/>
      <c r="Y153" s="160"/>
      <c r="Z153" s="149"/>
      <c r="AA153" s="149"/>
      <c r="AB153" s="149"/>
      <c r="AC153" s="149"/>
      <c r="AD153" s="149"/>
      <c r="AE153" s="149"/>
      <c r="AF153" s="149"/>
      <c r="AG153" s="149" t="s">
        <v>279</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x14ac:dyDescent="0.2">
      <c r="A154" s="175">
        <v>35</v>
      </c>
      <c r="B154" s="176" t="s">
        <v>1044</v>
      </c>
      <c r="C154" s="185" t="s">
        <v>1045</v>
      </c>
      <c r="D154" s="177" t="s">
        <v>330</v>
      </c>
      <c r="E154" s="178">
        <v>5</v>
      </c>
      <c r="F154" s="179"/>
      <c r="G154" s="180">
        <f>ROUND(E154*F154,2)</f>
        <v>0</v>
      </c>
      <c r="H154" s="179"/>
      <c r="I154" s="180">
        <f>ROUND(E154*H154,2)</f>
        <v>0</v>
      </c>
      <c r="J154" s="179"/>
      <c r="K154" s="180">
        <f>ROUND(E154*J154,2)</f>
        <v>0</v>
      </c>
      <c r="L154" s="180">
        <v>21</v>
      </c>
      <c r="M154" s="180">
        <f>G154*(1+L154/100)</f>
        <v>0</v>
      </c>
      <c r="N154" s="178">
        <v>0</v>
      </c>
      <c r="O154" s="178">
        <f>ROUND(E154*N154,2)</f>
        <v>0</v>
      </c>
      <c r="P154" s="178">
        <v>4.9699999999999996E-3</v>
      </c>
      <c r="Q154" s="178">
        <f>ROUND(E154*P154,2)</f>
        <v>0.02</v>
      </c>
      <c r="R154" s="180" t="s">
        <v>962</v>
      </c>
      <c r="S154" s="180" t="s">
        <v>272</v>
      </c>
      <c r="T154" s="181" t="s">
        <v>272</v>
      </c>
      <c r="U154" s="160">
        <v>0.2</v>
      </c>
      <c r="V154" s="160">
        <f>ROUND(E154*U154,2)</f>
        <v>1</v>
      </c>
      <c r="W154" s="160"/>
      <c r="X154" s="160" t="s">
        <v>313</v>
      </c>
      <c r="Y154" s="160" t="s">
        <v>275</v>
      </c>
      <c r="Z154" s="149"/>
      <c r="AA154" s="149"/>
      <c r="AB154" s="149"/>
      <c r="AC154" s="149"/>
      <c r="AD154" s="149"/>
      <c r="AE154" s="149"/>
      <c r="AF154" s="149"/>
      <c r="AG154" s="149" t="s">
        <v>554</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x14ac:dyDescent="0.2">
      <c r="A155" s="156"/>
      <c r="B155" s="157"/>
      <c r="C155" s="186" t="s">
        <v>1046</v>
      </c>
      <c r="D155" s="165"/>
      <c r="E155" s="166">
        <v>5</v>
      </c>
      <c r="F155" s="160"/>
      <c r="G155" s="160"/>
      <c r="H155" s="160"/>
      <c r="I155" s="160"/>
      <c r="J155" s="160"/>
      <c r="K155" s="160"/>
      <c r="L155" s="160"/>
      <c r="M155" s="160"/>
      <c r="N155" s="159"/>
      <c r="O155" s="159"/>
      <c r="P155" s="159"/>
      <c r="Q155" s="159"/>
      <c r="R155" s="160"/>
      <c r="S155" s="160"/>
      <c r="T155" s="160"/>
      <c r="U155" s="160"/>
      <c r="V155" s="160"/>
      <c r="W155" s="160"/>
      <c r="X155" s="160"/>
      <c r="Y155" s="160"/>
      <c r="Z155" s="149"/>
      <c r="AA155" s="149"/>
      <c r="AB155" s="149"/>
      <c r="AC155" s="149"/>
      <c r="AD155" s="149"/>
      <c r="AE155" s="149"/>
      <c r="AF155" s="149"/>
      <c r="AG155" s="149" t="s">
        <v>284</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2" x14ac:dyDescent="0.2">
      <c r="A156" s="156"/>
      <c r="B156" s="157"/>
      <c r="C156" s="251"/>
      <c r="D156" s="252"/>
      <c r="E156" s="252"/>
      <c r="F156" s="252"/>
      <c r="G156" s="252"/>
      <c r="H156" s="160"/>
      <c r="I156" s="160"/>
      <c r="J156" s="160"/>
      <c r="K156" s="160"/>
      <c r="L156" s="160"/>
      <c r="M156" s="160"/>
      <c r="N156" s="159"/>
      <c r="O156" s="159"/>
      <c r="P156" s="159"/>
      <c r="Q156" s="159"/>
      <c r="R156" s="160"/>
      <c r="S156" s="160"/>
      <c r="T156" s="160"/>
      <c r="U156" s="160"/>
      <c r="V156" s="160"/>
      <c r="W156" s="160"/>
      <c r="X156" s="160"/>
      <c r="Y156" s="160"/>
      <c r="Z156" s="149"/>
      <c r="AA156" s="149"/>
      <c r="AB156" s="149"/>
      <c r="AC156" s="149"/>
      <c r="AD156" s="149"/>
      <c r="AE156" s="149"/>
      <c r="AF156" s="149"/>
      <c r="AG156" s="149" t="s">
        <v>279</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1" x14ac:dyDescent="0.2">
      <c r="A157" s="175">
        <v>36</v>
      </c>
      <c r="B157" s="176" t="s">
        <v>1047</v>
      </c>
      <c r="C157" s="185" t="s">
        <v>1048</v>
      </c>
      <c r="D157" s="177" t="s">
        <v>330</v>
      </c>
      <c r="E157" s="178">
        <v>20</v>
      </c>
      <c r="F157" s="179"/>
      <c r="G157" s="180">
        <f>ROUND(E157*F157,2)</f>
        <v>0</v>
      </c>
      <c r="H157" s="179"/>
      <c r="I157" s="180">
        <f>ROUND(E157*H157,2)</f>
        <v>0</v>
      </c>
      <c r="J157" s="179"/>
      <c r="K157" s="180">
        <f>ROUND(E157*J157,2)</f>
        <v>0</v>
      </c>
      <c r="L157" s="180">
        <v>21</v>
      </c>
      <c r="M157" s="180">
        <f>G157*(1+L157/100)</f>
        <v>0</v>
      </c>
      <c r="N157" s="178">
        <v>0</v>
      </c>
      <c r="O157" s="178">
        <f>ROUND(E157*N157,2)</f>
        <v>0</v>
      </c>
      <c r="P157" s="178">
        <v>6.7000000000000002E-3</v>
      </c>
      <c r="Q157" s="178">
        <f>ROUND(E157*P157,2)</f>
        <v>0.13</v>
      </c>
      <c r="R157" s="180" t="s">
        <v>962</v>
      </c>
      <c r="S157" s="180" t="s">
        <v>272</v>
      </c>
      <c r="T157" s="181" t="s">
        <v>272</v>
      </c>
      <c r="U157" s="160">
        <v>0.24</v>
      </c>
      <c r="V157" s="160">
        <f>ROUND(E157*U157,2)</f>
        <v>4.8</v>
      </c>
      <c r="W157" s="160"/>
      <c r="X157" s="160" t="s">
        <v>313</v>
      </c>
      <c r="Y157" s="160" t="s">
        <v>275</v>
      </c>
      <c r="Z157" s="149"/>
      <c r="AA157" s="149"/>
      <c r="AB157" s="149"/>
      <c r="AC157" s="149"/>
      <c r="AD157" s="149"/>
      <c r="AE157" s="149"/>
      <c r="AF157" s="149"/>
      <c r="AG157" s="149" t="s">
        <v>554</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x14ac:dyDescent="0.2">
      <c r="A158" s="156"/>
      <c r="B158" s="157"/>
      <c r="C158" s="186" t="s">
        <v>1049</v>
      </c>
      <c r="D158" s="165"/>
      <c r="E158" s="166">
        <v>20</v>
      </c>
      <c r="F158" s="160"/>
      <c r="G158" s="160"/>
      <c r="H158" s="160"/>
      <c r="I158" s="160"/>
      <c r="J158" s="160"/>
      <c r="K158" s="160"/>
      <c r="L158" s="160"/>
      <c r="M158" s="160"/>
      <c r="N158" s="159"/>
      <c r="O158" s="159"/>
      <c r="P158" s="159"/>
      <c r="Q158" s="159"/>
      <c r="R158" s="160"/>
      <c r="S158" s="160"/>
      <c r="T158" s="160"/>
      <c r="U158" s="160"/>
      <c r="V158" s="160"/>
      <c r="W158" s="160"/>
      <c r="X158" s="160"/>
      <c r="Y158" s="160"/>
      <c r="Z158" s="149"/>
      <c r="AA158" s="149"/>
      <c r="AB158" s="149"/>
      <c r="AC158" s="149"/>
      <c r="AD158" s="149"/>
      <c r="AE158" s="149"/>
      <c r="AF158" s="149"/>
      <c r="AG158" s="149" t="s">
        <v>284</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x14ac:dyDescent="0.2">
      <c r="A159" s="156"/>
      <c r="B159" s="157"/>
      <c r="C159" s="251"/>
      <c r="D159" s="252"/>
      <c r="E159" s="252"/>
      <c r="F159" s="252"/>
      <c r="G159" s="252"/>
      <c r="H159" s="160"/>
      <c r="I159" s="160"/>
      <c r="J159" s="160"/>
      <c r="K159" s="160"/>
      <c r="L159" s="160"/>
      <c r="M159" s="160"/>
      <c r="N159" s="159"/>
      <c r="O159" s="159"/>
      <c r="P159" s="159"/>
      <c r="Q159" s="159"/>
      <c r="R159" s="160"/>
      <c r="S159" s="160"/>
      <c r="T159" s="160"/>
      <c r="U159" s="160"/>
      <c r="V159" s="160"/>
      <c r="W159" s="160"/>
      <c r="X159" s="160"/>
      <c r="Y159" s="160"/>
      <c r="Z159" s="149"/>
      <c r="AA159" s="149"/>
      <c r="AB159" s="149"/>
      <c r="AC159" s="149"/>
      <c r="AD159" s="149"/>
      <c r="AE159" s="149"/>
      <c r="AF159" s="149"/>
      <c r="AG159" s="149" t="s">
        <v>279</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
      <c r="A160" s="175">
        <v>37</v>
      </c>
      <c r="B160" s="176" t="s">
        <v>1050</v>
      </c>
      <c r="C160" s="185" t="s">
        <v>1051</v>
      </c>
      <c r="D160" s="177" t="s">
        <v>330</v>
      </c>
      <c r="E160" s="178">
        <v>20</v>
      </c>
      <c r="F160" s="179"/>
      <c r="G160" s="180">
        <f>ROUND(E160*F160,2)</f>
        <v>0</v>
      </c>
      <c r="H160" s="179"/>
      <c r="I160" s="180">
        <f>ROUND(E160*H160,2)</f>
        <v>0</v>
      </c>
      <c r="J160" s="179"/>
      <c r="K160" s="180">
        <f>ROUND(E160*J160,2)</f>
        <v>0</v>
      </c>
      <c r="L160" s="180">
        <v>21</v>
      </c>
      <c r="M160" s="180">
        <f>G160*(1+L160/100)</f>
        <v>0</v>
      </c>
      <c r="N160" s="178">
        <v>0</v>
      </c>
      <c r="O160" s="178">
        <f>ROUND(E160*N160,2)</f>
        <v>0</v>
      </c>
      <c r="P160" s="178">
        <v>9.5899999999999996E-3</v>
      </c>
      <c r="Q160" s="178">
        <f>ROUND(E160*P160,2)</f>
        <v>0.19</v>
      </c>
      <c r="R160" s="180" t="s">
        <v>962</v>
      </c>
      <c r="S160" s="180" t="s">
        <v>272</v>
      </c>
      <c r="T160" s="181" t="s">
        <v>272</v>
      </c>
      <c r="U160" s="160">
        <v>0.25600000000000001</v>
      </c>
      <c r="V160" s="160">
        <f>ROUND(E160*U160,2)</f>
        <v>5.12</v>
      </c>
      <c r="W160" s="160"/>
      <c r="X160" s="160" t="s">
        <v>313</v>
      </c>
      <c r="Y160" s="160" t="s">
        <v>275</v>
      </c>
      <c r="Z160" s="149"/>
      <c r="AA160" s="149"/>
      <c r="AB160" s="149"/>
      <c r="AC160" s="149"/>
      <c r="AD160" s="149"/>
      <c r="AE160" s="149"/>
      <c r="AF160" s="149"/>
      <c r="AG160" s="149" t="s">
        <v>554</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x14ac:dyDescent="0.2">
      <c r="A161" s="156"/>
      <c r="B161" s="157"/>
      <c r="C161" s="186" t="s">
        <v>1049</v>
      </c>
      <c r="D161" s="165"/>
      <c r="E161" s="166">
        <v>20</v>
      </c>
      <c r="F161" s="160"/>
      <c r="G161" s="160"/>
      <c r="H161" s="160"/>
      <c r="I161" s="160"/>
      <c r="J161" s="160"/>
      <c r="K161" s="160"/>
      <c r="L161" s="160"/>
      <c r="M161" s="160"/>
      <c r="N161" s="159"/>
      <c r="O161" s="159"/>
      <c r="P161" s="159"/>
      <c r="Q161" s="159"/>
      <c r="R161" s="160"/>
      <c r="S161" s="160"/>
      <c r="T161" s="160"/>
      <c r="U161" s="160"/>
      <c r="V161" s="160"/>
      <c r="W161" s="160"/>
      <c r="X161" s="160"/>
      <c r="Y161" s="160"/>
      <c r="Z161" s="149"/>
      <c r="AA161" s="149"/>
      <c r="AB161" s="149"/>
      <c r="AC161" s="149"/>
      <c r="AD161" s="149"/>
      <c r="AE161" s="149"/>
      <c r="AF161" s="149"/>
      <c r="AG161" s="149" t="s">
        <v>284</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x14ac:dyDescent="0.2">
      <c r="A162" s="156"/>
      <c r="B162" s="157"/>
      <c r="C162" s="251"/>
      <c r="D162" s="252"/>
      <c r="E162" s="252"/>
      <c r="F162" s="252"/>
      <c r="G162" s="252"/>
      <c r="H162" s="160"/>
      <c r="I162" s="160"/>
      <c r="J162" s="160"/>
      <c r="K162" s="160"/>
      <c r="L162" s="160"/>
      <c r="M162" s="160"/>
      <c r="N162" s="159"/>
      <c r="O162" s="159"/>
      <c r="P162" s="159"/>
      <c r="Q162" s="159"/>
      <c r="R162" s="160"/>
      <c r="S162" s="160"/>
      <c r="T162" s="160"/>
      <c r="U162" s="160"/>
      <c r="V162" s="160"/>
      <c r="W162" s="160"/>
      <c r="X162" s="160"/>
      <c r="Y162" s="160"/>
      <c r="Z162" s="149"/>
      <c r="AA162" s="149"/>
      <c r="AB162" s="149"/>
      <c r="AC162" s="149"/>
      <c r="AD162" s="149"/>
      <c r="AE162" s="149"/>
      <c r="AF162" s="149"/>
      <c r="AG162" s="149" t="s">
        <v>279</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1" x14ac:dyDescent="0.2">
      <c r="A163" s="175">
        <v>38</v>
      </c>
      <c r="B163" s="176" t="s">
        <v>1052</v>
      </c>
      <c r="C163" s="185" t="s">
        <v>1053</v>
      </c>
      <c r="D163" s="177" t="s">
        <v>357</v>
      </c>
      <c r="E163" s="178">
        <v>3</v>
      </c>
      <c r="F163" s="179"/>
      <c r="G163" s="180">
        <f>ROUND(E163*F163,2)</f>
        <v>0</v>
      </c>
      <c r="H163" s="179"/>
      <c r="I163" s="180">
        <f>ROUND(E163*H163,2)</f>
        <v>0</v>
      </c>
      <c r="J163" s="179"/>
      <c r="K163" s="180">
        <f>ROUND(E163*J163,2)</f>
        <v>0</v>
      </c>
      <c r="L163" s="180">
        <v>21</v>
      </c>
      <c r="M163" s="180">
        <f>G163*(1+L163/100)</f>
        <v>0</v>
      </c>
      <c r="N163" s="178">
        <v>0</v>
      </c>
      <c r="O163" s="178">
        <f>ROUND(E163*N163,2)</f>
        <v>0</v>
      </c>
      <c r="P163" s="178">
        <v>5.2999999999999998E-4</v>
      </c>
      <c r="Q163" s="178">
        <f>ROUND(E163*P163,2)</f>
        <v>0</v>
      </c>
      <c r="R163" s="180" t="s">
        <v>962</v>
      </c>
      <c r="S163" s="180" t="s">
        <v>272</v>
      </c>
      <c r="T163" s="181" t="s">
        <v>272</v>
      </c>
      <c r="U163" s="160">
        <v>6.2E-2</v>
      </c>
      <c r="V163" s="160">
        <f>ROUND(E163*U163,2)</f>
        <v>0.19</v>
      </c>
      <c r="W163" s="160"/>
      <c r="X163" s="160" t="s">
        <v>313</v>
      </c>
      <c r="Y163" s="160" t="s">
        <v>275</v>
      </c>
      <c r="Z163" s="149"/>
      <c r="AA163" s="149"/>
      <c r="AB163" s="149"/>
      <c r="AC163" s="149"/>
      <c r="AD163" s="149"/>
      <c r="AE163" s="149"/>
      <c r="AF163" s="149"/>
      <c r="AG163" s="149" t="s">
        <v>554</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2" x14ac:dyDescent="0.2">
      <c r="A164" s="156"/>
      <c r="B164" s="157"/>
      <c r="C164" s="186" t="s">
        <v>147</v>
      </c>
      <c r="D164" s="165"/>
      <c r="E164" s="166">
        <v>3</v>
      </c>
      <c r="F164" s="160"/>
      <c r="G164" s="160"/>
      <c r="H164" s="160"/>
      <c r="I164" s="160"/>
      <c r="J164" s="160"/>
      <c r="K164" s="160"/>
      <c r="L164" s="160"/>
      <c r="M164" s="160"/>
      <c r="N164" s="159"/>
      <c r="O164" s="159"/>
      <c r="P164" s="159"/>
      <c r="Q164" s="159"/>
      <c r="R164" s="160"/>
      <c r="S164" s="160"/>
      <c r="T164" s="160"/>
      <c r="U164" s="160"/>
      <c r="V164" s="160"/>
      <c r="W164" s="160"/>
      <c r="X164" s="160"/>
      <c r="Y164" s="160"/>
      <c r="Z164" s="149"/>
      <c r="AA164" s="149"/>
      <c r="AB164" s="149"/>
      <c r="AC164" s="149"/>
      <c r="AD164" s="149"/>
      <c r="AE164" s="149"/>
      <c r="AF164" s="149"/>
      <c r="AG164" s="149" t="s">
        <v>284</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x14ac:dyDescent="0.2">
      <c r="A165" s="156"/>
      <c r="B165" s="157"/>
      <c r="C165" s="251"/>
      <c r="D165" s="252"/>
      <c r="E165" s="252"/>
      <c r="F165" s="252"/>
      <c r="G165" s="252"/>
      <c r="H165" s="160"/>
      <c r="I165" s="160"/>
      <c r="J165" s="160"/>
      <c r="K165" s="160"/>
      <c r="L165" s="160"/>
      <c r="M165" s="160"/>
      <c r="N165" s="159"/>
      <c r="O165" s="159"/>
      <c r="P165" s="159"/>
      <c r="Q165" s="159"/>
      <c r="R165" s="160"/>
      <c r="S165" s="160"/>
      <c r="T165" s="160"/>
      <c r="U165" s="160"/>
      <c r="V165" s="160"/>
      <c r="W165" s="160"/>
      <c r="X165" s="160"/>
      <c r="Y165" s="160"/>
      <c r="Z165" s="149"/>
      <c r="AA165" s="149"/>
      <c r="AB165" s="149"/>
      <c r="AC165" s="149"/>
      <c r="AD165" s="149"/>
      <c r="AE165" s="149"/>
      <c r="AF165" s="149"/>
      <c r="AG165" s="149" t="s">
        <v>279</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1" x14ac:dyDescent="0.2">
      <c r="A166" s="175">
        <v>39</v>
      </c>
      <c r="B166" s="176" t="s">
        <v>1054</v>
      </c>
      <c r="C166" s="185" t="s">
        <v>1055</v>
      </c>
      <c r="D166" s="177" t="s">
        <v>357</v>
      </c>
      <c r="E166" s="178">
        <v>10</v>
      </c>
      <c r="F166" s="179"/>
      <c r="G166" s="180">
        <f>ROUND(E166*F166,2)</f>
        <v>0</v>
      </c>
      <c r="H166" s="179"/>
      <c r="I166" s="180">
        <f>ROUND(E166*H166,2)</f>
        <v>0</v>
      </c>
      <c r="J166" s="179"/>
      <c r="K166" s="180">
        <f>ROUND(E166*J166,2)</f>
        <v>0</v>
      </c>
      <c r="L166" s="180">
        <v>21</v>
      </c>
      <c r="M166" s="180">
        <f>G166*(1+L166/100)</f>
        <v>0</v>
      </c>
      <c r="N166" s="178">
        <v>0</v>
      </c>
      <c r="O166" s="178">
        <f>ROUND(E166*N166,2)</f>
        <v>0</v>
      </c>
      <c r="P166" s="178">
        <v>1.23E-3</v>
      </c>
      <c r="Q166" s="178">
        <f>ROUND(E166*P166,2)</f>
        <v>0.01</v>
      </c>
      <c r="R166" s="180" t="s">
        <v>962</v>
      </c>
      <c r="S166" s="180" t="s">
        <v>272</v>
      </c>
      <c r="T166" s="181" t="s">
        <v>272</v>
      </c>
      <c r="U166" s="160">
        <v>7.0000000000000007E-2</v>
      </c>
      <c r="V166" s="160">
        <f>ROUND(E166*U166,2)</f>
        <v>0.7</v>
      </c>
      <c r="W166" s="160"/>
      <c r="X166" s="160" t="s">
        <v>313</v>
      </c>
      <c r="Y166" s="160" t="s">
        <v>275</v>
      </c>
      <c r="Z166" s="149"/>
      <c r="AA166" s="149"/>
      <c r="AB166" s="149"/>
      <c r="AC166" s="149"/>
      <c r="AD166" s="149"/>
      <c r="AE166" s="149"/>
      <c r="AF166" s="149"/>
      <c r="AG166" s="149" t="s">
        <v>554</v>
      </c>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2" x14ac:dyDescent="0.2">
      <c r="A167" s="156"/>
      <c r="B167" s="157"/>
      <c r="C167" s="186" t="s">
        <v>1056</v>
      </c>
      <c r="D167" s="165"/>
      <c r="E167" s="166">
        <v>10</v>
      </c>
      <c r="F167" s="160"/>
      <c r="G167" s="160"/>
      <c r="H167" s="160"/>
      <c r="I167" s="160"/>
      <c r="J167" s="160"/>
      <c r="K167" s="160"/>
      <c r="L167" s="160"/>
      <c r="M167" s="160"/>
      <c r="N167" s="159"/>
      <c r="O167" s="159"/>
      <c r="P167" s="159"/>
      <c r="Q167" s="159"/>
      <c r="R167" s="160"/>
      <c r="S167" s="160"/>
      <c r="T167" s="160"/>
      <c r="U167" s="160"/>
      <c r="V167" s="160"/>
      <c r="W167" s="160"/>
      <c r="X167" s="160"/>
      <c r="Y167" s="160"/>
      <c r="Z167" s="149"/>
      <c r="AA167" s="149"/>
      <c r="AB167" s="149"/>
      <c r="AC167" s="149"/>
      <c r="AD167" s="149"/>
      <c r="AE167" s="149"/>
      <c r="AF167" s="149"/>
      <c r="AG167" s="149" t="s">
        <v>284</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2" x14ac:dyDescent="0.2">
      <c r="A168" s="156"/>
      <c r="B168" s="157"/>
      <c r="C168" s="251"/>
      <c r="D168" s="252"/>
      <c r="E168" s="252"/>
      <c r="F168" s="252"/>
      <c r="G168" s="252"/>
      <c r="H168" s="160"/>
      <c r="I168" s="160"/>
      <c r="J168" s="160"/>
      <c r="K168" s="160"/>
      <c r="L168" s="160"/>
      <c r="M168" s="160"/>
      <c r="N168" s="159"/>
      <c r="O168" s="159"/>
      <c r="P168" s="159"/>
      <c r="Q168" s="159"/>
      <c r="R168" s="160"/>
      <c r="S168" s="160"/>
      <c r="T168" s="160"/>
      <c r="U168" s="160"/>
      <c r="V168" s="160"/>
      <c r="W168" s="160"/>
      <c r="X168" s="160"/>
      <c r="Y168" s="160"/>
      <c r="Z168" s="149"/>
      <c r="AA168" s="149"/>
      <c r="AB168" s="149"/>
      <c r="AC168" s="149"/>
      <c r="AD168" s="149"/>
      <c r="AE168" s="149"/>
      <c r="AF168" s="149"/>
      <c r="AG168" s="149" t="s">
        <v>279</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1" x14ac:dyDescent="0.2">
      <c r="A169" s="175">
        <v>40</v>
      </c>
      <c r="B169" s="176" t="s">
        <v>1057</v>
      </c>
      <c r="C169" s="185" t="s">
        <v>1058</v>
      </c>
      <c r="D169" s="177" t="s">
        <v>357</v>
      </c>
      <c r="E169" s="178">
        <v>5</v>
      </c>
      <c r="F169" s="179"/>
      <c r="G169" s="180">
        <f>ROUND(E169*F169,2)</f>
        <v>0</v>
      </c>
      <c r="H169" s="179"/>
      <c r="I169" s="180">
        <f>ROUND(E169*H169,2)</f>
        <v>0</v>
      </c>
      <c r="J169" s="179"/>
      <c r="K169" s="180">
        <f>ROUND(E169*J169,2)</f>
        <v>0</v>
      </c>
      <c r="L169" s="180">
        <v>21</v>
      </c>
      <c r="M169" s="180">
        <f>G169*(1+L169/100)</f>
        <v>0</v>
      </c>
      <c r="N169" s="178">
        <v>0</v>
      </c>
      <c r="O169" s="178">
        <f>ROUND(E169*N169,2)</f>
        <v>0</v>
      </c>
      <c r="P169" s="178">
        <v>2.4399999999999999E-3</v>
      </c>
      <c r="Q169" s="178">
        <f>ROUND(E169*P169,2)</f>
        <v>0.01</v>
      </c>
      <c r="R169" s="180" t="s">
        <v>962</v>
      </c>
      <c r="S169" s="180" t="s">
        <v>272</v>
      </c>
      <c r="T169" s="181" t="s">
        <v>272</v>
      </c>
      <c r="U169" s="160">
        <v>0.114</v>
      </c>
      <c r="V169" s="160">
        <f>ROUND(E169*U169,2)</f>
        <v>0.56999999999999995</v>
      </c>
      <c r="W169" s="160"/>
      <c r="X169" s="160" t="s">
        <v>313</v>
      </c>
      <c r="Y169" s="160" t="s">
        <v>275</v>
      </c>
      <c r="Z169" s="149"/>
      <c r="AA169" s="149"/>
      <c r="AB169" s="149"/>
      <c r="AC169" s="149"/>
      <c r="AD169" s="149"/>
      <c r="AE169" s="149"/>
      <c r="AF169" s="149"/>
      <c r="AG169" s="149" t="s">
        <v>554</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2" x14ac:dyDescent="0.2">
      <c r="A170" s="156"/>
      <c r="B170" s="157"/>
      <c r="C170" s="186" t="s">
        <v>153</v>
      </c>
      <c r="D170" s="165"/>
      <c r="E170" s="166">
        <v>5</v>
      </c>
      <c r="F170" s="160"/>
      <c r="G170" s="160"/>
      <c r="H170" s="160"/>
      <c r="I170" s="160"/>
      <c r="J170" s="160"/>
      <c r="K170" s="160"/>
      <c r="L170" s="160"/>
      <c r="M170" s="160"/>
      <c r="N170" s="159"/>
      <c r="O170" s="159"/>
      <c r="P170" s="159"/>
      <c r="Q170" s="159"/>
      <c r="R170" s="160"/>
      <c r="S170" s="160"/>
      <c r="T170" s="160"/>
      <c r="U170" s="160"/>
      <c r="V170" s="160"/>
      <c r="W170" s="160"/>
      <c r="X170" s="160"/>
      <c r="Y170" s="160"/>
      <c r="Z170" s="149"/>
      <c r="AA170" s="149"/>
      <c r="AB170" s="149"/>
      <c r="AC170" s="149"/>
      <c r="AD170" s="149"/>
      <c r="AE170" s="149"/>
      <c r="AF170" s="149"/>
      <c r="AG170" s="149" t="s">
        <v>284</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2" x14ac:dyDescent="0.2">
      <c r="A171" s="156"/>
      <c r="B171" s="157"/>
      <c r="C171" s="251"/>
      <c r="D171" s="252"/>
      <c r="E171" s="252"/>
      <c r="F171" s="252"/>
      <c r="G171" s="252"/>
      <c r="H171" s="160"/>
      <c r="I171" s="160"/>
      <c r="J171" s="160"/>
      <c r="K171" s="160"/>
      <c r="L171" s="160"/>
      <c r="M171" s="160"/>
      <c r="N171" s="159"/>
      <c r="O171" s="159"/>
      <c r="P171" s="159"/>
      <c r="Q171" s="159"/>
      <c r="R171" s="160"/>
      <c r="S171" s="160"/>
      <c r="T171" s="160"/>
      <c r="U171" s="160"/>
      <c r="V171" s="160"/>
      <c r="W171" s="160"/>
      <c r="X171" s="160"/>
      <c r="Y171" s="160"/>
      <c r="Z171" s="149"/>
      <c r="AA171" s="149"/>
      <c r="AB171" s="149"/>
      <c r="AC171" s="149"/>
      <c r="AD171" s="149"/>
      <c r="AE171" s="149"/>
      <c r="AF171" s="149"/>
      <c r="AG171" s="149" t="s">
        <v>279</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ht="22.5" outlineLevel="1" x14ac:dyDescent="0.2">
      <c r="A172" s="175">
        <v>41</v>
      </c>
      <c r="B172" s="176" t="s">
        <v>1059</v>
      </c>
      <c r="C172" s="185" t="s">
        <v>1060</v>
      </c>
      <c r="D172" s="177" t="s">
        <v>357</v>
      </c>
      <c r="E172" s="178">
        <v>2</v>
      </c>
      <c r="F172" s="179"/>
      <c r="G172" s="180">
        <f>ROUND(E172*F172,2)</f>
        <v>0</v>
      </c>
      <c r="H172" s="179"/>
      <c r="I172" s="180">
        <f>ROUND(E172*H172,2)</f>
        <v>0</v>
      </c>
      <c r="J172" s="179"/>
      <c r="K172" s="180">
        <f>ROUND(E172*J172,2)</f>
        <v>0</v>
      </c>
      <c r="L172" s="180">
        <v>21</v>
      </c>
      <c r="M172" s="180">
        <f>G172*(1+L172/100)</f>
        <v>0</v>
      </c>
      <c r="N172" s="178">
        <v>3.8999999999999999E-4</v>
      </c>
      <c r="O172" s="178">
        <f>ROUND(E172*N172,2)</f>
        <v>0</v>
      </c>
      <c r="P172" s="178">
        <v>0</v>
      </c>
      <c r="Q172" s="178">
        <f>ROUND(E172*P172,2)</f>
        <v>0</v>
      </c>
      <c r="R172" s="180" t="s">
        <v>962</v>
      </c>
      <c r="S172" s="180" t="s">
        <v>272</v>
      </c>
      <c r="T172" s="181" t="s">
        <v>272</v>
      </c>
      <c r="U172" s="160">
        <v>0.08</v>
      </c>
      <c r="V172" s="160">
        <f>ROUND(E172*U172,2)</f>
        <v>0.16</v>
      </c>
      <c r="W172" s="160"/>
      <c r="X172" s="160" t="s">
        <v>313</v>
      </c>
      <c r="Y172" s="160" t="s">
        <v>275</v>
      </c>
      <c r="Z172" s="149"/>
      <c r="AA172" s="149"/>
      <c r="AB172" s="149"/>
      <c r="AC172" s="149"/>
      <c r="AD172" s="149"/>
      <c r="AE172" s="149"/>
      <c r="AF172" s="149"/>
      <c r="AG172" s="149" t="s">
        <v>554</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2" x14ac:dyDescent="0.2">
      <c r="A173" s="156"/>
      <c r="B173" s="157"/>
      <c r="C173" s="249" t="s">
        <v>1061</v>
      </c>
      <c r="D173" s="250"/>
      <c r="E173" s="250"/>
      <c r="F173" s="250"/>
      <c r="G173" s="250"/>
      <c r="H173" s="160"/>
      <c r="I173" s="160"/>
      <c r="J173" s="160"/>
      <c r="K173" s="160"/>
      <c r="L173" s="160"/>
      <c r="M173" s="160"/>
      <c r="N173" s="159"/>
      <c r="O173" s="159"/>
      <c r="P173" s="159"/>
      <c r="Q173" s="159"/>
      <c r="R173" s="160"/>
      <c r="S173" s="160"/>
      <c r="T173" s="160"/>
      <c r="U173" s="160"/>
      <c r="V173" s="160"/>
      <c r="W173" s="160"/>
      <c r="X173" s="160"/>
      <c r="Y173" s="160"/>
      <c r="Z173" s="149"/>
      <c r="AA173" s="149"/>
      <c r="AB173" s="149"/>
      <c r="AC173" s="149"/>
      <c r="AD173" s="149"/>
      <c r="AE173" s="149"/>
      <c r="AF173" s="149"/>
      <c r="AG173" s="149" t="s">
        <v>278</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2" x14ac:dyDescent="0.2">
      <c r="A174" s="156"/>
      <c r="B174" s="157"/>
      <c r="C174" s="186" t="s">
        <v>145</v>
      </c>
      <c r="D174" s="165"/>
      <c r="E174" s="166">
        <v>2</v>
      </c>
      <c r="F174" s="160"/>
      <c r="G174" s="160"/>
      <c r="H174" s="160"/>
      <c r="I174" s="160"/>
      <c r="J174" s="160"/>
      <c r="K174" s="160"/>
      <c r="L174" s="160"/>
      <c r="M174" s="160"/>
      <c r="N174" s="159"/>
      <c r="O174" s="159"/>
      <c r="P174" s="159"/>
      <c r="Q174" s="159"/>
      <c r="R174" s="160"/>
      <c r="S174" s="160"/>
      <c r="T174" s="160"/>
      <c r="U174" s="160"/>
      <c r="V174" s="160"/>
      <c r="W174" s="160"/>
      <c r="X174" s="160"/>
      <c r="Y174" s="160"/>
      <c r="Z174" s="149"/>
      <c r="AA174" s="149"/>
      <c r="AB174" s="149"/>
      <c r="AC174" s="149"/>
      <c r="AD174" s="149"/>
      <c r="AE174" s="149"/>
      <c r="AF174" s="149"/>
      <c r="AG174" s="149" t="s">
        <v>284</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2" x14ac:dyDescent="0.2">
      <c r="A175" s="156"/>
      <c r="B175" s="157"/>
      <c r="C175" s="251"/>
      <c r="D175" s="252"/>
      <c r="E175" s="252"/>
      <c r="F175" s="252"/>
      <c r="G175" s="252"/>
      <c r="H175" s="160"/>
      <c r="I175" s="160"/>
      <c r="J175" s="160"/>
      <c r="K175" s="160"/>
      <c r="L175" s="160"/>
      <c r="M175" s="160"/>
      <c r="N175" s="159"/>
      <c r="O175" s="159"/>
      <c r="P175" s="159"/>
      <c r="Q175" s="159"/>
      <c r="R175" s="160"/>
      <c r="S175" s="160"/>
      <c r="T175" s="160"/>
      <c r="U175" s="160"/>
      <c r="V175" s="160"/>
      <c r="W175" s="160"/>
      <c r="X175" s="160"/>
      <c r="Y175" s="160"/>
      <c r="Z175" s="149"/>
      <c r="AA175" s="149"/>
      <c r="AB175" s="149"/>
      <c r="AC175" s="149"/>
      <c r="AD175" s="149"/>
      <c r="AE175" s="149"/>
      <c r="AF175" s="149"/>
      <c r="AG175" s="149" t="s">
        <v>279</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x14ac:dyDescent="0.2">
      <c r="A176" s="175">
        <v>42</v>
      </c>
      <c r="B176" s="176" t="s">
        <v>1062</v>
      </c>
      <c r="C176" s="185" t="s">
        <v>1063</v>
      </c>
      <c r="D176" s="177" t="s">
        <v>357</v>
      </c>
      <c r="E176" s="178">
        <v>2</v>
      </c>
      <c r="F176" s="179"/>
      <c r="G176" s="180">
        <f>ROUND(E176*F176,2)</f>
        <v>0</v>
      </c>
      <c r="H176" s="179"/>
      <c r="I176" s="180">
        <f>ROUND(E176*H176,2)</f>
        <v>0</v>
      </c>
      <c r="J176" s="179"/>
      <c r="K176" s="180">
        <f>ROUND(E176*J176,2)</f>
        <v>0</v>
      </c>
      <c r="L176" s="180">
        <v>21</v>
      </c>
      <c r="M176" s="180">
        <f>G176*(1+L176/100)</f>
        <v>0</v>
      </c>
      <c r="N176" s="178">
        <v>4.0000000000000003E-5</v>
      </c>
      <c r="O176" s="178">
        <f>ROUND(E176*N176,2)</f>
        <v>0</v>
      </c>
      <c r="P176" s="178">
        <v>0</v>
      </c>
      <c r="Q176" s="178">
        <f>ROUND(E176*P176,2)</f>
        <v>0</v>
      </c>
      <c r="R176" s="180" t="s">
        <v>962</v>
      </c>
      <c r="S176" s="180" t="s">
        <v>272</v>
      </c>
      <c r="T176" s="181" t="s">
        <v>272</v>
      </c>
      <c r="U176" s="160">
        <v>0.15</v>
      </c>
      <c r="V176" s="160">
        <f>ROUND(E176*U176,2)</f>
        <v>0.3</v>
      </c>
      <c r="W176" s="160"/>
      <c r="X176" s="160" t="s">
        <v>313</v>
      </c>
      <c r="Y176" s="160" t="s">
        <v>275</v>
      </c>
      <c r="Z176" s="149"/>
      <c r="AA176" s="149"/>
      <c r="AB176" s="149"/>
      <c r="AC176" s="149"/>
      <c r="AD176" s="149"/>
      <c r="AE176" s="149"/>
      <c r="AF176" s="149"/>
      <c r="AG176" s="149" t="s">
        <v>554</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x14ac:dyDescent="0.2">
      <c r="A177" s="156"/>
      <c r="B177" s="157"/>
      <c r="C177" s="249" t="s">
        <v>944</v>
      </c>
      <c r="D177" s="250"/>
      <c r="E177" s="250"/>
      <c r="F177" s="250"/>
      <c r="G177" s="250"/>
      <c r="H177" s="160"/>
      <c r="I177" s="160"/>
      <c r="J177" s="160"/>
      <c r="K177" s="160"/>
      <c r="L177" s="160"/>
      <c r="M177" s="160"/>
      <c r="N177" s="159"/>
      <c r="O177" s="159"/>
      <c r="P177" s="159"/>
      <c r="Q177" s="159"/>
      <c r="R177" s="160"/>
      <c r="S177" s="160"/>
      <c r="T177" s="160"/>
      <c r="U177" s="160"/>
      <c r="V177" s="160"/>
      <c r="W177" s="160"/>
      <c r="X177" s="160"/>
      <c r="Y177" s="160"/>
      <c r="Z177" s="149"/>
      <c r="AA177" s="149"/>
      <c r="AB177" s="149"/>
      <c r="AC177" s="149"/>
      <c r="AD177" s="149"/>
      <c r="AE177" s="149"/>
      <c r="AF177" s="149"/>
      <c r="AG177" s="149" t="s">
        <v>278</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2" x14ac:dyDescent="0.2">
      <c r="A178" s="156"/>
      <c r="B178" s="157"/>
      <c r="C178" s="186" t="s">
        <v>145</v>
      </c>
      <c r="D178" s="165"/>
      <c r="E178" s="166">
        <v>2</v>
      </c>
      <c r="F178" s="160"/>
      <c r="G178" s="160"/>
      <c r="H178" s="160"/>
      <c r="I178" s="160"/>
      <c r="J178" s="160"/>
      <c r="K178" s="160"/>
      <c r="L178" s="160"/>
      <c r="M178" s="160"/>
      <c r="N178" s="159"/>
      <c r="O178" s="159"/>
      <c r="P178" s="159"/>
      <c r="Q178" s="159"/>
      <c r="R178" s="160"/>
      <c r="S178" s="160"/>
      <c r="T178" s="160"/>
      <c r="U178" s="160"/>
      <c r="V178" s="160"/>
      <c r="W178" s="160"/>
      <c r="X178" s="160"/>
      <c r="Y178" s="160"/>
      <c r="Z178" s="149"/>
      <c r="AA178" s="149"/>
      <c r="AB178" s="149"/>
      <c r="AC178" s="149"/>
      <c r="AD178" s="149"/>
      <c r="AE178" s="149"/>
      <c r="AF178" s="149"/>
      <c r="AG178" s="149" t="s">
        <v>284</v>
      </c>
      <c r="AH178" s="149">
        <v>0</v>
      </c>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2" x14ac:dyDescent="0.2">
      <c r="A179" s="156"/>
      <c r="B179" s="157"/>
      <c r="C179" s="251"/>
      <c r="D179" s="252"/>
      <c r="E179" s="252"/>
      <c r="F179" s="252"/>
      <c r="G179" s="252"/>
      <c r="H179" s="160"/>
      <c r="I179" s="160"/>
      <c r="J179" s="160"/>
      <c r="K179" s="160"/>
      <c r="L179" s="160"/>
      <c r="M179" s="160"/>
      <c r="N179" s="159"/>
      <c r="O179" s="159"/>
      <c r="P179" s="159"/>
      <c r="Q179" s="159"/>
      <c r="R179" s="160"/>
      <c r="S179" s="160"/>
      <c r="T179" s="160"/>
      <c r="U179" s="160"/>
      <c r="V179" s="160"/>
      <c r="W179" s="160"/>
      <c r="X179" s="160"/>
      <c r="Y179" s="160"/>
      <c r="Z179" s="149"/>
      <c r="AA179" s="149"/>
      <c r="AB179" s="149"/>
      <c r="AC179" s="149"/>
      <c r="AD179" s="149"/>
      <c r="AE179" s="149"/>
      <c r="AF179" s="149"/>
      <c r="AG179" s="149" t="s">
        <v>279</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1" x14ac:dyDescent="0.2">
      <c r="A180" s="175">
        <v>43</v>
      </c>
      <c r="B180" s="176" t="s">
        <v>1064</v>
      </c>
      <c r="C180" s="185" t="s">
        <v>1065</v>
      </c>
      <c r="D180" s="177" t="s">
        <v>357</v>
      </c>
      <c r="E180" s="178">
        <v>12</v>
      </c>
      <c r="F180" s="179"/>
      <c r="G180" s="180">
        <f>ROUND(E180*F180,2)</f>
        <v>0</v>
      </c>
      <c r="H180" s="179"/>
      <c r="I180" s="180">
        <f>ROUND(E180*H180,2)</f>
        <v>0</v>
      </c>
      <c r="J180" s="179"/>
      <c r="K180" s="180">
        <f>ROUND(E180*J180,2)</f>
        <v>0</v>
      </c>
      <c r="L180" s="180">
        <v>21</v>
      </c>
      <c r="M180" s="180">
        <f>G180*(1+L180/100)</f>
        <v>0</v>
      </c>
      <c r="N180" s="178">
        <v>0</v>
      </c>
      <c r="O180" s="178">
        <f>ROUND(E180*N180,2)</f>
        <v>0</v>
      </c>
      <c r="P180" s="178">
        <v>0</v>
      </c>
      <c r="Q180" s="178">
        <f>ROUND(E180*P180,2)</f>
        <v>0</v>
      </c>
      <c r="R180" s="180" t="s">
        <v>962</v>
      </c>
      <c r="S180" s="180" t="s">
        <v>272</v>
      </c>
      <c r="T180" s="181" t="s">
        <v>272</v>
      </c>
      <c r="U180" s="160">
        <v>0.23</v>
      </c>
      <c r="V180" s="160">
        <f>ROUND(E180*U180,2)</f>
        <v>2.76</v>
      </c>
      <c r="W180" s="160"/>
      <c r="X180" s="160" t="s">
        <v>313</v>
      </c>
      <c r="Y180" s="160" t="s">
        <v>275</v>
      </c>
      <c r="Z180" s="149"/>
      <c r="AA180" s="149"/>
      <c r="AB180" s="149"/>
      <c r="AC180" s="149"/>
      <c r="AD180" s="149"/>
      <c r="AE180" s="149"/>
      <c r="AF180" s="149"/>
      <c r="AG180" s="149" t="s">
        <v>554</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2" x14ac:dyDescent="0.2">
      <c r="A181" s="156"/>
      <c r="B181" s="157"/>
      <c r="C181" s="249" t="s">
        <v>944</v>
      </c>
      <c r="D181" s="250"/>
      <c r="E181" s="250"/>
      <c r="F181" s="250"/>
      <c r="G181" s="250"/>
      <c r="H181" s="160"/>
      <c r="I181" s="160"/>
      <c r="J181" s="160"/>
      <c r="K181" s="160"/>
      <c r="L181" s="160"/>
      <c r="M181" s="160"/>
      <c r="N181" s="159"/>
      <c r="O181" s="159"/>
      <c r="P181" s="159"/>
      <c r="Q181" s="159"/>
      <c r="R181" s="160"/>
      <c r="S181" s="160"/>
      <c r="T181" s="160"/>
      <c r="U181" s="160"/>
      <c r="V181" s="160"/>
      <c r="W181" s="160"/>
      <c r="X181" s="160"/>
      <c r="Y181" s="160"/>
      <c r="Z181" s="149"/>
      <c r="AA181" s="149"/>
      <c r="AB181" s="149"/>
      <c r="AC181" s="149"/>
      <c r="AD181" s="149"/>
      <c r="AE181" s="149"/>
      <c r="AF181" s="149"/>
      <c r="AG181" s="149" t="s">
        <v>278</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2" x14ac:dyDescent="0.2">
      <c r="A182" s="156"/>
      <c r="B182" s="157"/>
      <c r="C182" s="186" t="s">
        <v>1066</v>
      </c>
      <c r="D182" s="165"/>
      <c r="E182" s="166">
        <v>12</v>
      </c>
      <c r="F182" s="160"/>
      <c r="G182" s="160"/>
      <c r="H182" s="160"/>
      <c r="I182" s="160"/>
      <c r="J182" s="160"/>
      <c r="K182" s="160"/>
      <c r="L182" s="160"/>
      <c r="M182" s="160"/>
      <c r="N182" s="159"/>
      <c r="O182" s="159"/>
      <c r="P182" s="159"/>
      <c r="Q182" s="159"/>
      <c r="R182" s="160"/>
      <c r="S182" s="160"/>
      <c r="T182" s="160"/>
      <c r="U182" s="160"/>
      <c r="V182" s="160"/>
      <c r="W182" s="160"/>
      <c r="X182" s="160"/>
      <c r="Y182" s="160"/>
      <c r="Z182" s="149"/>
      <c r="AA182" s="149"/>
      <c r="AB182" s="149"/>
      <c r="AC182" s="149"/>
      <c r="AD182" s="149"/>
      <c r="AE182" s="149"/>
      <c r="AF182" s="149"/>
      <c r="AG182" s="149" t="s">
        <v>284</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2" x14ac:dyDescent="0.2">
      <c r="A183" s="156"/>
      <c r="B183" s="157"/>
      <c r="C183" s="251"/>
      <c r="D183" s="252"/>
      <c r="E183" s="252"/>
      <c r="F183" s="252"/>
      <c r="G183" s="252"/>
      <c r="H183" s="160"/>
      <c r="I183" s="160"/>
      <c r="J183" s="160"/>
      <c r="K183" s="160"/>
      <c r="L183" s="160"/>
      <c r="M183" s="160"/>
      <c r="N183" s="159"/>
      <c r="O183" s="159"/>
      <c r="P183" s="159"/>
      <c r="Q183" s="159"/>
      <c r="R183" s="160"/>
      <c r="S183" s="160"/>
      <c r="T183" s="160"/>
      <c r="U183" s="160"/>
      <c r="V183" s="160"/>
      <c r="W183" s="160"/>
      <c r="X183" s="160"/>
      <c r="Y183" s="160"/>
      <c r="Z183" s="149"/>
      <c r="AA183" s="149"/>
      <c r="AB183" s="149"/>
      <c r="AC183" s="149"/>
      <c r="AD183" s="149"/>
      <c r="AE183" s="149"/>
      <c r="AF183" s="149"/>
      <c r="AG183" s="149" t="s">
        <v>279</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1" x14ac:dyDescent="0.2">
      <c r="A184" s="175">
        <v>44</v>
      </c>
      <c r="B184" s="176" t="s">
        <v>1067</v>
      </c>
      <c r="C184" s="185" t="s">
        <v>1068</v>
      </c>
      <c r="D184" s="177" t="s">
        <v>357</v>
      </c>
      <c r="E184" s="178">
        <v>2</v>
      </c>
      <c r="F184" s="179"/>
      <c r="G184" s="180">
        <f>ROUND(E184*F184,2)</f>
        <v>0</v>
      </c>
      <c r="H184" s="179"/>
      <c r="I184" s="180">
        <f>ROUND(E184*H184,2)</f>
        <v>0</v>
      </c>
      <c r="J184" s="179"/>
      <c r="K184" s="180">
        <f>ROUND(E184*J184,2)</f>
        <v>0</v>
      </c>
      <c r="L184" s="180">
        <v>21</v>
      </c>
      <c r="M184" s="180">
        <f>G184*(1+L184/100)</f>
        <v>0</v>
      </c>
      <c r="N184" s="178">
        <v>0</v>
      </c>
      <c r="O184" s="178">
        <f>ROUND(E184*N184,2)</f>
        <v>0</v>
      </c>
      <c r="P184" s="178">
        <v>0</v>
      </c>
      <c r="Q184" s="178">
        <f>ROUND(E184*P184,2)</f>
        <v>0</v>
      </c>
      <c r="R184" s="180" t="s">
        <v>962</v>
      </c>
      <c r="S184" s="180" t="s">
        <v>272</v>
      </c>
      <c r="T184" s="181" t="s">
        <v>272</v>
      </c>
      <c r="U184" s="160">
        <v>0.21</v>
      </c>
      <c r="V184" s="160">
        <f>ROUND(E184*U184,2)</f>
        <v>0.42</v>
      </c>
      <c r="W184" s="160"/>
      <c r="X184" s="160" t="s">
        <v>313</v>
      </c>
      <c r="Y184" s="160" t="s">
        <v>275</v>
      </c>
      <c r="Z184" s="149"/>
      <c r="AA184" s="149"/>
      <c r="AB184" s="149"/>
      <c r="AC184" s="149"/>
      <c r="AD184" s="149"/>
      <c r="AE184" s="149"/>
      <c r="AF184" s="149"/>
      <c r="AG184" s="149" t="s">
        <v>554</v>
      </c>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2" x14ac:dyDescent="0.2">
      <c r="A185" s="156"/>
      <c r="B185" s="157"/>
      <c r="C185" s="249" t="s">
        <v>944</v>
      </c>
      <c r="D185" s="250"/>
      <c r="E185" s="250"/>
      <c r="F185" s="250"/>
      <c r="G185" s="250"/>
      <c r="H185" s="160"/>
      <c r="I185" s="160"/>
      <c r="J185" s="160"/>
      <c r="K185" s="160"/>
      <c r="L185" s="160"/>
      <c r="M185" s="160"/>
      <c r="N185" s="159"/>
      <c r="O185" s="159"/>
      <c r="P185" s="159"/>
      <c r="Q185" s="159"/>
      <c r="R185" s="160"/>
      <c r="S185" s="160"/>
      <c r="T185" s="160"/>
      <c r="U185" s="160"/>
      <c r="V185" s="160"/>
      <c r="W185" s="160"/>
      <c r="X185" s="160"/>
      <c r="Y185" s="160"/>
      <c r="Z185" s="149"/>
      <c r="AA185" s="149"/>
      <c r="AB185" s="149"/>
      <c r="AC185" s="149"/>
      <c r="AD185" s="149"/>
      <c r="AE185" s="149"/>
      <c r="AF185" s="149"/>
      <c r="AG185" s="149" t="s">
        <v>278</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2" x14ac:dyDescent="0.2">
      <c r="A186" s="156"/>
      <c r="B186" s="157"/>
      <c r="C186" s="186" t="s">
        <v>145</v>
      </c>
      <c r="D186" s="165"/>
      <c r="E186" s="166">
        <v>2</v>
      </c>
      <c r="F186" s="160"/>
      <c r="G186" s="160"/>
      <c r="H186" s="160"/>
      <c r="I186" s="160"/>
      <c r="J186" s="160"/>
      <c r="K186" s="160"/>
      <c r="L186" s="160"/>
      <c r="M186" s="160"/>
      <c r="N186" s="159"/>
      <c r="O186" s="159"/>
      <c r="P186" s="159"/>
      <c r="Q186" s="159"/>
      <c r="R186" s="160"/>
      <c r="S186" s="160"/>
      <c r="T186" s="160"/>
      <c r="U186" s="160"/>
      <c r="V186" s="160"/>
      <c r="W186" s="160"/>
      <c r="X186" s="160"/>
      <c r="Y186" s="160"/>
      <c r="Z186" s="149"/>
      <c r="AA186" s="149"/>
      <c r="AB186" s="149"/>
      <c r="AC186" s="149"/>
      <c r="AD186" s="149"/>
      <c r="AE186" s="149"/>
      <c r="AF186" s="149"/>
      <c r="AG186" s="149" t="s">
        <v>284</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2" x14ac:dyDescent="0.2">
      <c r="A187" s="156"/>
      <c r="B187" s="157"/>
      <c r="C187" s="251"/>
      <c r="D187" s="252"/>
      <c r="E187" s="252"/>
      <c r="F187" s="252"/>
      <c r="G187" s="252"/>
      <c r="H187" s="160"/>
      <c r="I187" s="160"/>
      <c r="J187" s="160"/>
      <c r="K187" s="160"/>
      <c r="L187" s="160"/>
      <c r="M187" s="160"/>
      <c r="N187" s="159"/>
      <c r="O187" s="159"/>
      <c r="P187" s="159"/>
      <c r="Q187" s="159"/>
      <c r="R187" s="160"/>
      <c r="S187" s="160"/>
      <c r="T187" s="160"/>
      <c r="U187" s="160"/>
      <c r="V187" s="160"/>
      <c r="W187" s="160"/>
      <c r="X187" s="160"/>
      <c r="Y187" s="160"/>
      <c r="Z187" s="149"/>
      <c r="AA187" s="149"/>
      <c r="AB187" s="149"/>
      <c r="AC187" s="149"/>
      <c r="AD187" s="149"/>
      <c r="AE187" s="149"/>
      <c r="AF187" s="149"/>
      <c r="AG187" s="149" t="s">
        <v>279</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ht="22.5" outlineLevel="1" x14ac:dyDescent="0.2">
      <c r="A188" s="175">
        <v>45</v>
      </c>
      <c r="B188" s="176" t="s">
        <v>1069</v>
      </c>
      <c r="C188" s="185" t="s">
        <v>1070</v>
      </c>
      <c r="D188" s="177" t="s">
        <v>357</v>
      </c>
      <c r="E188" s="178">
        <v>2</v>
      </c>
      <c r="F188" s="179"/>
      <c r="G188" s="180">
        <f>ROUND(E188*F188,2)</f>
        <v>0</v>
      </c>
      <c r="H188" s="179"/>
      <c r="I188" s="180">
        <f>ROUND(E188*H188,2)</f>
        <v>0</v>
      </c>
      <c r="J188" s="179"/>
      <c r="K188" s="180">
        <f>ROUND(E188*J188,2)</f>
        <v>0</v>
      </c>
      <c r="L188" s="180">
        <v>21</v>
      </c>
      <c r="M188" s="180">
        <f>G188*(1+L188/100)</f>
        <v>0</v>
      </c>
      <c r="N188" s="178">
        <v>1.9400000000000001E-3</v>
      </c>
      <c r="O188" s="178">
        <f>ROUND(E188*N188,2)</f>
        <v>0</v>
      </c>
      <c r="P188" s="178">
        <v>0</v>
      </c>
      <c r="Q188" s="178">
        <f>ROUND(E188*P188,2)</f>
        <v>0</v>
      </c>
      <c r="R188" s="180" t="s">
        <v>962</v>
      </c>
      <c r="S188" s="180" t="s">
        <v>272</v>
      </c>
      <c r="T188" s="181" t="s">
        <v>272</v>
      </c>
      <c r="U188" s="160">
        <v>0.39</v>
      </c>
      <c r="V188" s="160">
        <f>ROUND(E188*U188,2)</f>
        <v>0.78</v>
      </c>
      <c r="W188" s="160"/>
      <c r="X188" s="160" t="s">
        <v>313</v>
      </c>
      <c r="Y188" s="160" t="s">
        <v>275</v>
      </c>
      <c r="Z188" s="149"/>
      <c r="AA188" s="149"/>
      <c r="AB188" s="149"/>
      <c r="AC188" s="149"/>
      <c r="AD188" s="149"/>
      <c r="AE188" s="149"/>
      <c r="AF188" s="149"/>
      <c r="AG188" s="149" t="s">
        <v>554</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x14ac:dyDescent="0.2">
      <c r="A189" s="156"/>
      <c r="B189" s="157"/>
      <c r="C189" s="249" t="s">
        <v>1071</v>
      </c>
      <c r="D189" s="250"/>
      <c r="E189" s="250"/>
      <c r="F189" s="250"/>
      <c r="G189" s="250"/>
      <c r="H189" s="160"/>
      <c r="I189" s="160"/>
      <c r="J189" s="160"/>
      <c r="K189" s="160"/>
      <c r="L189" s="160"/>
      <c r="M189" s="160"/>
      <c r="N189" s="159"/>
      <c r="O189" s="159"/>
      <c r="P189" s="159"/>
      <c r="Q189" s="159"/>
      <c r="R189" s="160"/>
      <c r="S189" s="160"/>
      <c r="T189" s="160"/>
      <c r="U189" s="160"/>
      <c r="V189" s="160"/>
      <c r="W189" s="160"/>
      <c r="X189" s="160"/>
      <c r="Y189" s="160"/>
      <c r="Z189" s="149"/>
      <c r="AA189" s="149"/>
      <c r="AB189" s="149"/>
      <c r="AC189" s="149"/>
      <c r="AD189" s="149"/>
      <c r="AE189" s="149"/>
      <c r="AF189" s="149"/>
      <c r="AG189" s="149" t="s">
        <v>278</v>
      </c>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2" x14ac:dyDescent="0.2">
      <c r="A190" s="156"/>
      <c r="B190" s="157"/>
      <c r="C190" s="186" t="s">
        <v>1072</v>
      </c>
      <c r="D190" s="165"/>
      <c r="E190" s="166">
        <v>2</v>
      </c>
      <c r="F190" s="160"/>
      <c r="G190" s="160"/>
      <c r="H190" s="160"/>
      <c r="I190" s="160"/>
      <c r="J190" s="160"/>
      <c r="K190" s="160"/>
      <c r="L190" s="160"/>
      <c r="M190" s="160"/>
      <c r="N190" s="159"/>
      <c r="O190" s="159"/>
      <c r="P190" s="159"/>
      <c r="Q190" s="159"/>
      <c r="R190" s="160"/>
      <c r="S190" s="160"/>
      <c r="T190" s="160"/>
      <c r="U190" s="160"/>
      <c r="V190" s="160"/>
      <c r="W190" s="160"/>
      <c r="X190" s="160"/>
      <c r="Y190" s="160"/>
      <c r="Z190" s="149"/>
      <c r="AA190" s="149"/>
      <c r="AB190" s="149"/>
      <c r="AC190" s="149"/>
      <c r="AD190" s="149"/>
      <c r="AE190" s="149"/>
      <c r="AF190" s="149"/>
      <c r="AG190" s="149" t="s">
        <v>284</v>
      </c>
      <c r="AH190" s="149">
        <v>0</v>
      </c>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2" x14ac:dyDescent="0.2">
      <c r="A191" s="156"/>
      <c r="B191" s="157"/>
      <c r="C191" s="251"/>
      <c r="D191" s="252"/>
      <c r="E191" s="252"/>
      <c r="F191" s="252"/>
      <c r="G191" s="252"/>
      <c r="H191" s="160"/>
      <c r="I191" s="160"/>
      <c r="J191" s="160"/>
      <c r="K191" s="160"/>
      <c r="L191" s="160"/>
      <c r="M191" s="160"/>
      <c r="N191" s="159"/>
      <c r="O191" s="159"/>
      <c r="P191" s="159"/>
      <c r="Q191" s="159"/>
      <c r="R191" s="160"/>
      <c r="S191" s="160"/>
      <c r="T191" s="160"/>
      <c r="U191" s="160"/>
      <c r="V191" s="160"/>
      <c r="W191" s="160"/>
      <c r="X191" s="160"/>
      <c r="Y191" s="160"/>
      <c r="Z191" s="149"/>
      <c r="AA191" s="149"/>
      <c r="AB191" s="149"/>
      <c r="AC191" s="149"/>
      <c r="AD191" s="149"/>
      <c r="AE191" s="149"/>
      <c r="AF191" s="149"/>
      <c r="AG191" s="149" t="s">
        <v>279</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1" x14ac:dyDescent="0.2">
      <c r="A192" s="175">
        <v>46</v>
      </c>
      <c r="B192" s="176" t="s">
        <v>1073</v>
      </c>
      <c r="C192" s="185" t="s">
        <v>1074</v>
      </c>
      <c r="D192" s="177" t="s">
        <v>357</v>
      </c>
      <c r="E192" s="178">
        <v>1</v>
      </c>
      <c r="F192" s="179"/>
      <c r="G192" s="180">
        <f>ROUND(E192*F192,2)</f>
        <v>0</v>
      </c>
      <c r="H192" s="179"/>
      <c r="I192" s="180">
        <f>ROUND(E192*H192,2)</f>
        <v>0</v>
      </c>
      <c r="J192" s="179"/>
      <c r="K192" s="180">
        <f>ROUND(E192*J192,2)</f>
        <v>0</v>
      </c>
      <c r="L192" s="180">
        <v>21</v>
      </c>
      <c r="M192" s="180">
        <f>G192*(1+L192/100)</f>
        <v>0</v>
      </c>
      <c r="N192" s="178">
        <v>0</v>
      </c>
      <c r="O192" s="178">
        <f>ROUND(E192*N192,2)</f>
        <v>0</v>
      </c>
      <c r="P192" s="178">
        <v>7.2199999999999999E-3</v>
      </c>
      <c r="Q192" s="178">
        <f>ROUND(E192*P192,2)</f>
        <v>0.01</v>
      </c>
      <c r="R192" s="180" t="s">
        <v>962</v>
      </c>
      <c r="S192" s="180" t="s">
        <v>272</v>
      </c>
      <c r="T192" s="181" t="s">
        <v>272</v>
      </c>
      <c r="U192" s="160">
        <v>7.0000000000000007E-2</v>
      </c>
      <c r="V192" s="160">
        <f>ROUND(E192*U192,2)</f>
        <v>7.0000000000000007E-2</v>
      </c>
      <c r="W192" s="160"/>
      <c r="X192" s="160" t="s">
        <v>313</v>
      </c>
      <c r="Y192" s="160" t="s">
        <v>275</v>
      </c>
      <c r="Z192" s="149"/>
      <c r="AA192" s="149"/>
      <c r="AB192" s="149"/>
      <c r="AC192" s="149"/>
      <c r="AD192" s="149"/>
      <c r="AE192" s="149"/>
      <c r="AF192" s="149"/>
      <c r="AG192" s="149" t="s">
        <v>554</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x14ac:dyDescent="0.2">
      <c r="A193" s="156"/>
      <c r="B193" s="157"/>
      <c r="C193" s="186" t="s">
        <v>143</v>
      </c>
      <c r="D193" s="165"/>
      <c r="E193" s="166">
        <v>1</v>
      </c>
      <c r="F193" s="160"/>
      <c r="G193" s="160"/>
      <c r="H193" s="160"/>
      <c r="I193" s="160"/>
      <c r="J193" s="160"/>
      <c r="K193" s="160"/>
      <c r="L193" s="160"/>
      <c r="M193" s="160"/>
      <c r="N193" s="159"/>
      <c r="O193" s="159"/>
      <c r="P193" s="159"/>
      <c r="Q193" s="159"/>
      <c r="R193" s="160"/>
      <c r="S193" s="160"/>
      <c r="T193" s="160"/>
      <c r="U193" s="160"/>
      <c r="V193" s="160"/>
      <c r="W193" s="160"/>
      <c r="X193" s="160"/>
      <c r="Y193" s="160"/>
      <c r="Z193" s="149"/>
      <c r="AA193" s="149"/>
      <c r="AB193" s="149"/>
      <c r="AC193" s="149"/>
      <c r="AD193" s="149"/>
      <c r="AE193" s="149"/>
      <c r="AF193" s="149"/>
      <c r="AG193" s="149" t="s">
        <v>284</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2" x14ac:dyDescent="0.2">
      <c r="A194" s="156"/>
      <c r="B194" s="157"/>
      <c r="C194" s="251"/>
      <c r="D194" s="252"/>
      <c r="E194" s="252"/>
      <c r="F194" s="252"/>
      <c r="G194" s="252"/>
      <c r="H194" s="160"/>
      <c r="I194" s="160"/>
      <c r="J194" s="160"/>
      <c r="K194" s="160"/>
      <c r="L194" s="160"/>
      <c r="M194" s="160"/>
      <c r="N194" s="159"/>
      <c r="O194" s="159"/>
      <c r="P194" s="159"/>
      <c r="Q194" s="159"/>
      <c r="R194" s="160"/>
      <c r="S194" s="160"/>
      <c r="T194" s="160"/>
      <c r="U194" s="160"/>
      <c r="V194" s="160"/>
      <c r="W194" s="160"/>
      <c r="X194" s="160"/>
      <c r="Y194" s="160"/>
      <c r="Z194" s="149"/>
      <c r="AA194" s="149"/>
      <c r="AB194" s="149"/>
      <c r="AC194" s="149"/>
      <c r="AD194" s="149"/>
      <c r="AE194" s="149"/>
      <c r="AF194" s="149"/>
      <c r="AG194" s="149" t="s">
        <v>279</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1" x14ac:dyDescent="0.2">
      <c r="A195" s="175">
        <v>47</v>
      </c>
      <c r="B195" s="176" t="s">
        <v>1075</v>
      </c>
      <c r="C195" s="185" t="s">
        <v>1076</v>
      </c>
      <c r="D195" s="177" t="s">
        <v>330</v>
      </c>
      <c r="E195" s="178">
        <v>55</v>
      </c>
      <c r="F195" s="179"/>
      <c r="G195" s="180">
        <f>ROUND(E195*F195,2)</f>
        <v>0</v>
      </c>
      <c r="H195" s="179"/>
      <c r="I195" s="180">
        <f>ROUND(E195*H195,2)</f>
        <v>0</v>
      </c>
      <c r="J195" s="179"/>
      <c r="K195" s="180">
        <f>ROUND(E195*J195,2)</f>
        <v>0</v>
      </c>
      <c r="L195" s="180">
        <v>21</v>
      </c>
      <c r="M195" s="180">
        <f>G195*(1+L195/100)</f>
        <v>0</v>
      </c>
      <c r="N195" s="178">
        <v>1.8000000000000001E-4</v>
      </c>
      <c r="O195" s="178">
        <f>ROUND(E195*N195,2)</f>
        <v>0.01</v>
      </c>
      <c r="P195" s="178">
        <v>0</v>
      </c>
      <c r="Q195" s="178">
        <f>ROUND(E195*P195,2)</f>
        <v>0</v>
      </c>
      <c r="R195" s="180" t="s">
        <v>962</v>
      </c>
      <c r="S195" s="180" t="s">
        <v>272</v>
      </c>
      <c r="T195" s="181" t="s">
        <v>272</v>
      </c>
      <c r="U195" s="160">
        <v>7.0000000000000007E-2</v>
      </c>
      <c r="V195" s="160">
        <f>ROUND(E195*U195,2)</f>
        <v>3.85</v>
      </c>
      <c r="W195" s="160"/>
      <c r="X195" s="160" t="s">
        <v>313</v>
      </c>
      <c r="Y195" s="160" t="s">
        <v>275</v>
      </c>
      <c r="Z195" s="149"/>
      <c r="AA195" s="149"/>
      <c r="AB195" s="149"/>
      <c r="AC195" s="149"/>
      <c r="AD195" s="149"/>
      <c r="AE195" s="149"/>
      <c r="AF195" s="149"/>
      <c r="AG195" s="149" t="s">
        <v>554</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2" x14ac:dyDescent="0.2">
      <c r="A196" s="156"/>
      <c r="B196" s="157"/>
      <c r="C196" s="249" t="s">
        <v>1077</v>
      </c>
      <c r="D196" s="250"/>
      <c r="E196" s="250"/>
      <c r="F196" s="250"/>
      <c r="G196" s="250"/>
      <c r="H196" s="160"/>
      <c r="I196" s="160"/>
      <c r="J196" s="160"/>
      <c r="K196" s="160"/>
      <c r="L196" s="160"/>
      <c r="M196" s="160"/>
      <c r="N196" s="159"/>
      <c r="O196" s="159"/>
      <c r="P196" s="159"/>
      <c r="Q196" s="159"/>
      <c r="R196" s="160"/>
      <c r="S196" s="160"/>
      <c r="T196" s="160"/>
      <c r="U196" s="160"/>
      <c r="V196" s="160"/>
      <c r="W196" s="160"/>
      <c r="X196" s="160"/>
      <c r="Y196" s="160"/>
      <c r="Z196" s="149"/>
      <c r="AA196" s="149"/>
      <c r="AB196" s="149"/>
      <c r="AC196" s="149"/>
      <c r="AD196" s="149"/>
      <c r="AE196" s="149"/>
      <c r="AF196" s="149"/>
      <c r="AG196" s="149" t="s">
        <v>278</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2" x14ac:dyDescent="0.2">
      <c r="A197" s="156"/>
      <c r="B197" s="157"/>
      <c r="C197" s="186" t="s">
        <v>1078</v>
      </c>
      <c r="D197" s="165"/>
      <c r="E197" s="166">
        <v>55</v>
      </c>
      <c r="F197" s="160"/>
      <c r="G197" s="160"/>
      <c r="H197" s="160"/>
      <c r="I197" s="160"/>
      <c r="J197" s="160"/>
      <c r="K197" s="160"/>
      <c r="L197" s="160"/>
      <c r="M197" s="160"/>
      <c r="N197" s="159"/>
      <c r="O197" s="159"/>
      <c r="P197" s="159"/>
      <c r="Q197" s="159"/>
      <c r="R197" s="160"/>
      <c r="S197" s="160"/>
      <c r="T197" s="160"/>
      <c r="U197" s="160"/>
      <c r="V197" s="160"/>
      <c r="W197" s="160"/>
      <c r="X197" s="160"/>
      <c r="Y197" s="160"/>
      <c r="Z197" s="149"/>
      <c r="AA197" s="149"/>
      <c r="AB197" s="149"/>
      <c r="AC197" s="149"/>
      <c r="AD197" s="149"/>
      <c r="AE197" s="149"/>
      <c r="AF197" s="149"/>
      <c r="AG197" s="149" t="s">
        <v>284</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2" x14ac:dyDescent="0.2">
      <c r="A198" s="156"/>
      <c r="B198" s="157"/>
      <c r="C198" s="251"/>
      <c r="D198" s="252"/>
      <c r="E198" s="252"/>
      <c r="F198" s="252"/>
      <c r="G198" s="252"/>
      <c r="H198" s="160"/>
      <c r="I198" s="160"/>
      <c r="J198" s="160"/>
      <c r="K198" s="160"/>
      <c r="L198" s="160"/>
      <c r="M198" s="160"/>
      <c r="N198" s="159"/>
      <c r="O198" s="159"/>
      <c r="P198" s="159"/>
      <c r="Q198" s="159"/>
      <c r="R198" s="160"/>
      <c r="S198" s="160"/>
      <c r="T198" s="160"/>
      <c r="U198" s="160"/>
      <c r="V198" s="160"/>
      <c r="W198" s="160"/>
      <c r="X198" s="160"/>
      <c r="Y198" s="160"/>
      <c r="Z198" s="149"/>
      <c r="AA198" s="149"/>
      <c r="AB198" s="149"/>
      <c r="AC198" s="149"/>
      <c r="AD198" s="149"/>
      <c r="AE198" s="149"/>
      <c r="AF198" s="149"/>
      <c r="AG198" s="149" t="s">
        <v>279</v>
      </c>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1" x14ac:dyDescent="0.2">
      <c r="A199" s="175">
        <v>48</v>
      </c>
      <c r="B199" s="176" t="s">
        <v>1079</v>
      </c>
      <c r="C199" s="185" t="s">
        <v>1080</v>
      </c>
      <c r="D199" s="177" t="s">
        <v>330</v>
      </c>
      <c r="E199" s="178">
        <v>55</v>
      </c>
      <c r="F199" s="179"/>
      <c r="G199" s="180">
        <f>ROUND(E199*F199,2)</f>
        <v>0</v>
      </c>
      <c r="H199" s="179"/>
      <c r="I199" s="180">
        <f>ROUND(E199*H199,2)</f>
        <v>0</v>
      </c>
      <c r="J199" s="179"/>
      <c r="K199" s="180">
        <f>ROUND(E199*J199,2)</f>
        <v>0</v>
      </c>
      <c r="L199" s="180">
        <v>21</v>
      </c>
      <c r="M199" s="180">
        <f>G199*(1+L199/100)</f>
        <v>0</v>
      </c>
      <c r="N199" s="178">
        <v>1.0000000000000001E-5</v>
      </c>
      <c r="O199" s="178">
        <f>ROUND(E199*N199,2)</f>
        <v>0</v>
      </c>
      <c r="P199" s="178">
        <v>0</v>
      </c>
      <c r="Q199" s="178">
        <f>ROUND(E199*P199,2)</f>
        <v>0</v>
      </c>
      <c r="R199" s="180" t="s">
        <v>962</v>
      </c>
      <c r="S199" s="180" t="s">
        <v>272</v>
      </c>
      <c r="T199" s="181" t="s">
        <v>272</v>
      </c>
      <c r="U199" s="160">
        <v>0.06</v>
      </c>
      <c r="V199" s="160">
        <f>ROUND(E199*U199,2)</f>
        <v>3.3</v>
      </c>
      <c r="W199" s="160"/>
      <c r="X199" s="160" t="s">
        <v>313</v>
      </c>
      <c r="Y199" s="160" t="s">
        <v>275</v>
      </c>
      <c r="Z199" s="149"/>
      <c r="AA199" s="149"/>
      <c r="AB199" s="149"/>
      <c r="AC199" s="149"/>
      <c r="AD199" s="149"/>
      <c r="AE199" s="149"/>
      <c r="AF199" s="149"/>
      <c r="AG199" s="149" t="s">
        <v>554</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2" x14ac:dyDescent="0.2">
      <c r="A200" s="156"/>
      <c r="B200" s="157"/>
      <c r="C200" s="249" t="s">
        <v>1081</v>
      </c>
      <c r="D200" s="250"/>
      <c r="E200" s="250"/>
      <c r="F200" s="250"/>
      <c r="G200" s="250"/>
      <c r="H200" s="160"/>
      <c r="I200" s="160"/>
      <c r="J200" s="160"/>
      <c r="K200" s="160"/>
      <c r="L200" s="160"/>
      <c r="M200" s="160"/>
      <c r="N200" s="159"/>
      <c r="O200" s="159"/>
      <c r="P200" s="159"/>
      <c r="Q200" s="159"/>
      <c r="R200" s="160"/>
      <c r="S200" s="160"/>
      <c r="T200" s="160"/>
      <c r="U200" s="160"/>
      <c r="V200" s="160"/>
      <c r="W200" s="160"/>
      <c r="X200" s="160"/>
      <c r="Y200" s="160"/>
      <c r="Z200" s="149"/>
      <c r="AA200" s="149"/>
      <c r="AB200" s="149"/>
      <c r="AC200" s="149"/>
      <c r="AD200" s="149"/>
      <c r="AE200" s="149"/>
      <c r="AF200" s="149"/>
      <c r="AG200" s="149" t="s">
        <v>278</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2" x14ac:dyDescent="0.2">
      <c r="A201" s="156"/>
      <c r="B201" s="157"/>
      <c r="C201" s="186" t="s">
        <v>1078</v>
      </c>
      <c r="D201" s="165"/>
      <c r="E201" s="166">
        <v>55</v>
      </c>
      <c r="F201" s="160"/>
      <c r="G201" s="160"/>
      <c r="H201" s="160"/>
      <c r="I201" s="160"/>
      <c r="J201" s="160"/>
      <c r="K201" s="160"/>
      <c r="L201" s="160"/>
      <c r="M201" s="160"/>
      <c r="N201" s="159"/>
      <c r="O201" s="159"/>
      <c r="P201" s="159"/>
      <c r="Q201" s="159"/>
      <c r="R201" s="160"/>
      <c r="S201" s="160"/>
      <c r="T201" s="160"/>
      <c r="U201" s="160"/>
      <c r="V201" s="160"/>
      <c r="W201" s="160"/>
      <c r="X201" s="160"/>
      <c r="Y201" s="160"/>
      <c r="Z201" s="149"/>
      <c r="AA201" s="149"/>
      <c r="AB201" s="149"/>
      <c r="AC201" s="149"/>
      <c r="AD201" s="149"/>
      <c r="AE201" s="149"/>
      <c r="AF201" s="149"/>
      <c r="AG201" s="149" t="s">
        <v>284</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2" x14ac:dyDescent="0.2">
      <c r="A202" s="156"/>
      <c r="B202" s="157"/>
      <c r="C202" s="251"/>
      <c r="D202" s="252"/>
      <c r="E202" s="252"/>
      <c r="F202" s="252"/>
      <c r="G202" s="252"/>
      <c r="H202" s="160"/>
      <c r="I202" s="160"/>
      <c r="J202" s="160"/>
      <c r="K202" s="160"/>
      <c r="L202" s="160"/>
      <c r="M202" s="160"/>
      <c r="N202" s="159"/>
      <c r="O202" s="159"/>
      <c r="P202" s="159"/>
      <c r="Q202" s="159"/>
      <c r="R202" s="160"/>
      <c r="S202" s="160"/>
      <c r="T202" s="160"/>
      <c r="U202" s="160"/>
      <c r="V202" s="160"/>
      <c r="W202" s="160"/>
      <c r="X202" s="160"/>
      <c r="Y202" s="160"/>
      <c r="Z202" s="149"/>
      <c r="AA202" s="149"/>
      <c r="AB202" s="149"/>
      <c r="AC202" s="149"/>
      <c r="AD202" s="149"/>
      <c r="AE202" s="149"/>
      <c r="AF202" s="149"/>
      <c r="AG202" s="149" t="s">
        <v>279</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1" x14ac:dyDescent="0.2">
      <c r="A203" s="175">
        <v>49</v>
      </c>
      <c r="B203" s="176" t="s">
        <v>1082</v>
      </c>
      <c r="C203" s="185" t="s">
        <v>1083</v>
      </c>
      <c r="D203" s="177" t="s">
        <v>357</v>
      </c>
      <c r="E203" s="178">
        <v>2</v>
      </c>
      <c r="F203" s="179"/>
      <c r="G203" s="180">
        <f>ROUND(E203*F203,2)</f>
        <v>0</v>
      </c>
      <c r="H203" s="179"/>
      <c r="I203" s="180">
        <f>ROUND(E203*H203,2)</f>
        <v>0</v>
      </c>
      <c r="J203" s="179"/>
      <c r="K203" s="180">
        <f>ROUND(E203*J203,2)</f>
        <v>0</v>
      </c>
      <c r="L203" s="180">
        <v>21</v>
      </c>
      <c r="M203" s="180">
        <f>G203*(1+L203/100)</f>
        <v>0</v>
      </c>
      <c r="N203" s="178">
        <v>2.5699999999999998E-3</v>
      </c>
      <c r="O203" s="178">
        <f>ROUND(E203*N203,2)</f>
        <v>0.01</v>
      </c>
      <c r="P203" s="178">
        <v>0</v>
      </c>
      <c r="Q203" s="178">
        <f>ROUND(E203*P203,2)</f>
        <v>0</v>
      </c>
      <c r="R203" s="180" t="s">
        <v>1084</v>
      </c>
      <c r="S203" s="180" t="s">
        <v>272</v>
      </c>
      <c r="T203" s="181" t="s">
        <v>272</v>
      </c>
      <c r="U203" s="160">
        <v>0.43</v>
      </c>
      <c r="V203" s="160">
        <f>ROUND(E203*U203,2)</f>
        <v>0.86</v>
      </c>
      <c r="W203" s="160"/>
      <c r="X203" s="160" t="s">
        <v>313</v>
      </c>
      <c r="Y203" s="160" t="s">
        <v>275</v>
      </c>
      <c r="Z203" s="149"/>
      <c r="AA203" s="149"/>
      <c r="AB203" s="149"/>
      <c r="AC203" s="149"/>
      <c r="AD203" s="149"/>
      <c r="AE203" s="149"/>
      <c r="AF203" s="149"/>
      <c r="AG203" s="149" t="s">
        <v>554</v>
      </c>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2" x14ac:dyDescent="0.2">
      <c r="A204" s="156"/>
      <c r="B204" s="157"/>
      <c r="C204" s="249" t="s">
        <v>1061</v>
      </c>
      <c r="D204" s="250"/>
      <c r="E204" s="250"/>
      <c r="F204" s="250"/>
      <c r="G204" s="250"/>
      <c r="H204" s="160"/>
      <c r="I204" s="160"/>
      <c r="J204" s="160"/>
      <c r="K204" s="160"/>
      <c r="L204" s="160"/>
      <c r="M204" s="160"/>
      <c r="N204" s="159"/>
      <c r="O204" s="159"/>
      <c r="P204" s="159"/>
      <c r="Q204" s="159"/>
      <c r="R204" s="160"/>
      <c r="S204" s="160"/>
      <c r="T204" s="160"/>
      <c r="U204" s="160"/>
      <c r="V204" s="160"/>
      <c r="W204" s="160"/>
      <c r="X204" s="160"/>
      <c r="Y204" s="160"/>
      <c r="Z204" s="149"/>
      <c r="AA204" s="149"/>
      <c r="AB204" s="149"/>
      <c r="AC204" s="149"/>
      <c r="AD204" s="149"/>
      <c r="AE204" s="149"/>
      <c r="AF204" s="149"/>
      <c r="AG204" s="149" t="s">
        <v>278</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2" x14ac:dyDescent="0.2">
      <c r="A205" s="156"/>
      <c r="B205" s="157"/>
      <c r="C205" s="186" t="s">
        <v>145</v>
      </c>
      <c r="D205" s="165"/>
      <c r="E205" s="166">
        <v>2</v>
      </c>
      <c r="F205" s="160"/>
      <c r="G205" s="160"/>
      <c r="H205" s="160"/>
      <c r="I205" s="160"/>
      <c r="J205" s="160"/>
      <c r="K205" s="160"/>
      <c r="L205" s="160"/>
      <c r="M205" s="160"/>
      <c r="N205" s="159"/>
      <c r="O205" s="159"/>
      <c r="P205" s="159"/>
      <c r="Q205" s="159"/>
      <c r="R205" s="160"/>
      <c r="S205" s="160"/>
      <c r="T205" s="160"/>
      <c r="U205" s="160"/>
      <c r="V205" s="160"/>
      <c r="W205" s="160"/>
      <c r="X205" s="160"/>
      <c r="Y205" s="160"/>
      <c r="Z205" s="149"/>
      <c r="AA205" s="149"/>
      <c r="AB205" s="149"/>
      <c r="AC205" s="149"/>
      <c r="AD205" s="149"/>
      <c r="AE205" s="149"/>
      <c r="AF205" s="149"/>
      <c r="AG205" s="149" t="s">
        <v>284</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2" x14ac:dyDescent="0.2">
      <c r="A206" s="156"/>
      <c r="B206" s="157"/>
      <c r="C206" s="251"/>
      <c r="D206" s="252"/>
      <c r="E206" s="252"/>
      <c r="F206" s="252"/>
      <c r="G206" s="252"/>
      <c r="H206" s="160"/>
      <c r="I206" s="160"/>
      <c r="J206" s="160"/>
      <c r="K206" s="160"/>
      <c r="L206" s="160"/>
      <c r="M206" s="160"/>
      <c r="N206" s="159"/>
      <c r="O206" s="159"/>
      <c r="P206" s="159"/>
      <c r="Q206" s="159"/>
      <c r="R206" s="160"/>
      <c r="S206" s="160"/>
      <c r="T206" s="160"/>
      <c r="U206" s="160"/>
      <c r="V206" s="160"/>
      <c r="W206" s="160"/>
      <c r="X206" s="160"/>
      <c r="Y206" s="160"/>
      <c r="Z206" s="149"/>
      <c r="AA206" s="149"/>
      <c r="AB206" s="149"/>
      <c r="AC206" s="149"/>
      <c r="AD206" s="149"/>
      <c r="AE206" s="149"/>
      <c r="AF206" s="149"/>
      <c r="AG206" s="149" t="s">
        <v>279</v>
      </c>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x14ac:dyDescent="0.2">
      <c r="A207" s="175">
        <v>50</v>
      </c>
      <c r="B207" s="176" t="s">
        <v>1085</v>
      </c>
      <c r="C207" s="185" t="s">
        <v>1086</v>
      </c>
      <c r="D207" s="177" t="s">
        <v>357</v>
      </c>
      <c r="E207" s="178">
        <v>2</v>
      </c>
      <c r="F207" s="179"/>
      <c r="G207" s="180">
        <f>ROUND(E207*F207,2)</f>
        <v>0</v>
      </c>
      <c r="H207" s="179"/>
      <c r="I207" s="180">
        <f>ROUND(E207*H207,2)</f>
        <v>0</v>
      </c>
      <c r="J207" s="179"/>
      <c r="K207" s="180">
        <f>ROUND(E207*J207,2)</f>
        <v>0</v>
      </c>
      <c r="L207" s="180">
        <v>21</v>
      </c>
      <c r="M207" s="180">
        <f>G207*(1+L207/100)</f>
        <v>0</v>
      </c>
      <c r="N207" s="178">
        <v>5.0000000000000001E-4</v>
      </c>
      <c r="O207" s="178">
        <f>ROUND(E207*N207,2)</f>
        <v>0</v>
      </c>
      <c r="P207" s="178">
        <v>0</v>
      </c>
      <c r="Q207" s="178">
        <f>ROUND(E207*P207,2)</f>
        <v>0</v>
      </c>
      <c r="R207" s="180" t="s">
        <v>1084</v>
      </c>
      <c r="S207" s="180" t="s">
        <v>272</v>
      </c>
      <c r="T207" s="181" t="s">
        <v>272</v>
      </c>
      <c r="U207" s="160">
        <v>7.0000000000000007E-2</v>
      </c>
      <c r="V207" s="160">
        <f>ROUND(E207*U207,2)</f>
        <v>0.14000000000000001</v>
      </c>
      <c r="W207" s="160"/>
      <c r="X207" s="160" t="s">
        <v>313</v>
      </c>
      <c r="Y207" s="160" t="s">
        <v>275</v>
      </c>
      <c r="Z207" s="149"/>
      <c r="AA207" s="149"/>
      <c r="AB207" s="149"/>
      <c r="AC207" s="149"/>
      <c r="AD207" s="149"/>
      <c r="AE207" s="149"/>
      <c r="AF207" s="149"/>
      <c r="AG207" s="149" t="s">
        <v>554</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2" x14ac:dyDescent="0.2">
      <c r="A208" s="156"/>
      <c r="B208" s="157"/>
      <c r="C208" s="249" t="s">
        <v>1061</v>
      </c>
      <c r="D208" s="250"/>
      <c r="E208" s="250"/>
      <c r="F208" s="250"/>
      <c r="G208" s="250"/>
      <c r="H208" s="160"/>
      <c r="I208" s="160"/>
      <c r="J208" s="160"/>
      <c r="K208" s="160"/>
      <c r="L208" s="160"/>
      <c r="M208" s="160"/>
      <c r="N208" s="159"/>
      <c r="O208" s="159"/>
      <c r="P208" s="159"/>
      <c r="Q208" s="159"/>
      <c r="R208" s="160"/>
      <c r="S208" s="160"/>
      <c r="T208" s="160"/>
      <c r="U208" s="160"/>
      <c r="V208" s="160"/>
      <c r="W208" s="160"/>
      <c r="X208" s="160"/>
      <c r="Y208" s="160"/>
      <c r="Z208" s="149"/>
      <c r="AA208" s="149"/>
      <c r="AB208" s="149"/>
      <c r="AC208" s="149"/>
      <c r="AD208" s="149"/>
      <c r="AE208" s="149"/>
      <c r="AF208" s="149"/>
      <c r="AG208" s="149" t="s">
        <v>278</v>
      </c>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2" x14ac:dyDescent="0.2">
      <c r="A209" s="156"/>
      <c r="B209" s="157"/>
      <c r="C209" s="186" t="s">
        <v>145</v>
      </c>
      <c r="D209" s="165"/>
      <c r="E209" s="166">
        <v>2</v>
      </c>
      <c r="F209" s="160"/>
      <c r="G209" s="160"/>
      <c r="H209" s="160"/>
      <c r="I209" s="160"/>
      <c r="J209" s="160"/>
      <c r="K209" s="160"/>
      <c r="L209" s="160"/>
      <c r="M209" s="160"/>
      <c r="N209" s="159"/>
      <c r="O209" s="159"/>
      <c r="P209" s="159"/>
      <c r="Q209" s="159"/>
      <c r="R209" s="160"/>
      <c r="S209" s="160"/>
      <c r="T209" s="160"/>
      <c r="U209" s="160"/>
      <c r="V209" s="160"/>
      <c r="W209" s="160"/>
      <c r="X209" s="160"/>
      <c r="Y209" s="160"/>
      <c r="Z209" s="149"/>
      <c r="AA209" s="149"/>
      <c r="AB209" s="149"/>
      <c r="AC209" s="149"/>
      <c r="AD209" s="149"/>
      <c r="AE209" s="149"/>
      <c r="AF209" s="149"/>
      <c r="AG209" s="149" t="s">
        <v>284</v>
      </c>
      <c r="AH209" s="149">
        <v>0</v>
      </c>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x14ac:dyDescent="0.2">
      <c r="A210" s="156"/>
      <c r="B210" s="157"/>
      <c r="C210" s="251"/>
      <c r="D210" s="252"/>
      <c r="E210" s="252"/>
      <c r="F210" s="252"/>
      <c r="G210" s="252"/>
      <c r="H210" s="160"/>
      <c r="I210" s="160"/>
      <c r="J210" s="160"/>
      <c r="K210" s="160"/>
      <c r="L210" s="160"/>
      <c r="M210" s="160"/>
      <c r="N210" s="159"/>
      <c r="O210" s="159"/>
      <c r="P210" s="159"/>
      <c r="Q210" s="159"/>
      <c r="R210" s="160"/>
      <c r="S210" s="160"/>
      <c r="T210" s="160"/>
      <c r="U210" s="160"/>
      <c r="V210" s="160"/>
      <c r="W210" s="160"/>
      <c r="X210" s="160"/>
      <c r="Y210" s="160"/>
      <c r="Z210" s="149"/>
      <c r="AA210" s="149"/>
      <c r="AB210" s="149"/>
      <c r="AC210" s="149"/>
      <c r="AD210" s="149"/>
      <c r="AE210" s="149"/>
      <c r="AF210" s="149"/>
      <c r="AG210" s="149" t="s">
        <v>279</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x14ac:dyDescent="0.2">
      <c r="A211" s="175">
        <v>51</v>
      </c>
      <c r="B211" s="176" t="s">
        <v>1087</v>
      </c>
      <c r="C211" s="185" t="s">
        <v>1088</v>
      </c>
      <c r="D211" s="177" t="s">
        <v>357</v>
      </c>
      <c r="E211" s="178">
        <v>1</v>
      </c>
      <c r="F211" s="179"/>
      <c r="G211" s="180">
        <f>ROUND(E211*F211,2)</f>
        <v>0</v>
      </c>
      <c r="H211" s="179"/>
      <c r="I211" s="180">
        <f>ROUND(E211*H211,2)</f>
        <v>0</v>
      </c>
      <c r="J211" s="179"/>
      <c r="K211" s="180">
        <f>ROUND(E211*J211,2)</f>
        <v>0</v>
      </c>
      <c r="L211" s="180">
        <v>21</v>
      </c>
      <c r="M211" s="180">
        <f>G211*(1+L211/100)</f>
        <v>0</v>
      </c>
      <c r="N211" s="178">
        <v>8.7000000000000001E-4</v>
      </c>
      <c r="O211" s="178">
        <f>ROUND(E211*N211,2)</f>
        <v>0</v>
      </c>
      <c r="P211" s="178">
        <v>0</v>
      </c>
      <c r="Q211" s="178">
        <f>ROUND(E211*P211,2)</f>
        <v>0</v>
      </c>
      <c r="R211" s="180"/>
      <c r="S211" s="180" t="s">
        <v>354</v>
      </c>
      <c r="T211" s="181" t="s">
        <v>272</v>
      </c>
      <c r="U211" s="160">
        <v>0.22</v>
      </c>
      <c r="V211" s="160">
        <f>ROUND(E211*U211,2)</f>
        <v>0.22</v>
      </c>
      <c r="W211" s="160"/>
      <c r="X211" s="160" t="s">
        <v>313</v>
      </c>
      <c r="Y211" s="160" t="s">
        <v>275</v>
      </c>
      <c r="Z211" s="149"/>
      <c r="AA211" s="149"/>
      <c r="AB211" s="149"/>
      <c r="AC211" s="149"/>
      <c r="AD211" s="149"/>
      <c r="AE211" s="149"/>
      <c r="AF211" s="149"/>
      <c r="AG211" s="149" t="s">
        <v>554</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2" x14ac:dyDescent="0.2">
      <c r="A212" s="156"/>
      <c r="B212" s="157"/>
      <c r="C212" s="249" t="s">
        <v>1061</v>
      </c>
      <c r="D212" s="250"/>
      <c r="E212" s="250"/>
      <c r="F212" s="250"/>
      <c r="G212" s="250"/>
      <c r="H212" s="160"/>
      <c r="I212" s="160"/>
      <c r="J212" s="160"/>
      <c r="K212" s="160"/>
      <c r="L212" s="160"/>
      <c r="M212" s="160"/>
      <c r="N212" s="159"/>
      <c r="O212" s="159"/>
      <c r="P212" s="159"/>
      <c r="Q212" s="159"/>
      <c r="R212" s="160"/>
      <c r="S212" s="160"/>
      <c r="T212" s="160"/>
      <c r="U212" s="160"/>
      <c r="V212" s="160"/>
      <c r="W212" s="160"/>
      <c r="X212" s="160"/>
      <c r="Y212" s="160"/>
      <c r="Z212" s="149"/>
      <c r="AA212" s="149"/>
      <c r="AB212" s="149"/>
      <c r="AC212" s="149"/>
      <c r="AD212" s="149"/>
      <c r="AE212" s="149"/>
      <c r="AF212" s="149"/>
      <c r="AG212" s="149" t="s">
        <v>278</v>
      </c>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2" x14ac:dyDescent="0.2">
      <c r="A213" s="156"/>
      <c r="B213" s="157"/>
      <c r="C213" s="186" t="s">
        <v>1089</v>
      </c>
      <c r="D213" s="165"/>
      <c r="E213" s="166">
        <v>1</v>
      </c>
      <c r="F213" s="160"/>
      <c r="G213" s="160"/>
      <c r="H213" s="160"/>
      <c r="I213" s="160"/>
      <c r="J213" s="160"/>
      <c r="K213" s="160"/>
      <c r="L213" s="160"/>
      <c r="M213" s="160"/>
      <c r="N213" s="159"/>
      <c r="O213" s="159"/>
      <c r="P213" s="159"/>
      <c r="Q213" s="159"/>
      <c r="R213" s="160"/>
      <c r="S213" s="160"/>
      <c r="T213" s="160"/>
      <c r="U213" s="160"/>
      <c r="V213" s="160"/>
      <c r="W213" s="160"/>
      <c r="X213" s="160"/>
      <c r="Y213" s="160"/>
      <c r="Z213" s="149"/>
      <c r="AA213" s="149"/>
      <c r="AB213" s="149"/>
      <c r="AC213" s="149"/>
      <c r="AD213" s="149"/>
      <c r="AE213" s="149"/>
      <c r="AF213" s="149"/>
      <c r="AG213" s="149" t="s">
        <v>284</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2" x14ac:dyDescent="0.2">
      <c r="A214" s="156"/>
      <c r="B214" s="157"/>
      <c r="C214" s="251"/>
      <c r="D214" s="252"/>
      <c r="E214" s="252"/>
      <c r="F214" s="252"/>
      <c r="G214" s="252"/>
      <c r="H214" s="160"/>
      <c r="I214" s="160"/>
      <c r="J214" s="160"/>
      <c r="K214" s="160"/>
      <c r="L214" s="160"/>
      <c r="M214" s="160"/>
      <c r="N214" s="159"/>
      <c r="O214" s="159"/>
      <c r="P214" s="159"/>
      <c r="Q214" s="159"/>
      <c r="R214" s="160"/>
      <c r="S214" s="160"/>
      <c r="T214" s="160"/>
      <c r="U214" s="160"/>
      <c r="V214" s="160"/>
      <c r="W214" s="160"/>
      <c r="X214" s="160"/>
      <c r="Y214" s="160"/>
      <c r="Z214" s="149"/>
      <c r="AA214" s="149"/>
      <c r="AB214" s="149"/>
      <c r="AC214" s="149"/>
      <c r="AD214" s="149"/>
      <c r="AE214" s="149"/>
      <c r="AF214" s="149"/>
      <c r="AG214" s="149" t="s">
        <v>279</v>
      </c>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x14ac:dyDescent="0.2">
      <c r="A215" s="175">
        <v>52</v>
      </c>
      <c r="B215" s="176" t="s">
        <v>1090</v>
      </c>
      <c r="C215" s="185" t="s">
        <v>1091</v>
      </c>
      <c r="D215" s="177" t="s">
        <v>357</v>
      </c>
      <c r="E215" s="178">
        <v>1</v>
      </c>
      <c r="F215" s="179"/>
      <c r="G215" s="180">
        <f>ROUND(E215*F215,2)</f>
        <v>0</v>
      </c>
      <c r="H215" s="179"/>
      <c r="I215" s="180">
        <f>ROUND(E215*H215,2)</f>
        <v>0</v>
      </c>
      <c r="J215" s="179"/>
      <c r="K215" s="180">
        <f>ROUND(E215*J215,2)</f>
        <v>0</v>
      </c>
      <c r="L215" s="180">
        <v>21</v>
      </c>
      <c r="M215" s="180">
        <f>G215*(1+L215/100)</f>
        <v>0</v>
      </c>
      <c r="N215" s="178">
        <v>1.0200000000000001E-3</v>
      </c>
      <c r="O215" s="178">
        <f>ROUND(E215*N215,2)</f>
        <v>0</v>
      </c>
      <c r="P215" s="178">
        <v>0</v>
      </c>
      <c r="Q215" s="178">
        <f>ROUND(E215*P215,2)</f>
        <v>0</v>
      </c>
      <c r="R215" s="180"/>
      <c r="S215" s="180" t="s">
        <v>354</v>
      </c>
      <c r="T215" s="181" t="s">
        <v>272</v>
      </c>
      <c r="U215" s="160">
        <v>0.25</v>
      </c>
      <c r="V215" s="160">
        <f>ROUND(E215*U215,2)</f>
        <v>0.25</v>
      </c>
      <c r="W215" s="160"/>
      <c r="X215" s="160" t="s">
        <v>313</v>
      </c>
      <c r="Y215" s="160" t="s">
        <v>275</v>
      </c>
      <c r="Z215" s="149"/>
      <c r="AA215" s="149"/>
      <c r="AB215" s="149"/>
      <c r="AC215" s="149"/>
      <c r="AD215" s="149"/>
      <c r="AE215" s="149"/>
      <c r="AF215" s="149"/>
      <c r="AG215" s="149" t="s">
        <v>554</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2" x14ac:dyDescent="0.2">
      <c r="A216" s="156"/>
      <c r="B216" s="157"/>
      <c r="C216" s="249" t="s">
        <v>1061</v>
      </c>
      <c r="D216" s="250"/>
      <c r="E216" s="250"/>
      <c r="F216" s="250"/>
      <c r="G216" s="250"/>
      <c r="H216" s="160"/>
      <c r="I216" s="160"/>
      <c r="J216" s="160"/>
      <c r="K216" s="160"/>
      <c r="L216" s="160"/>
      <c r="M216" s="160"/>
      <c r="N216" s="159"/>
      <c r="O216" s="159"/>
      <c r="P216" s="159"/>
      <c r="Q216" s="159"/>
      <c r="R216" s="160"/>
      <c r="S216" s="160"/>
      <c r="T216" s="160"/>
      <c r="U216" s="160"/>
      <c r="V216" s="160"/>
      <c r="W216" s="160"/>
      <c r="X216" s="160"/>
      <c r="Y216" s="160"/>
      <c r="Z216" s="149"/>
      <c r="AA216" s="149"/>
      <c r="AB216" s="149"/>
      <c r="AC216" s="149"/>
      <c r="AD216" s="149"/>
      <c r="AE216" s="149"/>
      <c r="AF216" s="149"/>
      <c r="AG216" s="149" t="s">
        <v>278</v>
      </c>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2" x14ac:dyDescent="0.2">
      <c r="A217" s="156"/>
      <c r="B217" s="157"/>
      <c r="C217" s="186" t="s">
        <v>1092</v>
      </c>
      <c r="D217" s="165"/>
      <c r="E217" s="166">
        <v>1</v>
      </c>
      <c r="F217" s="160"/>
      <c r="G217" s="160"/>
      <c r="H217" s="160"/>
      <c r="I217" s="160"/>
      <c r="J217" s="160"/>
      <c r="K217" s="160"/>
      <c r="L217" s="160"/>
      <c r="M217" s="160"/>
      <c r="N217" s="159"/>
      <c r="O217" s="159"/>
      <c r="P217" s="159"/>
      <c r="Q217" s="159"/>
      <c r="R217" s="160"/>
      <c r="S217" s="160"/>
      <c r="T217" s="160"/>
      <c r="U217" s="160"/>
      <c r="V217" s="160"/>
      <c r="W217" s="160"/>
      <c r="X217" s="160"/>
      <c r="Y217" s="160"/>
      <c r="Z217" s="149"/>
      <c r="AA217" s="149"/>
      <c r="AB217" s="149"/>
      <c r="AC217" s="149"/>
      <c r="AD217" s="149"/>
      <c r="AE217" s="149"/>
      <c r="AF217" s="149"/>
      <c r="AG217" s="149" t="s">
        <v>284</v>
      </c>
      <c r="AH217" s="149">
        <v>0</v>
      </c>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2" x14ac:dyDescent="0.2">
      <c r="A218" s="156"/>
      <c r="B218" s="157"/>
      <c r="C218" s="251"/>
      <c r="D218" s="252"/>
      <c r="E218" s="252"/>
      <c r="F218" s="252"/>
      <c r="G218" s="252"/>
      <c r="H218" s="160"/>
      <c r="I218" s="160"/>
      <c r="J218" s="160"/>
      <c r="K218" s="160"/>
      <c r="L218" s="160"/>
      <c r="M218" s="160"/>
      <c r="N218" s="159"/>
      <c r="O218" s="159"/>
      <c r="P218" s="159"/>
      <c r="Q218" s="159"/>
      <c r="R218" s="160"/>
      <c r="S218" s="160"/>
      <c r="T218" s="160"/>
      <c r="U218" s="160"/>
      <c r="V218" s="160"/>
      <c r="W218" s="160"/>
      <c r="X218" s="160"/>
      <c r="Y218" s="160"/>
      <c r="Z218" s="149"/>
      <c r="AA218" s="149"/>
      <c r="AB218" s="149"/>
      <c r="AC218" s="149"/>
      <c r="AD218" s="149"/>
      <c r="AE218" s="149"/>
      <c r="AF218" s="149"/>
      <c r="AG218" s="149" t="s">
        <v>279</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1" x14ac:dyDescent="0.2">
      <c r="A219" s="175">
        <v>53</v>
      </c>
      <c r="B219" s="176" t="s">
        <v>1093</v>
      </c>
      <c r="C219" s="185" t="s">
        <v>1094</v>
      </c>
      <c r="D219" s="177" t="s">
        <v>330</v>
      </c>
      <c r="E219" s="178">
        <v>55</v>
      </c>
      <c r="F219" s="179"/>
      <c r="G219" s="180">
        <f>ROUND(E219*F219,2)</f>
        <v>0</v>
      </c>
      <c r="H219" s="179"/>
      <c r="I219" s="180">
        <f>ROUND(E219*H219,2)</f>
        <v>0</v>
      </c>
      <c r="J219" s="179"/>
      <c r="K219" s="180">
        <f>ROUND(E219*J219,2)</f>
        <v>0</v>
      </c>
      <c r="L219" s="180">
        <v>21</v>
      </c>
      <c r="M219" s="180">
        <f>G219*(1+L219/100)</f>
        <v>0</v>
      </c>
      <c r="N219" s="178">
        <v>0</v>
      </c>
      <c r="O219" s="178">
        <f>ROUND(E219*N219,2)</f>
        <v>0</v>
      </c>
      <c r="P219" s="178">
        <v>0</v>
      </c>
      <c r="Q219" s="178">
        <f>ROUND(E219*P219,2)</f>
        <v>0</v>
      </c>
      <c r="R219" s="180"/>
      <c r="S219" s="180" t="s">
        <v>354</v>
      </c>
      <c r="T219" s="181" t="s">
        <v>273</v>
      </c>
      <c r="U219" s="160">
        <v>0.15</v>
      </c>
      <c r="V219" s="160">
        <f>ROUND(E219*U219,2)</f>
        <v>8.25</v>
      </c>
      <c r="W219" s="160"/>
      <c r="X219" s="160" t="s">
        <v>313</v>
      </c>
      <c r="Y219" s="160" t="s">
        <v>275</v>
      </c>
      <c r="Z219" s="149"/>
      <c r="AA219" s="149"/>
      <c r="AB219" s="149"/>
      <c r="AC219" s="149"/>
      <c r="AD219" s="149"/>
      <c r="AE219" s="149"/>
      <c r="AF219" s="149"/>
      <c r="AG219" s="149" t="s">
        <v>554</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2" x14ac:dyDescent="0.2">
      <c r="A220" s="156"/>
      <c r="B220" s="157"/>
      <c r="C220" s="249" t="s">
        <v>1095</v>
      </c>
      <c r="D220" s="250"/>
      <c r="E220" s="250"/>
      <c r="F220" s="250"/>
      <c r="G220" s="250"/>
      <c r="H220" s="160"/>
      <c r="I220" s="160"/>
      <c r="J220" s="160"/>
      <c r="K220" s="160"/>
      <c r="L220" s="160"/>
      <c r="M220" s="160"/>
      <c r="N220" s="159"/>
      <c r="O220" s="159"/>
      <c r="P220" s="159"/>
      <c r="Q220" s="159"/>
      <c r="R220" s="160"/>
      <c r="S220" s="160"/>
      <c r="T220" s="160"/>
      <c r="U220" s="160"/>
      <c r="V220" s="160"/>
      <c r="W220" s="160"/>
      <c r="X220" s="160"/>
      <c r="Y220" s="160"/>
      <c r="Z220" s="149"/>
      <c r="AA220" s="149"/>
      <c r="AB220" s="149"/>
      <c r="AC220" s="149"/>
      <c r="AD220" s="149"/>
      <c r="AE220" s="149"/>
      <c r="AF220" s="149"/>
      <c r="AG220" s="149" t="s">
        <v>278</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2" x14ac:dyDescent="0.2">
      <c r="A221" s="156"/>
      <c r="B221" s="157"/>
      <c r="C221" s="186" t="s">
        <v>2255</v>
      </c>
      <c r="D221" s="165"/>
      <c r="E221" s="166">
        <v>55</v>
      </c>
      <c r="F221" s="160"/>
      <c r="G221" s="160"/>
      <c r="H221" s="160"/>
      <c r="I221" s="160"/>
      <c r="J221" s="160"/>
      <c r="K221" s="160"/>
      <c r="L221" s="160"/>
      <c r="M221" s="160"/>
      <c r="N221" s="159"/>
      <c r="O221" s="159"/>
      <c r="P221" s="159"/>
      <c r="Q221" s="159"/>
      <c r="R221" s="160"/>
      <c r="S221" s="160"/>
      <c r="T221" s="160"/>
      <c r="U221" s="160"/>
      <c r="V221" s="160"/>
      <c r="W221" s="160"/>
      <c r="X221" s="160"/>
      <c r="Y221" s="160"/>
      <c r="Z221" s="149"/>
      <c r="AA221" s="149"/>
      <c r="AB221" s="149"/>
      <c r="AC221" s="149"/>
      <c r="AD221" s="149"/>
      <c r="AE221" s="149"/>
      <c r="AF221" s="149"/>
      <c r="AG221" s="149" t="s">
        <v>284</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2" x14ac:dyDescent="0.2">
      <c r="A222" s="156"/>
      <c r="B222" s="157"/>
      <c r="C222" s="251"/>
      <c r="D222" s="252"/>
      <c r="E222" s="252"/>
      <c r="F222" s="252"/>
      <c r="G222" s="252"/>
      <c r="H222" s="160"/>
      <c r="I222" s="160"/>
      <c r="J222" s="160"/>
      <c r="K222" s="160"/>
      <c r="L222" s="160"/>
      <c r="M222" s="160"/>
      <c r="N222" s="159"/>
      <c r="O222" s="159"/>
      <c r="P222" s="159"/>
      <c r="Q222" s="159"/>
      <c r="R222" s="160"/>
      <c r="S222" s="160"/>
      <c r="T222" s="160"/>
      <c r="U222" s="160"/>
      <c r="V222" s="160"/>
      <c r="W222" s="160"/>
      <c r="X222" s="160"/>
      <c r="Y222" s="160"/>
      <c r="Z222" s="149"/>
      <c r="AA222" s="149"/>
      <c r="AB222" s="149"/>
      <c r="AC222" s="149"/>
      <c r="AD222" s="149"/>
      <c r="AE222" s="149"/>
      <c r="AF222" s="149"/>
      <c r="AG222" s="149" t="s">
        <v>279</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1" x14ac:dyDescent="0.2">
      <c r="A223" s="175">
        <v>54</v>
      </c>
      <c r="B223" s="176" t="s">
        <v>1096</v>
      </c>
      <c r="C223" s="185" t="s">
        <v>1097</v>
      </c>
      <c r="D223" s="177" t="s">
        <v>472</v>
      </c>
      <c r="E223" s="178">
        <v>8</v>
      </c>
      <c r="F223" s="179"/>
      <c r="G223" s="180">
        <f>ROUND(E223*F223,2)</f>
        <v>0</v>
      </c>
      <c r="H223" s="179"/>
      <c r="I223" s="180">
        <f>ROUND(E223*H223,2)</f>
        <v>0</v>
      </c>
      <c r="J223" s="179"/>
      <c r="K223" s="180">
        <f>ROUND(E223*J223,2)</f>
        <v>0</v>
      </c>
      <c r="L223" s="180">
        <v>21</v>
      </c>
      <c r="M223" s="180">
        <f>G223*(1+L223/100)</f>
        <v>0</v>
      </c>
      <c r="N223" s="178">
        <v>0</v>
      </c>
      <c r="O223" s="178">
        <f>ROUND(E223*N223,2)</f>
        <v>0</v>
      </c>
      <c r="P223" s="178">
        <v>0</v>
      </c>
      <c r="Q223" s="178">
        <f>ROUND(E223*P223,2)</f>
        <v>0</v>
      </c>
      <c r="R223" s="180" t="s">
        <v>473</v>
      </c>
      <c r="S223" s="180" t="s">
        <v>272</v>
      </c>
      <c r="T223" s="181" t="s">
        <v>272</v>
      </c>
      <c r="U223" s="160">
        <v>1</v>
      </c>
      <c r="V223" s="160">
        <f>ROUND(E223*U223,2)</f>
        <v>8</v>
      </c>
      <c r="W223" s="160"/>
      <c r="X223" s="160" t="s">
        <v>160</v>
      </c>
      <c r="Y223" s="160" t="s">
        <v>275</v>
      </c>
      <c r="Z223" s="149"/>
      <c r="AA223" s="149"/>
      <c r="AB223" s="149"/>
      <c r="AC223" s="149"/>
      <c r="AD223" s="149"/>
      <c r="AE223" s="149"/>
      <c r="AF223" s="149"/>
      <c r="AG223" s="149" t="s">
        <v>1006</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x14ac:dyDescent="0.2">
      <c r="A224" s="156"/>
      <c r="B224" s="157"/>
      <c r="C224" s="186" t="s">
        <v>157</v>
      </c>
      <c r="D224" s="165"/>
      <c r="E224" s="166">
        <v>8</v>
      </c>
      <c r="F224" s="160"/>
      <c r="G224" s="160"/>
      <c r="H224" s="160"/>
      <c r="I224" s="160"/>
      <c r="J224" s="160"/>
      <c r="K224" s="160"/>
      <c r="L224" s="160"/>
      <c r="M224" s="160"/>
      <c r="N224" s="159"/>
      <c r="O224" s="159"/>
      <c r="P224" s="159"/>
      <c r="Q224" s="159"/>
      <c r="R224" s="160"/>
      <c r="S224" s="160"/>
      <c r="T224" s="160"/>
      <c r="U224" s="160"/>
      <c r="V224" s="160"/>
      <c r="W224" s="160"/>
      <c r="X224" s="160"/>
      <c r="Y224" s="160"/>
      <c r="Z224" s="149"/>
      <c r="AA224" s="149"/>
      <c r="AB224" s="149"/>
      <c r="AC224" s="149"/>
      <c r="AD224" s="149"/>
      <c r="AE224" s="149"/>
      <c r="AF224" s="149"/>
      <c r="AG224" s="149" t="s">
        <v>284</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2" x14ac:dyDescent="0.2">
      <c r="A225" s="156"/>
      <c r="B225" s="157"/>
      <c r="C225" s="251"/>
      <c r="D225" s="252"/>
      <c r="E225" s="252"/>
      <c r="F225" s="252"/>
      <c r="G225" s="252"/>
      <c r="H225" s="160"/>
      <c r="I225" s="160"/>
      <c r="J225" s="160"/>
      <c r="K225" s="160"/>
      <c r="L225" s="160"/>
      <c r="M225" s="160"/>
      <c r="N225" s="159"/>
      <c r="O225" s="159"/>
      <c r="P225" s="159"/>
      <c r="Q225" s="159"/>
      <c r="R225" s="160"/>
      <c r="S225" s="160"/>
      <c r="T225" s="160"/>
      <c r="U225" s="160"/>
      <c r="V225" s="160"/>
      <c r="W225" s="160"/>
      <c r="X225" s="160"/>
      <c r="Y225" s="160"/>
      <c r="Z225" s="149"/>
      <c r="AA225" s="149"/>
      <c r="AB225" s="149"/>
      <c r="AC225" s="149"/>
      <c r="AD225" s="149"/>
      <c r="AE225" s="149"/>
      <c r="AF225" s="149"/>
      <c r="AG225" s="149" t="s">
        <v>279</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1" x14ac:dyDescent="0.2">
      <c r="A226" s="175">
        <v>55</v>
      </c>
      <c r="B226" s="176" t="s">
        <v>1098</v>
      </c>
      <c r="C226" s="185" t="s">
        <v>1008</v>
      </c>
      <c r="D226" s="177" t="s">
        <v>472</v>
      </c>
      <c r="E226" s="178">
        <v>30</v>
      </c>
      <c r="F226" s="179"/>
      <c r="G226" s="180">
        <f>ROUND(E226*F226,2)</f>
        <v>0</v>
      </c>
      <c r="H226" s="179"/>
      <c r="I226" s="180">
        <f>ROUND(E226*H226,2)</f>
        <v>0</v>
      </c>
      <c r="J226" s="179"/>
      <c r="K226" s="180">
        <f>ROUND(E226*J226,2)</f>
        <v>0</v>
      </c>
      <c r="L226" s="180">
        <v>21</v>
      </c>
      <c r="M226" s="180">
        <f>G226*(1+L226/100)</f>
        <v>0</v>
      </c>
      <c r="N226" s="178">
        <v>0</v>
      </c>
      <c r="O226" s="178">
        <f>ROUND(E226*N226,2)</f>
        <v>0</v>
      </c>
      <c r="P226" s="178">
        <v>0</v>
      </c>
      <c r="Q226" s="178">
        <f>ROUND(E226*P226,2)</f>
        <v>0</v>
      </c>
      <c r="R226" s="180"/>
      <c r="S226" s="180" t="s">
        <v>354</v>
      </c>
      <c r="T226" s="181" t="s">
        <v>272</v>
      </c>
      <c r="U226" s="160">
        <v>1</v>
      </c>
      <c r="V226" s="160">
        <f>ROUND(E226*U226,2)</f>
        <v>30</v>
      </c>
      <c r="W226" s="160"/>
      <c r="X226" s="160" t="s">
        <v>160</v>
      </c>
      <c r="Y226" s="160" t="s">
        <v>275</v>
      </c>
      <c r="Z226" s="149"/>
      <c r="AA226" s="149"/>
      <c r="AB226" s="149"/>
      <c r="AC226" s="149"/>
      <c r="AD226" s="149"/>
      <c r="AE226" s="149"/>
      <c r="AF226" s="149"/>
      <c r="AG226" s="149" t="s">
        <v>1006</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2" x14ac:dyDescent="0.2">
      <c r="A227" s="156"/>
      <c r="B227" s="157"/>
      <c r="C227" s="186" t="s">
        <v>995</v>
      </c>
      <c r="D227" s="165"/>
      <c r="E227" s="166">
        <v>30</v>
      </c>
      <c r="F227" s="160"/>
      <c r="G227" s="160"/>
      <c r="H227" s="160"/>
      <c r="I227" s="160"/>
      <c r="J227" s="160"/>
      <c r="K227" s="160"/>
      <c r="L227" s="160"/>
      <c r="M227" s="160"/>
      <c r="N227" s="159"/>
      <c r="O227" s="159"/>
      <c r="P227" s="159"/>
      <c r="Q227" s="159"/>
      <c r="R227" s="160"/>
      <c r="S227" s="160"/>
      <c r="T227" s="160"/>
      <c r="U227" s="160"/>
      <c r="V227" s="160"/>
      <c r="W227" s="160"/>
      <c r="X227" s="160"/>
      <c r="Y227" s="160"/>
      <c r="Z227" s="149"/>
      <c r="AA227" s="149"/>
      <c r="AB227" s="149"/>
      <c r="AC227" s="149"/>
      <c r="AD227" s="149"/>
      <c r="AE227" s="149"/>
      <c r="AF227" s="149"/>
      <c r="AG227" s="149" t="s">
        <v>284</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2" x14ac:dyDescent="0.2">
      <c r="A228" s="156"/>
      <c r="B228" s="157"/>
      <c r="C228" s="251"/>
      <c r="D228" s="252"/>
      <c r="E228" s="252"/>
      <c r="F228" s="252"/>
      <c r="G228" s="252"/>
      <c r="H228" s="160"/>
      <c r="I228" s="160"/>
      <c r="J228" s="160"/>
      <c r="K228" s="160"/>
      <c r="L228" s="160"/>
      <c r="M228" s="160"/>
      <c r="N228" s="159"/>
      <c r="O228" s="159"/>
      <c r="P228" s="159"/>
      <c r="Q228" s="159"/>
      <c r="R228" s="160"/>
      <c r="S228" s="160"/>
      <c r="T228" s="160"/>
      <c r="U228" s="160"/>
      <c r="V228" s="160"/>
      <c r="W228" s="160"/>
      <c r="X228" s="160"/>
      <c r="Y228" s="160"/>
      <c r="Z228" s="149"/>
      <c r="AA228" s="149"/>
      <c r="AB228" s="149"/>
      <c r="AC228" s="149"/>
      <c r="AD228" s="149"/>
      <c r="AE228" s="149"/>
      <c r="AF228" s="149"/>
      <c r="AG228" s="149" t="s">
        <v>279</v>
      </c>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ht="22.5" outlineLevel="1" x14ac:dyDescent="0.2">
      <c r="A229" s="175">
        <v>56</v>
      </c>
      <c r="B229" s="176" t="s">
        <v>1099</v>
      </c>
      <c r="C229" s="185" t="s">
        <v>1100</v>
      </c>
      <c r="D229" s="177" t="s">
        <v>330</v>
      </c>
      <c r="E229" s="178">
        <v>4</v>
      </c>
      <c r="F229" s="179"/>
      <c r="G229" s="180">
        <f>ROUND(E229*F229,2)</f>
        <v>0</v>
      </c>
      <c r="H229" s="179"/>
      <c r="I229" s="180">
        <f>ROUND(E229*H229,2)</f>
        <v>0</v>
      </c>
      <c r="J229" s="179"/>
      <c r="K229" s="180">
        <f>ROUND(E229*J229,2)</f>
        <v>0</v>
      </c>
      <c r="L229" s="180">
        <v>21</v>
      </c>
      <c r="M229" s="180">
        <f>G229*(1+L229/100)</f>
        <v>0</v>
      </c>
      <c r="N229" s="178">
        <v>3.0000000000000001E-5</v>
      </c>
      <c r="O229" s="178">
        <f>ROUND(E229*N229,2)</f>
        <v>0</v>
      </c>
      <c r="P229" s="178">
        <v>0</v>
      </c>
      <c r="Q229" s="178">
        <f>ROUND(E229*P229,2)</f>
        <v>0</v>
      </c>
      <c r="R229" s="180" t="s">
        <v>378</v>
      </c>
      <c r="S229" s="180" t="s">
        <v>272</v>
      </c>
      <c r="T229" s="181" t="s">
        <v>272</v>
      </c>
      <c r="U229" s="160">
        <v>0</v>
      </c>
      <c r="V229" s="160">
        <f>ROUND(E229*U229,2)</f>
        <v>0</v>
      </c>
      <c r="W229" s="160"/>
      <c r="X229" s="160" t="s">
        <v>379</v>
      </c>
      <c r="Y229" s="160" t="s">
        <v>275</v>
      </c>
      <c r="Z229" s="149"/>
      <c r="AA229" s="149"/>
      <c r="AB229" s="149"/>
      <c r="AC229" s="149"/>
      <c r="AD229" s="149"/>
      <c r="AE229" s="149"/>
      <c r="AF229" s="149"/>
      <c r="AG229" s="149" t="s">
        <v>597</v>
      </c>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2" x14ac:dyDescent="0.2">
      <c r="A230" s="156"/>
      <c r="B230" s="157"/>
      <c r="C230" s="249" t="s">
        <v>944</v>
      </c>
      <c r="D230" s="250"/>
      <c r="E230" s="250"/>
      <c r="F230" s="250"/>
      <c r="G230" s="250"/>
      <c r="H230" s="160"/>
      <c r="I230" s="160"/>
      <c r="J230" s="160"/>
      <c r="K230" s="160"/>
      <c r="L230" s="160"/>
      <c r="M230" s="160"/>
      <c r="N230" s="159"/>
      <c r="O230" s="159"/>
      <c r="P230" s="159"/>
      <c r="Q230" s="159"/>
      <c r="R230" s="160"/>
      <c r="S230" s="160"/>
      <c r="T230" s="160"/>
      <c r="U230" s="160"/>
      <c r="V230" s="160"/>
      <c r="W230" s="160"/>
      <c r="X230" s="160"/>
      <c r="Y230" s="160"/>
      <c r="Z230" s="149"/>
      <c r="AA230" s="149"/>
      <c r="AB230" s="149"/>
      <c r="AC230" s="149"/>
      <c r="AD230" s="149"/>
      <c r="AE230" s="149"/>
      <c r="AF230" s="149"/>
      <c r="AG230" s="149" t="s">
        <v>278</v>
      </c>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2" x14ac:dyDescent="0.2">
      <c r="A231" s="156"/>
      <c r="B231" s="157"/>
      <c r="C231" s="186" t="s">
        <v>1101</v>
      </c>
      <c r="D231" s="165"/>
      <c r="E231" s="166">
        <v>4</v>
      </c>
      <c r="F231" s="160"/>
      <c r="G231" s="160"/>
      <c r="H231" s="160"/>
      <c r="I231" s="160"/>
      <c r="J231" s="160"/>
      <c r="K231" s="160"/>
      <c r="L231" s="160"/>
      <c r="M231" s="160"/>
      <c r="N231" s="159"/>
      <c r="O231" s="159"/>
      <c r="P231" s="159"/>
      <c r="Q231" s="159"/>
      <c r="R231" s="160"/>
      <c r="S231" s="160"/>
      <c r="T231" s="160"/>
      <c r="U231" s="160"/>
      <c r="V231" s="160"/>
      <c r="W231" s="160"/>
      <c r="X231" s="160"/>
      <c r="Y231" s="160"/>
      <c r="Z231" s="149"/>
      <c r="AA231" s="149"/>
      <c r="AB231" s="149"/>
      <c r="AC231" s="149"/>
      <c r="AD231" s="149"/>
      <c r="AE231" s="149"/>
      <c r="AF231" s="149"/>
      <c r="AG231" s="149" t="s">
        <v>284</v>
      </c>
      <c r="AH231" s="149">
        <v>0</v>
      </c>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2" x14ac:dyDescent="0.2">
      <c r="A232" s="156"/>
      <c r="B232" s="157"/>
      <c r="C232" s="251"/>
      <c r="D232" s="252"/>
      <c r="E232" s="252"/>
      <c r="F232" s="252"/>
      <c r="G232" s="252"/>
      <c r="H232" s="160"/>
      <c r="I232" s="160"/>
      <c r="J232" s="160"/>
      <c r="K232" s="160"/>
      <c r="L232" s="160"/>
      <c r="M232" s="160"/>
      <c r="N232" s="159"/>
      <c r="O232" s="159"/>
      <c r="P232" s="159"/>
      <c r="Q232" s="159"/>
      <c r="R232" s="160"/>
      <c r="S232" s="160"/>
      <c r="T232" s="160"/>
      <c r="U232" s="160"/>
      <c r="V232" s="160"/>
      <c r="W232" s="160"/>
      <c r="X232" s="160"/>
      <c r="Y232" s="160"/>
      <c r="Z232" s="149"/>
      <c r="AA232" s="149"/>
      <c r="AB232" s="149"/>
      <c r="AC232" s="149"/>
      <c r="AD232" s="149"/>
      <c r="AE232" s="149"/>
      <c r="AF232" s="149"/>
      <c r="AG232" s="149" t="s">
        <v>279</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ht="22.5" outlineLevel="1" x14ac:dyDescent="0.2">
      <c r="A233" s="175">
        <v>57</v>
      </c>
      <c r="B233" s="176" t="s">
        <v>1102</v>
      </c>
      <c r="C233" s="185" t="s">
        <v>1103</v>
      </c>
      <c r="D233" s="177" t="s">
        <v>330</v>
      </c>
      <c r="E233" s="178">
        <v>11</v>
      </c>
      <c r="F233" s="179"/>
      <c r="G233" s="180">
        <f>ROUND(E233*F233,2)</f>
        <v>0</v>
      </c>
      <c r="H233" s="179"/>
      <c r="I233" s="180">
        <f>ROUND(E233*H233,2)</f>
        <v>0</v>
      </c>
      <c r="J233" s="179"/>
      <c r="K233" s="180">
        <f>ROUND(E233*J233,2)</f>
        <v>0</v>
      </c>
      <c r="L233" s="180">
        <v>21</v>
      </c>
      <c r="M233" s="180">
        <f>G233*(1+L233/100)</f>
        <v>0</v>
      </c>
      <c r="N233" s="178">
        <v>4.0000000000000003E-5</v>
      </c>
      <c r="O233" s="178">
        <f>ROUND(E233*N233,2)</f>
        <v>0</v>
      </c>
      <c r="P233" s="178">
        <v>0</v>
      </c>
      <c r="Q233" s="178">
        <f>ROUND(E233*P233,2)</f>
        <v>0</v>
      </c>
      <c r="R233" s="180" t="s">
        <v>378</v>
      </c>
      <c r="S233" s="180" t="s">
        <v>272</v>
      </c>
      <c r="T233" s="181" t="s">
        <v>272</v>
      </c>
      <c r="U233" s="160">
        <v>0</v>
      </c>
      <c r="V233" s="160">
        <f>ROUND(E233*U233,2)</f>
        <v>0</v>
      </c>
      <c r="W233" s="160"/>
      <c r="X233" s="160" t="s">
        <v>379</v>
      </c>
      <c r="Y233" s="160" t="s">
        <v>275</v>
      </c>
      <c r="Z233" s="149"/>
      <c r="AA233" s="149"/>
      <c r="AB233" s="149"/>
      <c r="AC233" s="149"/>
      <c r="AD233" s="149"/>
      <c r="AE233" s="149"/>
      <c r="AF233" s="149"/>
      <c r="AG233" s="149" t="s">
        <v>597</v>
      </c>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2" x14ac:dyDescent="0.2">
      <c r="A234" s="156"/>
      <c r="B234" s="157"/>
      <c r="C234" s="249" t="s">
        <v>944</v>
      </c>
      <c r="D234" s="250"/>
      <c r="E234" s="250"/>
      <c r="F234" s="250"/>
      <c r="G234" s="250"/>
      <c r="H234" s="160"/>
      <c r="I234" s="160"/>
      <c r="J234" s="160"/>
      <c r="K234" s="160"/>
      <c r="L234" s="160"/>
      <c r="M234" s="160"/>
      <c r="N234" s="159"/>
      <c r="O234" s="159"/>
      <c r="P234" s="159"/>
      <c r="Q234" s="159"/>
      <c r="R234" s="160"/>
      <c r="S234" s="160"/>
      <c r="T234" s="160"/>
      <c r="U234" s="160"/>
      <c r="V234" s="160"/>
      <c r="W234" s="160"/>
      <c r="X234" s="160"/>
      <c r="Y234" s="160"/>
      <c r="Z234" s="149"/>
      <c r="AA234" s="149"/>
      <c r="AB234" s="149"/>
      <c r="AC234" s="149"/>
      <c r="AD234" s="149"/>
      <c r="AE234" s="149"/>
      <c r="AF234" s="149"/>
      <c r="AG234" s="149" t="s">
        <v>278</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2" x14ac:dyDescent="0.2">
      <c r="A235" s="156"/>
      <c r="B235" s="157"/>
      <c r="C235" s="186" t="s">
        <v>1104</v>
      </c>
      <c r="D235" s="165"/>
      <c r="E235" s="166">
        <v>11</v>
      </c>
      <c r="F235" s="160"/>
      <c r="G235" s="160"/>
      <c r="H235" s="160"/>
      <c r="I235" s="160"/>
      <c r="J235" s="160"/>
      <c r="K235" s="160"/>
      <c r="L235" s="160"/>
      <c r="M235" s="160"/>
      <c r="N235" s="159"/>
      <c r="O235" s="159"/>
      <c r="P235" s="159"/>
      <c r="Q235" s="159"/>
      <c r="R235" s="160"/>
      <c r="S235" s="160"/>
      <c r="T235" s="160"/>
      <c r="U235" s="160"/>
      <c r="V235" s="160"/>
      <c r="W235" s="160"/>
      <c r="X235" s="160"/>
      <c r="Y235" s="160"/>
      <c r="Z235" s="149"/>
      <c r="AA235" s="149"/>
      <c r="AB235" s="149"/>
      <c r="AC235" s="149"/>
      <c r="AD235" s="149"/>
      <c r="AE235" s="149"/>
      <c r="AF235" s="149"/>
      <c r="AG235" s="149" t="s">
        <v>284</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2" x14ac:dyDescent="0.2">
      <c r="A236" s="156"/>
      <c r="B236" s="157"/>
      <c r="C236" s="251"/>
      <c r="D236" s="252"/>
      <c r="E236" s="252"/>
      <c r="F236" s="252"/>
      <c r="G236" s="252"/>
      <c r="H236" s="160"/>
      <c r="I236" s="160"/>
      <c r="J236" s="160"/>
      <c r="K236" s="160"/>
      <c r="L236" s="160"/>
      <c r="M236" s="160"/>
      <c r="N236" s="159"/>
      <c r="O236" s="159"/>
      <c r="P236" s="159"/>
      <c r="Q236" s="159"/>
      <c r="R236" s="160"/>
      <c r="S236" s="160"/>
      <c r="T236" s="160"/>
      <c r="U236" s="160"/>
      <c r="V236" s="160"/>
      <c r="W236" s="160"/>
      <c r="X236" s="160"/>
      <c r="Y236" s="160"/>
      <c r="Z236" s="149"/>
      <c r="AA236" s="149"/>
      <c r="AB236" s="149"/>
      <c r="AC236" s="149"/>
      <c r="AD236" s="149"/>
      <c r="AE236" s="149"/>
      <c r="AF236" s="149"/>
      <c r="AG236" s="149" t="s">
        <v>279</v>
      </c>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ht="22.5" outlineLevel="1" x14ac:dyDescent="0.2">
      <c r="A237" s="175">
        <v>58</v>
      </c>
      <c r="B237" s="176" t="s">
        <v>1105</v>
      </c>
      <c r="C237" s="185" t="s">
        <v>1106</v>
      </c>
      <c r="D237" s="177" t="s">
        <v>330</v>
      </c>
      <c r="E237" s="178">
        <v>8</v>
      </c>
      <c r="F237" s="179"/>
      <c r="G237" s="180">
        <f>ROUND(E237*F237,2)</f>
        <v>0</v>
      </c>
      <c r="H237" s="179"/>
      <c r="I237" s="180">
        <f>ROUND(E237*H237,2)</f>
        <v>0</v>
      </c>
      <c r="J237" s="179"/>
      <c r="K237" s="180">
        <f>ROUND(E237*J237,2)</f>
        <v>0</v>
      </c>
      <c r="L237" s="180">
        <v>21</v>
      </c>
      <c r="M237" s="180">
        <f>G237*(1+L237/100)</f>
        <v>0</v>
      </c>
      <c r="N237" s="178">
        <v>6.0000000000000002E-5</v>
      </c>
      <c r="O237" s="178">
        <f>ROUND(E237*N237,2)</f>
        <v>0</v>
      </c>
      <c r="P237" s="178">
        <v>0</v>
      </c>
      <c r="Q237" s="178">
        <f>ROUND(E237*P237,2)</f>
        <v>0</v>
      </c>
      <c r="R237" s="180" t="s">
        <v>378</v>
      </c>
      <c r="S237" s="180" t="s">
        <v>272</v>
      </c>
      <c r="T237" s="181" t="s">
        <v>272</v>
      </c>
      <c r="U237" s="160">
        <v>0</v>
      </c>
      <c r="V237" s="160">
        <f>ROUND(E237*U237,2)</f>
        <v>0</v>
      </c>
      <c r="W237" s="160"/>
      <c r="X237" s="160" t="s">
        <v>379</v>
      </c>
      <c r="Y237" s="160" t="s">
        <v>275</v>
      </c>
      <c r="Z237" s="149"/>
      <c r="AA237" s="149"/>
      <c r="AB237" s="149"/>
      <c r="AC237" s="149"/>
      <c r="AD237" s="149"/>
      <c r="AE237" s="149"/>
      <c r="AF237" s="149"/>
      <c r="AG237" s="149" t="s">
        <v>597</v>
      </c>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2" x14ac:dyDescent="0.2">
      <c r="A238" s="156"/>
      <c r="B238" s="157"/>
      <c r="C238" s="186" t="s">
        <v>1107</v>
      </c>
      <c r="D238" s="165"/>
      <c r="E238" s="166">
        <v>8</v>
      </c>
      <c r="F238" s="160"/>
      <c r="G238" s="160"/>
      <c r="H238" s="160"/>
      <c r="I238" s="160"/>
      <c r="J238" s="160"/>
      <c r="K238" s="160"/>
      <c r="L238" s="160"/>
      <c r="M238" s="160"/>
      <c r="N238" s="159"/>
      <c r="O238" s="159"/>
      <c r="P238" s="159"/>
      <c r="Q238" s="159"/>
      <c r="R238" s="160"/>
      <c r="S238" s="160"/>
      <c r="T238" s="160"/>
      <c r="U238" s="160"/>
      <c r="V238" s="160"/>
      <c r="W238" s="160"/>
      <c r="X238" s="160"/>
      <c r="Y238" s="160"/>
      <c r="Z238" s="149"/>
      <c r="AA238" s="149"/>
      <c r="AB238" s="149"/>
      <c r="AC238" s="149"/>
      <c r="AD238" s="149"/>
      <c r="AE238" s="149"/>
      <c r="AF238" s="149"/>
      <c r="AG238" s="149" t="s">
        <v>284</v>
      </c>
      <c r="AH238" s="149">
        <v>0</v>
      </c>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2" x14ac:dyDescent="0.2">
      <c r="A239" s="156"/>
      <c r="B239" s="157"/>
      <c r="C239" s="251"/>
      <c r="D239" s="252"/>
      <c r="E239" s="252"/>
      <c r="F239" s="252"/>
      <c r="G239" s="252"/>
      <c r="H239" s="160"/>
      <c r="I239" s="160"/>
      <c r="J239" s="160"/>
      <c r="K239" s="160"/>
      <c r="L239" s="160"/>
      <c r="M239" s="160"/>
      <c r="N239" s="159"/>
      <c r="O239" s="159"/>
      <c r="P239" s="159"/>
      <c r="Q239" s="159"/>
      <c r="R239" s="160"/>
      <c r="S239" s="160"/>
      <c r="T239" s="160"/>
      <c r="U239" s="160"/>
      <c r="V239" s="160"/>
      <c r="W239" s="160"/>
      <c r="X239" s="160"/>
      <c r="Y239" s="160"/>
      <c r="Z239" s="149"/>
      <c r="AA239" s="149"/>
      <c r="AB239" s="149"/>
      <c r="AC239" s="149"/>
      <c r="AD239" s="149"/>
      <c r="AE239" s="149"/>
      <c r="AF239" s="149"/>
      <c r="AG239" s="149" t="s">
        <v>279</v>
      </c>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ht="22.5" outlineLevel="1" x14ac:dyDescent="0.2">
      <c r="A240" s="175">
        <v>59</v>
      </c>
      <c r="B240" s="176" t="s">
        <v>1108</v>
      </c>
      <c r="C240" s="185" t="s">
        <v>1109</v>
      </c>
      <c r="D240" s="177" t="s">
        <v>330</v>
      </c>
      <c r="E240" s="178">
        <v>5</v>
      </c>
      <c r="F240" s="179"/>
      <c r="G240" s="180">
        <f>ROUND(E240*F240,2)</f>
        <v>0</v>
      </c>
      <c r="H240" s="179"/>
      <c r="I240" s="180">
        <f>ROUND(E240*H240,2)</f>
        <v>0</v>
      </c>
      <c r="J240" s="179"/>
      <c r="K240" s="180">
        <f>ROUND(E240*J240,2)</f>
        <v>0</v>
      </c>
      <c r="L240" s="180">
        <v>21</v>
      </c>
      <c r="M240" s="180">
        <f>G240*(1+L240/100)</f>
        <v>0</v>
      </c>
      <c r="N240" s="178">
        <v>6.9999999999999994E-5</v>
      </c>
      <c r="O240" s="178">
        <f>ROUND(E240*N240,2)</f>
        <v>0</v>
      </c>
      <c r="P240" s="178">
        <v>0</v>
      </c>
      <c r="Q240" s="178">
        <f>ROUND(E240*P240,2)</f>
        <v>0</v>
      </c>
      <c r="R240" s="180" t="s">
        <v>378</v>
      </c>
      <c r="S240" s="180" t="s">
        <v>272</v>
      </c>
      <c r="T240" s="181" t="s">
        <v>272</v>
      </c>
      <c r="U240" s="160">
        <v>0</v>
      </c>
      <c r="V240" s="160">
        <f>ROUND(E240*U240,2)</f>
        <v>0</v>
      </c>
      <c r="W240" s="160"/>
      <c r="X240" s="160" t="s">
        <v>379</v>
      </c>
      <c r="Y240" s="160" t="s">
        <v>275</v>
      </c>
      <c r="Z240" s="149"/>
      <c r="AA240" s="149"/>
      <c r="AB240" s="149"/>
      <c r="AC240" s="149"/>
      <c r="AD240" s="149"/>
      <c r="AE240" s="149"/>
      <c r="AF240" s="149"/>
      <c r="AG240" s="149" t="s">
        <v>597</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2" x14ac:dyDescent="0.2">
      <c r="A241" s="156"/>
      <c r="B241" s="157"/>
      <c r="C241" s="249" t="s">
        <v>944</v>
      </c>
      <c r="D241" s="250"/>
      <c r="E241" s="250"/>
      <c r="F241" s="250"/>
      <c r="G241" s="250"/>
      <c r="H241" s="160"/>
      <c r="I241" s="160"/>
      <c r="J241" s="160"/>
      <c r="K241" s="160"/>
      <c r="L241" s="160"/>
      <c r="M241" s="160"/>
      <c r="N241" s="159"/>
      <c r="O241" s="159"/>
      <c r="P241" s="159"/>
      <c r="Q241" s="159"/>
      <c r="R241" s="160"/>
      <c r="S241" s="160"/>
      <c r="T241" s="160"/>
      <c r="U241" s="160"/>
      <c r="V241" s="160"/>
      <c r="W241" s="160"/>
      <c r="X241" s="160"/>
      <c r="Y241" s="160"/>
      <c r="Z241" s="149"/>
      <c r="AA241" s="149"/>
      <c r="AB241" s="149"/>
      <c r="AC241" s="149"/>
      <c r="AD241" s="149"/>
      <c r="AE241" s="149"/>
      <c r="AF241" s="149"/>
      <c r="AG241" s="149" t="s">
        <v>278</v>
      </c>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2" x14ac:dyDescent="0.2">
      <c r="A242" s="156"/>
      <c r="B242" s="157"/>
      <c r="C242" s="186" t="s">
        <v>1110</v>
      </c>
      <c r="D242" s="165"/>
      <c r="E242" s="166">
        <v>5</v>
      </c>
      <c r="F242" s="160"/>
      <c r="G242" s="160"/>
      <c r="H242" s="160"/>
      <c r="I242" s="160"/>
      <c r="J242" s="160"/>
      <c r="K242" s="160"/>
      <c r="L242" s="160"/>
      <c r="M242" s="160"/>
      <c r="N242" s="159"/>
      <c r="O242" s="159"/>
      <c r="P242" s="159"/>
      <c r="Q242" s="159"/>
      <c r="R242" s="160"/>
      <c r="S242" s="160"/>
      <c r="T242" s="160"/>
      <c r="U242" s="160"/>
      <c r="V242" s="160"/>
      <c r="W242" s="160"/>
      <c r="X242" s="160"/>
      <c r="Y242" s="160"/>
      <c r="Z242" s="149"/>
      <c r="AA242" s="149"/>
      <c r="AB242" s="149"/>
      <c r="AC242" s="149"/>
      <c r="AD242" s="149"/>
      <c r="AE242" s="149"/>
      <c r="AF242" s="149"/>
      <c r="AG242" s="149" t="s">
        <v>284</v>
      </c>
      <c r="AH242" s="149">
        <v>0</v>
      </c>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2" x14ac:dyDescent="0.2">
      <c r="A243" s="156"/>
      <c r="B243" s="157"/>
      <c r="C243" s="251"/>
      <c r="D243" s="252"/>
      <c r="E243" s="252"/>
      <c r="F243" s="252"/>
      <c r="G243" s="252"/>
      <c r="H243" s="160"/>
      <c r="I243" s="160"/>
      <c r="J243" s="160"/>
      <c r="K243" s="160"/>
      <c r="L243" s="160"/>
      <c r="M243" s="160"/>
      <c r="N243" s="159"/>
      <c r="O243" s="159"/>
      <c r="P243" s="159"/>
      <c r="Q243" s="159"/>
      <c r="R243" s="160"/>
      <c r="S243" s="160"/>
      <c r="T243" s="160"/>
      <c r="U243" s="160"/>
      <c r="V243" s="160"/>
      <c r="W243" s="160"/>
      <c r="X243" s="160"/>
      <c r="Y243" s="160"/>
      <c r="Z243" s="149"/>
      <c r="AA243" s="149"/>
      <c r="AB243" s="149"/>
      <c r="AC243" s="149"/>
      <c r="AD243" s="149"/>
      <c r="AE243" s="149"/>
      <c r="AF243" s="149"/>
      <c r="AG243" s="149" t="s">
        <v>279</v>
      </c>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ht="22.5" outlineLevel="1" x14ac:dyDescent="0.2">
      <c r="A244" s="175">
        <v>60</v>
      </c>
      <c r="B244" s="176" t="s">
        <v>1111</v>
      </c>
      <c r="C244" s="185" t="s">
        <v>1112</v>
      </c>
      <c r="D244" s="177" t="s">
        <v>330</v>
      </c>
      <c r="E244" s="178">
        <v>13</v>
      </c>
      <c r="F244" s="179"/>
      <c r="G244" s="180">
        <f>ROUND(E244*F244,2)</f>
        <v>0</v>
      </c>
      <c r="H244" s="179"/>
      <c r="I244" s="180">
        <f>ROUND(E244*H244,2)</f>
        <v>0</v>
      </c>
      <c r="J244" s="179"/>
      <c r="K244" s="180">
        <f>ROUND(E244*J244,2)</f>
        <v>0</v>
      </c>
      <c r="L244" s="180">
        <v>21</v>
      </c>
      <c r="M244" s="180">
        <f>G244*(1+L244/100)</f>
        <v>0</v>
      </c>
      <c r="N244" s="178">
        <v>1.4999999999999999E-4</v>
      </c>
      <c r="O244" s="178">
        <f>ROUND(E244*N244,2)</f>
        <v>0</v>
      </c>
      <c r="P244" s="178">
        <v>0</v>
      </c>
      <c r="Q244" s="178">
        <f>ROUND(E244*P244,2)</f>
        <v>0</v>
      </c>
      <c r="R244" s="180" t="s">
        <v>378</v>
      </c>
      <c r="S244" s="180" t="s">
        <v>272</v>
      </c>
      <c r="T244" s="181" t="s">
        <v>272</v>
      </c>
      <c r="U244" s="160">
        <v>0</v>
      </c>
      <c r="V244" s="160">
        <f>ROUND(E244*U244,2)</f>
        <v>0</v>
      </c>
      <c r="W244" s="160"/>
      <c r="X244" s="160" t="s">
        <v>379</v>
      </c>
      <c r="Y244" s="160" t="s">
        <v>275</v>
      </c>
      <c r="Z244" s="149"/>
      <c r="AA244" s="149"/>
      <c r="AB244" s="149"/>
      <c r="AC244" s="149"/>
      <c r="AD244" s="149"/>
      <c r="AE244" s="149"/>
      <c r="AF244" s="149"/>
      <c r="AG244" s="149" t="s">
        <v>597</v>
      </c>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2" x14ac:dyDescent="0.2">
      <c r="A245" s="156"/>
      <c r="B245" s="157"/>
      <c r="C245" s="249" t="s">
        <v>944</v>
      </c>
      <c r="D245" s="250"/>
      <c r="E245" s="250"/>
      <c r="F245" s="250"/>
      <c r="G245" s="250"/>
      <c r="H245" s="160"/>
      <c r="I245" s="160"/>
      <c r="J245" s="160"/>
      <c r="K245" s="160"/>
      <c r="L245" s="160"/>
      <c r="M245" s="160"/>
      <c r="N245" s="159"/>
      <c r="O245" s="159"/>
      <c r="P245" s="159"/>
      <c r="Q245" s="159"/>
      <c r="R245" s="160"/>
      <c r="S245" s="160"/>
      <c r="T245" s="160"/>
      <c r="U245" s="160"/>
      <c r="V245" s="160"/>
      <c r="W245" s="160"/>
      <c r="X245" s="160"/>
      <c r="Y245" s="160"/>
      <c r="Z245" s="149"/>
      <c r="AA245" s="149"/>
      <c r="AB245" s="149"/>
      <c r="AC245" s="149"/>
      <c r="AD245" s="149"/>
      <c r="AE245" s="149"/>
      <c r="AF245" s="149"/>
      <c r="AG245" s="149" t="s">
        <v>278</v>
      </c>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2" x14ac:dyDescent="0.2">
      <c r="A246" s="156"/>
      <c r="B246" s="157"/>
      <c r="C246" s="186" t="s">
        <v>1113</v>
      </c>
      <c r="D246" s="165"/>
      <c r="E246" s="166">
        <v>13</v>
      </c>
      <c r="F246" s="160"/>
      <c r="G246" s="160"/>
      <c r="H246" s="160"/>
      <c r="I246" s="160"/>
      <c r="J246" s="160"/>
      <c r="K246" s="160"/>
      <c r="L246" s="160"/>
      <c r="M246" s="160"/>
      <c r="N246" s="159"/>
      <c r="O246" s="159"/>
      <c r="P246" s="159"/>
      <c r="Q246" s="159"/>
      <c r="R246" s="160"/>
      <c r="S246" s="160"/>
      <c r="T246" s="160"/>
      <c r="U246" s="160"/>
      <c r="V246" s="160"/>
      <c r="W246" s="160"/>
      <c r="X246" s="160"/>
      <c r="Y246" s="160"/>
      <c r="Z246" s="149"/>
      <c r="AA246" s="149"/>
      <c r="AB246" s="149"/>
      <c r="AC246" s="149"/>
      <c r="AD246" s="149"/>
      <c r="AE246" s="149"/>
      <c r="AF246" s="149"/>
      <c r="AG246" s="149" t="s">
        <v>284</v>
      </c>
      <c r="AH246" s="149">
        <v>0</v>
      </c>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2" x14ac:dyDescent="0.2">
      <c r="A247" s="156"/>
      <c r="B247" s="157"/>
      <c r="C247" s="251"/>
      <c r="D247" s="252"/>
      <c r="E247" s="252"/>
      <c r="F247" s="252"/>
      <c r="G247" s="252"/>
      <c r="H247" s="160"/>
      <c r="I247" s="160"/>
      <c r="J247" s="160"/>
      <c r="K247" s="160"/>
      <c r="L247" s="160"/>
      <c r="M247" s="160"/>
      <c r="N247" s="159"/>
      <c r="O247" s="159"/>
      <c r="P247" s="159"/>
      <c r="Q247" s="159"/>
      <c r="R247" s="160"/>
      <c r="S247" s="160"/>
      <c r="T247" s="160"/>
      <c r="U247" s="160"/>
      <c r="V247" s="160"/>
      <c r="W247" s="160"/>
      <c r="X247" s="160"/>
      <c r="Y247" s="160"/>
      <c r="Z247" s="149"/>
      <c r="AA247" s="149"/>
      <c r="AB247" s="149"/>
      <c r="AC247" s="149"/>
      <c r="AD247" s="149"/>
      <c r="AE247" s="149"/>
      <c r="AF247" s="149"/>
      <c r="AG247" s="149" t="s">
        <v>279</v>
      </c>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ht="22.5" outlineLevel="1" x14ac:dyDescent="0.2">
      <c r="A248" s="175">
        <v>61</v>
      </c>
      <c r="B248" s="176" t="s">
        <v>1114</v>
      </c>
      <c r="C248" s="185" t="s">
        <v>1115</v>
      </c>
      <c r="D248" s="177" t="s">
        <v>330</v>
      </c>
      <c r="E248" s="178">
        <v>14</v>
      </c>
      <c r="F248" s="179"/>
      <c r="G248" s="180">
        <f>ROUND(E248*F248,2)</f>
        <v>0</v>
      </c>
      <c r="H248" s="179"/>
      <c r="I248" s="180">
        <f>ROUND(E248*H248,2)</f>
        <v>0</v>
      </c>
      <c r="J248" s="179"/>
      <c r="K248" s="180">
        <f>ROUND(E248*J248,2)</f>
        <v>0</v>
      </c>
      <c r="L248" s="180">
        <v>21</v>
      </c>
      <c r="M248" s="180">
        <f>G248*(1+L248/100)</f>
        <v>0</v>
      </c>
      <c r="N248" s="178">
        <v>1.9000000000000001E-4</v>
      </c>
      <c r="O248" s="178">
        <f>ROUND(E248*N248,2)</f>
        <v>0</v>
      </c>
      <c r="P248" s="178">
        <v>0</v>
      </c>
      <c r="Q248" s="178">
        <f>ROUND(E248*P248,2)</f>
        <v>0</v>
      </c>
      <c r="R248" s="180" t="s">
        <v>378</v>
      </c>
      <c r="S248" s="180" t="s">
        <v>272</v>
      </c>
      <c r="T248" s="181" t="s">
        <v>272</v>
      </c>
      <c r="U248" s="160">
        <v>0</v>
      </c>
      <c r="V248" s="160">
        <f>ROUND(E248*U248,2)</f>
        <v>0</v>
      </c>
      <c r="W248" s="160"/>
      <c r="X248" s="160" t="s">
        <v>379</v>
      </c>
      <c r="Y248" s="160" t="s">
        <v>275</v>
      </c>
      <c r="Z248" s="149"/>
      <c r="AA248" s="149"/>
      <c r="AB248" s="149"/>
      <c r="AC248" s="149"/>
      <c r="AD248" s="149"/>
      <c r="AE248" s="149"/>
      <c r="AF248" s="149"/>
      <c r="AG248" s="149" t="s">
        <v>597</v>
      </c>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2" x14ac:dyDescent="0.2">
      <c r="A249" s="156"/>
      <c r="B249" s="157"/>
      <c r="C249" s="249" t="s">
        <v>944</v>
      </c>
      <c r="D249" s="250"/>
      <c r="E249" s="250"/>
      <c r="F249" s="250"/>
      <c r="G249" s="250"/>
      <c r="H249" s="160"/>
      <c r="I249" s="160"/>
      <c r="J249" s="160"/>
      <c r="K249" s="160"/>
      <c r="L249" s="160"/>
      <c r="M249" s="160"/>
      <c r="N249" s="159"/>
      <c r="O249" s="159"/>
      <c r="P249" s="159"/>
      <c r="Q249" s="159"/>
      <c r="R249" s="160"/>
      <c r="S249" s="160"/>
      <c r="T249" s="160"/>
      <c r="U249" s="160"/>
      <c r="V249" s="160"/>
      <c r="W249" s="160"/>
      <c r="X249" s="160"/>
      <c r="Y249" s="160"/>
      <c r="Z249" s="149"/>
      <c r="AA249" s="149"/>
      <c r="AB249" s="149"/>
      <c r="AC249" s="149"/>
      <c r="AD249" s="149"/>
      <c r="AE249" s="149"/>
      <c r="AF249" s="149"/>
      <c r="AG249" s="149" t="s">
        <v>278</v>
      </c>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2" x14ac:dyDescent="0.2">
      <c r="A250" s="156"/>
      <c r="B250" s="157"/>
      <c r="C250" s="186" t="s">
        <v>1116</v>
      </c>
      <c r="D250" s="165"/>
      <c r="E250" s="166">
        <v>14</v>
      </c>
      <c r="F250" s="160"/>
      <c r="G250" s="160"/>
      <c r="H250" s="160"/>
      <c r="I250" s="160"/>
      <c r="J250" s="160"/>
      <c r="K250" s="160"/>
      <c r="L250" s="160"/>
      <c r="M250" s="160"/>
      <c r="N250" s="159"/>
      <c r="O250" s="159"/>
      <c r="P250" s="159"/>
      <c r="Q250" s="159"/>
      <c r="R250" s="160"/>
      <c r="S250" s="160"/>
      <c r="T250" s="160"/>
      <c r="U250" s="160"/>
      <c r="V250" s="160"/>
      <c r="W250" s="160"/>
      <c r="X250" s="160"/>
      <c r="Y250" s="160"/>
      <c r="Z250" s="149"/>
      <c r="AA250" s="149"/>
      <c r="AB250" s="149"/>
      <c r="AC250" s="149"/>
      <c r="AD250" s="149"/>
      <c r="AE250" s="149"/>
      <c r="AF250" s="149"/>
      <c r="AG250" s="149" t="s">
        <v>284</v>
      </c>
      <c r="AH250" s="149">
        <v>0</v>
      </c>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2" x14ac:dyDescent="0.2">
      <c r="A251" s="156"/>
      <c r="B251" s="157"/>
      <c r="C251" s="251"/>
      <c r="D251" s="252"/>
      <c r="E251" s="252"/>
      <c r="F251" s="252"/>
      <c r="G251" s="252"/>
      <c r="H251" s="160"/>
      <c r="I251" s="160"/>
      <c r="J251" s="160"/>
      <c r="K251" s="160"/>
      <c r="L251" s="160"/>
      <c r="M251" s="160"/>
      <c r="N251" s="159"/>
      <c r="O251" s="159"/>
      <c r="P251" s="159"/>
      <c r="Q251" s="159"/>
      <c r="R251" s="160"/>
      <c r="S251" s="160"/>
      <c r="T251" s="160"/>
      <c r="U251" s="160"/>
      <c r="V251" s="160"/>
      <c r="W251" s="160"/>
      <c r="X251" s="160"/>
      <c r="Y251" s="160"/>
      <c r="Z251" s="149"/>
      <c r="AA251" s="149"/>
      <c r="AB251" s="149"/>
      <c r="AC251" s="149"/>
      <c r="AD251" s="149"/>
      <c r="AE251" s="149"/>
      <c r="AF251" s="149"/>
      <c r="AG251" s="149" t="s">
        <v>279</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ht="22.5" outlineLevel="1" x14ac:dyDescent="0.2">
      <c r="A252" s="175">
        <v>62</v>
      </c>
      <c r="B252" s="176" t="s">
        <v>1117</v>
      </c>
      <c r="C252" s="185" t="s">
        <v>1118</v>
      </c>
      <c r="D252" s="177" t="s">
        <v>357</v>
      </c>
      <c r="E252" s="178">
        <v>1</v>
      </c>
      <c r="F252" s="179"/>
      <c r="G252" s="180">
        <f>ROUND(E252*F252,2)</f>
        <v>0</v>
      </c>
      <c r="H252" s="179"/>
      <c r="I252" s="180">
        <f>ROUND(E252*H252,2)</f>
        <v>0</v>
      </c>
      <c r="J252" s="179"/>
      <c r="K252" s="180">
        <f>ROUND(E252*J252,2)</f>
        <v>0</v>
      </c>
      <c r="L252" s="180">
        <v>21</v>
      </c>
      <c r="M252" s="180">
        <f>G252*(1+L252/100)</f>
        <v>0</v>
      </c>
      <c r="N252" s="178">
        <v>2.9999999999999997E-4</v>
      </c>
      <c r="O252" s="178">
        <f>ROUND(E252*N252,2)</f>
        <v>0</v>
      </c>
      <c r="P252" s="178">
        <v>0</v>
      </c>
      <c r="Q252" s="178">
        <f>ROUND(E252*P252,2)</f>
        <v>0</v>
      </c>
      <c r="R252" s="180" t="s">
        <v>378</v>
      </c>
      <c r="S252" s="180" t="s">
        <v>272</v>
      </c>
      <c r="T252" s="181" t="s">
        <v>272</v>
      </c>
      <c r="U252" s="160">
        <v>0</v>
      </c>
      <c r="V252" s="160">
        <f>ROUND(E252*U252,2)</f>
        <v>0</v>
      </c>
      <c r="W252" s="160"/>
      <c r="X252" s="160" t="s">
        <v>379</v>
      </c>
      <c r="Y252" s="160" t="s">
        <v>275</v>
      </c>
      <c r="Z252" s="149"/>
      <c r="AA252" s="149"/>
      <c r="AB252" s="149"/>
      <c r="AC252" s="149"/>
      <c r="AD252" s="149"/>
      <c r="AE252" s="149"/>
      <c r="AF252" s="149"/>
      <c r="AG252" s="149" t="s">
        <v>597</v>
      </c>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2" x14ac:dyDescent="0.2">
      <c r="A253" s="156"/>
      <c r="B253" s="157"/>
      <c r="C253" s="249" t="s">
        <v>1119</v>
      </c>
      <c r="D253" s="250"/>
      <c r="E253" s="250"/>
      <c r="F253" s="250"/>
      <c r="G253" s="250"/>
      <c r="H253" s="160"/>
      <c r="I253" s="160"/>
      <c r="J253" s="160"/>
      <c r="K253" s="160"/>
      <c r="L253" s="160"/>
      <c r="M253" s="160"/>
      <c r="N253" s="159"/>
      <c r="O253" s="159"/>
      <c r="P253" s="159"/>
      <c r="Q253" s="159"/>
      <c r="R253" s="160"/>
      <c r="S253" s="160"/>
      <c r="T253" s="160"/>
      <c r="U253" s="160"/>
      <c r="V253" s="160"/>
      <c r="W253" s="160"/>
      <c r="X253" s="160"/>
      <c r="Y253" s="160"/>
      <c r="Z253" s="149"/>
      <c r="AA253" s="149"/>
      <c r="AB253" s="149"/>
      <c r="AC253" s="149"/>
      <c r="AD253" s="149"/>
      <c r="AE253" s="149"/>
      <c r="AF253" s="149"/>
      <c r="AG253" s="149" t="s">
        <v>278</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2" x14ac:dyDescent="0.2">
      <c r="A254" s="156"/>
      <c r="B254" s="157"/>
      <c r="C254" s="186" t="s">
        <v>143</v>
      </c>
      <c r="D254" s="165"/>
      <c r="E254" s="166">
        <v>1</v>
      </c>
      <c r="F254" s="160"/>
      <c r="G254" s="160"/>
      <c r="H254" s="160"/>
      <c r="I254" s="160"/>
      <c r="J254" s="160"/>
      <c r="K254" s="160"/>
      <c r="L254" s="160"/>
      <c r="M254" s="160"/>
      <c r="N254" s="159"/>
      <c r="O254" s="159"/>
      <c r="P254" s="159"/>
      <c r="Q254" s="159"/>
      <c r="R254" s="160"/>
      <c r="S254" s="160"/>
      <c r="T254" s="160"/>
      <c r="U254" s="160"/>
      <c r="V254" s="160"/>
      <c r="W254" s="160"/>
      <c r="X254" s="160"/>
      <c r="Y254" s="160"/>
      <c r="Z254" s="149"/>
      <c r="AA254" s="149"/>
      <c r="AB254" s="149"/>
      <c r="AC254" s="149"/>
      <c r="AD254" s="149"/>
      <c r="AE254" s="149"/>
      <c r="AF254" s="149"/>
      <c r="AG254" s="149" t="s">
        <v>284</v>
      </c>
      <c r="AH254" s="149">
        <v>0</v>
      </c>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2" x14ac:dyDescent="0.2">
      <c r="A255" s="156"/>
      <c r="B255" s="157"/>
      <c r="C255" s="251"/>
      <c r="D255" s="252"/>
      <c r="E255" s="252"/>
      <c r="F255" s="252"/>
      <c r="G255" s="252"/>
      <c r="H255" s="160"/>
      <c r="I255" s="160"/>
      <c r="J255" s="160"/>
      <c r="K255" s="160"/>
      <c r="L255" s="160"/>
      <c r="M255" s="160"/>
      <c r="N255" s="159"/>
      <c r="O255" s="159"/>
      <c r="P255" s="159"/>
      <c r="Q255" s="159"/>
      <c r="R255" s="160"/>
      <c r="S255" s="160"/>
      <c r="T255" s="160"/>
      <c r="U255" s="160"/>
      <c r="V255" s="160"/>
      <c r="W255" s="160"/>
      <c r="X255" s="160"/>
      <c r="Y255" s="160"/>
      <c r="Z255" s="149"/>
      <c r="AA255" s="149"/>
      <c r="AB255" s="149"/>
      <c r="AC255" s="149"/>
      <c r="AD255" s="149"/>
      <c r="AE255" s="149"/>
      <c r="AF255" s="149"/>
      <c r="AG255" s="149" t="s">
        <v>279</v>
      </c>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ht="22.5" outlineLevel="1" x14ac:dyDescent="0.2">
      <c r="A256" s="175">
        <v>63</v>
      </c>
      <c r="B256" s="176" t="s">
        <v>1120</v>
      </c>
      <c r="C256" s="185" t="s">
        <v>1121</v>
      </c>
      <c r="D256" s="177" t="s">
        <v>357</v>
      </c>
      <c r="E256" s="178">
        <v>1</v>
      </c>
      <c r="F256" s="179"/>
      <c r="G256" s="180">
        <f>ROUND(E256*F256,2)</f>
        <v>0</v>
      </c>
      <c r="H256" s="179"/>
      <c r="I256" s="180">
        <f>ROUND(E256*H256,2)</f>
        <v>0</v>
      </c>
      <c r="J256" s="179"/>
      <c r="K256" s="180">
        <f>ROUND(E256*J256,2)</f>
        <v>0</v>
      </c>
      <c r="L256" s="180">
        <v>21</v>
      </c>
      <c r="M256" s="180">
        <f>G256*(1+L256/100)</f>
        <v>0</v>
      </c>
      <c r="N256" s="178">
        <v>4.0000000000000002E-4</v>
      </c>
      <c r="O256" s="178">
        <f>ROUND(E256*N256,2)</f>
        <v>0</v>
      </c>
      <c r="P256" s="178">
        <v>0</v>
      </c>
      <c r="Q256" s="178">
        <f>ROUND(E256*P256,2)</f>
        <v>0</v>
      </c>
      <c r="R256" s="180" t="s">
        <v>378</v>
      </c>
      <c r="S256" s="180" t="s">
        <v>272</v>
      </c>
      <c r="T256" s="181" t="s">
        <v>272</v>
      </c>
      <c r="U256" s="160">
        <v>0</v>
      </c>
      <c r="V256" s="160">
        <f>ROUND(E256*U256,2)</f>
        <v>0</v>
      </c>
      <c r="W256" s="160"/>
      <c r="X256" s="160" t="s">
        <v>379</v>
      </c>
      <c r="Y256" s="160" t="s">
        <v>275</v>
      </c>
      <c r="Z256" s="149"/>
      <c r="AA256" s="149"/>
      <c r="AB256" s="149"/>
      <c r="AC256" s="149"/>
      <c r="AD256" s="149"/>
      <c r="AE256" s="149"/>
      <c r="AF256" s="149"/>
      <c r="AG256" s="149" t="s">
        <v>597</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2" x14ac:dyDescent="0.2">
      <c r="A257" s="156"/>
      <c r="B257" s="157"/>
      <c r="C257" s="249" t="s">
        <v>1119</v>
      </c>
      <c r="D257" s="250"/>
      <c r="E257" s="250"/>
      <c r="F257" s="250"/>
      <c r="G257" s="250"/>
      <c r="H257" s="160"/>
      <c r="I257" s="160"/>
      <c r="J257" s="160"/>
      <c r="K257" s="160"/>
      <c r="L257" s="160"/>
      <c r="M257" s="160"/>
      <c r="N257" s="159"/>
      <c r="O257" s="159"/>
      <c r="P257" s="159"/>
      <c r="Q257" s="159"/>
      <c r="R257" s="160"/>
      <c r="S257" s="160"/>
      <c r="T257" s="160"/>
      <c r="U257" s="160"/>
      <c r="V257" s="160"/>
      <c r="W257" s="160"/>
      <c r="X257" s="160"/>
      <c r="Y257" s="160"/>
      <c r="Z257" s="149"/>
      <c r="AA257" s="149"/>
      <c r="AB257" s="149"/>
      <c r="AC257" s="149"/>
      <c r="AD257" s="149"/>
      <c r="AE257" s="149"/>
      <c r="AF257" s="149"/>
      <c r="AG257" s="149" t="s">
        <v>278</v>
      </c>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2" x14ac:dyDescent="0.2">
      <c r="A258" s="156"/>
      <c r="B258" s="157"/>
      <c r="C258" s="186" t="s">
        <v>143</v>
      </c>
      <c r="D258" s="165"/>
      <c r="E258" s="166">
        <v>1</v>
      </c>
      <c r="F258" s="160"/>
      <c r="G258" s="160"/>
      <c r="H258" s="160"/>
      <c r="I258" s="160"/>
      <c r="J258" s="160"/>
      <c r="K258" s="160"/>
      <c r="L258" s="160"/>
      <c r="M258" s="160"/>
      <c r="N258" s="159"/>
      <c r="O258" s="159"/>
      <c r="P258" s="159"/>
      <c r="Q258" s="159"/>
      <c r="R258" s="160"/>
      <c r="S258" s="160"/>
      <c r="T258" s="160"/>
      <c r="U258" s="160"/>
      <c r="V258" s="160"/>
      <c r="W258" s="160"/>
      <c r="X258" s="160"/>
      <c r="Y258" s="160"/>
      <c r="Z258" s="149"/>
      <c r="AA258" s="149"/>
      <c r="AB258" s="149"/>
      <c r="AC258" s="149"/>
      <c r="AD258" s="149"/>
      <c r="AE258" s="149"/>
      <c r="AF258" s="149"/>
      <c r="AG258" s="149" t="s">
        <v>284</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2" x14ac:dyDescent="0.2">
      <c r="A259" s="156"/>
      <c r="B259" s="157"/>
      <c r="C259" s="251"/>
      <c r="D259" s="252"/>
      <c r="E259" s="252"/>
      <c r="F259" s="252"/>
      <c r="G259" s="252"/>
      <c r="H259" s="160"/>
      <c r="I259" s="160"/>
      <c r="J259" s="160"/>
      <c r="K259" s="160"/>
      <c r="L259" s="160"/>
      <c r="M259" s="160"/>
      <c r="N259" s="159"/>
      <c r="O259" s="159"/>
      <c r="P259" s="159"/>
      <c r="Q259" s="159"/>
      <c r="R259" s="160"/>
      <c r="S259" s="160"/>
      <c r="T259" s="160"/>
      <c r="U259" s="160"/>
      <c r="V259" s="160"/>
      <c r="W259" s="160"/>
      <c r="X259" s="160"/>
      <c r="Y259" s="160"/>
      <c r="Z259" s="149"/>
      <c r="AA259" s="149"/>
      <c r="AB259" s="149"/>
      <c r="AC259" s="149"/>
      <c r="AD259" s="149"/>
      <c r="AE259" s="149"/>
      <c r="AF259" s="149"/>
      <c r="AG259" s="149" t="s">
        <v>279</v>
      </c>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ht="22.5" outlineLevel="1" x14ac:dyDescent="0.2">
      <c r="A260" s="175">
        <v>64</v>
      </c>
      <c r="B260" s="176" t="s">
        <v>1122</v>
      </c>
      <c r="C260" s="185" t="s">
        <v>1123</v>
      </c>
      <c r="D260" s="177" t="s">
        <v>357</v>
      </c>
      <c r="E260" s="178">
        <v>8</v>
      </c>
      <c r="F260" s="179"/>
      <c r="G260" s="180">
        <f>ROUND(E260*F260,2)</f>
        <v>0</v>
      </c>
      <c r="H260" s="179"/>
      <c r="I260" s="180">
        <f>ROUND(E260*H260,2)</f>
        <v>0</v>
      </c>
      <c r="J260" s="179"/>
      <c r="K260" s="180">
        <f>ROUND(E260*J260,2)</f>
        <v>0</v>
      </c>
      <c r="L260" s="180">
        <v>21</v>
      </c>
      <c r="M260" s="180">
        <f>G260*(1+L260/100)</f>
        <v>0</v>
      </c>
      <c r="N260" s="178">
        <v>6.7000000000000002E-4</v>
      </c>
      <c r="O260" s="178">
        <f>ROUND(E260*N260,2)</f>
        <v>0.01</v>
      </c>
      <c r="P260" s="178">
        <v>0</v>
      </c>
      <c r="Q260" s="178">
        <f>ROUND(E260*P260,2)</f>
        <v>0</v>
      </c>
      <c r="R260" s="180" t="s">
        <v>378</v>
      </c>
      <c r="S260" s="180" t="s">
        <v>272</v>
      </c>
      <c r="T260" s="181" t="s">
        <v>272</v>
      </c>
      <c r="U260" s="160">
        <v>0</v>
      </c>
      <c r="V260" s="160">
        <f>ROUND(E260*U260,2)</f>
        <v>0</v>
      </c>
      <c r="W260" s="160"/>
      <c r="X260" s="160" t="s">
        <v>379</v>
      </c>
      <c r="Y260" s="160" t="s">
        <v>275</v>
      </c>
      <c r="Z260" s="149"/>
      <c r="AA260" s="149"/>
      <c r="AB260" s="149"/>
      <c r="AC260" s="149"/>
      <c r="AD260" s="149"/>
      <c r="AE260" s="149"/>
      <c r="AF260" s="149"/>
      <c r="AG260" s="149" t="s">
        <v>597</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2" x14ac:dyDescent="0.2">
      <c r="A261" s="156"/>
      <c r="B261" s="157"/>
      <c r="C261" s="249" t="s">
        <v>1119</v>
      </c>
      <c r="D261" s="250"/>
      <c r="E261" s="250"/>
      <c r="F261" s="250"/>
      <c r="G261" s="250"/>
      <c r="H261" s="160"/>
      <c r="I261" s="160"/>
      <c r="J261" s="160"/>
      <c r="K261" s="160"/>
      <c r="L261" s="160"/>
      <c r="M261" s="160"/>
      <c r="N261" s="159"/>
      <c r="O261" s="159"/>
      <c r="P261" s="159"/>
      <c r="Q261" s="159"/>
      <c r="R261" s="160"/>
      <c r="S261" s="160"/>
      <c r="T261" s="160"/>
      <c r="U261" s="160"/>
      <c r="V261" s="160"/>
      <c r="W261" s="160"/>
      <c r="X261" s="160"/>
      <c r="Y261" s="160"/>
      <c r="Z261" s="149"/>
      <c r="AA261" s="149"/>
      <c r="AB261" s="149"/>
      <c r="AC261" s="149"/>
      <c r="AD261" s="149"/>
      <c r="AE261" s="149"/>
      <c r="AF261" s="149"/>
      <c r="AG261" s="149" t="s">
        <v>278</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2" x14ac:dyDescent="0.2">
      <c r="A262" s="156"/>
      <c r="B262" s="157"/>
      <c r="C262" s="186" t="s">
        <v>157</v>
      </c>
      <c r="D262" s="165"/>
      <c r="E262" s="166">
        <v>8</v>
      </c>
      <c r="F262" s="160"/>
      <c r="G262" s="160"/>
      <c r="H262" s="160"/>
      <c r="I262" s="160"/>
      <c r="J262" s="160"/>
      <c r="K262" s="160"/>
      <c r="L262" s="160"/>
      <c r="M262" s="160"/>
      <c r="N262" s="159"/>
      <c r="O262" s="159"/>
      <c r="P262" s="159"/>
      <c r="Q262" s="159"/>
      <c r="R262" s="160"/>
      <c r="S262" s="160"/>
      <c r="T262" s="160"/>
      <c r="U262" s="160"/>
      <c r="V262" s="160"/>
      <c r="W262" s="160"/>
      <c r="X262" s="160"/>
      <c r="Y262" s="160"/>
      <c r="Z262" s="149"/>
      <c r="AA262" s="149"/>
      <c r="AB262" s="149"/>
      <c r="AC262" s="149"/>
      <c r="AD262" s="149"/>
      <c r="AE262" s="149"/>
      <c r="AF262" s="149"/>
      <c r="AG262" s="149" t="s">
        <v>284</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2" x14ac:dyDescent="0.2">
      <c r="A263" s="156"/>
      <c r="B263" s="157"/>
      <c r="C263" s="251"/>
      <c r="D263" s="252"/>
      <c r="E263" s="252"/>
      <c r="F263" s="252"/>
      <c r="G263" s="252"/>
      <c r="H263" s="160"/>
      <c r="I263" s="160"/>
      <c r="J263" s="160"/>
      <c r="K263" s="160"/>
      <c r="L263" s="160"/>
      <c r="M263" s="160"/>
      <c r="N263" s="159"/>
      <c r="O263" s="159"/>
      <c r="P263" s="159"/>
      <c r="Q263" s="159"/>
      <c r="R263" s="160"/>
      <c r="S263" s="160"/>
      <c r="T263" s="160"/>
      <c r="U263" s="160"/>
      <c r="V263" s="160"/>
      <c r="W263" s="160"/>
      <c r="X263" s="160"/>
      <c r="Y263" s="160"/>
      <c r="Z263" s="149"/>
      <c r="AA263" s="149"/>
      <c r="AB263" s="149"/>
      <c r="AC263" s="149"/>
      <c r="AD263" s="149"/>
      <c r="AE263" s="149"/>
      <c r="AF263" s="149"/>
      <c r="AG263" s="149" t="s">
        <v>279</v>
      </c>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1" x14ac:dyDescent="0.2">
      <c r="A264" s="175">
        <v>65</v>
      </c>
      <c r="B264" s="176" t="s">
        <v>1124</v>
      </c>
      <c r="C264" s="185" t="s">
        <v>1125</v>
      </c>
      <c r="D264" s="177" t="s">
        <v>357</v>
      </c>
      <c r="E264" s="178">
        <v>2</v>
      </c>
      <c r="F264" s="179"/>
      <c r="G264" s="180">
        <f>ROUND(E264*F264,2)</f>
        <v>0</v>
      </c>
      <c r="H264" s="179"/>
      <c r="I264" s="180">
        <f>ROUND(E264*H264,2)</f>
        <v>0</v>
      </c>
      <c r="J264" s="179"/>
      <c r="K264" s="180">
        <f>ROUND(E264*J264,2)</f>
        <v>0</v>
      </c>
      <c r="L264" s="180">
        <v>21</v>
      </c>
      <c r="M264" s="180">
        <f>G264*(1+L264/100)</f>
        <v>0</v>
      </c>
      <c r="N264" s="178">
        <v>0</v>
      </c>
      <c r="O264" s="178">
        <f>ROUND(E264*N264,2)</f>
        <v>0</v>
      </c>
      <c r="P264" s="178">
        <v>0</v>
      </c>
      <c r="Q264" s="178">
        <f>ROUND(E264*P264,2)</f>
        <v>0</v>
      </c>
      <c r="R264" s="180"/>
      <c r="S264" s="180" t="s">
        <v>354</v>
      </c>
      <c r="T264" s="181" t="s">
        <v>273</v>
      </c>
      <c r="U264" s="160">
        <v>0</v>
      </c>
      <c r="V264" s="160">
        <f>ROUND(E264*U264,2)</f>
        <v>0</v>
      </c>
      <c r="W264" s="160"/>
      <c r="X264" s="160" t="s">
        <v>379</v>
      </c>
      <c r="Y264" s="160" t="s">
        <v>275</v>
      </c>
      <c r="Z264" s="149"/>
      <c r="AA264" s="149"/>
      <c r="AB264" s="149"/>
      <c r="AC264" s="149"/>
      <c r="AD264" s="149"/>
      <c r="AE264" s="149"/>
      <c r="AF264" s="149"/>
      <c r="AG264" s="149" t="s">
        <v>597</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2" x14ac:dyDescent="0.2">
      <c r="A265" s="156"/>
      <c r="B265" s="157"/>
      <c r="C265" s="249" t="s">
        <v>1061</v>
      </c>
      <c r="D265" s="250"/>
      <c r="E265" s="250"/>
      <c r="F265" s="250"/>
      <c r="G265" s="250"/>
      <c r="H265" s="160"/>
      <c r="I265" s="160"/>
      <c r="J265" s="160"/>
      <c r="K265" s="160"/>
      <c r="L265" s="160"/>
      <c r="M265" s="160"/>
      <c r="N265" s="159"/>
      <c r="O265" s="159"/>
      <c r="P265" s="159"/>
      <c r="Q265" s="159"/>
      <c r="R265" s="160"/>
      <c r="S265" s="160"/>
      <c r="T265" s="160"/>
      <c r="U265" s="160"/>
      <c r="V265" s="160"/>
      <c r="W265" s="160"/>
      <c r="X265" s="160"/>
      <c r="Y265" s="160"/>
      <c r="Z265" s="149"/>
      <c r="AA265" s="149"/>
      <c r="AB265" s="149"/>
      <c r="AC265" s="149"/>
      <c r="AD265" s="149"/>
      <c r="AE265" s="149"/>
      <c r="AF265" s="149"/>
      <c r="AG265" s="149" t="s">
        <v>278</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2" x14ac:dyDescent="0.2">
      <c r="A266" s="156"/>
      <c r="B266" s="157"/>
      <c r="C266" s="186" t="s">
        <v>1126</v>
      </c>
      <c r="D266" s="165"/>
      <c r="E266" s="166">
        <v>2</v>
      </c>
      <c r="F266" s="160"/>
      <c r="G266" s="160"/>
      <c r="H266" s="160"/>
      <c r="I266" s="160"/>
      <c r="J266" s="160"/>
      <c r="K266" s="160"/>
      <c r="L266" s="160"/>
      <c r="M266" s="160"/>
      <c r="N266" s="159"/>
      <c r="O266" s="159"/>
      <c r="P266" s="159"/>
      <c r="Q266" s="159"/>
      <c r="R266" s="160"/>
      <c r="S266" s="160"/>
      <c r="T266" s="160"/>
      <c r="U266" s="160"/>
      <c r="V266" s="160"/>
      <c r="W266" s="160"/>
      <c r="X266" s="160"/>
      <c r="Y266" s="160"/>
      <c r="Z266" s="149"/>
      <c r="AA266" s="149"/>
      <c r="AB266" s="149"/>
      <c r="AC266" s="149"/>
      <c r="AD266" s="149"/>
      <c r="AE266" s="149"/>
      <c r="AF266" s="149"/>
      <c r="AG266" s="149" t="s">
        <v>284</v>
      </c>
      <c r="AH266" s="149">
        <v>0</v>
      </c>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2" x14ac:dyDescent="0.2">
      <c r="A267" s="156"/>
      <c r="B267" s="157"/>
      <c r="C267" s="251"/>
      <c r="D267" s="252"/>
      <c r="E267" s="252"/>
      <c r="F267" s="252"/>
      <c r="G267" s="252"/>
      <c r="H267" s="160"/>
      <c r="I267" s="160"/>
      <c r="J267" s="160"/>
      <c r="K267" s="160"/>
      <c r="L267" s="160"/>
      <c r="M267" s="160"/>
      <c r="N267" s="159"/>
      <c r="O267" s="159"/>
      <c r="P267" s="159"/>
      <c r="Q267" s="159"/>
      <c r="R267" s="160"/>
      <c r="S267" s="160"/>
      <c r="T267" s="160"/>
      <c r="U267" s="160"/>
      <c r="V267" s="160"/>
      <c r="W267" s="160"/>
      <c r="X267" s="160"/>
      <c r="Y267" s="160"/>
      <c r="Z267" s="149"/>
      <c r="AA267" s="149"/>
      <c r="AB267" s="149"/>
      <c r="AC267" s="149"/>
      <c r="AD267" s="149"/>
      <c r="AE267" s="149"/>
      <c r="AF267" s="149"/>
      <c r="AG267" s="149" t="s">
        <v>279</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1" x14ac:dyDescent="0.2">
      <c r="A268" s="175">
        <v>66</v>
      </c>
      <c r="B268" s="176" t="s">
        <v>1127</v>
      </c>
      <c r="C268" s="185" t="s">
        <v>1128</v>
      </c>
      <c r="D268" s="177" t="s">
        <v>1129</v>
      </c>
      <c r="E268" s="178">
        <v>1</v>
      </c>
      <c r="F268" s="179"/>
      <c r="G268" s="180">
        <f>ROUND(E268*F268,2)</f>
        <v>0</v>
      </c>
      <c r="H268" s="179"/>
      <c r="I268" s="180">
        <f>ROUND(E268*H268,2)</f>
        <v>0</v>
      </c>
      <c r="J268" s="179"/>
      <c r="K268" s="180">
        <f>ROUND(E268*J268,2)</f>
        <v>0</v>
      </c>
      <c r="L268" s="180">
        <v>21</v>
      </c>
      <c r="M268" s="180">
        <f>G268*(1+L268/100)</f>
        <v>0</v>
      </c>
      <c r="N268" s="178">
        <v>0</v>
      </c>
      <c r="O268" s="178">
        <f>ROUND(E268*N268,2)</f>
        <v>0</v>
      </c>
      <c r="P268" s="178">
        <v>0</v>
      </c>
      <c r="Q268" s="178">
        <f>ROUND(E268*P268,2)</f>
        <v>0</v>
      </c>
      <c r="R268" s="180"/>
      <c r="S268" s="180" t="s">
        <v>354</v>
      </c>
      <c r="T268" s="181" t="s">
        <v>273</v>
      </c>
      <c r="U268" s="160">
        <v>0</v>
      </c>
      <c r="V268" s="160">
        <f>ROUND(E268*U268,2)</f>
        <v>0</v>
      </c>
      <c r="W268" s="160"/>
      <c r="X268" s="160" t="s">
        <v>379</v>
      </c>
      <c r="Y268" s="160" t="s">
        <v>275</v>
      </c>
      <c r="Z268" s="149"/>
      <c r="AA268" s="149"/>
      <c r="AB268" s="149"/>
      <c r="AC268" s="149"/>
      <c r="AD268" s="149"/>
      <c r="AE268" s="149"/>
      <c r="AF268" s="149"/>
      <c r="AG268" s="149" t="s">
        <v>597</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2" x14ac:dyDescent="0.2">
      <c r="A269" s="156"/>
      <c r="B269" s="157"/>
      <c r="C269" s="249" t="s">
        <v>1061</v>
      </c>
      <c r="D269" s="250"/>
      <c r="E269" s="250"/>
      <c r="F269" s="250"/>
      <c r="G269" s="250"/>
      <c r="H269" s="160"/>
      <c r="I269" s="160"/>
      <c r="J269" s="160"/>
      <c r="K269" s="160"/>
      <c r="L269" s="160"/>
      <c r="M269" s="160"/>
      <c r="N269" s="159"/>
      <c r="O269" s="159"/>
      <c r="P269" s="159"/>
      <c r="Q269" s="159"/>
      <c r="R269" s="160"/>
      <c r="S269" s="160"/>
      <c r="T269" s="160"/>
      <c r="U269" s="160"/>
      <c r="V269" s="160"/>
      <c r="W269" s="160"/>
      <c r="X269" s="160"/>
      <c r="Y269" s="160"/>
      <c r="Z269" s="149"/>
      <c r="AA269" s="149"/>
      <c r="AB269" s="149"/>
      <c r="AC269" s="149"/>
      <c r="AD269" s="149"/>
      <c r="AE269" s="149"/>
      <c r="AF269" s="149"/>
      <c r="AG269" s="149" t="s">
        <v>278</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x14ac:dyDescent="0.2">
      <c r="A270" s="156"/>
      <c r="B270" s="157"/>
      <c r="C270" s="186" t="s">
        <v>1130</v>
      </c>
      <c r="D270" s="165"/>
      <c r="E270" s="166">
        <v>1</v>
      </c>
      <c r="F270" s="160"/>
      <c r="G270" s="160"/>
      <c r="H270" s="160"/>
      <c r="I270" s="160"/>
      <c r="J270" s="160"/>
      <c r="K270" s="160"/>
      <c r="L270" s="160"/>
      <c r="M270" s="160"/>
      <c r="N270" s="159"/>
      <c r="O270" s="159"/>
      <c r="P270" s="159"/>
      <c r="Q270" s="159"/>
      <c r="R270" s="160"/>
      <c r="S270" s="160"/>
      <c r="T270" s="160"/>
      <c r="U270" s="160"/>
      <c r="V270" s="160"/>
      <c r="W270" s="160"/>
      <c r="X270" s="160"/>
      <c r="Y270" s="160"/>
      <c r="Z270" s="149"/>
      <c r="AA270" s="149"/>
      <c r="AB270" s="149"/>
      <c r="AC270" s="149"/>
      <c r="AD270" s="149"/>
      <c r="AE270" s="149"/>
      <c r="AF270" s="149"/>
      <c r="AG270" s="149" t="s">
        <v>284</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2" x14ac:dyDescent="0.2">
      <c r="A271" s="156"/>
      <c r="B271" s="157"/>
      <c r="C271" s="251"/>
      <c r="D271" s="252"/>
      <c r="E271" s="252"/>
      <c r="F271" s="252"/>
      <c r="G271" s="252"/>
      <c r="H271" s="160"/>
      <c r="I271" s="160"/>
      <c r="J271" s="160"/>
      <c r="K271" s="160"/>
      <c r="L271" s="160"/>
      <c r="M271" s="160"/>
      <c r="N271" s="159"/>
      <c r="O271" s="159"/>
      <c r="P271" s="159"/>
      <c r="Q271" s="159"/>
      <c r="R271" s="160"/>
      <c r="S271" s="160"/>
      <c r="T271" s="160"/>
      <c r="U271" s="160"/>
      <c r="V271" s="160"/>
      <c r="W271" s="160"/>
      <c r="X271" s="160"/>
      <c r="Y271" s="160"/>
      <c r="Z271" s="149"/>
      <c r="AA271" s="149"/>
      <c r="AB271" s="149"/>
      <c r="AC271" s="149"/>
      <c r="AD271" s="149"/>
      <c r="AE271" s="149"/>
      <c r="AF271" s="149"/>
      <c r="AG271" s="149" t="s">
        <v>279</v>
      </c>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1" x14ac:dyDescent="0.2">
      <c r="A272" s="156">
        <v>67</v>
      </c>
      <c r="B272" s="157" t="s">
        <v>1131</v>
      </c>
      <c r="C272" s="190" t="s">
        <v>1132</v>
      </c>
      <c r="D272" s="158" t="s">
        <v>0</v>
      </c>
      <c r="E272" s="182"/>
      <c r="F272" s="161"/>
      <c r="G272" s="160">
        <f>ROUND(E272*F272,2)</f>
        <v>0</v>
      </c>
      <c r="H272" s="161"/>
      <c r="I272" s="160">
        <f>ROUND(E272*H272,2)</f>
        <v>0</v>
      </c>
      <c r="J272" s="161"/>
      <c r="K272" s="160">
        <f>ROUND(E272*J272,2)</f>
        <v>0</v>
      </c>
      <c r="L272" s="160">
        <v>21</v>
      </c>
      <c r="M272" s="160">
        <f>G272*(1+L272/100)</f>
        <v>0</v>
      </c>
      <c r="N272" s="159">
        <v>0</v>
      </c>
      <c r="O272" s="159">
        <f>ROUND(E272*N272,2)</f>
        <v>0</v>
      </c>
      <c r="P272" s="159">
        <v>0</v>
      </c>
      <c r="Q272" s="159">
        <f>ROUND(E272*P272,2)</f>
        <v>0</v>
      </c>
      <c r="R272" s="160" t="s">
        <v>962</v>
      </c>
      <c r="S272" s="160" t="s">
        <v>272</v>
      </c>
      <c r="T272" s="160" t="s">
        <v>272</v>
      </c>
      <c r="U272" s="160">
        <v>0</v>
      </c>
      <c r="V272" s="160">
        <f>ROUND(E272*U272,2)</f>
        <v>0</v>
      </c>
      <c r="W272" s="160"/>
      <c r="X272" s="160" t="s">
        <v>833</v>
      </c>
      <c r="Y272" s="160" t="s">
        <v>275</v>
      </c>
      <c r="Z272" s="149"/>
      <c r="AA272" s="149"/>
      <c r="AB272" s="149"/>
      <c r="AC272" s="149"/>
      <c r="AD272" s="149"/>
      <c r="AE272" s="149"/>
      <c r="AF272" s="149"/>
      <c r="AG272" s="149" t="s">
        <v>834</v>
      </c>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2" x14ac:dyDescent="0.2">
      <c r="A273" s="156"/>
      <c r="B273" s="157"/>
      <c r="C273" s="266" t="s">
        <v>1133</v>
      </c>
      <c r="D273" s="267"/>
      <c r="E273" s="267"/>
      <c r="F273" s="267"/>
      <c r="G273" s="267"/>
      <c r="H273" s="160"/>
      <c r="I273" s="160"/>
      <c r="J273" s="160"/>
      <c r="K273" s="160"/>
      <c r="L273" s="160"/>
      <c r="M273" s="160"/>
      <c r="N273" s="159"/>
      <c r="O273" s="159"/>
      <c r="P273" s="159"/>
      <c r="Q273" s="159"/>
      <c r="R273" s="160"/>
      <c r="S273" s="160"/>
      <c r="T273" s="160"/>
      <c r="U273" s="160"/>
      <c r="V273" s="160"/>
      <c r="W273" s="160"/>
      <c r="X273" s="160"/>
      <c r="Y273" s="160"/>
      <c r="Z273" s="149"/>
      <c r="AA273" s="149"/>
      <c r="AB273" s="149"/>
      <c r="AC273" s="149"/>
      <c r="AD273" s="149"/>
      <c r="AE273" s="149"/>
      <c r="AF273" s="149"/>
      <c r="AG273" s="149" t="s">
        <v>316</v>
      </c>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2" x14ac:dyDescent="0.2">
      <c r="A274" s="156"/>
      <c r="B274" s="157"/>
      <c r="C274" s="251"/>
      <c r="D274" s="252"/>
      <c r="E274" s="252"/>
      <c r="F274" s="252"/>
      <c r="G274" s="252"/>
      <c r="H274" s="160"/>
      <c r="I274" s="160"/>
      <c r="J274" s="160"/>
      <c r="K274" s="160"/>
      <c r="L274" s="160"/>
      <c r="M274" s="160"/>
      <c r="N274" s="159"/>
      <c r="O274" s="159"/>
      <c r="P274" s="159"/>
      <c r="Q274" s="159"/>
      <c r="R274" s="160"/>
      <c r="S274" s="160"/>
      <c r="T274" s="160"/>
      <c r="U274" s="160"/>
      <c r="V274" s="160"/>
      <c r="W274" s="160"/>
      <c r="X274" s="160"/>
      <c r="Y274" s="160"/>
      <c r="Z274" s="149"/>
      <c r="AA274" s="149"/>
      <c r="AB274" s="149"/>
      <c r="AC274" s="149"/>
      <c r="AD274" s="149"/>
      <c r="AE274" s="149"/>
      <c r="AF274" s="149"/>
      <c r="AG274" s="149" t="s">
        <v>279</v>
      </c>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ht="22.5" outlineLevel="1" x14ac:dyDescent="0.2">
      <c r="A275" s="175">
        <v>68</v>
      </c>
      <c r="B275" s="176" t="s">
        <v>1134</v>
      </c>
      <c r="C275" s="185" t="s">
        <v>1135</v>
      </c>
      <c r="D275" s="177" t="s">
        <v>367</v>
      </c>
      <c r="E275" s="178">
        <v>0.64990999999999999</v>
      </c>
      <c r="F275" s="179"/>
      <c r="G275" s="180">
        <f>ROUND(E275*F275,2)</f>
        <v>0</v>
      </c>
      <c r="H275" s="179"/>
      <c r="I275" s="180">
        <f>ROUND(E275*H275,2)</f>
        <v>0</v>
      </c>
      <c r="J275" s="179"/>
      <c r="K275" s="180">
        <f>ROUND(E275*J275,2)</f>
        <v>0</v>
      </c>
      <c r="L275" s="180">
        <v>21</v>
      </c>
      <c r="M275" s="180">
        <f>G275*(1+L275/100)</f>
        <v>0</v>
      </c>
      <c r="N275" s="178">
        <v>0</v>
      </c>
      <c r="O275" s="178">
        <f>ROUND(E275*N275,2)</f>
        <v>0</v>
      </c>
      <c r="P275" s="178">
        <v>0</v>
      </c>
      <c r="Q275" s="178">
        <f>ROUND(E275*P275,2)</f>
        <v>0</v>
      </c>
      <c r="R275" s="180" t="s">
        <v>962</v>
      </c>
      <c r="S275" s="180" t="s">
        <v>272</v>
      </c>
      <c r="T275" s="181" t="s">
        <v>272</v>
      </c>
      <c r="U275" s="160">
        <v>4.1550000000000002</v>
      </c>
      <c r="V275" s="160">
        <f>ROUND(E275*U275,2)</f>
        <v>2.7</v>
      </c>
      <c r="W275" s="160"/>
      <c r="X275" s="160" t="s">
        <v>709</v>
      </c>
      <c r="Y275" s="160" t="s">
        <v>275</v>
      </c>
      <c r="Z275" s="149"/>
      <c r="AA275" s="149"/>
      <c r="AB275" s="149"/>
      <c r="AC275" s="149"/>
      <c r="AD275" s="149"/>
      <c r="AE275" s="149"/>
      <c r="AF275" s="149"/>
      <c r="AG275" s="149" t="s">
        <v>710</v>
      </c>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2" x14ac:dyDescent="0.2">
      <c r="A276" s="156"/>
      <c r="B276" s="157"/>
      <c r="C276" s="260" t="s">
        <v>1136</v>
      </c>
      <c r="D276" s="261"/>
      <c r="E276" s="261"/>
      <c r="F276" s="261"/>
      <c r="G276" s="261"/>
      <c r="H276" s="160"/>
      <c r="I276" s="160"/>
      <c r="J276" s="160"/>
      <c r="K276" s="160"/>
      <c r="L276" s="160"/>
      <c r="M276" s="160"/>
      <c r="N276" s="159"/>
      <c r="O276" s="159"/>
      <c r="P276" s="159"/>
      <c r="Q276" s="159"/>
      <c r="R276" s="160"/>
      <c r="S276" s="160"/>
      <c r="T276" s="160"/>
      <c r="U276" s="160"/>
      <c r="V276" s="160"/>
      <c r="W276" s="160"/>
      <c r="X276" s="160"/>
      <c r="Y276" s="160"/>
      <c r="Z276" s="149"/>
      <c r="AA276" s="149"/>
      <c r="AB276" s="149"/>
      <c r="AC276" s="149"/>
      <c r="AD276" s="149"/>
      <c r="AE276" s="149"/>
      <c r="AF276" s="149"/>
      <c r="AG276" s="149" t="s">
        <v>316</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2" x14ac:dyDescent="0.2">
      <c r="A277" s="156"/>
      <c r="B277" s="157"/>
      <c r="C277" s="186" t="s">
        <v>712</v>
      </c>
      <c r="D277" s="165"/>
      <c r="E277" s="166"/>
      <c r="F277" s="160"/>
      <c r="G277" s="160"/>
      <c r="H277" s="160"/>
      <c r="I277" s="160"/>
      <c r="J277" s="160"/>
      <c r="K277" s="160"/>
      <c r="L277" s="160"/>
      <c r="M277" s="160"/>
      <c r="N277" s="159"/>
      <c r="O277" s="159"/>
      <c r="P277" s="159"/>
      <c r="Q277" s="159"/>
      <c r="R277" s="160"/>
      <c r="S277" s="160"/>
      <c r="T277" s="160"/>
      <c r="U277" s="160"/>
      <c r="V277" s="160"/>
      <c r="W277" s="160"/>
      <c r="X277" s="160"/>
      <c r="Y277" s="160"/>
      <c r="Z277" s="149"/>
      <c r="AA277" s="149"/>
      <c r="AB277" s="149"/>
      <c r="AC277" s="149"/>
      <c r="AD277" s="149"/>
      <c r="AE277" s="149"/>
      <c r="AF277" s="149"/>
      <c r="AG277" s="149" t="s">
        <v>284</v>
      </c>
      <c r="AH277" s="149">
        <v>0</v>
      </c>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3" x14ac:dyDescent="0.2">
      <c r="A278" s="156"/>
      <c r="B278" s="157"/>
      <c r="C278" s="186" t="s">
        <v>1137</v>
      </c>
      <c r="D278" s="165"/>
      <c r="E278" s="166"/>
      <c r="F278" s="160"/>
      <c r="G278" s="160"/>
      <c r="H278" s="160"/>
      <c r="I278" s="160"/>
      <c r="J278" s="160"/>
      <c r="K278" s="160"/>
      <c r="L278" s="160"/>
      <c r="M278" s="160"/>
      <c r="N278" s="159"/>
      <c r="O278" s="159"/>
      <c r="P278" s="159"/>
      <c r="Q278" s="159"/>
      <c r="R278" s="160"/>
      <c r="S278" s="160"/>
      <c r="T278" s="160"/>
      <c r="U278" s="160"/>
      <c r="V278" s="160"/>
      <c r="W278" s="160"/>
      <c r="X278" s="160"/>
      <c r="Y278" s="160"/>
      <c r="Z278" s="149"/>
      <c r="AA278" s="149"/>
      <c r="AB278" s="149"/>
      <c r="AC278" s="149"/>
      <c r="AD278" s="149"/>
      <c r="AE278" s="149"/>
      <c r="AF278" s="149"/>
      <c r="AG278" s="149" t="s">
        <v>284</v>
      </c>
      <c r="AH278" s="149">
        <v>0</v>
      </c>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3" x14ac:dyDescent="0.2">
      <c r="A279" s="156"/>
      <c r="B279" s="157"/>
      <c r="C279" s="186" t="s">
        <v>1138</v>
      </c>
      <c r="D279" s="165"/>
      <c r="E279" s="166">
        <v>0.64990999999999999</v>
      </c>
      <c r="F279" s="160"/>
      <c r="G279" s="160"/>
      <c r="H279" s="160"/>
      <c r="I279" s="160"/>
      <c r="J279" s="160"/>
      <c r="K279" s="160"/>
      <c r="L279" s="160"/>
      <c r="M279" s="160"/>
      <c r="N279" s="159"/>
      <c r="O279" s="159"/>
      <c r="P279" s="159"/>
      <c r="Q279" s="159"/>
      <c r="R279" s="160"/>
      <c r="S279" s="160"/>
      <c r="T279" s="160"/>
      <c r="U279" s="160"/>
      <c r="V279" s="160"/>
      <c r="W279" s="160"/>
      <c r="X279" s="160"/>
      <c r="Y279" s="160"/>
      <c r="Z279" s="149"/>
      <c r="AA279" s="149"/>
      <c r="AB279" s="149"/>
      <c r="AC279" s="149"/>
      <c r="AD279" s="149"/>
      <c r="AE279" s="149"/>
      <c r="AF279" s="149"/>
      <c r="AG279" s="149" t="s">
        <v>284</v>
      </c>
      <c r="AH279" s="149">
        <v>0</v>
      </c>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2" x14ac:dyDescent="0.2">
      <c r="A280" s="156"/>
      <c r="B280" s="157"/>
      <c r="C280" s="251"/>
      <c r="D280" s="252"/>
      <c r="E280" s="252"/>
      <c r="F280" s="252"/>
      <c r="G280" s="252"/>
      <c r="H280" s="160"/>
      <c r="I280" s="160"/>
      <c r="J280" s="160"/>
      <c r="K280" s="160"/>
      <c r="L280" s="160"/>
      <c r="M280" s="160"/>
      <c r="N280" s="159"/>
      <c r="O280" s="159"/>
      <c r="P280" s="159"/>
      <c r="Q280" s="159"/>
      <c r="R280" s="160"/>
      <c r="S280" s="160"/>
      <c r="T280" s="160"/>
      <c r="U280" s="160"/>
      <c r="V280" s="160"/>
      <c r="W280" s="160"/>
      <c r="X280" s="160"/>
      <c r="Y280" s="160"/>
      <c r="Z280" s="149"/>
      <c r="AA280" s="149"/>
      <c r="AB280" s="149"/>
      <c r="AC280" s="149"/>
      <c r="AD280" s="149"/>
      <c r="AE280" s="149"/>
      <c r="AF280" s="149"/>
      <c r="AG280" s="149" t="s">
        <v>279</v>
      </c>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x14ac:dyDescent="0.2">
      <c r="A281" s="168" t="s">
        <v>267</v>
      </c>
      <c r="B281" s="169" t="s">
        <v>184</v>
      </c>
      <c r="C281" s="184" t="s">
        <v>185</v>
      </c>
      <c r="D281" s="170"/>
      <c r="E281" s="171"/>
      <c r="F281" s="172"/>
      <c r="G281" s="172">
        <f>SUMIF(AG282:AG326,"&lt;&gt;NOR",G282:G326)</f>
        <v>0</v>
      </c>
      <c r="H281" s="172"/>
      <c r="I281" s="172">
        <f>SUM(I282:I326)</f>
        <v>0</v>
      </c>
      <c r="J281" s="172"/>
      <c r="K281" s="172">
        <f>SUM(K282:K326)</f>
        <v>0</v>
      </c>
      <c r="L281" s="172"/>
      <c r="M281" s="172">
        <f>SUM(M282:M326)</f>
        <v>0</v>
      </c>
      <c r="N281" s="171"/>
      <c r="O281" s="171">
        <f>SUM(O282:O326)</f>
        <v>0</v>
      </c>
      <c r="P281" s="171"/>
      <c r="Q281" s="171">
        <f>SUM(Q282:Q326)</f>
        <v>1.19</v>
      </c>
      <c r="R281" s="172"/>
      <c r="S281" s="172"/>
      <c r="T281" s="173"/>
      <c r="U281" s="167"/>
      <c r="V281" s="167">
        <f>SUM(V282:V326)</f>
        <v>10.08</v>
      </c>
      <c r="W281" s="167"/>
      <c r="X281" s="167"/>
      <c r="Y281" s="167"/>
      <c r="AG281" t="s">
        <v>268</v>
      </c>
    </row>
    <row r="282" spans="1:60" outlineLevel="1" x14ac:dyDescent="0.2">
      <c r="A282" s="175">
        <v>69</v>
      </c>
      <c r="B282" s="176" t="s">
        <v>1139</v>
      </c>
      <c r="C282" s="185" t="s">
        <v>1140</v>
      </c>
      <c r="D282" s="177" t="s">
        <v>998</v>
      </c>
      <c r="E282" s="178">
        <v>1</v>
      </c>
      <c r="F282" s="179"/>
      <c r="G282" s="180">
        <f>ROUND(E282*F282,2)</f>
        <v>0</v>
      </c>
      <c r="H282" s="179"/>
      <c r="I282" s="180">
        <f>ROUND(E282*H282,2)</f>
        <v>0</v>
      </c>
      <c r="J282" s="179"/>
      <c r="K282" s="180">
        <f>ROUND(E282*J282,2)</f>
        <v>0</v>
      </c>
      <c r="L282" s="180">
        <v>21</v>
      </c>
      <c r="M282" s="180">
        <f>G282*(1+L282/100)</f>
        <v>0</v>
      </c>
      <c r="N282" s="178">
        <v>0</v>
      </c>
      <c r="O282" s="178">
        <f>ROUND(E282*N282,2)</f>
        <v>0</v>
      </c>
      <c r="P282" s="178">
        <v>1.874E-2</v>
      </c>
      <c r="Q282" s="178">
        <f>ROUND(E282*P282,2)</f>
        <v>0.02</v>
      </c>
      <c r="R282" s="180" t="s">
        <v>962</v>
      </c>
      <c r="S282" s="180" t="s">
        <v>272</v>
      </c>
      <c r="T282" s="181" t="s">
        <v>272</v>
      </c>
      <c r="U282" s="160">
        <v>0.54800000000000004</v>
      </c>
      <c r="V282" s="160">
        <f>ROUND(E282*U282,2)</f>
        <v>0.55000000000000004</v>
      </c>
      <c r="W282" s="160"/>
      <c r="X282" s="160" t="s">
        <v>313</v>
      </c>
      <c r="Y282" s="160" t="s">
        <v>275</v>
      </c>
      <c r="Z282" s="149"/>
      <c r="AA282" s="149"/>
      <c r="AB282" s="149"/>
      <c r="AC282" s="149"/>
      <c r="AD282" s="149"/>
      <c r="AE282" s="149"/>
      <c r="AF282" s="149"/>
      <c r="AG282" s="149" t="s">
        <v>554</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2" x14ac:dyDescent="0.2">
      <c r="A283" s="156"/>
      <c r="B283" s="157"/>
      <c r="C283" s="186" t="s">
        <v>1141</v>
      </c>
      <c r="D283" s="165"/>
      <c r="E283" s="166">
        <v>1</v>
      </c>
      <c r="F283" s="160"/>
      <c r="G283" s="160"/>
      <c r="H283" s="160"/>
      <c r="I283" s="160"/>
      <c r="J283" s="160"/>
      <c r="K283" s="160"/>
      <c r="L283" s="160"/>
      <c r="M283" s="160"/>
      <c r="N283" s="159"/>
      <c r="O283" s="159"/>
      <c r="P283" s="159"/>
      <c r="Q283" s="159"/>
      <c r="R283" s="160"/>
      <c r="S283" s="160"/>
      <c r="T283" s="160"/>
      <c r="U283" s="160"/>
      <c r="V283" s="160"/>
      <c r="W283" s="160"/>
      <c r="X283" s="160"/>
      <c r="Y283" s="160"/>
      <c r="Z283" s="149"/>
      <c r="AA283" s="149"/>
      <c r="AB283" s="149"/>
      <c r="AC283" s="149"/>
      <c r="AD283" s="149"/>
      <c r="AE283" s="149"/>
      <c r="AF283" s="149"/>
      <c r="AG283" s="149" t="s">
        <v>284</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outlineLevel="2" x14ac:dyDescent="0.2">
      <c r="A284" s="156"/>
      <c r="B284" s="157"/>
      <c r="C284" s="251"/>
      <c r="D284" s="252"/>
      <c r="E284" s="252"/>
      <c r="F284" s="252"/>
      <c r="G284" s="252"/>
      <c r="H284" s="160"/>
      <c r="I284" s="160"/>
      <c r="J284" s="160"/>
      <c r="K284" s="160"/>
      <c r="L284" s="160"/>
      <c r="M284" s="160"/>
      <c r="N284" s="159"/>
      <c r="O284" s="159"/>
      <c r="P284" s="159"/>
      <c r="Q284" s="159"/>
      <c r="R284" s="160"/>
      <c r="S284" s="160"/>
      <c r="T284" s="160"/>
      <c r="U284" s="160"/>
      <c r="V284" s="160"/>
      <c r="W284" s="160"/>
      <c r="X284" s="160"/>
      <c r="Y284" s="160"/>
      <c r="Z284" s="149"/>
      <c r="AA284" s="149"/>
      <c r="AB284" s="149"/>
      <c r="AC284" s="149"/>
      <c r="AD284" s="149"/>
      <c r="AE284" s="149"/>
      <c r="AF284" s="149"/>
      <c r="AG284" s="149" t="s">
        <v>279</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1" x14ac:dyDescent="0.2">
      <c r="A285" s="175">
        <v>70</v>
      </c>
      <c r="B285" s="176" t="s">
        <v>1142</v>
      </c>
      <c r="C285" s="185" t="s">
        <v>1143</v>
      </c>
      <c r="D285" s="177" t="s">
        <v>998</v>
      </c>
      <c r="E285" s="178">
        <v>2</v>
      </c>
      <c r="F285" s="179"/>
      <c r="G285" s="180">
        <f>ROUND(E285*F285,2)</f>
        <v>0</v>
      </c>
      <c r="H285" s="179"/>
      <c r="I285" s="180">
        <f>ROUND(E285*H285,2)</f>
        <v>0</v>
      </c>
      <c r="J285" s="179"/>
      <c r="K285" s="180">
        <f>ROUND(E285*J285,2)</f>
        <v>0</v>
      </c>
      <c r="L285" s="180">
        <v>21</v>
      </c>
      <c r="M285" s="180">
        <f>G285*(1+L285/100)</f>
        <v>0</v>
      </c>
      <c r="N285" s="178">
        <v>0</v>
      </c>
      <c r="O285" s="178">
        <f>ROUND(E285*N285,2)</f>
        <v>0</v>
      </c>
      <c r="P285" s="178">
        <v>0.315</v>
      </c>
      <c r="Q285" s="178">
        <f>ROUND(E285*P285,2)</f>
        <v>0.63</v>
      </c>
      <c r="R285" s="180" t="s">
        <v>962</v>
      </c>
      <c r="S285" s="180" t="s">
        <v>272</v>
      </c>
      <c r="T285" s="181" t="s">
        <v>272</v>
      </c>
      <c r="U285" s="160">
        <v>1.72</v>
      </c>
      <c r="V285" s="160">
        <f>ROUND(E285*U285,2)</f>
        <v>3.44</v>
      </c>
      <c r="W285" s="160"/>
      <c r="X285" s="160" t="s">
        <v>313</v>
      </c>
      <c r="Y285" s="160" t="s">
        <v>275</v>
      </c>
      <c r="Z285" s="149"/>
      <c r="AA285" s="149"/>
      <c r="AB285" s="149"/>
      <c r="AC285" s="149"/>
      <c r="AD285" s="149"/>
      <c r="AE285" s="149"/>
      <c r="AF285" s="149"/>
      <c r="AG285" s="149" t="s">
        <v>554</v>
      </c>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2" x14ac:dyDescent="0.2">
      <c r="A286" s="156"/>
      <c r="B286" s="157"/>
      <c r="C286" s="186" t="s">
        <v>1144</v>
      </c>
      <c r="D286" s="165"/>
      <c r="E286" s="166">
        <v>2</v>
      </c>
      <c r="F286" s="160"/>
      <c r="G286" s="160"/>
      <c r="H286" s="160"/>
      <c r="I286" s="160"/>
      <c r="J286" s="160"/>
      <c r="K286" s="160"/>
      <c r="L286" s="160"/>
      <c r="M286" s="160"/>
      <c r="N286" s="159"/>
      <c r="O286" s="159"/>
      <c r="P286" s="159"/>
      <c r="Q286" s="159"/>
      <c r="R286" s="160"/>
      <c r="S286" s="160"/>
      <c r="T286" s="160"/>
      <c r="U286" s="160"/>
      <c r="V286" s="160"/>
      <c r="W286" s="160"/>
      <c r="X286" s="160"/>
      <c r="Y286" s="160"/>
      <c r="Z286" s="149"/>
      <c r="AA286" s="149"/>
      <c r="AB286" s="149"/>
      <c r="AC286" s="149"/>
      <c r="AD286" s="149"/>
      <c r="AE286" s="149"/>
      <c r="AF286" s="149"/>
      <c r="AG286" s="149" t="s">
        <v>284</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2" x14ac:dyDescent="0.2">
      <c r="A287" s="156"/>
      <c r="B287" s="157"/>
      <c r="C287" s="251"/>
      <c r="D287" s="252"/>
      <c r="E287" s="252"/>
      <c r="F287" s="252"/>
      <c r="G287" s="252"/>
      <c r="H287" s="160"/>
      <c r="I287" s="160"/>
      <c r="J287" s="160"/>
      <c r="K287" s="160"/>
      <c r="L287" s="160"/>
      <c r="M287" s="160"/>
      <c r="N287" s="159"/>
      <c r="O287" s="159"/>
      <c r="P287" s="159"/>
      <c r="Q287" s="159"/>
      <c r="R287" s="160"/>
      <c r="S287" s="160"/>
      <c r="T287" s="160"/>
      <c r="U287" s="160"/>
      <c r="V287" s="160"/>
      <c r="W287" s="160"/>
      <c r="X287" s="160"/>
      <c r="Y287" s="160"/>
      <c r="Z287" s="149"/>
      <c r="AA287" s="149"/>
      <c r="AB287" s="149"/>
      <c r="AC287" s="149"/>
      <c r="AD287" s="149"/>
      <c r="AE287" s="149"/>
      <c r="AF287" s="149"/>
      <c r="AG287" s="149" t="s">
        <v>279</v>
      </c>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1" x14ac:dyDescent="0.2">
      <c r="A288" s="175">
        <v>71</v>
      </c>
      <c r="B288" s="176" t="s">
        <v>1145</v>
      </c>
      <c r="C288" s="185" t="s">
        <v>1146</v>
      </c>
      <c r="D288" s="177" t="s">
        <v>998</v>
      </c>
      <c r="E288" s="178">
        <v>1</v>
      </c>
      <c r="F288" s="179"/>
      <c r="G288" s="180">
        <f>ROUND(E288*F288,2)</f>
        <v>0</v>
      </c>
      <c r="H288" s="179"/>
      <c r="I288" s="180">
        <f>ROUND(E288*H288,2)</f>
        <v>0</v>
      </c>
      <c r="J288" s="179"/>
      <c r="K288" s="180">
        <f>ROUND(E288*J288,2)</f>
        <v>0</v>
      </c>
      <c r="L288" s="180">
        <v>21</v>
      </c>
      <c r="M288" s="180">
        <f>G288*(1+L288/100)</f>
        <v>0</v>
      </c>
      <c r="N288" s="178">
        <v>0</v>
      </c>
      <c r="O288" s="178">
        <f>ROUND(E288*N288,2)</f>
        <v>0</v>
      </c>
      <c r="P288" s="178">
        <v>0</v>
      </c>
      <c r="Q288" s="178">
        <f>ROUND(E288*P288,2)</f>
        <v>0</v>
      </c>
      <c r="R288" s="180"/>
      <c r="S288" s="180" t="s">
        <v>354</v>
      </c>
      <c r="T288" s="181" t="s">
        <v>273</v>
      </c>
      <c r="U288" s="160">
        <v>0</v>
      </c>
      <c r="V288" s="160">
        <f>ROUND(E288*U288,2)</f>
        <v>0</v>
      </c>
      <c r="W288" s="160"/>
      <c r="X288" s="160" t="s">
        <v>313</v>
      </c>
      <c r="Y288" s="160" t="s">
        <v>275</v>
      </c>
      <c r="Z288" s="149"/>
      <c r="AA288" s="149"/>
      <c r="AB288" s="149"/>
      <c r="AC288" s="149"/>
      <c r="AD288" s="149"/>
      <c r="AE288" s="149"/>
      <c r="AF288" s="149"/>
      <c r="AG288" s="149" t="s">
        <v>554</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2" x14ac:dyDescent="0.2">
      <c r="A289" s="156"/>
      <c r="B289" s="157"/>
      <c r="C289" s="249" t="s">
        <v>1061</v>
      </c>
      <c r="D289" s="250"/>
      <c r="E289" s="250"/>
      <c r="F289" s="250"/>
      <c r="G289" s="250"/>
      <c r="H289" s="160"/>
      <c r="I289" s="160"/>
      <c r="J289" s="160"/>
      <c r="K289" s="160"/>
      <c r="L289" s="160"/>
      <c r="M289" s="160"/>
      <c r="N289" s="159"/>
      <c r="O289" s="159"/>
      <c r="P289" s="159"/>
      <c r="Q289" s="159"/>
      <c r="R289" s="160"/>
      <c r="S289" s="160"/>
      <c r="T289" s="160"/>
      <c r="U289" s="160"/>
      <c r="V289" s="160"/>
      <c r="W289" s="160"/>
      <c r="X289" s="160"/>
      <c r="Y289" s="160"/>
      <c r="Z289" s="149"/>
      <c r="AA289" s="149"/>
      <c r="AB289" s="149"/>
      <c r="AC289" s="149"/>
      <c r="AD289" s="149"/>
      <c r="AE289" s="149"/>
      <c r="AF289" s="149"/>
      <c r="AG289" s="149" t="s">
        <v>278</v>
      </c>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2" x14ac:dyDescent="0.2">
      <c r="A290" s="156"/>
      <c r="B290" s="157"/>
      <c r="C290" s="186" t="s">
        <v>1147</v>
      </c>
      <c r="D290" s="165"/>
      <c r="E290" s="166">
        <v>1</v>
      </c>
      <c r="F290" s="160"/>
      <c r="G290" s="160"/>
      <c r="H290" s="160"/>
      <c r="I290" s="160"/>
      <c r="J290" s="160"/>
      <c r="K290" s="160"/>
      <c r="L290" s="160"/>
      <c r="M290" s="160"/>
      <c r="N290" s="159"/>
      <c r="O290" s="159"/>
      <c r="P290" s="159"/>
      <c r="Q290" s="159"/>
      <c r="R290" s="160"/>
      <c r="S290" s="160"/>
      <c r="T290" s="160"/>
      <c r="U290" s="160"/>
      <c r="V290" s="160"/>
      <c r="W290" s="160"/>
      <c r="X290" s="160"/>
      <c r="Y290" s="160"/>
      <c r="Z290" s="149"/>
      <c r="AA290" s="149"/>
      <c r="AB290" s="149"/>
      <c r="AC290" s="149"/>
      <c r="AD290" s="149"/>
      <c r="AE290" s="149"/>
      <c r="AF290" s="149"/>
      <c r="AG290" s="149" t="s">
        <v>284</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2" x14ac:dyDescent="0.2">
      <c r="A291" s="156"/>
      <c r="B291" s="157"/>
      <c r="C291" s="251"/>
      <c r="D291" s="252"/>
      <c r="E291" s="252"/>
      <c r="F291" s="252"/>
      <c r="G291" s="252"/>
      <c r="H291" s="160"/>
      <c r="I291" s="160"/>
      <c r="J291" s="160"/>
      <c r="K291" s="160"/>
      <c r="L291" s="160"/>
      <c r="M291" s="160"/>
      <c r="N291" s="159"/>
      <c r="O291" s="159"/>
      <c r="P291" s="159"/>
      <c r="Q291" s="159"/>
      <c r="R291" s="160"/>
      <c r="S291" s="160"/>
      <c r="T291" s="160"/>
      <c r="U291" s="160"/>
      <c r="V291" s="160"/>
      <c r="W291" s="160"/>
      <c r="X291" s="160"/>
      <c r="Y291" s="160"/>
      <c r="Z291" s="149"/>
      <c r="AA291" s="149"/>
      <c r="AB291" s="149"/>
      <c r="AC291" s="149"/>
      <c r="AD291" s="149"/>
      <c r="AE291" s="149"/>
      <c r="AF291" s="149"/>
      <c r="AG291" s="149" t="s">
        <v>279</v>
      </c>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1" x14ac:dyDescent="0.2">
      <c r="A292" s="175">
        <v>72</v>
      </c>
      <c r="B292" s="176" t="s">
        <v>1148</v>
      </c>
      <c r="C292" s="185" t="s">
        <v>1149</v>
      </c>
      <c r="D292" s="177" t="s">
        <v>998</v>
      </c>
      <c r="E292" s="178">
        <v>2</v>
      </c>
      <c r="F292" s="179"/>
      <c r="G292" s="180">
        <f>ROUND(E292*F292,2)</f>
        <v>0</v>
      </c>
      <c r="H292" s="179"/>
      <c r="I292" s="180">
        <f>ROUND(E292*H292,2)</f>
        <v>0</v>
      </c>
      <c r="J292" s="179"/>
      <c r="K292" s="180">
        <f>ROUND(E292*J292,2)</f>
        <v>0</v>
      </c>
      <c r="L292" s="180">
        <v>21</v>
      </c>
      <c r="M292" s="180">
        <f>G292*(1+L292/100)</f>
        <v>0</v>
      </c>
      <c r="N292" s="178">
        <v>0</v>
      </c>
      <c r="O292" s="178">
        <f>ROUND(E292*N292,2)</f>
        <v>0</v>
      </c>
      <c r="P292" s="178">
        <v>0.11700000000000001</v>
      </c>
      <c r="Q292" s="178">
        <f>ROUND(E292*P292,2)</f>
        <v>0.23</v>
      </c>
      <c r="R292" s="180"/>
      <c r="S292" s="180" t="s">
        <v>354</v>
      </c>
      <c r="T292" s="181" t="s">
        <v>273</v>
      </c>
      <c r="U292" s="160">
        <v>1.37</v>
      </c>
      <c r="V292" s="160">
        <f>ROUND(E292*U292,2)</f>
        <v>2.74</v>
      </c>
      <c r="W292" s="160"/>
      <c r="X292" s="160" t="s">
        <v>313</v>
      </c>
      <c r="Y292" s="160" t="s">
        <v>275</v>
      </c>
      <c r="Z292" s="149"/>
      <c r="AA292" s="149"/>
      <c r="AB292" s="149"/>
      <c r="AC292" s="149"/>
      <c r="AD292" s="149"/>
      <c r="AE292" s="149"/>
      <c r="AF292" s="149"/>
      <c r="AG292" s="149" t="s">
        <v>554</v>
      </c>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outlineLevel="2" x14ac:dyDescent="0.2">
      <c r="A293" s="156"/>
      <c r="B293" s="157"/>
      <c r="C293" s="186" t="s">
        <v>1150</v>
      </c>
      <c r="D293" s="165"/>
      <c r="E293" s="166">
        <v>2</v>
      </c>
      <c r="F293" s="160"/>
      <c r="G293" s="160"/>
      <c r="H293" s="160"/>
      <c r="I293" s="160"/>
      <c r="J293" s="160"/>
      <c r="K293" s="160"/>
      <c r="L293" s="160"/>
      <c r="M293" s="160"/>
      <c r="N293" s="159"/>
      <c r="O293" s="159"/>
      <c r="P293" s="159"/>
      <c r="Q293" s="159"/>
      <c r="R293" s="160"/>
      <c r="S293" s="160"/>
      <c r="T293" s="160"/>
      <c r="U293" s="160"/>
      <c r="V293" s="160"/>
      <c r="W293" s="160"/>
      <c r="X293" s="160"/>
      <c r="Y293" s="160"/>
      <c r="Z293" s="149"/>
      <c r="AA293" s="149"/>
      <c r="AB293" s="149"/>
      <c r="AC293" s="149"/>
      <c r="AD293" s="149"/>
      <c r="AE293" s="149"/>
      <c r="AF293" s="149"/>
      <c r="AG293" s="149" t="s">
        <v>284</v>
      </c>
      <c r="AH293" s="149">
        <v>0</v>
      </c>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x14ac:dyDescent="0.2">
      <c r="A294" s="156"/>
      <c r="B294" s="157"/>
      <c r="C294" s="251"/>
      <c r="D294" s="252"/>
      <c r="E294" s="252"/>
      <c r="F294" s="252"/>
      <c r="G294" s="252"/>
      <c r="H294" s="160"/>
      <c r="I294" s="160"/>
      <c r="J294" s="160"/>
      <c r="K294" s="160"/>
      <c r="L294" s="160"/>
      <c r="M294" s="160"/>
      <c r="N294" s="159"/>
      <c r="O294" s="159"/>
      <c r="P294" s="159"/>
      <c r="Q294" s="159"/>
      <c r="R294" s="160"/>
      <c r="S294" s="160"/>
      <c r="T294" s="160"/>
      <c r="U294" s="160"/>
      <c r="V294" s="160"/>
      <c r="W294" s="160"/>
      <c r="X294" s="160"/>
      <c r="Y294" s="160"/>
      <c r="Z294" s="149"/>
      <c r="AA294" s="149"/>
      <c r="AB294" s="149"/>
      <c r="AC294" s="149"/>
      <c r="AD294" s="149"/>
      <c r="AE294" s="149"/>
      <c r="AF294" s="149"/>
      <c r="AG294" s="149" t="s">
        <v>279</v>
      </c>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1" x14ac:dyDescent="0.2">
      <c r="A295" s="175">
        <v>73</v>
      </c>
      <c r="B295" s="176" t="s">
        <v>1151</v>
      </c>
      <c r="C295" s="185" t="s">
        <v>1152</v>
      </c>
      <c r="D295" s="177" t="s">
        <v>357</v>
      </c>
      <c r="E295" s="178">
        <v>1</v>
      </c>
      <c r="F295" s="179"/>
      <c r="G295" s="180">
        <f>ROUND(E295*F295,2)</f>
        <v>0</v>
      </c>
      <c r="H295" s="179"/>
      <c r="I295" s="180">
        <f>ROUND(E295*H295,2)</f>
        <v>0</v>
      </c>
      <c r="J295" s="179"/>
      <c r="K295" s="180">
        <f>ROUND(E295*J295,2)</f>
        <v>0</v>
      </c>
      <c r="L295" s="180">
        <v>21</v>
      </c>
      <c r="M295" s="180">
        <f>G295*(1+L295/100)</f>
        <v>0</v>
      </c>
      <c r="N295" s="178">
        <v>1.3999999999999999E-4</v>
      </c>
      <c r="O295" s="178">
        <f>ROUND(E295*N295,2)</f>
        <v>0</v>
      </c>
      <c r="P295" s="178">
        <v>0.31337999999999999</v>
      </c>
      <c r="Q295" s="178">
        <f>ROUND(E295*P295,2)</f>
        <v>0.31</v>
      </c>
      <c r="R295" s="180"/>
      <c r="S295" s="180" t="s">
        <v>354</v>
      </c>
      <c r="T295" s="181" t="s">
        <v>272</v>
      </c>
      <c r="U295" s="160">
        <v>1.35</v>
      </c>
      <c r="V295" s="160">
        <f>ROUND(E295*U295,2)</f>
        <v>1.35</v>
      </c>
      <c r="W295" s="160"/>
      <c r="X295" s="160" t="s">
        <v>313</v>
      </c>
      <c r="Y295" s="160" t="s">
        <v>275</v>
      </c>
      <c r="Z295" s="149"/>
      <c r="AA295" s="149"/>
      <c r="AB295" s="149"/>
      <c r="AC295" s="149"/>
      <c r="AD295" s="149"/>
      <c r="AE295" s="149"/>
      <c r="AF295" s="149"/>
      <c r="AG295" s="149" t="s">
        <v>554</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2" x14ac:dyDescent="0.2">
      <c r="A296" s="156"/>
      <c r="B296" s="157"/>
      <c r="C296" s="186" t="s">
        <v>1153</v>
      </c>
      <c r="D296" s="165"/>
      <c r="E296" s="166">
        <v>1</v>
      </c>
      <c r="F296" s="160"/>
      <c r="G296" s="160"/>
      <c r="H296" s="160"/>
      <c r="I296" s="160"/>
      <c r="J296" s="160"/>
      <c r="K296" s="160"/>
      <c r="L296" s="160"/>
      <c r="M296" s="160"/>
      <c r="N296" s="159"/>
      <c r="O296" s="159"/>
      <c r="P296" s="159"/>
      <c r="Q296" s="159"/>
      <c r="R296" s="160"/>
      <c r="S296" s="160"/>
      <c r="T296" s="160"/>
      <c r="U296" s="160"/>
      <c r="V296" s="160"/>
      <c r="W296" s="160"/>
      <c r="X296" s="160"/>
      <c r="Y296" s="160"/>
      <c r="Z296" s="149"/>
      <c r="AA296" s="149"/>
      <c r="AB296" s="149"/>
      <c r="AC296" s="149"/>
      <c r="AD296" s="149"/>
      <c r="AE296" s="149"/>
      <c r="AF296" s="149"/>
      <c r="AG296" s="149" t="s">
        <v>284</v>
      </c>
      <c r="AH296" s="149">
        <v>0</v>
      </c>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2" x14ac:dyDescent="0.2">
      <c r="A297" s="156"/>
      <c r="B297" s="157"/>
      <c r="C297" s="251"/>
      <c r="D297" s="252"/>
      <c r="E297" s="252"/>
      <c r="F297" s="252"/>
      <c r="G297" s="252"/>
      <c r="H297" s="160"/>
      <c r="I297" s="160"/>
      <c r="J297" s="160"/>
      <c r="K297" s="160"/>
      <c r="L297" s="160"/>
      <c r="M297" s="160"/>
      <c r="N297" s="159"/>
      <c r="O297" s="159"/>
      <c r="P297" s="159"/>
      <c r="Q297" s="159"/>
      <c r="R297" s="160"/>
      <c r="S297" s="160"/>
      <c r="T297" s="160"/>
      <c r="U297" s="160"/>
      <c r="V297" s="160"/>
      <c r="W297" s="160"/>
      <c r="X297" s="160"/>
      <c r="Y297" s="160"/>
      <c r="Z297" s="149"/>
      <c r="AA297" s="149"/>
      <c r="AB297" s="149"/>
      <c r="AC297" s="149"/>
      <c r="AD297" s="149"/>
      <c r="AE297" s="149"/>
      <c r="AF297" s="149"/>
      <c r="AG297" s="149" t="s">
        <v>279</v>
      </c>
      <c r="AH297" s="149"/>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1" x14ac:dyDescent="0.2">
      <c r="A298" s="175">
        <v>74</v>
      </c>
      <c r="B298" s="176" t="s">
        <v>1154</v>
      </c>
      <c r="C298" s="185" t="s">
        <v>1155</v>
      </c>
      <c r="D298" s="177" t="s">
        <v>472</v>
      </c>
      <c r="E298" s="178">
        <v>2</v>
      </c>
      <c r="F298" s="179"/>
      <c r="G298" s="180">
        <f>ROUND(E298*F298,2)</f>
        <v>0</v>
      </c>
      <c r="H298" s="179"/>
      <c r="I298" s="180">
        <f>ROUND(E298*H298,2)</f>
        <v>0</v>
      </c>
      <c r="J298" s="179"/>
      <c r="K298" s="180">
        <f>ROUND(E298*J298,2)</f>
        <v>0</v>
      </c>
      <c r="L298" s="180">
        <v>21</v>
      </c>
      <c r="M298" s="180">
        <f>G298*(1+L298/100)</f>
        <v>0</v>
      </c>
      <c r="N298" s="178">
        <v>0</v>
      </c>
      <c r="O298" s="178">
        <f>ROUND(E298*N298,2)</f>
        <v>0</v>
      </c>
      <c r="P298" s="178">
        <v>0</v>
      </c>
      <c r="Q298" s="178">
        <f>ROUND(E298*P298,2)</f>
        <v>0</v>
      </c>
      <c r="R298" s="180"/>
      <c r="S298" s="180" t="s">
        <v>354</v>
      </c>
      <c r="T298" s="181" t="s">
        <v>272</v>
      </c>
      <c r="U298" s="160">
        <v>1</v>
      </c>
      <c r="V298" s="160">
        <f>ROUND(E298*U298,2)</f>
        <v>2</v>
      </c>
      <c r="W298" s="160"/>
      <c r="X298" s="160" t="s">
        <v>160</v>
      </c>
      <c r="Y298" s="160" t="s">
        <v>275</v>
      </c>
      <c r="Z298" s="149"/>
      <c r="AA298" s="149"/>
      <c r="AB298" s="149"/>
      <c r="AC298" s="149"/>
      <c r="AD298" s="149"/>
      <c r="AE298" s="149"/>
      <c r="AF298" s="149"/>
      <c r="AG298" s="149" t="s">
        <v>1006</v>
      </c>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2" x14ac:dyDescent="0.2">
      <c r="A299" s="156"/>
      <c r="B299" s="157"/>
      <c r="C299" s="186" t="s">
        <v>145</v>
      </c>
      <c r="D299" s="165"/>
      <c r="E299" s="166">
        <v>2</v>
      </c>
      <c r="F299" s="160"/>
      <c r="G299" s="160"/>
      <c r="H299" s="160"/>
      <c r="I299" s="160"/>
      <c r="J299" s="160"/>
      <c r="K299" s="160"/>
      <c r="L299" s="160"/>
      <c r="M299" s="160"/>
      <c r="N299" s="159"/>
      <c r="O299" s="159"/>
      <c r="P299" s="159"/>
      <c r="Q299" s="159"/>
      <c r="R299" s="160"/>
      <c r="S299" s="160"/>
      <c r="T299" s="160"/>
      <c r="U299" s="160"/>
      <c r="V299" s="160"/>
      <c r="W299" s="160"/>
      <c r="X299" s="160"/>
      <c r="Y299" s="160"/>
      <c r="Z299" s="149"/>
      <c r="AA299" s="149"/>
      <c r="AB299" s="149"/>
      <c r="AC299" s="149"/>
      <c r="AD299" s="149"/>
      <c r="AE299" s="149"/>
      <c r="AF299" s="149"/>
      <c r="AG299" s="149" t="s">
        <v>284</v>
      </c>
      <c r="AH299" s="149">
        <v>0</v>
      </c>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2" x14ac:dyDescent="0.2">
      <c r="A300" s="156"/>
      <c r="B300" s="157"/>
      <c r="C300" s="251"/>
      <c r="D300" s="252"/>
      <c r="E300" s="252"/>
      <c r="F300" s="252"/>
      <c r="G300" s="252"/>
      <c r="H300" s="160"/>
      <c r="I300" s="160"/>
      <c r="J300" s="160"/>
      <c r="K300" s="160"/>
      <c r="L300" s="160"/>
      <c r="M300" s="160"/>
      <c r="N300" s="159"/>
      <c r="O300" s="159"/>
      <c r="P300" s="159"/>
      <c r="Q300" s="159"/>
      <c r="R300" s="160"/>
      <c r="S300" s="160"/>
      <c r="T300" s="160"/>
      <c r="U300" s="160"/>
      <c r="V300" s="160"/>
      <c r="W300" s="160"/>
      <c r="X300" s="160"/>
      <c r="Y300" s="160"/>
      <c r="Z300" s="149"/>
      <c r="AA300" s="149"/>
      <c r="AB300" s="149"/>
      <c r="AC300" s="149"/>
      <c r="AD300" s="149"/>
      <c r="AE300" s="149"/>
      <c r="AF300" s="149"/>
      <c r="AG300" s="149" t="s">
        <v>279</v>
      </c>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ht="22.5" outlineLevel="1" x14ac:dyDescent="0.2">
      <c r="A301" s="175">
        <v>75</v>
      </c>
      <c r="B301" s="176" t="s">
        <v>1145</v>
      </c>
      <c r="C301" s="185" t="s">
        <v>1156</v>
      </c>
      <c r="D301" s="177" t="s">
        <v>357</v>
      </c>
      <c r="E301" s="178">
        <v>1</v>
      </c>
      <c r="F301" s="179"/>
      <c r="G301" s="180">
        <f>ROUND(E301*F301,2)</f>
        <v>0</v>
      </c>
      <c r="H301" s="179"/>
      <c r="I301" s="180">
        <f>ROUND(E301*H301,2)</f>
        <v>0</v>
      </c>
      <c r="J301" s="179"/>
      <c r="K301" s="180">
        <f>ROUND(E301*J301,2)</f>
        <v>0</v>
      </c>
      <c r="L301" s="180">
        <v>21</v>
      </c>
      <c r="M301" s="180">
        <f>G301*(1+L301/100)</f>
        <v>0</v>
      </c>
      <c r="N301" s="178">
        <v>0</v>
      </c>
      <c r="O301" s="178">
        <f>ROUND(E301*N301,2)</f>
        <v>0</v>
      </c>
      <c r="P301" s="178">
        <v>0</v>
      </c>
      <c r="Q301" s="178">
        <f>ROUND(E301*P301,2)</f>
        <v>0</v>
      </c>
      <c r="R301" s="180"/>
      <c r="S301" s="180" t="s">
        <v>354</v>
      </c>
      <c r="T301" s="181" t="s">
        <v>273</v>
      </c>
      <c r="U301" s="160">
        <v>0</v>
      </c>
      <c r="V301" s="160">
        <f>ROUND(E301*U301,2)</f>
        <v>0</v>
      </c>
      <c r="W301" s="160"/>
      <c r="X301" s="160" t="s">
        <v>379</v>
      </c>
      <c r="Y301" s="160" t="s">
        <v>275</v>
      </c>
      <c r="Z301" s="149"/>
      <c r="AA301" s="149"/>
      <c r="AB301" s="149"/>
      <c r="AC301" s="149"/>
      <c r="AD301" s="149"/>
      <c r="AE301" s="149"/>
      <c r="AF301" s="149"/>
      <c r="AG301" s="149" t="s">
        <v>597</v>
      </c>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2" x14ac:dyDescent="0.2">
      <c r="A302" s="156"/>
      <c r="B302" s="157"/>
      <c r="C302" s="249" t="s">
        <v>1157</v>
      </c>
      <c r="D302" s="250"/>
      <c r="E302" s="250"/>
      <c r="F302" s="250"/>
      <c r="G302" s="250"/>
      <c r="H302" s="160"/>
      <c r="I302" s="160"/>
      <c r="J302" s="160"/>
      <c r="K302" s="160"/>
      <c r="L302" s="160"/>
      <c r="M302" s="160"/>
      <c r="N302" s="159"/>
      <c r="O302" s="159"/>
      <c r="P302" s="159"/>
      <c r="Q302" s="159"/>
      <c r="R302" s="160"/>
      <c r="S302" s="160"/>
      <c r="T302" s="160"/>
      <c r="U302" s="160"/>
      <c r="V302" s="160"/>
      <c r="W302" s="160"/>
      <c r="X302" s="160"/>
      <c r="Y302" s="160"/>
      <c r="Z302" s="149"/>
      <c r="AA302" s="149"/>
      <c r="AB302" s="149"/>
      <c r="AC302" s="149"/>
      <c r="AD302" s="149"/>
      <c r="AE302" s="149"/>
      <c r="AF302" s="149"/>
      <c r="AG302" s="149" t="s">
        <v>278</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3" x14ac:dyDescent="0.2">
      <c r="A303" s="156"/>
      <c r="B303" s="157"/>
      <c r="C303" s="264" t="s">
        <v>1158</v>
      </c>
      <c r="D303" s="265"/>
      <c r="E303" s="265"/>
      <c r="F303" s="265"/>
      <c r="G303" s="265"/>
      <c r="H303" s="160"/>
      <c r="I303" s="160"/>
      <c r="J303" s="160"/>
      <c r="K303" s="160"/>
      <c r="L303" s="160"/>
      <c r="M303" s="160"/>
      <c r="N303" s="159"/>
      <c r="O303" s="159"/>
      <c r="P303" s="159"/>
      <c r="Q303" s="159"/>
      <c r="R303" s="160"/>
      <c r="S303" s="160"/>
      <c r="T303" s="160"/>
      <c r="U303" s="160"/>
      <c r="V303" s="160"/>
      <c r="W303" s="160"/>
      <c r="X303" s="160"/>
      <c r="Y303" s="160"/>
      <c r="Z303" s="149"/>
      <c r="AA303" s="149"/>
      <c r="AB303" s="149"/>
      <c r="AC303" s="149"/>
      <c r="AD303" s="149"/>
      <c r="AE303" s="149"/>
      <c r="AF303" s="149"/>
      <c r="AG303" s="149" t="s">
        <v>278</v>
      </c>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x14ac:dyDescent="0.2">
      <c r="A304" s="156"/>
      <c r="B304" s="157"/>
      <c r="C304" s="264" t="s">
        <v>1159</v>
      </c>
      <c r="D304" s="265"/>
      <c r="E304" s="265"/>
      <c r="F304" s="265"/>
      <c r="G304" s="265"/>
      <c r="H304" s="160"/>
      <c r="I304" s="160"/>
      <c r="J304" s="160"/>
      <c r="K304" s="160"/>
      <c r="L304" s="160"/>
      <c r="M304" s="160"/>
      <c r="N304" s="159"/>
      <c r="O304" s="159"/>
      <c r="P304" s="159"/>
      <c r="Q304" s="159"/>
      <c r="R304" s="160"/>
      <c r="S304" s="160"/>
      <c r="T304" s="160"/>
      <c r="U304" s="160"/>
      <c r="V304" s="160"/>
      <c r="W304" s="160"/>
      <c r="X304" s="160"/>
      <c r="Y304" s="160"/>
      <c r="Z304" s="149"/>
      <c r="AA304" s="149"/>
      <c r="AB304" s="149"/>
      <c r="AC304" s="149"/>
      <c r="AD304" s="149"/>
      <c r="AE304" s="149"/>
      <c r="AF304" s="149"/>
      <c r="AG304" s="149" t="s">
        <v>278</v>
      </c>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outlineLevel="3" x14ac:dyDescent="0.2">
      <c r="A305" s="156"/>
      <c r="B305" s="157"/>
      <c r="C305" s="264" t="s">
        <v>1160</v>
      </c>
      <c r="D305" s="265"/>
      <c r="E305" s="265"/>
      <c r="F305" s="265"/>
      <c r="G305" s="265"/>
      <c r="H305" s="160"/>
      <c r="I305" s="160"/>
      <c r="J305" s="160"/>
      <c r="K305" s="160"/>
      <c r="L305" s="160"/>
      <c r="M305" s="160"/>
      <c r="N305" s="159"/>
      <c r="O305" s="159"/>
      <c r="P305" s="159"/>
      <c r="Q305" s="159"/>
      <c r="R305" s="160"/>
      <c r="S305" s="160"/>
      <c r="T305" s="160"/>
      <c r="U305" s="160"/>
      <c r="V305" s="160"/>
      <c r="W305" s="160"/>
      <c r="X305" s="160"/>
      <c r="Y305" s="160"/>
      <c r="Z305" s="149"/>
      <c r="AA305" s="149"/>
      <c r="AB305" s="149"/>
      <c r="AC305" s="149"/>
      <c r="AD305" s="149"/>
      <c r="AE305" s="149"/>
      <c r="AF305" s="149"/>
      <c r="AG305" s="149" t="s">
        <v>278</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3" x14ac:dyDescent="0.2">
      <c r="A306" s="156"/>
      <c r="B306" s="157"/>
      <c r="C306" s="264" t="s">
        <v>1161</v>
      </c>
      <c r="D306" s="265"/>
      <c r="E306" s="265"/>
      <c r="F306" s="265"/>
      <c r="G306" s="265"/>
      <c r="H306" s="160"/>
      <c r="I306" s="160"/>
      <c r="J306" s="160"/>
      <c r="K306" s="160"/>
      <c r="L306" s="160"/>
      <c r="M306" s="160"/>
      <c r="N306" s="159"/>
      <c r="O306" s="159"/>
      <c r="P306" s="159"/>
      <c r="Q306" s="159"/>
      <c r="R306" s="160"/>
      <c r="S306" s="160"/>
      <c r="T306" s="160"/>
      <c r="U306" s="160"/>
      <c r="V306" s="160"/>
      <c r="W306" s="160"/>
      <c r="X306" s="160"/>
      <c r="Y306" s="160"/>
      <c r="Z306" s="149"/>
      <c r="AA306" s="149"/>
      <c r="AB306" s="149"/>
      <c r="AC306" s="149"/>
      <c r="AD306" s="149"/>
      <c r="AE306" s="149"/>
      <c r="AF306" s="149"/>
      <c r="AG306" s="149" t="s">
        <v>278</v>
      </c>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3" x14ac:dyDescent="0.2">
      <c r="A307" s="156"/>
      <c r="B307" s="157"/>
      <c r="C307" s="264" t="s">
        <v>1162</v>
      </c>
      <c r="D307" s="265"/>
      <c r="E307" s="265"/>
      <c r="F307" s="265"/>
      <c r="G307" s="265"/>
      <c r="H307" s="160"/>
      <c r="I307" s="160"/>
      <c r="J307" s="160"/>
      <c r="K307" s="160"/>
      <c r="L307" s="160"/>
      <c r="M307" s="160"/>
      <c r="N307" s="159"/>
      <c r="O307" s="159"/>
      <c r="P307" s="159"/>
      <c r="Q307" s="159"/>
      <c r="R307" s="160"/>
      <c r="S307" s="160"/>
      <c r="T307" s="160"/>
      <c r="U307" s="160"/>
      <c r="V307" s="160"/>
      <c r="W307" s="160"/>
      <c r="X307" s="160"/>
      <c r="Y307" s="160"/>
      <c r="Z307" s="149"/>
      <c r="AA307" s="149"/>
      <c r="AB307" s="149"/>
      <c r="AC307" s="149"/>
      <c r="AD307" s="149"/>
      <c r="AE307" s="149"/>
      <c r="AF307" s="149"/>
      <c r="AG307" s="149" t="s">
        <v>278</v>
      </c>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3" x14ac:dyDescent="0.2">
      <c r="A308" s="156"/>
      <c r="B308" s="157"/>
      <c r="C308" s="264" t="s">
        <v>1163</v>
      </c>
      <c r="D308" s="265"/>
      <c r="E308" s="265"/>
      <c r="F308" s="265"/>
      <c r="G308" s="265"/>
      <c r="H308" s="160"/>
      <c r="I308" s="160"/>
      <c r="J308" s="160"/>
      <c r="K308" s="160"/>
      <c r="L308" s="160"/>
      <c r="M308" s="160"/>
      <c r="N308" s="159"/>
      <c r="O308" s="159"/>
      <c r="P308" s="159"/>
      <c r="Q308" s="159"/>
      <c r="R308" s="160"/>
      <c r="S308" s="160"/>
      <c r="T308" s="160"/>
      <c r="U308" s="160"/>
      <c r="V308" s="160"/>
      <c r="W308" s="160"/>
      <c r="X308" s="160"/>
      <c r="Y308" s="160"/>
      <c r="Z308" s="149"/>
      <c r="AA308" s="149"/>
      <c r="AB308" s="149"/>
      <c r="AC308" s="149"/>
      <c r="AD308" s="149"/>
      <c r="AE308" s="149"/>
      <c r="AF308" s="149"/>
      <c r="AG308" s="149" t="s">
        <v>278</v>
      </c>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outlineLevel="3" x14ac:dyDescent="0.2">
      <c r="A309" s="156"/>
      <c r="B309" s="157"/>
      <c r="C309" s="264" t="s">
        <v>1061</v>
      </c>
      <c r="D309" s="265"/>
      <c r="E309" s="265"/>
      <c r="F309" s="265"/>
      <c r="G309" s="265"/>
      <c r="H309" s="160"/>
      <c r="I309" s="160"/>
      <c r="J309" s="160"/>
      <c r="K309" s="160"/>
      <c r="L309" s="160"/>
      <c r="M309" s="160"/>
      <c r="N309" s="159"/>
      <c r="O309" s="159"/>
      <c r="P309" s="159"/>
      <c r="Q309" s="159"/>
      <c r="R309" s="160"/>
      <c r="S309" s="160"/>
      <c r="T309" s="160"/>
      <c r="U309" s="160"/>
      <c r="V309" s="160"/>
      <c r="W309" s="160"/>
      <c r="X309" s="160"/>
      <c r="Y309" s="160"/>
      <c r="Z309" s="149"/>
      <c r="AA309" s="149"/>
      <c r="AB309" s="149"/>
      <c r="AC309" s="149"/>
      <c r="AD309" s="149"/>
      <c r="AE309" s="149"/>
      <c r="AF309" s="149"/>
      <c r="AG309" s="149" t="s">
        <v>278</v>
      </c>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2" x14ac:dyDescent="0.2">
      <c r="A310" s="156"/>
      <c r="B310" s="157"/>
      <c r="C310" s="186" t="s">
        <v>1164</v>
      </c>
      <c r="D310" s="165"/>
      <c r="E310" s="166">
        <v>1</v>
      </c>
      <c r="F310" s="160"/>
      <c r="G310" s="160"/>
      <c r="H310" s="160"/>
      <c r="I310" s="160"/>
      <c r="J310" s="160"/>
      <c r="K310" s="160"/>
      <c r="L310" s="160"/>
      <c r="M310" s="160"/>
      <c r="N310" s="159"/>
      <c r="O310" s="159"/>
      <c r="P310" s="159"/>
      <c r="Q310" s="159"/>
      <c r="R310" s="160"/>
      <c r="S310" s="160"/>
      <c r="T310" s="160"/>
      <c r="U310" s="160"/>
      <c r="V310" s="160"/>
      <c r="W310" s="160"/>
      <c r="X310" s="160"/>
      <c r="Y310" s="160"/>
      <c r="Z310" s="149"/>
      <c r="AA310" s="149"/>
      <c r="AB310" s="149"/>
      <c r="AC310" s="149"/>
      <c r="AD310" s="149"/>
      <c r="AE310" s="149"/>
      <c r="AF310" s="149"/>
      <c r="AG310" s="149" t="s">
        <v>284</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2" x14ac:dyDescent="0.2">
      <c r="A311" s="156"/>
      <c r="B311" s="157"/>
      <c r="C311" s="251"/>
      <c r="D311" s="252"/>
      <c r="E311" s="252"/>
      <c r="F311" s="252"/>
      <c r="G311" s="252"/>
      <c r="H311" s="160"/>
      <c r="I311" s="160"/>
      <c r="J311" s="160"/>
      <c r="K311" s="160"/>
      <c r="L311" s="160"/>
      <c r="M311" s="160"/>
      <c r="N311" s="159"/>
      <c r="O311" s="159"/>
      <c r="P311" s="159"/>
      <c r="Q311" s="159"/>
      <c r="R311" s="160"/>
      <c r="S311" s="160"/>
      <c r="T311" s="160"/>
      <c r="U311" s="160"/>
      <c r="V311" s="160"/>
      <c r="W311" s="160"/>
      <c r="X311" s="160"/>
      <c r="Y311" s="160"/>
      <c r="Z311" s="149"/>
      <c r="AA311" s="149"/>
      <c r="AB311" s="149"/>
      <c r="AC311" s="149"/>
      <c r="AD311" s="149"/>
      <c r="AE311" s="149"/>
      <c r="AF311" s="149"/>
      <c r="AG311" s="149" t="s">
        <v>279</v>
      </c>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outlineLevel="1" x14ac:dyDescent="0.2">
      <c r="A312" s="175">
        <v>76</v>
      </c>
      <c r="B312" s="176" t="s">
        <v>1165</v>
      </c>
      <c r="C312" s="185" t="s">
        <v>1166</v>
      </c>
      <c r="D312" s="177" t="s">
        <v>1129</v>
      </c>
      <c r="E312" s="178">
        <v>1</v>
      </c>
      <c r="F312" s="179"/>
      <c r="G312" s="180">
        <f>ROUND(E312*F312,2)</f>
        <v>0</v>
      </c>
      <c r="H312" s="179"/>
      <c r="I312" s="180">
        <f>ROUND(E312*H312,2)</f>
        <v>0</v>
      </c>
      <c r="J312" s="179"/>
      <c r="K312" s="180">
        <f>ROUND(E312*J312,2)</f>
        <v>0</v>
      </c>
      <c r="L312" s="180">
        <v>21</v>
      </c>
      <c r="M312" s="180">
        <f>G312*(1+L312/100)</f>
        <v>0</v>
      </c>
      <c r="N312" s="178">
        <v>0</v>
      </c>
      <c r="O312" s="178">
        <f>ROUND(E312*N312,2)</f>
        <v>0</v>
      </c>
      <c r="P312" s="178">
        <v>0</v>
      </c>
      <c r="Q312" s="178">
        <f>ROUND(E312*P312,2)</f>
        <v>0</v>
      </c>
      <c r="R312" s="180"/>
      <c r="S312" s="180" t="s">
        <v>354</v>
      </c>
      <c r="T312" s="181" t="s">
        <v>273</v>
      </c>
      <c r="U312" s="160">
        <v>0</v>
      </c>
      <c r="V312" s="160">
        <f>ROUND(E312*U312,2)</f>
        <v>0</v>
      </c>
      <c r="W312" s="160"/>
      <c r="X312" s="160" t="s">
        <v>379</v>
      </c>
      <c r="Y312" s="160" t="s">
        <v>275</v>
      </c>
      <c r="Z312" s="149"/>
      <c r="AA312" s="149"/>
      <c r="AB312" s="149"/>
      <c r="AC312" s="149"/>
      <c r="AD312" s="149"/>
      <c r="AE312" s="149"/>
      <c r="AF312" s="149"/>
      <c r="AG312" s="149" t="s">
        <v>597</v>
      </c>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outlineLevel="2" x14ac:dyDescent="0.2">
      <c r="A313" s="156"/>
      <c r="B313" s="157"/>
      <c r="C313" s="186" t="s">
        <v>143</v>
      </c>
      <c r="D313" s="165"/>
      <c r="E313" s="166">
        <v>1</v>
      </c>
      <c r="F313" s="160"/>
      <c r="G313" s="160"/>
      <c r="H313" s="160"/>
      <c r="I313" s="160"/>
      <c r="J313" s="160"/>
      <c r="K313" s="160"/>
      <c r="L313" s="160"/>
      <c r="M313" s="160"/>
      <c r="N313" s="159"/>
      <c r="O313" s="159"/>
      <c r="P313" s="159"/>
      <c r="Q313" s="159"/>
      <c r="R313" s="160"/>
      <c r="S313" s="160"/>
      <c r="T313" s="160"/>
      <c r="U313" s="160"/>
      <c r="V313" s="160"/>
      <c r="W313" s="160"/>
      <c r="X313" s="160"/>
      <c r="Y313" s="160"/>
      <c r="Z313" s="149"/>
      <c r="AA313" s="149"/>
      <c r="AB313" s="149"/>
      <c r="AC313" s="149"/>
      <c r="AD313" s="149"/>
      <c r="AE313" s="149"/>
      <c r="AF313" s="149"/>
      <c r="AG313" s="149" t="s">
        <v>284</v>
      </c>
      <c r="AH313" s="149">
        <v>0</v>
      </c>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2" x14ac:dyDescent="0.2">
      <c r="A314" s="156"/>
      <c r="B314" s="157"/>
      <c r="C314" s="251"/>
      <c r="D314" s="252"/>
      <c r="E314" s="252"/>
      <c r="F314" s="252"/>
      <c r="G314" s="252"/>
      <c r="H314" s="160"/>
      <c r="I314" s="160"/>
      <c r="J314" s="160"/>
      <c r="K314" s="160"/>
      <c r="L314" s="160"/>
      <c r="M314" s="160"/>
      <c r="N314" s="159"/>
      <c r="O314" s="159"/>
      <c r="P314" s="159"/>
      <c r="Q314" s="159"/>
      <c r="R314" s="160"/>
      <c r="S314" s="160"/>
      <c r="T314" s="160"/>
      <c r="U314" s="160"/>
      <c r="V314" s="160"/>
      <c r="W314" s="160"/>
      <c r="X314" s="160"/>
      <c r="Y314" s="160"/>
      <c r="Z314" s="149"/>
      <c r="AA314" s="149"/>
      <c r="AB314" s="149"/>
      <c r="AC314" s="149"/>
      <c r="AD314" s="149"/>
      <c r="AE314" s="149"/>
      <c r="AF314" s="149"/>
      <c r="AG314" s="149" t="s">
        <v>279</v>
      </c>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1" x14ac:dyDescent="0.2">
      <c r="A315" s="175">
        <v>77</v>
      </c>
      <c r="B315" s="176" t="s">
        <v>1167</v>
      </c>
      <c r="C315" s="185" t="s">
        <v>1168</v>
      </c>
      <c r="D315" s="177" t="s">
        <v>1129</v>
      </c>
      <c r="E315" s="178">
        <v>1</v>
      </c>
      <c r="F315" s="179"/>
      <c r="G315" s="180">
        <f>ROUND(E315*F315,2)</f>
        <v>0</v>
      </c>
      <c r="H315" s="179"/>
      <c r="I315" s="180">
        <f>ROUND(E315*H315,2)</f>
        <v>0</v>
      </c>
      <c r="J315" s="179"/>
      <c r="K315" s="180">
        <f>ROUND(E315*J315,2)</f>
        <v>0</v>
      </c>
      <c r="L315" s="180">
        <v>21</v>
      </c>
      <c r="M315" s="180">
        <f>G315*(1+L315/100)</f>
        <v>0</v>
      </c>
      <c r="N315" s="178">
        <v>0</v>
      </c>
      <c r="O315" s="178">
        <f>ROUND(E315*N315,2)</f>
        <v>0</v>
      </c>
      <c r="P315" s="178">
        <v>0</v>
      </c>
      <c r="Q315" s="178">
        <f>ROUND(E315*P315,2)</f>
        <v>0</v>
      </c>
      <c r="R315" s="180"/>
      <c r="S315" s="180" t="s">
        <v>354</v>
      </c>
      <c r="T315" s="181" t="s">
        <v>273</v>
      </c>
      <c r="U315" s="160">
        <v>0</v>
      </c>
      <c r="V315" s="160">
        <f>ROUND(E315*U315,2)</f>
        <v>0</v>
      </c>
      <c r="W315" s="160"/>
      <c r="X315" s="160" t="s">
        <v>379</v>
      </c>
      <c r="Y315" s="160" t="s">
        <v>275</v>
      </c>
      <c r="Z315" s="149"/>
      <c r="AA315" s="149"/>
      <c r="AB315" s="149"/>
      <c r="AC315" s="149"/>
      <c r="AD315" s="149"/>
      <c r="AE315" s="149"/>
      <c r="AF315" s="149"/>
      <c r="AG315" s="149" t="s">
        <v>597</v>
      </c>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outlineLevel="2" x14ac:dyDescent="0.2">
      <c r="A316" s="156"/>
      <c r="B316" s="157"/>
      <c r="C316" s="249" t="s">
        <v>1169</v>
      </c>
      <c r="D316" s="250"/>
      <c r="E316" s="250"/>
      <c r="F316" s="250"/>
      <c r="G316" s="250"/>
      <c r="H316" s="160"/>
      <c r="I316" s="160"/>
      <c r="J316" s="160"/>
      <c r="K316" s="160"/>
      <c r="L316" s="160"/>
      <c r="M316" s="160"/>
      <c r="N316" s="159"/>
      <c r="O316" s="159"/>
      <c r="P316" s="159"/>
      <c r="Q316" s="159"/>
      <c r="R316" s="160"/>
      <c r="S316" s="160"/>
      <c r="T316" s="160"/>
      <c r="U316" s="160"/>
      <c r="V316" s="160"/>
      <c r="W316" s="160"/>
      <c r="X316" s="160"/>
      <c r="Y316" s="160"/>
      <c r="Z316" s="149"/>
      <c r="AA316" s="149"/>
      <c r="AB316" s="149"/>
      <c r="AC316" s="149"/>
      <c r="AD316" s="149"/>
      <c r="AE316" s="149"/>
      <c r="AF316" s="149"/>
      <c r="AG316" s="149" t="s">
        <v>278</v>
      </c>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3" x14ac:dyDescent="0.2">
      <c r="A317" s="156"/>
      <c r="B317" s="157"/>
      <c r="C317" s="264" t="s">
        <v>1170</v>
      </c>
      <c r="D317" s="265"/>
      <c r="E317" s="265"/>
      <c r="F317" s="265"/>
      <c r="G317" s="265"/>
      <c r="H317" s="160"/>
      <c r="I317" s="160"/>
      <c r="J317" s="160"/>
      <c r="K317" s="160"/>
      <c r="L317" s="160"/>
      <c r="M317" s="160"/>
      <c r="N317" s="159"/>
      <c r="O317" s="159"/>
      <c r="P317" s="159"/>
      <c r="Q317" s="159"/>
      <c r="R317" s="160"/>
      <c r="S317" s="160"/>
      <c r="T317" s="160"/>
      <c r="U317" s="160"/>
      <c r="V317" s="160"/>
      <c r="W317" s="160"/>
      <c r="X317" s="160"/>
      <c r="Y317" s="160"/>
      <c r="Z317" s="149"/>
      <c r="AA317" s="149"/>
      <c r="AB317" s="149"/>
      <c r="AC317" s="149"/>
      <c r="AD317" s="149"/>
      <c r="AE317" s="149"/>
      <c r="AF317" s="149"/>
      <c r="AG317" s="149" t="s">
        <v>278</v>
      </c>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3" x14ac:dyDescent="0.2">
      <c r="A318" s="156"/>
      <c r="B318" s="157"/>
      <c r="C318" s="264" t="s">
        <v>1171</v>
      </c>
      <c r="D318" s="265"/>
      <c r="E318" s="265"/>
      <c r="F318" s="265"/>
      <c r="G318" s="265"/>
      <c r="H318" s="160"/>
      <c r="I318" s="160"/>
      <c r="J318" s="160"/>
      <c r="K318" s="160"/>
      <c r="L318" s="160"/>
      <c r="M318" s="160"/>
      <c r="N318" s="159"/>
      <c r="O318" s="159"/>
      <c r="P318" s="159"/>
      <c r="Q318" s="159"/>
      <c r="R318" s="160"/>
      <c r="S318" s="160"/>
      <c r="T318" s="160"/>
      <c r="U318" s="160"/>
      <c r="V318" s="160"/>
      <c r="W318" s="160"/>
      <c r="X318" s="160"/>
      <c r="Y318" s="160"/>
      <c r="Z318" s="149"/>
      <c r="AA318" s="149"/>
      <c r="AB318" s="149"/>
      <c r="AC318" s="149"/>
      <c r="AD318" s="149"/>
      <c r="AE318" s="149"/>
      <c r="AF318" s="149"/>
      <c r="AG318" s="149" t="s">
        <v>278</v>
      </c>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outlineLevel="2" x14ac:dyDescent="0.2">
      <c r="A319" s="156"/>
      <c r="B319" s="157"/>
      <c r="C319" s="186" t="s">
        <v>1172</v>
      </c>
      <c r="D319" s="165"/>
      <c r="E319" s="166">
        <v>1</v>
      </c>
      <c r="F319" s="160"/>
      <c r="G319" s="160"/>
      <c r="H319" s="160"/>
      <c r="I319" s="160"/>
      <c r="J319" s="160"/>
      <c r="K319" s="160"/>
      <c r="L319" s="160"/>
      <c r="M319" s="160"/>
      <c r="N319" s="159"/>
      <c r="O319" s="159"/>
      <c r="P319" s="159"/>
      <c r="Q319" s="159"/>
      <c r="R319" s="160"/>
      <c r="S319" s="160"/>
      <c r="T319" s="160"/>
      <c r="U319" s="160"/>
      <c r="V319" s="160"/>
      <c r="W319" s="160"/>
      <c r="X319" s="160"/>
      <c r="Y319" s="160"/>
      <c r="Z319" s="149"/>
      <c r="AA319" s="149"/>
      <c r="AB319" s="149"/>
      <c r="AC319" s="149"/>
      <c r="AD319" s="149"/>
      <c r="AE319" s="149"/>
      <c r="AF319" s="149"/>
      <c r="AG319" s="149" t="s">
        <v>284</v>
      </c>
      <c r="AH319" s="149">
        <v>0</v>
      </c>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outlineLevel="2" x14ac:dyDescent="0.2">
      <c r="A320" s="156"/>
      <c r="B320" s="157"/>
      <c r="C320" s="251"/>
      <c r="D320" s="252"/>
      <c r="E320" s="252"/>
      <c r="F320" s="252"/>
      <c r="G320" s="252"/>
      <c r="H320" s="160"/>
      <c r="I320" s="160"/>
      <c r="J320" s="160"/>
      <c r="K320" s="160"/>
      <c r="L320" s="160"/>
      <c r="M320" s="160"/>
      <c r="N320" s="159"/>
      <c r="O320" s="159"/>
      <c r="P320" s="159"/>
      <c r="Q320" s="159"/>
      <c r="R320" s="160"/>
      <c r="S320" s="160"/>
      <c r="T320" s="160"/>
      <c r="U320" s="160"/>
      <c r="V320" s="160"/>
      <c r="W320" s="160"/>
      <c r="X320" s="160"/>
      <c r="Y320" s="160"/>
      <c r="Z320" s="149"/>
      <c r="AA320" s="149"/>
      <c r="AB320" s="149"/>
      <c r="AC320" s="149"/>
      <c r="AD320" s="149"/>
      <c r="AE320" s="149"/>
      <c r="AF320" s="149"/>
      <c r="AG320" s="149" t="s">
        <v>279</v>
      </c>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row>
    <row r="321" spans="1:60" outlineLevel="1" x14ac:dyDescent="0.2">
      <c r="A321" s="175">
        <v>78</v>
      </c>
      <c r="B321" s="176" t="s">
        <v>1173</v>
      </c>
      <c r="C321" s="185" t="s">
        <v>1174</v>
      </c>
      <c r="D321" s="177" t="s">
        <v>1129</v>
      </c>
      <c r="E321" s="178">
        <v>1</v>
      </c>
      <c r="F321" s="179"/>
      <c r="G321" s="180">
        <f>ROUND(E321*F321,2)</f>
        <v>0</v>
      </c>
      <c r="H321" s="179"/>
      <c r="I321" s="180">
        <f>ROUND(E321*H321,2)</f>
        <v>0</v>
      </c>
      <c r="J321" s="179"/>
      <c r="K321" s="180">
        <f>ROUND(E321*J321,2)</f>
        <v>0</v>
      </c>
      <c r="L321" s="180">
        <v>21</v>
      </c>
      <c r="M321" s="180">
        <f>G321*(1+L321/100)</f>
        <v>0</v>
      </c>
      <c r="N321" s="178">
        <v>0</v>
      </c>
      <c r="O321" s="178">
        <f>ROUND(E321*N321,2)</f>
        <v>0</v>
      </c>
      <c r="P321" s="178">
        <v>0</v>
      </c>
      <c r="Q321" s="178">
        <f>ROUND(E321*P321,2)</f>
        <v>0</v>
      </c>
      <c r="R321" s="180"/>
      <c r="S321" s="180" t="s">
        <v>354</v>
      </c>
      <c r="T321" s="181" t="s">
        <v>273</v>
      </c>
      <c r="U321" s="160">
        <v>0</v>
      </c>
      <c r="V321" s="160">
        <f>ROUND(E321*U321,2)</f>
        <v>0</v>
      </c>
      <c r="W321" s="160"/>
      <c r="X321" s="160" t="s">
        <v>379</v>
      </c>
      <c r="Y321" s="160" t="s">
        <v>275</v>
      </c>
      <c r="Z321" s="149"/>
      <c r="AA321" s="149"/>
      <c r="AB321" s="149"/>
      <c r="AC321" s="149"/>
      <c r="AD321" s="149"/>
      <c r="AE321" s="149"/>
      <c r="AF321" s="149"/>
      <c r="AG321" s="149" t="s">
        <v>597</v>
      </c>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2" x14ac:dyDescent="0.2">
      <c r="A322" s="156"/>
      <c r="B322" s="157"/>
      <c r="C322" s="186" t="s">
        <v>143</v>
      </c>
      <c r="D322" s="165"/>
      <c r="E322" s="166">
        <v>1</v>
      </c>
      <c r="F322" s="160"/>
      <c r="G322" s="160"/>
      <c r="H322" s="160"/>
      <c r="I322" s="160"/>
      <c r="J322" s="160"/>
      <c r="K322" s="160"/>
      <c r="L322" s="160"/>
      <c r="M322" s="160"/>
      <c r="N322" s="159"/>
      <c r="O322" s="159"/>
      <c r="P322" s="159"/>
      <c r="Q322" s="159"/>
      <c r="R322" s="160"/>
      <c r="S322" s="160"/>
      <c r="T322" s="160"/>
      <c r="U322" s="160"/>
      <c r="V322" s="160"/>
      <c r="W322" s="160"/>
      <c r="X322" s="160"/>
      <c r="Y322" s="160"/>
      <c r="Z322" s="149"/>
      <c r="AA322" s="149"/>
      <c r="AB322" s="149"/>
      <c r="AC322" s="149"/>
      <c r="AD322" s="149"/>
      <c r="AE322" s="149"/>
      <c r="AF322" s="149"/>
      <c r="AG322" s="149" t="s">
        <v>284</v>
      </c>
      <c r="AH322" s="149">
        <v>0</v>
      </c>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2" x14ac:dyDescent="0.2">
      <c r="A323" s="156"/>
      <c r="B323" s="157"/>
      <c r="C323" s="251"/>
      <c r="D323" s="252"/>
      <c r="E323" s="252"/>
      <c r="F323" s="252"/>
      <c r="G323" s="252"/>
      <c r="H323" s="160"/>
      <c r="I323" s="160"/>
      <c r="J323" s="160"/>
      <c r="K323" s="160"/>
      <c r="L323" s="160"/>
      <c r="M323" s="160"/>
      <c r="N323" s="159"/>
      <c r="O323" s="159"/>
      <c r="P323" s="159"/>
      <c r="Q323" s="159"/>
      <c r="R323" s="160"/>
      <c r="S323" s="160"/>
      <c r="T323" s="160"/>
      <c r="U323" s="160"/>
      <c r="V323" s="160"/>
      <c r="W323" s="160"/>
      <c r="X323" s="160"/>
      <c r="Y323" s="160"/>
      <c r="Z323" s="149"/>
      <c r="AA323" s="149"/>
      <c r="AB323" s="149"/>
      <c r="AC323" s="149"/>
      <c r="AD323" s="149"/>
      <c r="AE323" s="149"/>
      <c r="AF323" s="149"/>
      <c r="AG323" s="149" t="s">
        <v>279</v>
      </c>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outlineLevel="1" x14ac:dyDescent="0.2">
      <c r="A324" s="156">
        <v>79</v>
      </c>
      <c r="B324" s="157" t="s">
        <v>1175</v>
      </c>
      <c r="C324" s="190" t="s">
        <v>1176</v>
      </c>
      <c r="D324" s="158" t="s">
        <v>0</v>
      </c>
      <c r="E324" s="182"/>
      <c r="F324" s="161"/>
      <c r="G324" s="160">
        <f>ROUND(E324*F324,2)</f>
        <v>0</v>
      </c>
      <c r="H324" s="161"/>
      <c r="I324" s="160">
        <f>ROUND(E324*H324,2)</f>
        <v>0</v>
      </c>
      <c r="J324" s="161"/>
      <c r="K324" s="160">
        <f>ROUND(E324*J324,2)</f>
        <v>0</v>
      </c>
      <c r="L324" s="160">
        <v>21</v>
      </c>
      <c r="M324" s="160">
        <f>G324*(1+L324/100)</f>
        <v>0</v>
      </c>
      <c r="N324" s="159">
        <v>0</v>
      </c>
      <c r="O324" s="159">
        <f>ROUND(E324*N324,2)</f>
        <v>0</v>
      </c>
      <c r="P324" s="159">
        <v>0</v>
      </c>
      <c r="Q324" s="159">
        <f>ROUND(E324*P324,2)</f>
        <v>0</v>
      </c>
      <c r="R324" s="160" t="s">
        <v>962</v>
      </c>
      <c r="S324" s="160" t="s">
        <v>272</v>
      </c>
      <c r="T324" s="160" t="s">
        <v>272</v>
      </c>
      <c r="U324" s="160">
        <v>0</v>
      </c>
      <c r="V324" s="160">
        <f>ROUND(E324*U324,2)</f>
        <v>0</v>
      </c>
      <c r="W324" s="160"/>
      <c r="X324" s="160" t="s">
        <v>833</v>
      </c>
      <c r="Y324" s="160" t="s">
        <v>275</v>
      </c>
      <c r="Z324" s="149"/>
      <c r="AA324" s="149"/>
      <c r="AB324" s="149"/>
      <c r="AC324" s="149"/>
      <c r="AD324" s="149"/>
      <c r="AE324" s="149"/>
      <c r="AF324" s="149"/>
      <c r="AG324" s="149" t="s">
        <v>834</v>
      </c>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outlineLevel="2" x14ac:dyDescent="0.2">
      <c r="A325" s="156"/>
      <c r="B325" s="157"/>
      <c r="C325" s="266" t="s">
        <v>1133</v>
      </c>
      <c r="D325" s="267"/>
      <c r="E325" s="267"/>
      <c r="F325" s="267"/>
      <c r="G325" s="267"/>
      <c r="H325" s="160"/>
      <c r="I325" s="160"/>
      <c r="J325" s="160"/>
      <c r="K325" s="160"/>
      <c r="L325" s="160"/>
      <c r="M325" s="160"/>
      <c r="N325" s="159"/>
      <c r="O325" s="159"/>
      <c r="P325" s="159"/>
      <c r="Q325" s="159"/>
      <c r="R325" s="160"/>
      <c r="S325" s="160"/>
      <c r="T325" s="160"/>
      <c r="U325" s="160"/>
      <c r="V325" s="160"/>
      <c r="W325" s="160"/>
      <c r="X325" s="160"/>
      <c r="Y325" s="160"/>
      <c r="Z325" s="149"/>
      <c r="AA325" s="149"/>
      <c r="AB325" s="149"/>
      <c r="AC325" s="149"/>
      <c r="AD325" s="149"/>
      <c r="AE325" s="149"/>
      <c r="AF325" s="149"/>
      <c r="AG325" s="149" t="s">
        <v>316</v>
      </c>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outlineLevel="2" x14ac:dyDescent="0.2">
      <c r="A326" s="156"/>
      <c r="B326" s="157"/>
      <c r="C326" s="251"/>
      <c r="D326" s="252"/>
      <c r="E326" s="252"/>
      <c r="F326" s="252"/>
      <c r="G326" s="252"/>
      <c r="H326" s="160"/>
      <c r="I326" s="160"/>
      <c r="J326" s="160"/>
      <c r="K326" s="160"/>
      <c r="L326" s="160"/>
      <c r="M326" s="160"/>
      <c r="N326" s="159"/>
      <c r="O326" s="159"/>
      <c r="P326" s="159"/>
      <c r="Q326" s="159"/>
      <c r="R326" s="160"/>
      <c r="S326" s="160"/>
      <c r="T326" s="160"/>
      <c r="U326" s="160"/>
      <c r="V326" s="160"/>
      <c r="W326" s="160"/>
      <c r="X326" s="160"/>
      <c r="Y326" s="160"/>
      <c r="Z326" s="149"/>
      <c r="AA326" s="149"/>
      <c r="AB326" s="149"/>
      <c r="AC326" s="149"/>
      <c r="AD326" s="149"/>
      <c r="AE326" s="149"/>
      <c r="AF326" s="149"/>
      <c r="AG326" s="149" t="s">
        <v>279</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row>
    <row r="327" spans="1:60" x14ac:dyDescent="0.2">
      <c r="A327" s="168" t="s">
        <v>267</v>
      </c>
      <c r="B327" s="169" t="s">
        <v>186</v>
      </c>
      <c r="C327" s="184" t="s">
        <v>187</v>
      </c>
      <c r="D327" s="170"/>
      <c r="E327" s="171"/>
      <c r="F327" s="172"/>
      <c r="G327" s="172">
        <f>SUMIF(AG328:AG344,"&lt;&gt;NOR",G328:G344)</f>
        <v>0</v>
      </c>
      <c r="H327" s="172"/>
      <c r="I327" s="172">
        <f>SUM(I328:I344)</f>
        <v>0</v>
      </c>
      <c r="J327" s="172"/>
      <c r="K327" s="172">
        <f>SUM(K328:K344)</f>
        <v>0</v>
      </c>
      <c r="L327" s="172"/>
      <c r="M327" s="172">
        <f>SUM(M328:M344)</f>
        <v>0</v>
      </c>
      <c r="N327" s="171"/>
      <c r="O327" s="171">
        <f>SUM(O328:O344)</f>
        <v>0</v>
      </c>
      <c r="P327" s="171"/>
      <c r="Q327" s="171">
        <f>SUM(Q328:Q344)</f>
        <v>0</v>
      </c>
      <c r="R327" s="172"/>
      <c r="S327" s="172"/>
      <c r="T327" s="173"/>
      <c r="U327" s="167"/>
      <c r="V327" s="167">
        <f>SUM(V328:V344)</f>
        <v>2</v>
      </c>
      <c r="W327" s="167"/>
      <c r="X327" s="167"/>
      <c r="Y327" s="167"/>
      <c r="AG327" t="s">
        <v>268</v>
      </c>
    </row>
    <row r="328" spans="1:60" outlineLevel="1" x14ac:dyDescent="0.2">
      <c r="A328" s="175">
        <v>80</v>
      </c>
      <c r="B328" s="176" t="s">
        <v>1177</v>
      </c>
      <c r="C328" s="185" t="s">
        <v>1178</v>
      </c>
      <c r="D328" s="177" t="s">
        <v>357</v>
      </c>
      <c r="E328" s="178">
        <v>1</v>
      </c>
      <c r="F328" s="179"/>
      <c r="G328" s="180">
        <f>ROUND(E328*F328,2)</f>
        <v>0</v>
      </c>
      <c r="H328" s="179"/>
      <c r="I328" s="180">
        <f>ROUND(E328*H328,2)</f>
        <v>0</v>
      </c>
      <c r="J328" s="179"/>
      <c r="K328" s="180">
        <f>ROUND(E328*J328,2)</f>
        <v>0</v>
      </c>
      <c r="L328" s="180">
        <v>21</v>
      </c>
      <c r="M328" s="180">
        <f>G328*(1+L328/100)</f>
        <v>0</v>
      </c>
      <c r="N328" s="178">
        <v>3.6000000000000002E-4</v>
      </c>
      <c r="O328" s="178">
        <f>ROUND(E328*N328,2)</f>
        <v>0</v>
      </c>
      <c r="P328" s="178">
        <v>0</v>
      </c>
      <c r="Q328" s="178">
        <f>ROUND(E328*P328,2)</f>
        <v>0</v>
      </c>
      <c r="R328" s="180"/>
      <c r="S328" s="180" t="s">
        <v>354</v>
      </c>
      <c r="T328" s="181" t="s">
        <v>273</v>
      </c>
      <c r="U328" s="160">
        <v>0</v>
      </c>
      <c r="V328" s="160">
        <f>ROUND(E328*U328,2)</f>
        <v>0</v>
      </c>
      <c r="W328" s="160"/>
      <c r="X328" s="160" t="s">
        <v>313</v>
      </c>
      <c r="Y328" s="160" t="s">
        <v>275</v>
      </c>
      <c r="Z328" s="149"/>
      <c r="AA328" s="149"/>
      <c r="AB328" s="149"/>
      <c r="AC328" s="149"/>
      <c r="AD328" s="149"/>
      <c r="AE328" s="149"/>
      <c r="AF328" s="149"/>
      <c r="AG328" s="149" t="s">
        <v>554</v>
      </c>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2" x14ac:dyDescent="0.2">
      <c r="A329" s="156"/>
      <c r="B329" s="157"/>
      <c r="C329" s="249" t="s">
        <v>1179</v>
      </c>
      <c r="D329" s="250"/>
      <c r="E329" s="250"/>
      <c r="F329" s="250"/>
      <c r="G329" s="250"/>
      <c r="H329" s="160"/>
      <c r="I329" s="160"/>
      <c r="J329" s="160"/>
      <c r="K329" s="160"/>
      <c r="L329" s="160"/>
      <c r="M329" s="160"/>
      <c r="N329" s="159"/>
      <c r="O329" s="159"/>
      <c r="P329" s="159"/>
      <c r="Q329" s="159"/>
      <c r="R329" s="160"/>
      <c r="S329" s="160"/>
      <c r="T329" s="160"/>
      <c r="U329" s="160"/>
      <c r="V329" s="160"/>
      <c r="W329" s="160"/>
      <c r="X329" s="160"/>
      <c r="Y329" s="160"/>
      <c r="Z329" s="149"/>
      <c r="AA329" s="149"/>
      <c r="AB329" s="149"/>
      <c r="AC329" s="149"/>
      <c r="AD329" s="149"/>
      <c r="AE329" s="149"/>
      <c r="AF329" s="149"/>
      <c r="AG329" s="149" t="s">
        <v>278</v>
      </c>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outlineLevel="2" x14ac:dyDescent="0.2">
      <c r="A330" s="156"/>
      <c r="B330" s="157"/>
      <c r="C330" s="186" t="s">
        <v>1180</v>
      </c>
      <c r="D330" s="165"/>
      <c r="E330" s="166">
        <v>1</v>
      </c>
      <c r="F330" s="160"/>
      <c r="G330" s="160"/>
      <c r="H330" s="160"/>
      <c r="I330" s="160"/>
      <c r="J330" s="160"/>
      <c r="K330" s="160"/>
      <c r="L330" s="160"/>
      <c r="M330" s="160"/>
      <c r="N330" s="159"/>
      <c r="O330" s="159"/>
      <c r="P330" s="159"/>
      <c r="Q330" s="159"/>
      <c r="R330" s="160"/>
      <c r="S330" s="160"/>
      <c r="T330" s="160"/>
      <c r="U330" s="160"/>
      <c r="V330" s="160"/>
      <c r="W330" s="160"/>
      <c r="X330" s="160"/>
      <c r="Y330" s="160"/>
      <c r="Z330" s="149"/>
      <c r="AA330" s="149"/>
      <c r="AB330" s="149"/>
      <c r="AC330" s="149"/>
      <c r="AD330" s="149"/>
      <c r="AE330" s="149"/>
      <c r="AF330" s="149"/>
      <c r="AG330" s="149" t="s">
        <v>284</v>
      </c>
      <c r="AH330" s="149">
        <v>0</v>
      </c>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2" x14ac:dyDescent="0.2">
      <c r="A331" s="156"/>
      <c r="B331" s="157"/>
      <c r="C331" s="251"/>
      <c r="D331" s="252"/>
      <c r="E331" s="252"/>
      <c r="F331" s="252"/>
      <c r="G331" s="252"/>
      <c r="H331" s="160"/>
      <c r="I331" s="160"/>
      <c r="J331" s="160"/>
      <c r="K331" s="160"/>
      <c r="L331" s="160"/>
      <c r="M331" s="160"/>
      <c r="N331" s="159"/>
      <c r="O331" s="159"/>
      <c r="P331" s="159"/>
      <c r="Q331" s="159"/>
      <c r="R331" s="160"/>
      <c r="S331" s="160"/>
      <c r="T331" s="160"/>
      <c r="U331" s="160"/>
      <c r="V331" s="160"/>
      <c r="W331" s="160"/>
      <c r="X331" s="160"/>
      <c r="Y331" s="160"/>
      <c r="Z331" s="149"/>
      <c r="AA331" s="149"/>
      <c r="AB331" s="149"/>
      <c r="AC331" s="149"/>
      <c r="AD331" s="149"/>
      <c r="AE331" s="149"/>
      <c r="AF331" s="149"/>
      <c r="AG331" s="149" t="s">
        <v>279</v>
      </c>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outlineLevel="1" x14ac:dyDescent="0.2">
      <c r="A332" s="175">
        <v>81</v>
      </c>
      <c r="B332" s="176" t="s">
        <v>1181</v>
      </c>
      <c r="C332" s="185" t="s">
        <v>1182</v>
      </c>
      <c r="D332" s="177" t="s">
        <v>472</v>
      </c>
      <c r="E332" s="178">
        <v>2</v>
      </c>
      <c r="F332" s="179"/>
      <c r="G332" s="180">
        <f>ROUND(E332*F332,2)</f>
        <v>0</v>
      </c>
      <c r="H332" s="179"/>
      <c r="I332" s="180">
        <f>ROUND(E332*H332,2)</f>
        <v>0</v>
      </c>
      <c r="J332" s="179"/>
      <c r="K332" s="180">
        <f>ROUND(E332*J332,2)</f>
        <v>0</v>
      </c>
      <c r="L332" s="180">
        <v>21</v>
      </c>
      <c r="M332" s="180">
        <f>G332*(1+L332/100)</f>
        <v>0</v>
      </c>
      <c r="N332" s="178">
        <v>0</v>
      </c>
      <c r="O332" s="178">
        <f>ROUND(E332*N332,2)</f>
        <v>0</v>
      </c>
      <c r="P332" s="178">
        <v>0</v>
      </c>
      <c r="Q332" s="178">
        <f>ROUND(E332*P332,2)</f>
        <v>0</v>
      </c>
      <c r="R332" s="180"/>
      <c r="S332" s="180" t="s">
        <v>354</v>
      </c>
      <c r="T332" s="181" t="s">
        <v>272</v>
      </c>
      <c r="U332" s="160">
        <v>1</v>
      </c>
      <c r="V332" s="160">
        <f>ROUND(E332*U332,2)</f>
        <v>2</v>
      </c>
      <c r="W332" s="160"/>
      <c r="X332" s="160" t="s">
        <v>313</v>
      </c>
      <c r="Y332" s="160" t="s">
        <v>275</v>
      </c>
      <c r="Z332" s="149"/>
      <c r="AA332" s="149"/>
      <c r="AB332" s="149"/>
      <c r="AC332" s="149"/>
      <c r="AD332" s="149"/>
      <c r="AE332" s="149"/>
      <c r="AF332" s="149"/>
      <c r="AG332" s="149" t="s">
        <v>554</v>
      </c>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2" x14ac:dyDescent="0.2">
      <c r="A333" s="156"/>
      <c r="B333" s="157"/>
      <c r="C333" s="186" t="s">
        <v>145</v>
      </c>
      <c r="D333" s="165"/>
      <c r="E333" s="166">
        <v>2</v>
      </c>
      <c r="F333" s="160"/>
      <c r="G333" s="160"/>
      <c r="H333" s="160"/>
      <c r="I333" s="160"/>
      <c r="J333" s="160"/>
      <c r="K333" s="160"/>
      <c r="L333" s="160"/>
      <c r="M333" s="160"/>
      <c r="N333" s="159"/>
      <c r="O333" s="159"/>
      <c r="P333" s="159"/>
      <c r="Q333" s="159"/>
      <c r="R333" s="160"/>
      <c r="S333" s="160"/>
      <c r="T333" s="160"/>
      <c r="U333" s="160"/>
      <c r="V333" s="160"/>
      <c r="W333" s="160"/>
      <c r="X333" s="160"/>
      <c r="Y333" s="160"/>
      <c r="Z333" s="149"/>
      <c r="AA333" s="149"/>
      <c r="AB333" s="149"/>
      <c r="AC333" s="149"/>
      <c r="AD333" s="149"/>
      <c r="AE333" s="149"/>
      <c r="AF333" s="149"/>
      <c r="AG333" s="149" t="s">
        <v>284</v>
      </c>
      <c r="AH333" s="149">
        <v>0</v>
      </c>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outlineLevel="2" x14ac:dyDescent="0.2">
      <c r="A334" s="156"/>
      <c r="B334" s="157"/>
      <c r="C334" s="251"/>
      <c r="D334" s="252"/>
      <c r="E334" s="252"/>
      <c r="F334" s="252"/>
      <c r="G334" s="252"/>
      <c r="H334" s="160"/>
      <c r="I334" s="160"/>
      <c r="J334" s="160"/>
      <c r="K334" s="160"/>
      <c r="L334" s="160"/>
      <c r="M334" s="160"/>
      <c r="N334" s="159"/>
      <c r="O334" s="159"/>
      <c r="P334" s="159"/>
      <c r="Q334" s="159"/>
      <c r="R334" s="160"/>
      <c r="S334" s="160"/>
      <c r="T334" s="160"/>
      <c r="U334" s="160"/>
      <c r="V334" s="160"/>
      <c r="W334" s="160"/>
      <c r="X334" s="160"/>
      <c r="Y334" s="160"/>
      <c r="Z334" s="149"/>
      <c r="AA334" s="149"/>
      <c r="AB334" s="149"/>
      <c r="AC334" s="149"/>
      <c r="AD334" s="149"/>
      <c r="AE334" s="149"/>
      <c r="AF334" s="149"/>
      <c r="AG334" s="149" t="s">
        <v>279</v>
      </c>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1" x14ac:dyDescent="0.2">
      <c r="A335" s="175">
        <v>82</v>
      </c>
      <c r="B335" s="176" t="s">
        <v>1183</v>
      </c>
      <c r="C335" s="185" t="s">
        <v>1184</v>
      </c>
      <c r="D335" s="177" t="s">
        <v>998</v>
      </c>
      <c r="E335" s="178">
        <v>1</v>
      </c>
      <c r="F335" s="179"/>
      <c r="G335" s="180">
        <f>ROUND(E335*F335,2)</f>
        <v>0</v>
      </c>
      <c r="H335" s="179"/>
      <c r="I335" s="180">
        <f>ROUND(E335*H335,2)</f>
        <v>0</v>
      </c>
      <c r="J335" s="179"/>
      <c r="K335" s="180">
        <f>ROUND(E335*J335,2)</f>
        <v>0</v>
      </c>
      <c r="L335" s="180">
        <v>21</v>
      </c>
      <c r="M335" s="180">
        <f>G335*(1+L335/100)</f>
        <v>0</v>
      </c>
      <c r="N335" s="178">
        <v>0</v>
      </c>
      <c r="O335" s="178">
        <f>ROUND(E335*N335,2)</f>
        <v>0</v>
      </c>
      <c r="P335" s="178">
        <v>0</v>
      </c>
      <c r="Q335" s="178">
        <f>ROUND(E335*P335,2)</f>
        <v>0</v>
      </c>
      <c r="R335" s="180"/>
      <c r="S335" s="180" t="s">
        <v>354</v>
      </c>
      <c r="T335" s="181" t="s">
        <v>273</v>
      </c>
      <c r="U335" s="160">
        <v>0</v>
      </c>
      <c r="V335" s="160">
        <f>ROUND(E335*U335,2)</f>
        <v>0</v>
      </c>
      <c r="W335" s="160"/>
      <c r="X335" s="160" t="s">
        <v>379</v>
      </c>
      <c r="Y335" s="160" t="s">
        <v>275</v>
      </c>
      <c r="Z335" s="149"/>
      <c r="AA335" s="149"/>
      <c r="AB335" s="149"/>
      <c r="AC335" s="149"/>
      <c r="AD335" s="149"/>
      <c r="AE335" s="149"/>
      <c r="AF335" s="149"/>
      <c r="AG335" s="149" t="s">
        <v>597</v>
      </c>
      <c r="AH335" s="149"/>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outlineLevel="2" x14ac:dyDescent="0.2">
      <c r="A336" s="156"/>
      <c r="B336" s="157"/>
      <c r="C336" s="249" t="s">
        <v>1185</v>
      </c>
      <c r="D336" s="250"/>
      <c r="E336" s="250"/>
      <c r="F336" s="250"/>
      <c r="G336" s="250"/>
      <c r="H336" s="160"/>
      <c r="I336" s="160"/>
      <c r="J336" s="160"/>
      <c r="K336" s="160"/>
      <c r="L336" s="160"/>
      <c r="M336" s="160"/>
      <c r="N336" s="159"/>
      <c r="O336" s="159"/>
      <c r="P336" s="159"/>
      <c r="Q336" s="159"/>
      <c r="R336" s="160"/>
      <c r="S336" s="160"/>
      <c r="T336" s="160"/>
      <c r="U336" s="160"/>
      <c r="V336" s="160"/>
      <c r="W336" s="160"/>
      <c r="X336" s="160"/>
      <c r="Y336" s="160"/>
      <c r="Z336" s="149"/>
      <c r="AA336" s="149"/>
      <c r="AB336" s="149"/>
      <c r="AC336" s="149"/>
      <c r="AD336" s="149"/>
      <c r="AE336" s="149"/>
      <c r="AF336" s="149"/>
      <c r="AG336" s="149" t="s">
        <v>278</v>
      </c>
      <c r="AH336" s="149"/>
      <c r="AI336" s="149"/>
      <c r="AJ336" s="149"/>
      <c r="AK336" s="149"/>
      <c r="AL336" s="149"/>
      <c r="AM336" s="149"/>
      <c r="AN336" s="149"/>
      <c r="AO336" s="149"/>
      <c r="AP336" s="149"/>
      <c r="AQ336" s="149"/>
      <c r="AR336" s="149"/>
      <c r="AS336" s="149"/>
      <c r="AT336" s="149"/>
      <c r="AU336" s="149"/>
      <c r="AV336" s="149"/>
      <c r="AW336" s="149"/>
      <c r="AX336" s="149"/>
      <c r="AY336" s="149"/>
      <c r="AZ336" s="149"/>
      <c r="BA336" s="183" t="str">
        <f>C336</f>
        <v>- nástěnná oční sprcha se spouštěcí pákou se dvěma hlavicemi vestavěný kulový ventil pro regulaci množství vody</v>
      </c>
      <c r="BB336" s="149"/>
      <c r="BC336" s="149"/>
      <c r="BD336" s="149"/>
      <c r="BE336" s="149"/>
      <c r="BF336" s="149"/>
      <c r="BG336" s="149"/>
      <c r="BH336" s="149"/>
    </row>
    <row r="337" spans="1:60" outlineLevel="3" x14ac:dyDescent="0.2">
      <c r="A337" s="156"/>
      <c r="B337" s="157"/>
      <c r="C337" s="264" t="s">
        <v>1186</v>
      </c>
      <c r="D337" s="265"/>
      <c r="E337" s="265"/>
      <c r="F337" s="265"/>
      <c r="G337" s="265"/>
      <c r="H337" s="160"/>
      <c r="I337" s="160"/>
      <c r="J337" s="160"/>
      <c r="K337" s="160"/>
      <c r="L337" s="160"/>
      <c r="M337" s="160"/>
      <c r="N337" s="159"/>
      <c r="O337" s="159"/>
      <c r="P337" s="159"/>
      <c r="Q337" s="159"/>
      <c r="R337" s="160"/>
      <c r="S337" s="160"/>
      <c r="T337" s="160"/>
      <c r="U337" s="160"/>
      <c r="V337" s="160"/>
      <c r="W337" s="160"/>
      <c r="X337" s="160"/>
      <c r="Y337" s="160"/>
      <c r="Z337" s="149"/>
      <c r="AA337" s="149"/>
      <c r="AB337" s="149"/>
      <c r="AC337" s="149"/>
      <c r="AD337" s="149"/>
      <c r="AE337" s="149"/>
      <c r="AF337" s="149"/>
      <c r="AG337" s="149" t="s">
        <v>278</v>
      </c>
      <c r="AH337" s="149"/>
      <c r="AI337" s="149"/>
      <c r="AJ337" s="149"/>
      <c r="AK337" s="149"/>
      <c r="AL337" s="149"/>
      <c r="AM337" s="149"/>
      <c r="AN337" s="149"/>
      <c r="AO337" s="149"/>
      <c r="AP337" s="149"/>
      <c r="AQ337" s="149"/>
      <c r="AR337" s="149"/>
      <c r="AS337" s="149"/>
      <c r="AT337" s="149"/>
      <c r="AU337" s="149"/>
      <c r="AV337" s="149"/>
      <c r="AW337" s="149"/>
      <c r="AX337" s="149"/>
      <c r="AY337" s="149"/>
      <c r="AZ337" s="149"/>
      <c r="BA337" s="183" t="str">
        <f>C337</f>
        <v>( používá se jako zařízení první pomoci při nehodách způsobených požárem, chemikáliemi a dalšími látkami)</v>
      </c>
      <c r="BB337" s="149"/>
      <c r="BC337" s="149"/>
      <c r="BD337" s="149"/>
      <c r="BE337" s="149"/>
      <c r="BF337" s="149"/>
      <c r="BG337" s="149"/>
      <c r="BH337" s="149"/>
    </row>
    <row r="338" spans="1:60" outlineLevel="3" x14ac:dyDescent="0.2">
      <c r="A338" s="156"/>
      <c r="B338" s="157"/>
      <c r="C338" s="264" t="s">
        <v>1187</v>
      </c>
      <c r="D338" s="265"/>
      <c r="E338" s="265"/>
      <c r="F338" s="265"/>
      <c r="G338" s="265"/>
      <c r="H338" s="160"/>
      <c r="I338" s="160"/>
      <c r="J338" s="160"/>
      <c r="K338" s="160"/>
      <c r="L338" s="160"/>
      <c r="M338" s="160"/>
      <c r="N338" s="159"/>
      <c r="O338" s="159"/>
      <c r="P338" s="159"/>
      <c r="Q338" s="159"/>
      <c r="R338" s="160"/>
      <c r="S338" s="160"/>
      <c r="T338" s="160"/>
      <c r="U338" s="160"/>
      <c r="V338" s="160"/>
      <c r="W338" s="160"/>
      <c r="X338" s="160"/>
      <c r="Y338" s="160"/>
      <c r="Z338" s="149"/>
      <c r="AA338" s="149"/>
      <c r="AB338" s="149"/>
      <c r="AC338" s="149"/>
      <c r="AD338" s="149"/>
      <c r="AE338" s="149"/>
      <c r="AF338" s="149"/>
      <c r="AG338" s="149" t="s">
        <v>278</v>
      </c>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3" x14ac:dyDescent="0.2">
      <c r="A339" s="156"/>
      <c r="B339" s="157"/>
      <c r="C339" s="264" t="s">
        <v>1188</v>
      </c>
      <c r="D339" s="265"/>
      <c r="E339" s="265"/>
      <c r="F339" s="265"/>
      <c r="G339" s="265"/>
      <c r="H339" s="160"/>
      <c r="I339" s="160"/>
      <c r="J339" s="160"/>
      <c r="K339" s="160"/>
      <c r="L339" s="160"/>
      <c r="M339" s="160"/>
      <c r="N339" s="159"/>
      <c r="O339" s="159"/>
      <c r="P339" s="159"/>
      <c r="Q339" s="159"/>
      <c r="R339" s="160"/>
      <c r="S339" s="160"/>
      <c r="T339" s="160"/>
      <c r="U339" s="160"/>
      <c r="V339" s="160"/>
      <c r="W339" s="160"/>
      <c r="X339" s="160"/>
      <c r="Y339" s="160"/>
      <c r="Z339" s="149"/>
      <c r="AA339" s="149"/>
      <c r="AB339" s="149"/>
      <c r="AC339" s="149"/>
      <c r="AD339" s="149"/>
      <c r="AE339" s="149"/>
      <c r="AF339" s="149"/>
      <c r="AG339" s="149" t="s">
        <v>278</v>
      </c>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2" x14ac:dyDescent="0.2">
      <c r="A340" s="156"/>
      <c r="B340" s="157"/>
      <c r="C340" s="186" t="s">
        <v>1189</v>
      </c>
      <c r="D340" s="165"/>
      <c r="E340" s="166">
        <v>1</v>
      </c>
      <c r="F340" s="160"/>
      <c r="G340" s="160"/>
      <c r="H340" s="160"/>
      <c r="I340" s="160"/>
      <c r="J340" s="160"/>
      <c r="K340" s="160"/>
      <c r="L340" s="160"/>
      <c r="M340" s="160"/>
      <c r="N340" s="159"/>
      <c r="O340" s="159"/>
      <c r="P340" s="159"/>
      <c r="Q340" s="159"/>
      <c r="R340" s="160"/>
      <c r="S340" s="160"/>
      <c r="T340" s="160"/>
      <c r="U340" s="160"/>
      <c r="V340" s="160"/>
      <c r="W340" s="160"/>
      <c r="X340" s="160"/>
      <c r="Y340" s="160"/>
      <c r="Z340" s="149"/>
      <c r="AA340" s="149"/>
      <c r="AB340" s="149"/>
      <c r="AC340" s="149"/>
      <c r="AD340" s="149"/>
      <c r="AE340" s="149"/>
      <c r="AF340" s="149"/>
      <c r="AG340" s="149" t="s">
        <v>284</v>
      </c>
      <c r="AH340" s="149">
        <v>0</v>
      </c>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outlineLevel="2" x14ac:dyDescent="0.2">
      <c r="A341" s="156"/>
      <c r="B341" s="157"/>
      <c r="C341" s="251"/>
      <c r="D341" s="252"/>
      <c r="E341" s="252"/>
      <c r="F341" s="252"/>
      <c r="G341" s="252"/>
      <c r="H341" s="160"/>
      <c r="I341" s="160"/>
      <c r="J341" s="160"/>
      <c r="K341" s="160"/>
      <c r="L341" s="160"/>
      <c r="M341" s="160"/>
      <c r="N341" s="159"/>
      <c r="O341" s="159"/>
      <c r="P341" s="159"/>
      <c r="Q341" s="159"/>
      <c r="R341" s="160"/>
      <c r="S341" s="160"/>
      <c r="T341" s="160"/>
      <c r="U341" s="160"/>
      <c r="V341" s="160"/>
      <c r="W341" s="160"/>
      <c r="X341" s="160"/>
      <c r="Y341" s="160"/>
      <c r="Z341" s="149"/>
      <c r="AA341" s="149"/>
      <c r="AB341" s="149"/>
      <c r="AC341" s="149"/>
      <c r="AD341" s="149"/>
      <c r="AE341" s="149"/>
      <c r="AF341" s="149"/>
      <c r="AG341" s="149" t="s">
        <v>279</v>
      </c>
      <c r="AH341" s="149"/>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1" x14ac:dyDescent="0.2">
      <c r="A342" s="156">
        <v>83</v>
      </c>
      <c r="B342" s="157" t="s">
        <v>1190</v>
      </c>
      <c r="C342" s="190" t="s">
        <v>1191</v>
      </c>
      <c r="D342" s="158" t="s">
        <v>0</v>
      </c>
      <c r="E342" s="182"/>
      <c r="F342" s="161"/>
      <c r="G342" s="160">
        <f>ROUND(E342*F342,2)</f>
        <v>0</v>
      </c>
      <c r="H342" s="161"/>
      <c r="I342" s="160">
        <f>ROUND(E342*H342,2)</f>
        <v>0</v>
      </c>
      <c r="J342" s="161"/>
      <c r="K342" s="160">
        <f>ROUND(E342*J342,2)</f>
        <v>0</v>
      </c>
      <c r="L342" s="160">
        <v>21</v>
      </c>
      <c r="M342" s="160">
        <f>G342*(1+L342/100)</f>
        <v>0</v>
      </c>
      <c r="N342" s="159">
        <v>0</v>
      </c>
      <c r="O342" s="159">
        <f>ROUND(E342*N342,2)</f>
        <v>0</v>
      </c>
      <c r="P342" s="159">
        <v>0</v>
      </c>
      <c r="Q342" s="159">
        <f>ROUND(E342*P342,2)</f>
        <v>0</v>
      </c>
      <c r="R342" s="160" t="s">
        <v>962</v>
      </c>
      <c r="S342" s="160" t="s">
        <v>272</v>
      </c>
      <c r="T342" s="160" t="s">
        <v>272</v>
      </c>
      <c r="U342" s="160">
        <v>0</v>
      </c>
      <c r="V342" s="160">
        <f>ROUND(E342*U342,2)</f>
        <v>0</v>
      </c>
      <c r="W342" s="160"/>
      <c r="X342" s="160" t="s">
        <v>833</v>
      </c>
      <c r="Y342" s="160" t="s">
        <v>275</v>
      </c>
      <c r="Z342" s="149"/>
      <c r="AA342" s="149"/>
      <c r="AB342" s="149"/>
      <c r="AC342" s="149"/>
      <c r="AD342" s="149"/>
      <c r="AE342" s="149"/>
      <c r="AF342" s="149"/>
      <c r="AG342" s="149" t="s">
        <v>834</v>
      </c>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2" x14ac:dyDescent="0.2">
      <c r="A343" s="156"/>
      <c r="B343" s="157"/>
      <c r="C343" s="266" t="s">
        <v>1133</v>
      </c>
      <c r="D343" s="267"/>
      <c r="E343" s="267"/>
      <c r="F343" s="267"/>
      <c r="G343" s="267"/>
      <c r="H343" s="160"/>
      <c r="I343" s="160"/>
      <c r="J343" s="160"/>
      <c r="K343" s="160"/>
      <c r="L343" s="160"/>
      <c r="M343" s="160"/>
      <c r="N343" s="159"/>
      <c r="O343" s="159"/>
      <c r="P343" s="159"/>
      <c r="Q343" s="159"/>
      <c r="R343" s="160"/>
      <c r="S343" s="160"/>
      <c r="T343" s="160"/>
      <c r="U343" s="160"/>
      <c r="V343" s="160"/>
      <c r="W343" s="160"/>
      <c r="X343" s="160"/>
      <c r="Y343" s="160"/>
      <c r="Z343" s="149"/>
      <c r="AA343" s="149"/>
      <c r="AB343" s="149"/>
      <c r="AC343" s="149"/>
      <c r="AD343" s="149"/>
      <c r="AE343" s="149"/>
      <c r="AF343" s="149"/>
      <c r="AG343" s="149" t="s">
        <v>316</v>
      </c>
      <c r="AH343" s="149"/>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2" x14ac:dyDescent="0.2">
      <c r="A344" s="156"/>
      <c r="B344" s="157"/>
      <c r="C344" s="251"/>
      <c r="D344" s="252"/>
      <c r="E344" s="252"/>
      <c r="F344" s="252"/>
      <c r="G344" s="252"/>
      <c r="H344" s="160"/>
      <c r="I344" s="160"/>
      <c r="J344" s="160"/>
      <c r="K344" s="160"/>
      <c r="L344" s="160"/>
      <c r="M344" s="160"/>
      <c r="N344" s="159"/>
      <c r="O344" s="159"/>
      <c r="P344" s="159"/>
      <c r="Q344" s="159"/>
      <c r="R344" s="160"/>
      <c r="S344" s="160"/>
      <c r="T344" s="160"/>
      <c r="U344" s="160"/>
      <c r="V344" s="160"/>
      <c r="W344" s="160"/>
      <c r="X344" s="160"/>
      <c r="Y344" s="160"/>
      <c r="Z344" s="149"/>
      <c r="AA344" s="149"/>
      <c r="AB344" s="149"/>
      <c r="AC344" s="149"/>
      <c r="AD344" s="149"/>
      <c r="AE344" s="149"/>
      <c r="AF344" s="149"/>
      <c r="AG344" s="149" t="s">
        <v>279</v>
      </c>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x14ac:dyDescent="0.2">
      <c r="A345" s="3"/>
      <c r="B345" s="4"/>
      <c r="C345" s="187"/>
      <c r="D345" s="6"/>
      <c r="E345" s="3"/>
      <c r="F345" s="3"/>
      <c r="G345" s="3"/>
      <c r="H345" s="3"/>
      <c r="I345" s="3"/>
      <c r="J345" s="3"/>
      <c r="K345" s="3"/>
      <c r="L345" s="3"/>
      <c r="M345" s="3"/>
      <c r="N345" s="3"/>
      <c r="O345" s="3"/>
      <c r="P345" s="3"/>
      <c r="Q345" s="3"/>
      <c r="R345" s="3"/>
      <c r="S345" s="3"/>
      <c r="T345" s="3"/>
      <c r="U345" s="3"/>
      <c r="V345" s="3"/>
      <c r="W345" s="3"/>
      <c r="X345" s="3"/>
      <c r="Y345" s="3"/>
      <c r="AE345">
        <v>15</v>
      </c>
      <c r="AF345">
        <v>21</v>
      </c>
      <c r="AG345" t="s">
        <v>253</v>
      </c>
    </row>
    <row r="346" spans="1:60" x14ac:dyDescent="0.2">
      <c r="A346" s="152"/>
      <c r="B346" s="153" t="s">
        <v>29</v>
      </c>
      <c r="C346" s="188"/>
      <c r="D346" s="154"/>
      <c r="E346" s="155"/>
      <c r="F346" s="155"/>
      <c r="G346" s="174">
        <f>G8+G39+G126+G281+G327</f>
        <v>0</v>
      </c>
      <c r="H346" s="3"/>
      <c r="I346" s="3"/>
      <c r="J346" s="3"/>
      <c r="K346" s="3"/>
      <c r="L346" s="3"/>
      <c r="M346" s="3"/>
      <c r="N346" s="3"/>
      <c r="O346" s="3"/>
      <c r="P346" s="3"/>
      <c r="Q346" s="3"/>
      <c r="R346" s="3"/>
      <c r="S346" s="3"/>
      <c r="T346" s="3"/>
      <c r="U346" s="3"/>
      <c r="V346" s="3"/>
      <c r="W346" s="3"/>
      <c r="X346" s="3"/>
      <c r="Y346" s="3"/>
      <c r="AE346">
        <f>SUMIF(L7:L344,AE345,G7:G344)</f>
        <v>0</v>
      </c>
      <c r="AF346">
        <f>SUMIF(L7:L344,AF345,G7:G344)</f>
        <v>0</v>
      </c>
      <c r="AG346" t="s">
        <v>306</v>
      </c>
    </row>
    <row r="347" spans="1:60" x14ac:dyDescent="0.2">
      <c r="C347" s="189"/>
      <c r="D347" s="10"/>
      <c r="AG347" t="s">
        <v>307</v>
      </c>
    </row>
    <row r="348" spans="1:60" x14ac:dyDescent="0.2">
      <c r="D348" s="10"/>
    </row>
    <row r="349" spans="1:60" x14ac:dyDescent="0.2">
      <c r="D349" s="10"/>
    </row>
    <row r="350" spans="1:60" x14ac:dyDescent="0.2">
      <c r="D350" s="10"/>
    </row>
    <row r="351" spans="1:60" x14ac:dyDescent="0.2">
      <c r="D351" s="10"/>
    </row>
    <row r="352" spans="1:60"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J6c6/PzcJxqN38nm/tSb3vBjALbcjOLgTpo0VrVfqaQGcBZVeuxMjCjrHNLBOOCVA5/Ny0dM5tJEafWwKLSmQ==" saltValue="v5k+Q3wLQwPm2gngiHEuLg==" spinCount="100000" sheet="1" formatRows="0"/>
  <mergeCells count="173">
    <mergeCell ref="A1:G1"/>
    <mergeCell ref="C2:G2"/>
    <mergeCell ref="C3:G3"/>
    <mergeCell ref="C4:G4"/>
    <mergeCell ref="C11:G11"/>
    <mergeCell ref="C13:G13"/>
    <mergeCell ref="C24:G24"/>
    <mergeCell ref="C26:G26"/>
    <mergeCell ref="C28:G28"/>
    <mergeCell ref="C29:G29"/>
    <mergeCell ref="C31:G31"/>
    <mergeCell ref="C33:G33"/>
    <mergeCell ref="C14:G14"/>
    <mergeCell ref="C16:G16"/>
    <mergeCell ref="C18:G18"/>
    <mergeCell ref="C19:G19"/>
    <mergeCell ref="C21:G21"/>
    <mergeCell ref="C23:G23"/>
    <mergeCell ref="C47:G47"/>
    <mergeCell ref="C49:G49"/>
    <mergeCell ref="C51:G51"/>
    <mergeCell ref="C53:G53"/>
    <mergeCell ref="C55:G55"/>
    <mergeCell ref="C57:G57"/>
    <mergeCell ref="C35:G35"/>
    <mergeCell ref="C37:G37"/>
    <mergeCell ref="C38:G38"/>
    <mergeCell ref="C41:G41"/>
    <mergeCell ref="C43:G43"/>
    <mergeCell ref="C45:G45"/>
    <mergeCell ref="C66:G66"/>
    <mergeCell ref="C67:G67"/>
    <mergeCell ref="C69:G69"/>
    <mergeCell ref="C71:G71"/>
    <mergeCell ref="C72:G72"/>
    <mergeCell ref="C74:G74"/>
    <mergeCell ref="C58:G58"/>
    <mergeCell ref="C59:G59"/>
    <mergeCell ref="C60:G60"/>
    <mergeCell ref="C62:G62"/>
    <mergeCell ref="C64:G64"/>
    <mergeCell ref="C65:G65"/>
    <mergeCell ref="C87:G87"/>
    <mergeCell ref="C90:G90"/>
    <mergeCell ref="C92:G92"/>
    <mergeCell ref="C94:G94"/>
    <mergeCell ref="C96:G96"/>
    <mergeCell ref="C97:G97"/>
    <mergeCell ref="C76:G76"/>
    <mergeCell ref="C77:G77"/>
    <mergeCell ref="C79:G79"/>
    <mergeCell ref="C81:G81"/>
    <mergeCell ref="C82:G82"/>
    <mergeCell ref="C84:G84"/>
    <mergeCell ref="C113:G113"/>
    <mergeCell ref="C115:G115"/>
    <mergeCell ref="C116:G116"/>
    <mergeCell ref="C118:G118"/>
    <mergeCell ref="C120:G120"/>
    <mergeCell ref="C122:G122"/>
    <mergeCell ref="C99:G99"/>
    <mergeCell ref="C102:G102"/>
    <mergeCell ref="C105:G105"/>
    <mergeCell ref="C107:G107"/>
    <mergeCell ref="C109:G109"/>
    <mergeCell ref="C111:G111"/>
    <mergeCell ref="C136:G136"/>
    <mergeCell ref="C138:G138"/>
    <mergeCell ref="C140:G140"/>
    <mergeCell ref="C142:G142"/>
    <mergeCell ref="C144:G144"/>
    <mergeCell ref="C146:G146"/>
    <mergeCell ref="C124:G124"/>
    <mergeCell ref="C125:G125"/>
    <mergeCell ref="C128:G128"/>
    <mergeCell ref="C130:G130"/>
    <mergeCell ref="C132:G132"/>
    <mergeCell ref="C134:G134"/>
    <mergeCell ref="C165:G165"/>
    <mergeCell ref="C168:G168"/>
    <mergeCell ref="C171:G171"/>
    <mergeCell ref="C173:G173"/>
    <mergeCell ref="C175:G175"/>
    <mergeCell ref="C177:G177"/>
    <mergeCell ref="C148:G148"/>
    <mergeCell ref="C150:G150"/>
    <mergeCell ref="C153:G153"/>
    <mergeCell ref="C156:G156"/>
    <mergeCell ref="C159:G159"/>
    <mergeCell ref="C162:G162"/>
    <mergeCell ref="C191:G191"/>
    <mergeCell ref="C194:G194"/>
    <mergeCell ref="C196:G196"/>
    <mergeCell ref="C198:G198"/>
    <mergeCell ref="C200:G200"/>
    <mergeCell ref="C202:G202"/>
    <mergeCell ref="C179:G179"/>
    <mergeCell ref="C181:G181"/>
    <mergeCell ref="C183:G183"/>
    <mergeCell ref="C185:G185"/>
    <mergeCell ref="C187:G187"/>
    <mergeCell ref="C189:G189"/>
    <mergeCell ref="C216:G216"/>
    <mergeCell ref="C218:G218"/>
    <mergeCell ref="C220:G220"/>
    <mergeCell ref="C222:G222"/>
    <mergeCell ref="C225:G225"/>
    <mergeCell ref="C228:G228"/>
    <mergeCell ref="C204:G204"/>
    <mergeCell ref="C206:G206"/>
    <mergeCell ref="C208:G208"/>
    <mergeCell ref="C210:G210"/>
    <mergeCell ref="C212:G212"/>
    <mergeCell ref="C214:G214"/>
    <mergeCell ref="C243:G243"/>
    <mergeCell ref="C245:G245"/>
    <mergeCell ref="C247:G247"/>
    <mergeCell ref="C249:G249"/>
    <mergeCell ref="C251:G251"/>
    <mergeCell ref="C253:G253"/>
    <mergeCell ref="C230:G230"/>
    <mergeCell ref="C232:G232"/>
    <mergeCell ref="C234:G234"/>
    <mergeCell ref="C236:G236"/>
    <mergeCell ref="C239:G239"/>
    <mergeCell ref="C241:G241"/>
    <mergeCell ref="C267:G267"/>
    <mergeCell ref="C269:G269"/>
    <mergeCell ref="C271:G271"/>
    <mergeCell ref="C273:G273"/>
    <mergeCell ref="C274:G274"/>
    <mergeCell ref="C276:G276"/>
    <mergeCell ref="C255:G255"/>
    <mergeCell ref="C257:G257"/>
    <mergeCell ref="C259:G259"/>
    <mergeCell ref="C261:G261"/>
    <mergeCell ref="C263:G263"/>
    <mergeCell ref="C265:G265"/>
    <mergeCell ref="C297:G297"/>
    <mergeCell ref="C300:G300"/>
    <mergeCell ref="C302:G302"/>
    <mergeCell ref="C303:G303"/>
    <mergeCell ref="C304:G304"/>
    <mergeCell ref="C305:G305"/>
    <mergeCell ref="C280:G280"/>
    <mergeCell ref="C284:G284"/>
    <mergeCell ref="C287:G287"/>
    <mergeCell ref="C289:G289"/>
    <mergeCell ref="C291:G291"/>
    <mergeCell ref="C294:G294"/>
    <mergeCell ref="C316:G316"/>
    <mergeCell ref="C317:G317"/>
    <mergeCell ref="C318:G318"/>
    <mergeCell ref="C320:G320"/>
    <mergeCell ref="C323:G323"/>
    <mergeCell ref="C325:G325"/>
    <mergeCell ref="C306:G306"/>
    <mergeCell ref="C307:G307"/>
    <mergeCell ref="C308:G308"/>
    <mergeCell ref="C309:G309"/>
    <mergeCell ref="C311:G311"/>
    <mergeCell ref="C314:G314"/>
    <mergeCell ref="C338:G338"/>
    <mergeCell ref="C339:G339"/>
    <mergeCell ref="C341:G341"/>
    <mergeCell ref="C343:G343"/>
    <mergeCell ref="C344:G344"/>
    <mergeCell ref="C326:G326"/>
    <mergeCell ref="C329:G329"/>
    <mergeCell ref="C331:G331"/>
    <mergeCell ref="C334:G334"/>
    <mergeCell ref="C336:G336"/>
    <mergeCell ref="C337:G33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69C2-118B-4EA9-BBE9-BE9EC943354F}">
  <sheetPr>
    <outlinePr summaryBelow="0"/>
  </sheetPr>
  <dimension ref="A1:BH5000"/>
  <sheetViews>
    <sheetView view="pageBreakPreview" zoomScale="60" zoomScaleNormal="100"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3" customWidth="1"/>
    <col min="3" max="3" width="63.28515625" style="123"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3" t="s">
        <v>308</v>
      </c>
      <c r="B1" s="253"/>
      <c r="C1" s="253"/>
      <c r="D1" s="253"/>
      <c r="E1" s="253"/>
      <c r="F1" s="253"/>
      <c r="G1" s="253"/>
      <c r="AG1" t="s">
        <v>240</v>
      </c>
    </row>
    <row r="2" spans="1:60" ht="24.95" customHeight="1" x14ac:dyDescent="0.2">
      <c r="A2" s="50" t="s">
        <v>7</v>
      </c>
      <c r="B2" s="49" t="s">
        <v>43</v>
      </c>
      <c r="C2" s="254" t="s">
        <v>44</v>
      </c>
      <c r="D2" s="255"/>
      <c r="E2" s="255"/>
      <c r="F2" s="255"/>
      <c r="G2" s="256"/>
      <c r="AG2" t="s">
        <v>241</v>
      </c>
    </row>
    <row r="3" spans="1:60" ht="24.95" customHeight="1" x14ac:dyDescent="0.2">
      <c r="A3" s="50" t="s">
        <v>8</v>
      </c>
      <c r="B3" s="49" t="s">
        <v>64</v>
      </c>
      <c r="C3" s="254" t="s">
        <v>65</v>
      </c>
      <c r="D3" s="255"/>
      <c r="E3" s="255"/>
      <c r="F3" s="255"/>
      <c r="G3" s="256"/>
      <c r="AC3" s="123" t="s">
        <v>241</v>
      </c>
      <c r="AG3" t="s">
        <v>243</v>
      </c>
    </row>
    <row r="4" spans="1:60" ht="24.95" customHeight="1" x14ac:dyDescent="0.2">
      <c r="A4" s="142" t="s">
        <v>9</v>
      </c>
      <c r="B4" s="143" t="s">
        <v>68</v>
      </c>
      <c r="C4" s="257" t="s">
        <v>69</v>
      </c>
      <c r="D4" s="258"/>
      <c r="E4" s="258"/>
      <c r="F4" s="258"/>
      <c r="G4" s="259"/>
      <c r="AG4" t="s">
        <v>244</v>
      </c>
    </row>
    <row r="5" spans="1:60" x14ac:dyDescent="0.2">
      <c r="D5" s="10"/>
    </row>
    <row r="6" spans="1:60" ht="38.25" x14ac:dyDescent="0.2">
      <c r="A6" s="145" t="s">
        <v>245</v>
      </c>
      <c r="B6" s="147" t="s">
        <v>246</v>
      </c>
      <c r="C6" s="147" t="s">
        <v>247</v>
      </c>
      <c r="D6" s="146" t="s">
        <v>248</v>
      </c>
      <c r="E6" s="145" t="s">
        <v>249</v>
      </c>
      <c r="F6" s="144" t="s">
        <v>250</v>
      </c>
      <c r="G6" s="145" t="s">
        <v>29</v>
      </c>
      <c r="H6" s="148" t="s">
        <v>30</v>
      </c>
      <c r="I6" s="148" t="s">
        <v>251</v>
      </c>
      <c r="J6" s="148" t="s">
        <v>31</v>
      </c>
      <c r="K6" s="148" t="s">
        <v>252</v>
      </c>
      <c r="L6" s="148" t="s">
        <v>253</v>
      </c>
      <c r="M6" s="148" t="s">
        <v>254</v>
      </c>
      <c r="N6" s="148" t="s">
        <v>255</v>
      </c>
      <c r="O6" s="148" t="s">
        <v>256</v>
      </c>
      <c r="P6" s="148" t="s">
        <v>257</v>
      </c>
      <c r="Q6" s="148" t="s">
        <v>258</v>
      </c>
      <c r="R6" s="148" t="s">
        <v>259</v>
      </c>
      <c r="S6" s="148" t="s">
        <v>260</v>
      </c>
      <c r="T6" s="148" t="s">
        <v>261</v>
      </c>
      <c r="U6" s="148" t="s">
        <v>262</v>
      </c>
      <c r="V6" s="148" t="s">
        <v>263</v>
      </c>
      <c r="W6" s="148" t="s">
        <v>264</v>
      </c>
      <c r="X6" s="148" t="s">
        <v>265</v>
      </c>
      <c r="Y6" s="148" t="s">
        <v>266</v>
      </c>
    </row>
    <row r="7" spans="1:60" hidden="1" x14ac:dyDescent="0.2">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x14ac:dyDescent="0.2">
      <c r="A8" s="168" t="s">
        <v>267</v>
      </c>
      <c r="B8" s="169" t="s">
        <v>176</v>
      </c>
      <c r="C8" s="184" t="s">
        <v>177</v>
      </c>
      <c r="D8" s="170"/>
      <c r="E8" s="171"/>
      <c r="F8" s="172"/>
      <c r="G8" s="172">
        <f>SUMIF(AG9:AG31,"&lt;&gt;NOR",G9:G31)</f>
        <v>0</v>
      </c>
      <c r="H8" s="172"/>
      <c r="I8" s="172">
        <f>SUM(I9:I31)</f>
        <v>0</v>
      </c>
      <c r="J8" s="172"/>
      <c r="K8" s="172">
        <f>SUM(K9:K31)</f>
        <v>0</v>
      </c>
      <c r="L8" s="172"/>
      <c r="M8" s="172">
        <f>SUM(M9:M31)</f>
        <v>0</v>
      </c>
      <c r="N8" s="171"/>
      <c r="O8" s="171">
        <f>SUM(O9:O31)</f>
        <v>0</v>
      </c>
      <c r="P8" s="171"/>
      <c r="Q8" s="171">
        <f>SUM(Q9:Q31)</f>
        <v>0.26</v>
      </c>
      <c r="R8" s="172"/>
      <c r="S8" s="172"/>
      <c r="T8" s="173"/>
      <c r="U8" s="167"/>
      <c r="V8" s="167">
        <f>SUM(V9:V31)</f>
        <v>18.16</v>
      </c>
      <c r="W8" s="167"/>
      <c r="X8" s="167"/>
      <c r="Y8" s="167"/>
      <c r="AG8" t="s">
        <v>268</v>
      </c>
    </row>
    <row r="9" spans="1:60" ht="22.5" outlineLevel="1" x14ac:dyDescent="0.2">
      <c r="A9" s="175">
        <v>1</v>
      </c>
      <c r="B9" s="176" t="s">
        <v>1192</v>
      </c>
      <c r="C9" s="185" t="s">
        <v>1193</v>
      </c>
      <c r="D9" s="177" t="s">
        <v>389</v>
      </c>
      <c r="E9" s="178">
        <v>43.22831</v>
      </c>
      <c r="F9" s="179"/>
      <c r="G9" s="180">
        <f>ROUND(E9*F9,2)</f>
        <v>0</v>
      </c>
      <c r="H9" s="179"/>
      <c r="I9" s="180">
        <f>ROUND(E9*H9,2)</f>
        <v>0</v>
      </c>
      <c r="J9" s="179"/>
      <c r="K9" s="180">
        <f>ROUND(E9*J9,2)</f>
        <v>0</v>
      </c>
      <c r="L9" s="180">
        <v>21</v>
      </c>
      <c r="M9" s="180">
        <f>G9*(1+L9/100)</f>
        <v>0</v>
      </c>
      <c r="N9" s="178">
        <v>0</v>
      </c>
      <c r="O9" s="178">
        <f>ROUND(E9*N9,2)</f>
        <v>0</v>
      </c>
      <c r="P9" s="178">
        <v>5.8999999999999999E-3</v>
      </c>
      <c r="Q9" s="178">
        <f>ROUND(E9*P9,2)</f>
        <v>0.26</v>
      </c>
      <c r="R9" s="180" t="s">
        <v>345</v>
      </c>
      <c r="S9" s="180" t="s">
        <v>272</v>
      </c>
      <c r="T9" s="181" t="s">
        <v>272</v>
      </c>
      <c r="U9" s="160">
        <v>0.42</v>
      </c>
      <c r="V9" s="160">
        <f>ROUND(E9*U9,2)</f>
        <v>18.16</v>
      </c>
      <c r="W9" s="160"/>
      <c r="X9" s="160" t="s">
        <v>313</v>
      </c>
      <c r="Y9" s="160" t="s">
        <v>275</v>
      </c>
      <c r="Z9" s="149"/>
      <c r="AA9" s="149"/>
      <c r="AB9" s="149"/>
      <c r="AC9" s="149"/>
      <c r="AD9" s="149"/>
      <c r="AE9" s="149"/>
      <c r="AF9" s="149"/>
      <c r="AG9" s="149" t="s">
        <v>554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2.5" outlineLevel="2" x14ac:dyDescent="0.2">
      <c r="A10" s="156"/>
      <c r="B10" s="157"/>
      <c r="C10" s="186" t="s">
        <v>1194</v>
      </c>
      <c r="D10" s="165"/>
      <c r="E10" s="166">
        <v>43.22831</v>
      </c>
      <c r="F10" s="160"/>
      <c r="G10" s="160"/>
      <c r="H10" s="160"/>
      <c r="I10" s="160"/>
      <c r="J10" s="160"/>
      <c r="K10" s="160"/>
      <c r="L10" s="160"/>
      <c r="M10" s="160"/>
      <c r="N10" s="159"/>
      <c r="O10" s="159"/>
      <c r="P10" s="159"/>
      <c r="Q10" s="159"/>
      <c r="R10" s="160"/>
      <c r="S10" s="160"/>
      <c r="T10" s="160"/>
      <c r="U10" s="160"/>
      <c r="V10" s="160"/>
      <c r="W10" s="160"/>
      <c r="X10" s="160"/>
      <c r="Y10" s="160"/>
      <c r="Z10" s="149"/>
      <c r="AA10" s="149"/>
      <c r="AB10" s="149"/>
      <c r="AC10" s="149"/>
      <c r="AD10" s="149"/>
      <c r="AE10" s="149"/>
      <c r="AF10" s="149"/>
      <c r="AG10" s="149" t="s">
        <v>284</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x14ac:dyDescent="0.2">
      <c r="A11" s="156"/>
      <c r="B11" s="157"/>
      <c r="C11" s="251"/>
      <c r="D11" s="252"/>
      <c r="E11" s="252"/>
      <c r="F11" s="252"/>
      <c r="G11" s="252"/>
      <c r="H11" s="160"/>
      <c r="I11" s="160"/>
      <c r="J11" s="160"/>
      <c r="K11" s="160"/>
      <c r="L11" s="160"/>
      <c r="M11" s="160"/>
      <c r="N11" s="159"/>
      <c r="O11" s="159"/>
      <c r="P11" s="159"/>
      <c r="Q11" s="159"/>
      <c r="R11" s="160"/>
      <c r="S11" s="160"/>
      <c r="T11" s="160"/>
      <c r="U11" s="160"/>
      <c r="V11" s="160"/>
      <c r="W11" s="160"/>
      <c r="X11" s="160"/>
      <c r="Y11" s="160"/>
      <c r="Z11" s="149"/>
      <c r="AA11" s="149"/>
      <c r="AB11" s="149"/>
      <c r="AC11" s="149"/>
      <c r="AD11" s="149"/>
      <c r="AE11" s="149"/>
      <c r="AF11" s="149"/>
      <c r="AG11" s="149" t="s">
        <v>279</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
      <c r="A12" s="175">
        <v>2</v>
      </c>
      <c r="B12" s="176" t="s">
        <v>1195</v>
      </c>
      <c r="C12" s="185" t="s">
        <v>1196</v>
      </c>
      <c r="D12" s="177" t="s">
        <v>330</v>
      </c>
      <c r="E12" s="178">
        <v>85</v>
      </c>
      <c r="F12" s="179"/>
      <c r="G12" s="180">
        <f>ROUND(E12*F12,2)</f>
        <v>0</v>
      </c>
      <c r="H12" s="179"/>
      <c r="I12" s="180">
        <f>ROUND(E12*H12,2)</f>
        <v>0</v>
      </c>
      <c r="J12" s="179"/>
      <c r="K12" s="180">
        <f>ROUND(E12*J12,2)</f>
        <v>0</v>
      </c>
      <c r="L12" s="180">
        <v>21</v>
      </c>
      <c r="M12" s="180">
        <f>G12*(1+L12/100)</f>
        <v>0</v>
      </c>
      <c r="N12" s="178">
        <v>0</v>
      </c>
      <c r="O12" s="178">
        <f>ROUND(E12*N12,2)</f>
        <v>0</v>
      </c>
      <c r="P12" s="178">
        <v>0</v>
      </c>
      <c r="Q12" s="178">
        <f>ROUND(E12*P12,2)</f>
        <v>0</v>
      </c>
      <c r="R12" s="180" t="s">
        <v>345</v>
      </c>
      <c r="S12" s="180" t="s">
        <v>354</v>
      </c>
      <c r="T12" s="181" t="s">
        <v>273</v>
      </c>
      <c r="U12" s="160">
        <v>0</v>
      </c>
      <c r="V12" s="160">
        <f>ROUND(E12*U12,2)</f>
        <v>0</v>
      </c>
      <c r="W12" s="160"/>
      <c r="X12" s="160" t="s">
        <v>313</v>
      </c>
      <c r="Y12" s="160" t="s">
        <v>275</v>
      </c>
      <c r="Z12" s="149"/>
      <c r="AA12" s="149"/>
      <c r="AB12" s="149"/>
      <c r="AC12" s="149"/>
      <c r="AD12" s="149"/>
      <c r="AE12" s="149"/>
      <c r="AF12" s="149"/>
      <c r="AG12" s="149" t="s">
        <v>554</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x14ac:dyDescent="0.2">
      <c r="A13" s="156"/>
      <c r="B13" s="157"/>
      <c r="C13" s="260" t="s">
        <v>1197</v>
      </c>
      <c r="D13" s="261"/>
      <c r="E13" s="261"/>
      <c r="F13" s="261"/>
      <c r="G13" s="261"/>
      <c r="H13" s="160"/>
      <c r="I13" s="160"/>
      <c r="J13" s="160"/>
      <c r="K13" s="160"/>
      <c r="L13" s="160"/>
      <c r="M13" s="160"/>
      <c r="N13" s="159"/>
      <c r="O13" s="159"/>
      <c r="P13" s="159"/>
      <c r="Q13" s="159"/>
      <c r="R13" s="160"/>
      <c r="S13" s="160"/>
      <c r="T13" s="160"/>
      <c r="U13" s="160"/>
      <c r="V13" s="160"/>
      <c r="W13" s="160"/>
      <c r="X13" s="160"/>
      <c r="Y13" s="160"/>
      <c r="Z13" s="149"/>
      <c r="AA13" s="149"/>
      <c r="AB13" s="149"/>
      <c r="AC13" s="149"/>
      <c r="AD13" s="149"/>
      <c r="AE13" s="149"/>
      <c r="AF13" s="149"/>
      <c r="AG13" s="149" t="s">
        <v>316</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x14ac:dyDescent="0.2">
      <c r="A14" s="156"/>
      <c r="B14" s="157"/>
      <c r="C14" s="264" t="s">
        <v>944</v>
      </c>
      <c r="D14" s="265"/>
      <c r="E14" s="265"/>
      <c r="F14" s="265"/>
      <c r="G14" s="265"/>
      <c r="H14" s="160"/>
      <c r="I14" s="160"/>
      <c r="J14" s="160"/>
      <c r="K14" s="160"/>
      <c r="L14" s="160"/>
      <c r="M14" s="160"/>
      <c r="N14" s="159"/>
      <c r="O14" s="159"/>
      <c r="P14" s="159"/>
      <c r="Q14" s="159"/>
      <c r="R14" s="160"/>
      <c r="S14" s="160"/>
      <c r="T14" s="160"/>
      <c r="U14" s="160"/>
      <c r="V14" s="160"/>
      <c r="W14" s="160"/>
      <c r="X14" s="160"/>
      <c r="Y14" s="160"/>
      <c r="Z14" s="149"/>
      <c r="AA14" s="149"/>
      <c r="AB14" s="149"/>
      <c r="AC14" s="149"/>
      <c r="AD14" s="149"/>
      <c r="AE14" s="149"/>
      <c r="AF14" s="149"/>
      <c r="AG14" s="149" t="s">
        <v>278</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2" x14ac:dyDescent="0.2">
      <c r="A15" s="156"/>
      <c r="B15" s="157"/>
      <c r="C15" s="186" t="s">
        <v>1198</v>
      </c>
      <c r="D15" s="165"/>
      <c r="E15" s="166">
        <v>85</v>
      </c>
      <c r="F15" s="160"/>
      <c r="G15" s="160"/>
      <c r="H15" s="160"/>
      <c r="I15" s="160"/>
      <c r="J15" s="160"/>
      <c r="K15" s="160"/>
      <c r="L15" s="160"/>
      <c r="M15" s="160"/>
      <c r="N15" s="159"/>
      <c r="O15" s="159"/>
      <c r="P15" s="159"/>
      <c r="Q15" s="159"/>
      <c r="R15" s="160"/>
      <c r="S15" s="160"/>
      <c r="T15" s="160"/>
      <c r="U15" s="160"/>
      <c r="V15" s="160"/>
      <c r="W15" s="160"/>
      <c r="X15" s="160"/>
      <c r="Y15" s="160"/>
      <c r="Z15" s="149"/>
      <c r="AA15" s="149"/>
      <c r="AB15" s="149"/>
      <c r="AC15" s="149"/>
      <c r="AD15" s="149"/>
      <c r="AE15" s="149"/>
      <c r="AF15" s="149"/>
      <c r="AG15" s="149" t="s">
        <v>284</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x14ac:dyDescent="0.2">
      <c r="A16" s="156"/>
      <c r="B16" s="157"/>
      <c r="C16" s="251"/>
      <c r="D16" s="252"/>
      <c r="E16" s="252"/>
      <c r="F16" s="252"/>
      <c r="G16" s="252"/>
      <c r="H16" s="160"/>
      <c r="I16" s="160"/>
      <c r="J16" s="160"/>
      <c r="K16" s="160"/>
      <c r="L16" s="160"/>
      <c r="M16" s="160"/>
      <c r="N16" s="159"/>
      <c r="O16" s="159"/>
      <c r="P16" s="159"/>
      <c r="Q16" s="159"/>
      <c r="R16" s="160"/>
      <c r="S16" s="160"/>
      <c r="T16" s="160"/>
      <c r="U16" s="160"/>
      <c r="V16" s="160"/>
      <c r="W16" s="160"/>
      <c r="X16" s="160"/>
      <c r="Y16" s="160"/>
      <c r="Z16" s="149"/>
      <c r="AA16" s="149"/>
      <c r="AB16" s="149"/>
      <c r="AC16" s="149"/>
      <c r="AD16" s="149"/>
      <c r="AE16" s="149"/>
      <c r="AF16" s="149"/>
      <c r="AG16" s="149" t="s">
        <v>279</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2.5" outlineLevel="1" x14ac:dyDescent="0.2">
      <c r="A17" s="175">
        <v>3</v>
      </c>
      <c r="B17" s="176" t="s">
        <v>1199</v>
      </c>
      <c r="C17" s="185" t="s">
        <v>1200</v>
      </c>
      <c r="D17" s="177" t="s">
        <v>330</v>
      </c>
      <c r="E17" s="178">
        <v>35</v>
      </c>
      <c r="F17" s="179"/>
      <c r="G17" s="180">
        <f>ROUND(E17*F17,2)</f>
        <v>0</v>
      </c>
      <c r="H17" s="179"/>
      <c r="I17" s="180">
        <f>ROUND(E17*H17,2)</f>
        <v>0</v>
      </c>
      <c r="J17" s="179"/>
      <c r="K17" s="180">
        <f>ROUND(E17*J17,2)</f>
        <v>0</v>
      </c>
      <c r="L17" s="180">
        <v>21</v>
      </c>
      <c r="M17" s="180">
        <f>G17*(1+L17/100)</f>
        <v>0</v>
      </c>
      <c r="N17" s="178">
        <v>5.0000000000000002E-5</v>
      </c>
      <c r="O17" s="178">
        <f>ROUND(E17*N17,2)</f>
        <v>0</v>
      </c>
      <c r="P17" s="178">
        <v>0</v>
      </c>
      <c r="Q17" s="178">
        <f>ROUND(E17*P17,2)</f>
        <v>0</v>
      </c>
      <c r="R17" s="180" t="s">
        <v>378</v>
      </c>
      <c r="S17" s="180" t="s">
        <v>272</v>
      </c>
      <c r="T17" s="181" t="s">
        <v>272</v>
      </c>
      <c r="U17" s="160">
        <v>0</v>
      </c>
      <c r="V17" s="160">
        <f>ROUND(E17*U17,2)</f>
        <v>0</v>
      </c>
      <c r="W17" s="160"/>
      <c r="X17" s="160" t="s">
        <v>379</v>
      </c>
      <c r="Y17" s="160" t="s">
        <v>275</v>
      </c>
      <c r="Z17" s="149"/>
      <c r="AA17" s="149"/>
      <c r="AB17" s="149"/>
      <c r="AC17" s="149"/>
      <c r="AD17" s="149"/>
      <c r="AE17" s="149"/>
      <c r="AF17" s="149"/>
      <c r="AG17" s="149" t="s">
        <v>597</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x14ac:dyDescent="0.2">
      <c r="A18" s="156"/>
      <c r="B18" s="157"/>
      <c r="C18" s="249" t="s">
        <v>944</v>
      </c>
      <c r="D18" s="250"/>
      <c r="E18" s="250"/>
      <c r="F18" s="250"/>
      <c r="G18" s="250"/>
      <c r="H18" s="160"/>
      <c r="I18" s="160"/>
      <c r="J18" s="160"/>
      <c r="K18" s="160"/>
      <c r="L18" s="160"/>
      <c r="M18" s="160"/>
      <c r="N18" s="159"/>
      <c r="O18" s="159"/>
      <c r="P18" s="159"/>
      <c r="Q18" s="159"/>
      <c r="R18" s="160"/>
      <c r="S18" s="160"/>
      <c r="T18" s="160"/>
      <c r="U18" s="160"/>
      <c r="V18" s="160"/>
      <c r="W18" s="160"/>
      <c r="X18" s="160"/>
      <c r="Y18" s="160"/>
      <c r="Z18" s="149"/>
      <c r="AA18" s="149"/>
      <c r="AB18" s="149"/>
      <c r="AC18" s="149"/>
      <c r="AD18" s="149"/>
      <c r="AE18" s="149"/>
      <c r="AF18" s="149"/>
      <c r="AG18" s="149" t="s">
        <v>278</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x14ac:dyDescent="0.2">
      <c r="A19" s="156"/>
      <c r="B19" s="157"/>
      <c r="C19" s="186" t="s">
        <v>1201</v>
      </c>
      <c r="D19" s="165"/>
      <c r="E19" s="166">
        <v>35</v>
      </c>
      <c r="F19" s="160"/>
      <c r="G19" s="160"/>
      <c r="H19" s="160"/>
      <c r="I19" s="160"/>
      <c r="J19" s="160"/>
      <c r="K19" s="160"/>
      <c r="L19" s="160"/>
      <c r="M19" s="160"/>
      <c r="N19" s="159"/>
      <c r="O19" s="159"/>
      <c r="P19" s="159"/>
      <c r="Q19" s="159"/>
      <c r="R19" s="160"/>
      <c r="S19" s="160"/>
      <c r="T19" s="160"/>
      <c r="U19" s="160"/>
      <c r="V19" s="160"/>
      <c r="W19" s="160"/>
      <c r="X19" s="160"/>
      <c r="Y19" s="160"/>
      <c r="Z19" s="149"/>
      <c r="AA19" s="149"/>
      <c r="AB19" s="149"/>
      <c r="AC19" s="149"/>
      <c r="AD19" s="149"/>
      <c r="AE19" s="149"/>
      <c r="AF19" s="149"/>
      <c r="AG19" s="149" t="s">
        <v>284</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x14ac:dyDescent="0.2">
      <c r="A20" s="156"/>
      <c r="B20" s="157"/>
      <c r="C20" s="251"/>
      <c r="D20" s="252"/>
      <c r="E20" s="252"/>
      <c r="F20" s="252"/>
      <c r="G20" s="252"/>
      <c r="H20" s="160"/>
      <c r="I20" s="160"/>
      <c r="J20" s="160"/>
      <c r="K20" s="160"/>
      <c r="L20" s="160"/>
      <c r="M20" s="160"/>
      <c r="N20" s="159"/>
      <c r="O20" s="159"/>
      <c r="P20" s="159"/>
      <c r="Q20" s="159"/>
      <c r="R20" s="160"/>
      <c r="S20" s="160"/>
      <c r="T20" s="160"/>
      <c r="U20" s="160"/>
      <c r="V20" s="160"/>
      <c r="W20" s="160"/>
      <c r="X20" s="160"/>
      <c r="Y20" s="160"/>
      <c r="Z20" s="149"/>
      <c r="AA20" s="149"/>
      <c r="AB20" s="149"/>
      <c r="AC20" s="149"/>
      <c r="AD20" s="149"/>
      <c r="AE20" s="149"/>
      <c r="AF20" s="149"/>
      <c r="AG20" s="149" t="s">
        <v>279</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2.5" outlineLevel="1" x14ac:dyDescent="0.2">
      <c r="A21" s="175">
        <v>4</v>
      </c>
      <c r="B21" s="176" t="s">
        <v>1202</v>
      </c>
      <c r="C21" s="185" t="s">
        <v>1203</v>
      </c>
      <c r="D21" s="177" t="s">
        <v>330</v>
      </c>
      <c r="E21" s="178">
        <v>30</v>
      </c>
      <c r="F21" s="179"/>
      <c r="G21" s="180">
        <f>ROUND(E21*F21,2)</f>
        <v>0</v>
      </c>
      <c r="H21" s="179"/>
      <c r="I21" s="180">
        <f>ROUND(E21*H21,2)</f>
        <v>0</v>
      </c>
      <c r="J21" s="179"/>
      <c r="K21" s="180">
        <f>ROUND(E21*J21,2)</f>
        <v>0</v>
      </c>
      <c r="L21" s="180">
        <v>21</v>
      </c>
      <c r="M21" s="180">
        <f>G21*(1+L21/100)</f>
        <v>0</v>
      </c>
      <c r="N21" s="178">
        <v>9.0000000000000006E-5</v>
      </c>
      <c r="O21" s="178">
        <f>ROUND(E21*N21,2)</f>
        <v>0</v>
      </c>
      <c r="P21" s="178">
        <v>0</v>
      </c>
      <c r="Q21" s="178">
        <f>ROUND(E21*P21,2)</f>
        <v>0</v>
      </c>
      <c r="R21" s="180" t="s">
        <v>378</v>
      </c>
      <c r="S21" s="180" t="s">
        <v>272</v>
      </c>
      <c r="T21" s="181" t="s">
        <v>272</v>
      </c>
      <c r="U21" s="160">
        <v>0</v>
      </c>
      <c r="V21" s="160">
        <f>ROUND(E21*U21,2)</f>
        <v>0</v>
      </c>
      <c r="W21" s="160"/>
      <c r="X21" s="160" t="s">
        <v>379</v>
      </c>
      <c r="Y21" s="160" t="s">
        <v>275</v>
      </c>
      <c r="Z21" s="149"/>
      <c r="AA21" s="149"/>
      <c r="AB21" s="149"/>
      <c r="AC21" s="149"/>
      <c r="AD21" s="149"/>
      <c r="AE21" s="149"/>
      <c r="AF21" s="149"/>
      <c r="AG21" s="149" t="s">
        <v>597</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x14ac:dyDescent="0.2">
      <c r="A22" s="156"/>
      <c r="B22" s="157"/>
      <c r="C22" s="249" t="s">
        <v>944</v>
      </c>
      <c r="D22" s="250"/>
      <c r="E22" s="250"/>
      <c r="F22" s="250"/>
      <c r="G22" s="250"/>
      <c r="H22" s="160"/>
      <c r="I22" s="160"/>
      <c r="J22" s="160"/>
      <c r="K22" s="160"/>
      <c r="L22" s="160"/>
      <c r="M22" s="160"/>
      <c r="N22" s="159"/>
      <c r="O22" s="159"/>
      <c r="P22" s="159"/>
      <c r="Q22" s="159"/>
      <c r="R22" s="160"/>
      <c r="S22" s="160"/>
      <c r="T22" s="160"/>
      <c r="U22" s="160"/>
      <c r="V22" s="160"/>
      <c r="W22" s="160"/>
      <c r="X22" s="160"/>
      <c r="Y22" s="160"/>
      <c r="Z22" s="149"/>
      <c r="AA22" s="149"/>
      <c r="AB22" s="149"/>
      <c r="AC22" s="149"/>
      <c r="AD22" s="149"/>
      <c r="AE22" s="149"/>
      <c r="AF22" s="149"/>
      <c r="AG22" s="149" t="s">
        <v>278</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x14ac:dyDescent="0.2">
      <c r="A23" s="156"/>
      <c r="B23" s="157"/>
      <c r="C23" s="186" t="s">
        <v>1204</v>
      </c>
      <c r="D23" s="165"/>
      <c r="E23" s="166">
        <v>30</v>
      </c>
      <c r="F23" s="160"/>
      <c r="G23" s="160"/>
      <c r="H23" s="160"/>
      <c r="I23" s="160"/>
      <c r="J23" s="160"/>
      <c r="K23" s="160"/>
      <c r="L23" s="160"/>
      <c r="M23" s="160"/>
      <c r="N23" s="159"/>
      <c r="O23" s="159"/>
      <c r="P23" s="159"/>
      <c r="Q23" s="159"/>
      <c r="R23" s="160"/>
      <c r="S23" s="160"/>
      <c r="T23" s="160"/>
      <c r="U23" s="160"/>
      <c r="V23" s="160"/>
      <c r="W23" s="160"/>
      <c r="X23" s="160"/>
      <c r="Y23" s="160"/>
      <c r="Z23" s="149"/>
      <c r="AA23" s="149"/>
      <c r="AB23" s="149"/>
      <c r="AC23" s="149"/>
      <c r="AD23" s="149"/>
      <c r="AE23" s="149"/>
      <c r="AF23" s="149"/>
      <c r="AG23" s="149" t="s">
        <v>284</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x14ac:dyDescent="0.2">
      <c r="A24" s="156"/>
      <c r="B24" s="157"/>
      <c r="C24" s="251"/>
      <c r="D24" s="252"/>
      <c r="E24" s="252"/>
      <c r="F24" s="252"/>
      <c r="G24" s="252"/>
      <c r="H24" s="160"/>
      <c r="I24" s="160"/>
      <c r="J24" s="160"/>
      <c r="K24" s="160"/>
      <c r="L24" s="160"/>
      <c r="M24" s="160"/>
      <c r="N24" s="159"/>
      <c r="O24" s="159"/>
      <c r="P24" s="159"/>
      <c r="Q24" s="159"/>
      <c r="R24" s="160"/>
      <c r="S24" s="160"/>
      <c r="T24" s="160"/>
      <c r="U24" s="160"/>
      <c r="V24" s="160"/>
      <c r="W24" s="160"/>
      <c r="X24" s="160"/>
      <c r="Y24" s="160"/>
      <c r="Z24" s="149"/>
      <c r="AA24" s="149"/>
      <c r="AB24" s="149"/>
      <c r="AC24" s="149"/>
      <c r="AD24" s="149"/>
      <c r="AE24" s="149"/>
      <c r="AF24" s="149"/>
      <c r="AG24" s="149" t="s">
        <v>279</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2.5" outlineLevel="1" x14ac:dyDescent="0.2">
      <c r="A25" s="175">
        <v>5</v>
      </c>
      <c r="B25" s="176" t="s">
        <v>1205</v>
      </c>
      <c r="C25" s="185" t="s">
        <v>1206</v>
      </c>
      <c r="D25" s="177" t="s">
        <v>330</v>
      </c>
      <c r="E25" s="178">
        <v>20</v>
      </c>
      <c r="F25" s="179"/>
      <c r="G25" s="180">
        <f>ROUND(E25*F25,2)</f>
        <v>0</v>
      </c>
      <c r="H25" s="179"/>
      <c r="I25" s="180">
        <f>ROUND(E25*H25,2)</f>
        <v>0</v>
      </c>
      <c r="J25" s="179"/>
      <c r="K25" s="180">
        <f>ROUND(E25*J25,2)</f>
        <v>0</v>
      </c>
      <c r="L25" s="180">
        <v>21</v>
      </c>
      <c r="M25" s="180">
        <f>G25*(1+L25/100)</f>
        <v>0</v>
      </c>
      <c r="N25" s="178">
        <v>9.0000000000000006E-5</v>
      </c>
      <c r="O25" s="178">
        <f>ROUND(E25*N25,2)</f>
        <v>0</v>
      </c>
      <c r="P25" s="178">
        <v>0</v>
      </c>
      <c r="Q25" s="178">
        <f>ROUND(E25*P25,2)</f>
        <v>0</v>
      </c>
      <c r="R25" s="180" t="s">
        <v>378</v>
      </c>
      <c r="S25" s="180" t="s">
        <v>272</v>
      </c>
      <c r="T25" s="181" t="s">
        <v>272</v>
      </c>
      <c r="U25" s="160">
        <v>0</v>
      </c>
      <c r="V25" s="160">
        <f>ROUND(E25*U25,2)</f>
        <v>0</v>
      </c>
      <c r="W25" s="160"/>
      <c r="X25" s="160" t="s">
        <v>379</v>
      </c>
      <c r="Y25" s="160" t="s">
        <v>275</v>
      </c>
      <c r="Z25" s="149"/>
      <c r="AA25" s="149"/>
      <c r="AB25" s="149"/>
      <c r="AC25" s="149"/>
      <c r="AD25" s="149"/>
      <c r="AE25" s="149"/>
      <c r="AF25" s="149"/>
      <c r="AG25" s="149" t="s">
        <v>597</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x14ac:dyDescent="0.2">
      <c r="A26" s="156"/>
      <c r="B26" s="157"/>
      <c r="C26" s="249" t="s">
        <v>944</v>
      </c>
      <c r="D26" s="250"/>
      <c r="E26" s="250"/>
      <c r="F26" s="250"/>
      <c r="G26" s="250"/>
      <c r="H26" s="160"/>
      <c r="I26" s="160"/>
      <c r="J26" s="160"/>
      <c r="K26" s="160"/>
      <c r="L26" s="160"/>
      <c r="M26" s="160"/>
      <c r="N26" s="159"/>
      <c r="O26" s="159"/>
      <c r="P26" s="159"/>
      <c r="Q26" s="159"/>
      <c r="R26" s="160"/>
      <c r="S26" s="160"/>
      <c r="T26" s="160"/>
      <c r="U26" s="160"/>
      <c r="V26" s="160"/>
      <c r="W26" s="160"/>
      <c r="X26" s="160"/>
      <c r="Y26" s="160"/>
      <c r="Z26" s="149"/>
      <c r="AA26" s="149"/>
      <c r="AB26" s="149"/>
      <c r="AC26" s="149"/>
      <c r="AD26" s="149"/>
      <c r="AE26" s="149"/>
      <c r="AF26" s="149"/>
      <c r="AG26" s="149" t="s">
        <v>278</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x14ac:dyDescent="0.2">
      <c r="A27" s="156"/>
      <c r="B27" s="157"/>
      <c r="C27" s="186" t="s">
        <v>1207</v>
      </c>
      <c r="D27" s="165"/>
      <c r="E27" s="166">
        <v>20</v>
      </c>
      <c r="F27" s="160"/>
      <c r="G27" s="160"/>
      <c r="H27" s="160"/>
      <c r="I27" s="160"/>
      <c r="J27" s="160"/>
      <c r="K27" s="160"/>
      <c r="L27" s="160"/>
      <c r="M27" s="160"/>
      <c r="N27" s="159"/>
      <c r="O27" s="159"/>
      <c r="P27" s="159"/>
      <c r="Q27" s="159"/>
      <c r="R27" s="160"/>
      <c r="S27" s="160"/>
      <c r="T27" s="160"/>
      <c r="U27" s="160"/>
      <c r="V27" s="160"/>
      <c r="W27" s="160"/>
      <c r="X27" s="160"/>
      <c r="Y27" s="160"/>
      <c r="Z27" s="149"/>
      <c r="AA27" s="149"/>
      <c r="AB27" s="149"/>
      <c r="AC27" s="149"/>
      <c r="AD27" s="149"/>
      <c r="AE27" s="149"/>
      <c r="AF27" s="149"/>
      <c r="AG27" s="149" t="s">
        <v>284</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x14ac:dyDescent="0.2">
      <c r="A28" s="156"/>
      <c r="B28" s="157"/>
      <c r="C28" s="251"/>
      <c r="D28" s="252"/>
      <c r="E28" s="252"/>
      <c r="F28" s="252"/>
      <c r="G28" s="252"/>
      <c r="H28" s="160"/>
      <c r="I28" s="160"/>
      <c r="J28" s="160"/>
      <c r="K28" s="160"/>
      <c r="L28" s="160"/>
      <c r="M28" s="160"/>
      <c r="N28" s="159"/>
      <c r="O28" s="159"/>
      <c r="P28" s="159"/>
      <c r="Q28" s="159"/>
      <c r="R28" s="160"/>
      <c r="S28" s="160"/>
      <c r="T28" s="160"/>
      <c r="U28" s="160"/>
      <c r="V28" s="160"/>
      <c r="W28" s="160"/>
      <c r="X28" s="160"/>
      <c r="Y28" s="160"/>
      <c r="Z28" s="149"/>
      <c r="AA28" s="149"/>
      <c r="AB28" s="149"/>
      <c r="AC28" s="149"/>
      <c r="AD28" s="149"/>
      <c r="AE28" s="149"/>
      <c r="AF28" s="149"/>
      <c r="AG28" s="149" t="s">
        <v>279</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
      <c r="A29" s="156">
        <v>6</v>
      </c>
      <c r="B29" s="157" t="s">
        <v>958</v>
      </c>
      <c r="C29" s="190" t="s">
        <v>959</v>
      </c>
      <c r="D29" s="158" t="s">
        <v>0</v>
      </c>
      <c r="E29" s="182"/>
      <c r="F29" s="161"/>
      <c r="G29" s="160">
        <f>ROUND(E29*F29,2)</f>
        <v>0</v>
      </c>
      <c r="H29" s="161"/>
      <c r="I29" s="160">
        <f>ROUND(E29*H29,2)</f>
        <v>0</v>
      </c>
      <c r="J29" s="161"/>
      <c r="K29" s="160">
        <f>ROUND(E29*J29,2)</f>
        <v>0</v>
      </c>
      <c r="L29" s="160">
        <v>21</v>
      </c>
      <c r="M29" s="160">
        <f>G29*(1+L29/100)</f>
        <v>0</v>
      </c>
      <c r="N29" s="159">
        <v>0</v>
      </c>
      <c r="O29" s="159">
        <f>ROUND(E29*N29,2)</f>
        <v>0</v>
      </c>
      <c r="P29" s="159">
        <v>0</v>
      </c>
      <c r="Q29" s="159">
        <f>ROUND(E29*P29,2)</f>
        <v>0</v>
      </c>
      <c r="R29" s="160" t="s">
        <v>345</v>
      </c>
      <c r="S29" s="160" t="s">
        <v>272</v>
      </c>
      <c r="T29" s="160" t="s">
        <v>272</v>
      </c>
      <c r="U29" s="160">
        <v>0</v>
      </c>
      <c r="V29" s="160">
        <f>ROUND(E29*U29,2)</f>
        <v>0</v>
      </c>
      <c r="W29" s="160"/>
      <c r="X29" s="160" t="s">
        <v>833</v>
      </c>
      <c r="Y29" s="160" t="s">
        <v>275</v>
      </c>
      <c r="Z29" s="149"/>
      <c r="AA29" s="149"/>
      <c r="AB29" s="149"/>
      <c r="AC29" s="149"/>
      <c r="AD29" s="149"/>
      <c r="AE29" s="149"/>
      <c r="AF29" s="149"/>
      <c r="AG29" s="149" t="s">
        <v>834</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x14ac:dyDescent="0.2">
      <c r="A30" s="156"/>
      <c r="B30" s="157"/>
      <c r="C30" s="266" t="s">
        <v>628</v>
      </c>
      <c r="D30" s="267"/>
      <c r="E30" s="267"/>
      <c r="F30" s="267"/>
      <c r="G30" s="267"/>
      <c r="H30" s="160"/>
      <c r="I30" s="160"/>
      <c r="J30" s="160"/>
      <c r="K30" s="160"/>
      <c r="L30" s="160"/>
      <c r="M30" s="160"/>
      <c r="N30" s="159"/>
      <c r="O30" s="159"/>
      <c r="P30" s="159"/>
      <c r="Q30" s="159"/>
      <c r="R30" s="160"/>
      <c r="S30" s="160"/>
      <c r="T30" s="160"/>
      <c r="U30" s="160"/>
      <c r="V30" s="160"/>
      <c r="W30" s="160"/>
      <c r="X30" s="160"/>
      <c r="Y30" s="160"/>
      <c r="Z30" s="149"/>
      <c r="AA30" s="149"/>
      <c r="AB30" s="149"/>
      <c r="AC30" s="149"/>
      <c r="AD30" s="149"/>
      <c r="AE30" s="149"/>
      <c r="AF30" s="149"/>
      <c r="AG30" s="149" t="s">
        <v>316</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x14ac:dyDescent="0.2">
      <c r="A31" s="156"/>
      <c r="B31" s="157"/>
      <c r="C31" s="251"/>
      <c r="D31" s="252"/>
      <c r="E31" s="252"/>
      <c r="F31" s="252"/>
      <c r="G31" s="252"/>
      <c r="H31" s="160"/>
      <c r="I31" s="160"/>
      <c r="J31" s="160"/>
      <c r="K31" s="160"/>
      <c r="L31" s="160"/>
      <c r="M31" s="160"/>
      <c r="N31" s="159"/>
      <c r="O31" s="159"/>
      <c r="P31" s="159"/>
      <c r="Q31" s="159"/>
      <c r="R31" s="160"/>
      <c r="S31" s="160"/>
      <c r="T31" s="160"/>
      <c r="U31" s="160"/>
      <c r="V31" s="160"/>
      <c r="W31" s="160"/>
      <c r="X31" s="160"/>
      <c r="Y31" s="160"/>
      <c r="Z31" s="149"/>
      <c r="AA31" s="149"/>
      <c r="AB31" s="149"/>
      <c r="AC31" s="149"/>
      <c r="AD31" s="149"/>
      <c r="AE31" s="149"/>
      <c r="AF31" s="149"/>
      <c r="AG31" s="149" t="s">
        <v>279</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x14ac:dyDescent="0.2">
      <c r="A32" s="168" t="s">
        <v>267</v>
      </c>
      <c r="B32" s="169" t="s">
        <v>178</v>
      </c>
      <c r="C32" s="184" t="s">
        <v>179</v>
      </c>
      <c r="D32" s="170"/>
      <c r="E32" s="171"/>
      <c r="F32" s="172"/>
      <c r="G32" s="172">
        <f>SUMIF(AG33:AG84,"&lt;&gt;NOR",G33:G84)</f>
        <v>0</v>
      </c>
      <c r="H32" s="172"/>
      <c r="I32" s="172">
        <f>SUM(I33:I84)</f>
        <v>0</v>
      </c>
      <c r="J32" s="172"/>
      <c r="K32" s="172">
        <f>SUM(K33:K84)</f>
        <v>0</v>
      </c>
      <c r="L32" s="172"/>
      <c r="M32" s="172">
        <f>SUM(M33:M84)</f>
        <v>0</v>
      </c>
      <c r="N32" s="171"/>
      <c r="O32" s="171">
        <f>SUM(O33:O84)</f>
        <v>0.05</v>
      </c>
      <c r="P32" s="171"/>
      <c r="Q32" s="171">
        <f>SUM(Q33:Q84)</f>
        <v>0</v>
      </c>
      <c r="R32" s="172"/>
      <c r="S32" s="172"/>
      <c r="T32" s="173"/>
      <c r="U32" s="167"/>
      <c r="V32" s="167">
        <f>SUM(V33:V84)</f>
        <v>78.53</v>
      </c>
      <c r="W32" s="167"/>
      <c r="X32" s="167"/>
      <c r="Y32" s="167"/>
      <c r="AG32" t="s">
        <v>268</v>
      </c>
    </row>
    <row r="33" spans="1:60" outlineLevel="1" x14ac:dyDescent="0.2">
      <c r="A33" s="175">
        <v>7</v>
      </c>
      <c r="B33" s="176" t="s">
        <v>960</v>
      </c>
      <c r="C33" s="185" t="s">
        <v>961</v>
      </c>
      <c r="D33" s="177" t="s">
        <v>357</v>
      </c>
      <c r="E33" s="178">
        <v>25</v>
      </c>
      <c r="F33" s="179"/>
      <c r="G33" s="180">
        <f>ROUND(E33*F33,2)</f>
        <v>0</v>
      </c>
      <c r="H33" s="179"/>
      <c r="I33" s="180">
        <f>ROUND(E33*H33,2)</f>
        <v>0</v>
      </c>
      <c r="J33" s="179"/>
      <c r="K33" s="180">
        <f>ROUND(E33*J33,2)</f>
        <v>0</v>
      </c>
      <c r="L33" s="180">
        <v>21</v>
      </c>
      <c r="M33" s="180">
        <f>G33*(1+L33/100)</f>
        <v>0</v>
      </c>
      <c r="N33" s="178">
        <v>7.3999999999999999E-4</v>
      </c>
      <c r="O33" s="178">
        <f>ROUND(E33*N33,2)</f>
        <v>0.02</v>
      </c>
      <c r="P33" s="178">
        <v>0</v>
      </c>
      <c r="Q33" s="178">
        <f>ROUND(E33*P33,2)</f>
        <v>0</v>
      </c>
      <c r="R33" s="180" t="s">
        <v>962</v>
      </c>
      <c r="S33" s="180" t="s">
        <v>272</v>
      </c>
      <c r="T33" s="181" t="s">
        <v>272</v>
      </c>
      <c r="U33" s="160">
        <v>0.92</v>
      </c>
      <c r="V33" s="160">
        <f>ROUND(E33*U33,2)</f>
        <v>23</v>
      </c>
      <c r="W33" s="160"/>
      <c r="X33" s="160" t="s">
        <v>313</v>
      </c>
      <c r="Y33" s="160" t="s">
        <v>275</v>
      </c>
      <c r="Z33" s="149"/>
      <c r="AA33" s="149"/>
      <c r="AB33" s="149"/>
      <c r="AC33" s="149"/>
      <c r="AD33" s="149"/>
      <c r="AE33" s="149"/>
      <c r="AF33" s="149"/>
      <c r="AG33" s="149" t="s">
        <v>554</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x14ac:dyDescent="0.2">
      <c r="A34" s="156"/>
      <c r="B34" s="157"/>
      <c r="C34" s="249" t="s">
        <v>963</v>
      </c>
      <c r="D34" s="250"/>
      <c r="E34" s="250"/>
      <c r="F34" s="250"/>
      <c r="G34" s="250"/>
      <c r="H34" s="160"/>
      <c r="I34" s="160"/>
      <c r="J34" s="160"/>
      <c r="K34" s="160"/>
      <c r="L34" s="160"/>
      <c r="M34" s="160"/>
      <c r="N34" s="159"/>
      <c r="O34" s="159"/>
      <c r="P34" s="159"/>
      <c r="Q34" s="159"/>
      <c r="R34" s="160"/>
      <c r="S34" s="160"/>
      <c r="T34" s="160"/>
      <c r="U34" s="160"/>
      <c r="V34" s="160"/>
      <c r="W34" s="160"/>
      <c r="X34" s="160"/>
      <c r="Y34" s="160"/>
      <c r="Z34" s="149"/>
      <c r="AA34" s="149"/>
      <c r="AB34" s="149"/>
      <c r="AC34" s="149"/>
      <c r="AD34" s="149"/>
      <c r="AE34" s="149"/>
      <c r="AF34" s="149"/>
      <c r="AG34" s="149" t="s">
        <v>278</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x14ac:dyDescent="0.2">
      <c r="A35" s="156"/>
      <c r="B35" s="157"/>
      <c r="C35" s="186" t="s">
        <v>1208</v>
      </c>
      <c r="D35" s="165"/>
      <c r="E35" s="166">
        <v>25</v>
      </c>
      <c r="F35" s="160"/>
      <c r="G35" s="160"/>
      <c r="H35" s="160"/>
      <c r="I35" s="160"/>
      <c r="J35" s="160"/>
      <c r="K35" s="160"/>
      <c r="L35" s="160"/>
      <c r="M35" s="160"/>
      <c r="N35" s="159"/>
      <c r="O35" s="159"/>
      <c r="P35" s="159"/>
      <c r="Q35" s="159"/>
      <c r="R35" s="160"/>
      <c r="S35" s="160"/>
      <c r="T35" s="160"/>
      <c r="U35" s="160"/>
      <c r="V35" s="160"/>
      <c r="W35" s="160"/>
      <c r="X35" s="160"/>
      <c r="Y35" s="160"/>
      <c r="Z35" s="149"/>
      <c r="AA35" s="149"/>
      <c r="AB35" s="149"/>
      <c r="AC35" s="149"/>
      <c r="AD35" s="149"/>
      <c r="AE35" s="149"/>
      <c r="AF35" s="149"/>
      <c r="AG35" s="149" t="s">
        <v>284</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x14ac:dyDescent="0.2">
      <c r="A36" s="156"/>
      <c r="B36" s="157"/>
      <c r="C36" s="251"/>
      <c r="D36" s="252"/>
      <c r="E36" s="252"/>
      <c r="F36" s="252"/>
      <c r="G36" s="252"/>
      <c r="H36" s="160"/>
      <c r="I36" s="160"/>
      <c r="J36" s="160"/>
      <c r="K36" s="160"/>
      <c r="L36" s="160"/>
      <c r="M36" s="160"/>
      <c r="N36" s="159"/>
      <c r="O36" s="159"/>
      <c r="P36" s="159"/>
      <c r="Q36" s="159"/>
      <c r="R36" s="160"/>
      <c r="S36" s="160"/>
      <c r="T36" s="160"/>
      <c r="U36" s="160"/>
      <c r="V36" s="160"/>
      <c r="W36" s="160"/>
      <c r="X36" s="160"/>
      <c r="Y36" s="160"/>
      <c r="Z36" s="149"/>
      <c r="AA36" s="149"/>
      <c r="AB36" s="149"/>
      <c r="AC36" s="149"/>
      <c r="AD36" s="149"/>
      <c r="AE36" s="149"/>
      <c r="AF36" s="149"/>
      <c r="AG36" s="149" t="s">
        <v>279</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2.5" outlineLevel="1" x14ac:dyDescent="0.2">
      <c r="A37" s="175">
        <v>8</v>
      </c>
      <c r="B37" s="176" t="s">
        <v>965</v>
      </c>
      <c r="C37" s="185" t="s">
        <v>966</v>
      </c>
      <c r="D37" s="177" t="s">
        <v>330</v>
      </c>
      <c r="E37" s="178">
        <v>15</v>
      </c>
      <c r="F37" s="179"/>
      <c r="G37" s="180">
        <f>ROUND(E37*F37,2)</f>
        <v>0</v>
      </c>
      <c r="H37" s="179"/>
      <c r="I37" s="180">
        <f>ROUND(E37*H37,2)</f>
        <v>0</v>
      </c>
      <c r="J37" s="179"/>
      <c r="K37" s="180">
        <f>ROUND(E37*J37,2)</f>
        <v>0</v>
      </c>
      <c r="L37" s="180">
        <v>21</v>
      </c>
      <c r="M37" s="180">
        <f>G37*(1+L37/100)</f>
        <v>0</v>
      </c>
      <c r="N37" s="178">
        <v>3.4000000000000002E-4</v>
      </c>
      <c r="O37" s="178">
        <f>ROUND(E37*N37,2)</f>
        <v>0.01</v>
      </c>
      <c r="P37" s="178">
        <v>0</v>
      </c>
      <c r="Q37" s="178">
        <f>ROUND(E37*P37,2)</f>
        <v>0</v>
      </c>
      <c r="R37" s="180" t="s">
        <v>962</v>
      </c>
      <c r="S37" s="180" t="s">
        <v>272</v>
      </c>
      <c r="T37" s="181" t="s">
        <v>272</v>
      </c>
      <c r="U37" s="160">
        <v>0.32</v>
      </c>
      <c r="V37" s="160">
        <f>ROUND(E37*U37,2)</f>
        <v>4.8</v>
      </c>
      <c r="W37" s="160"/>
      <c r="X37" s="160" t="s">
        <v>313</v>
      </c>
      <c r="Y37" s="160" t="s">
        <v>275</v>
      </c>
      <c r="Z37" s="149"/>
      <c r="AA37" s="149"/>
      <c r="AB37" s="149"/>
      <c r="AC37" s="149"/>
      <c r="AD37" s="149"/>
      <c r="AE37" s="149"/>
      <c r="AF37" s="149"/>
      <c r="AG37" s="149" t="s">
        <v>554</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x14ac:dyDescent="0.2">
      <c r="A38" s="156"/>
      <c r="B38" s="157"/>
      <c r="C38" s="249" t="s">
        <v>967</v>
      </c>
      <c r="D38" s="250"/>
      <c r="E38" s="250"/>
      <c r="F38" s="250"/>
      <c r="G38" s="250"/>
      <c r="H38" s="160"/>
      <c r="I38" s="160"/>
      <c r="J38" s="160"/>
      <c r="K38" s="160"/>
      <c r="L38" s="160"/>
      <c r="M38" s="160"/>
      <c r="N38" s="159"/>
      <c r="O38" s="159"/>
      <c r="P38" s="159"/>
      <c r="Q38" s="159"/>
      <c r="R38" s="160"/>
      <c r="S38" s="160"/>
      <c r="T38" s="160"/>
      <c r="U38" s="160"/>
      <c r="V38" s="160"/>
      <c r="W38" s="160"/>
      <c r="X38" s="160"/>
      <c r="Y38" s="160"/>
      <c r="Z38" s="149"/>
      <c r="AA38" s="149"/>
      <c r="AB38" s="149"/>
      <c r="AC38" s="149"/>
      <c r="AD38" s="149"/>
      <c r="AE38" s="149"/>
      <c r="AF38" s="149"/>
      <c r="AG38" s="149" t="s">
        <v>278</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x14ac:dyDescent="0.2">
      <c r="A39" s="156"/>
      <c r="B39" s="157"/>
      <c r="C39" s="186" t="s">
        <v>1209</v>
      </c>
      <c r="D39" s="165"/>
      <c r="E39" s="166">
        <v>15</v>
      </c>
      <c r="F39" s="160"/>
      <c r="G39" s="160"/>
      <c r="H39" s="160"/>
      <c r="I39" s="160"/>
      <c r="J39" s="160"/>
      <c r="K39" s="160"/>
      <c r="L39" s="160"/>
      <c r="M39" s="160"/>
      <c r="N39" s="159"/>
      <c r="O39" s="159"/>
      <c r="P39" s="159"/>
      <c r="Q39" s="159"/>
      <c r="R39" s="160"/>
      <c r="S39" s="160"/>
      <c r="T39" s="160"/>
      <c r="U39" s="160"/>
      <c r="V39" s="160"/>
      <c r="W39" s="160"/>
      <c r="X39" s="160"/>
      <c r="Y39" s="160"/>
      <c r="Z39" s="149"/>
      <c r="AA39" s="149"/>
      <c r="AB39" s="149"/>
      <c r="AC39" s="149"/>
      <c r="AD39" s="149"/>
      <c r="AE39" s="149"/>
      <c r="AF39" s="149"/>
      <c r="AG39" s="149" t="s">
        <v>284</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x14ac:dyDescent="0.2">
      <c r="A40" s="156"/>
      <c r="B40" s="157"/>
      <c r="C40" s="251"/>
      <c r="D40" s="252"/>
      <c r="E40" s="252"/>
      <c r="F40" s="252"/>
      <c r="G40" s="252"/>
      <c r="H40" s="160"/>
      <c r="I40" s="160"/>
      <c r="J40" s="160"/>
      <c r="K40" s="160"/>
      <c r="L40" s="160"/>
      <c r="M40" s="160"/>
      <c r="N40" s="159"/>
      <c r="O40" s="159"/>
      <c r="P40" s="159"/>
      <c r="Q40" s="159"/>
      <c r="R40" s="160"/>
      <c r="S40" s="160"/>
      <c r="T40" s="160"/>
      <c r="U40" s="160"/>
      <c r="V40" s="160"/>
      <c r="W40" s="160"/>
      <c r="X40" s="160"/>
      <c r="Y40" s="160"/>
      <c r="Z40" s="149"/>
      <c r="AA40" s="149"/>
      <c r="AB40" s="149"/>
      <c r="AC40" s="149"/>
      <c r="AD40" s="149"/>
      <c r="AE40" s="149"/>
      <c r="AF40" s="149"/>
      <c r="AG40" s="149" t="s">
        <v>279</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2.5" outlineLevel="1" x14ac:dyDescent="0.2">
      <c r="A41" s="175">
        <v>9</v>
      </c>
      <c r="B41" s="176" t="s">
        <v>968</v>
      </c>
      <c r="C41" s="185" t="s">
        <v>969</v>
      </c>
      <c r="D41" s="177" t="s">
        <v>330</v>
      </c>
      <c r="E41" s="178">
        <v>10</v>
      </c>
      <c r="F41" s="179"/>
      <c r="G41" s="180">
        <f>ROUND(E41*F41,2)</f>
        <v>0</v>
      </c>
      <c r="H41" s="179"/>
      <c r="I41" s="180">
        <f>ROUND(E41*H41,2)</f>
        <v>0</v>
      </c>
      <c r="J41" s="179"/>
      <c r="K41" s="180">
        <f>ROUND(E41*J41,2)</f>
        <v>0</v>
      </c>
      <c r="L41" s="180">
        <v>21</v>
      </c>
      <c r="M41" s="180">
        <f>G41*(1+L41/100)</f>
        <v>0</v>
      </c>
      <c r="N41" s="178">
        <v>3.8000000000000002E-4</v>
      </c>
      <c r="O41" s="178">
        <f>ROUND(E41*N41,2)</f>
        <v>0</v>
      </c>
      <c r="P41" s="178">
        <v>0</v>
      </c>
      <c r="Q41" s="178">
        <f>ROUND(E41*P41,2)</f>
        <v>0</v>
      </c>
      <c r="R41" s="180" t="s">
        <v>962</v>
      </c>
      <c r="S41" s="180" t="s">
        <v>272</v>
      </c>
      <c r="T41" s="181" t="s">
        <v>272</v>
      </c>
      <c r="U41" s="160">
        <v>0.32</v>
      </c>
      <c r="V41" s="160">
        <f>ROUND(E41*U41,2)</f>
        <v>3.2</v>
      </c>
      <c r="W41" s="160"/>
      <c r="X41" s="160" t="s">
        <v>313</v>
      </c>
      <c r="Y41" s="160" t="s">
        <v>275</v>
      </c>
      <c r="Z41" s="149"/>
      <c r="AA41" s="149"/>
      <c r="AB41" s="149"/>
      <c r="AC41" s="149"/>
      <c r="AD41" s="149"/>
      <c r="AE41" s="149"/>
      <c r="AF41" s="149"/>
      <c r="AG41" s="149" t="s">
        <v>554</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x14ac:dyDescent="0.2">
      <c r="A42" s="156"/>
      <c r="B42" s="157"/>
      <c r="C42" s="249" t="s">
        <v>967</v>
      </c>
      <c r="D42" s="250"/>
      <c r="E42" s="250"/>
      <c r="F42" s="250"/>
      <c r="G42" s="250"/>
      <c r="H42" s="160"/>
      <c r="I42" s="160"/>
      <c r="J42" s="160"/>
      <c r="K42" s="160"/>
      <c r="L42" s="160"/>
      <c r="M42" s="160"/>
      <c r="N42" s="159"/>
      <c r="O42" s="159"/>
      <c r="P42" s="159"/>
      <c r="Q42" s="159"/>
      <c r="R42" s="160"/>
      <c r="S42" s="160"/>
      <c r="T42" s="160"/>
      <c r="U42" s="160"/>
      <c r="V42" s="160"/>
      <c r="W42" s="160"/>
      <c r="X42" s="160"/>
      <c r="Y42" s="160"/>
      <c r="Z42" s="149"/>
      <c r="AA42" s="149"/>
      <c r="AB42" s="149"/>
      <c r="AC42" s="149"/>
      <c r="AD42" s="149"/>
      <c r="AE42" s="149"/>
      <c r="AF42" s="149"/>
      <c r="AG42" s="149" t="s">
        <v>278</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x14ac:dyDescent="0.2">
      <c r="A43" s="156"/>
      <c r="B43" s="157"/>
      <c r="C43" s="186" t="s">
        <v>1056</v>
      </c>
      <c r="D43" s="165"/>
      <c r="E43" s="166">
        <v>10</v>
      </c>
      <c r="F43" s="160"/>
      <c r="G43" s="160"/>
      <c r="H43" s="160"/>
      <c r="I43" s="160"/>
      <c r="J43" s="160"/>
      <c r="K43" s="160"/>
      <c r="L43" s="160"/>
      <c r="M43" s="160"/>
      <c r="N43" s="159"/>
      <c r="O43" s="159"/>
      <c r="P43" s="159"/>
      <c r="Q43" s="159"/>
      <c r="R43" s="160"/>
      <c r="S43" s="160"/>
      <c r="T43" s="160"/>
      <c r="U43" s="160"/>
      <c r="V43" s="160"/>
      <c r="W43" s="160"/>
      <c r="X43" s="160"/>
      <c r="Y43" s="160"/>
      <c r="Z43" s="149"/>
      <c r="AA43" s="149"/>
      <c r="AB43" s="149"/>
      <c r="AC43" s="149"/>
      <c r="AD43" s="149"/>
      <c r="AE43" s="149"/>
      <c r="AF43" s="149"/>
      <c r="AG43" s="149" t="s">
        <v>284</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x14ac:dyDescent="0.2">
      <c r="A44" s="156"/>
      <c r="B44" s="157"/>
      <c r="C44" s="251"/>
      <c r="D44" s="252"/>
      <c r="E44" s="252"/>
      <c r="F44" s="252"/>
      <c r="G44" s="252"/>
      <c r="H44" s="160"/>
      <c r="I44" s="160"/>
      <c r="J44" s="160"/>
      <c r="K44" s="160"/>
      <c r="L44" s="160"/>
      <c r="M44" s="160"/>
      <c r="N44" s="159"/>
      <c r="O44" s="159"/>
      <c r="P44" s="159"/>
      <c r="Q44" s="159"/>
      <c r="R44" s="160"/>
      <c r="S44" s="160"/>
      <c r="T44" s="160"/>
      <c r="U44" s="160"/>
      <c r="V44" s="160"/>
      <c r="W44" s="160"/>
      <c r="X44" s="160"/>
      <c r="Y44" s="160"/>
      <c r="Z44" s="149"/>
      <c r="AA44" s="149"/>
      <c r="AB44" s="149"/>
      <c r="AC44" s="149"/>
      <c r="AD44" s="149"/>
      <c r="AE44" s="149"/>
      <c r="AF44" s="149"/>
      <c r="AG44" s="149" t="s">
        <v>279</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22.5" outlineLevel="1" x14ac:dyDescent="0.2">
      <c r="A45" s="175">
        <v>10</v>
      </c>
      <c r="B45" s="176" t="s">
        <v>970</v>
      </c>
      <c r="C45" s="185" t="s">
        <v>971</v>
      </c>
      <c r="D45" s="177" t="s">
        <v>330</v>
      </c>
      <c r="E45" s="178">
        <v>8</v>
      </c>
      <c r="F45" s="179"/>
      <c r="G45" s="180">
        <f>ROUND(E45*F45,2)</f>
        <v>0</v>
      </c>
      <c r="H45" s="179"/>
      <c r="I45" s="180">
        <f>ROUND(E45*H45,2)</f>
        <v>0</v>
      </c>
      <c r="J45" s="179"/>
      <c r="K45" s="180">
        <f>ROUND(E45*J45,2)</f>
        <v>0</v>
      </c>
      <c r="L45" s="180">
        <v>21</v>
      </c>
      <c r="M45" s="180">
        <f>G45*(1+L45/100)</f>
        <v>0</v>
      </c>
      <c r="N45" s="178">
        <v>4.6999999999999999E-4</v>
      </c>
      <c r="O45" s="178">
        <f>ROUND(E45*N45,2)</f>
        <v>0</v>
      </c>
      <c r="P45" s="178">
        <v>0</v>
      </c>
      <c r="Q45" s="178">
        <f>ROUND(E45*P45,2)</f>
        <v>0</v>
      </c>
      <c r="R45" s="180" t="s">
        <v>962</v>
      </c>
      <c r="S45" s="180" t="s">
        <v>272</v>
      </c>
      <c r="T45" s="181" t="s">
        <v>272</v>
      </c>
      <c r="U45" s="160">
        <v>0.36</v>
      </c>
      <c r="V45" s="160">
        <f>ROUND(E45*U45,2)</f>
        <v>2.88</v>
      </c>
      <c r="W45" s="160"/>
      <c r="X45" s="160" t="s">
        <v>313</v>
      </c>
      <c r="Y45" s="160" t="s">
        <v>275</v>
      </c>
      <c r="Z45" s="149"/>
      <c r="AA45" s="149"/>
      <c r="AB45" s="149"/>
      <c r="AC45" s="149"/>
      <c r="AD45" s="149"/>
      <c r="AE45" s="149"/>
      <c r="AF45" s="149"/>
      <c r="AG45" s="149" t="s">
        <v>554</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x14ac:dyDescent="0.2">
      <c r="A46" s="156"/>
      <c r="B46" s="157"/>
      <c r="C46" s="249" t="s">
        <v>972</v>
      </c>
      <c r="D46" s="250"/>
      <c r="E46" s="250"/>
      <c r="F46" s="250"/>
      <c r="G46" s="250"/>
      <c r="H46" s="160"/>
      <c r="I46" s="160"/>
      <c r="J46" s="160"/>
      <c r="K46" s="160"/>
      <c r="L46" s="160"/>
      <c r="M46" s="160"/>
      <c r="N46" s="159"/>
      <c r="O46" s="159"/>
      <c r="P46" s="159"/>
      <c r="Q46" s="159"/>
      <c r="R46" s="160"/>
      <c r="S46" s="160"/>
      <c r="T46" s="160"/>
      <c r="U46" s="160"/>
      <c r="V46" s="160"/>
      <c r="W46" s="160"/>
      <c r="X46" s="160"/>
      <c r="Y46" s="160"/>
      <c r="Z46" s="149"/>
      <c r="AA46" s="149"/>
      <c r="AB46" s="149"/>
      <c r="AC46" s="149"/>
      <c r="AD46" s="149"/>
      <c r="AE46" s="149"/>
      <c r="AF46" s="149"/>
      <c r="AG46" s="149" t="s">
        <v>278</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x14ac:dyDescent="0.2">
      <c r="A47" s="156"/>
      <c r="B47" s="157"/>
      <c r="C47" s="186" t="s">
        <v>157</v>
      </c>
      <c r="D47" s="165"/>
      <c r="E47" s="166">
        <v>8</v>
      </c>
      <c r="F47" s="160"/>
      <c r="G47" s="160"/>
      <c r="H47" s="160"/>
      <c r="I47" s="160"/>
      <c r="J47" s="160"/>
      <c r="K47" s="160"/>
      <c r="L47" s="160"/>
      <c r="M47" s="160"/>
      <c r="N47" s="159"/>
      <c r="O47" s="159"/>
      <c r="P47" s="159"/>
      <c r="Q47" s="159"/>
      <c r="R47" s="160"/>
      <c r="S47" s="160"/>
      <c r="T47" s="160"/>
      <c r="U47" s="160"/>
      <c r="V47" s="160"/>
      <c r="W47" s="160"/>
      <c r="X47" s="160"/>
      <c r="Y47" s="160"/>
      <c r="Z47" s="149"/>
      <c r="AA47" s="149"/>
      <c r="AB47" s="149"/>
      <c r="AC47" s="149"/>
      <c r="AD47" s="149"/>
      <c r="AE47" s="149"/>
      <c r="AF47" s="149"/>
      <c r="AG47" s="149" t="s">
        <v>284</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x14ac:dyDescent="0.2">
      <c r="A48" s="156"/>
      <c r="B48" s="157"/>
      <c r="C48" s="251"/>
      <c r="D48" s="252"/>
      <c r="E48" s="252"/>
      <c r="F48" s="252"/>
      <c r="G48" s="252"/>
      <c r="H48" s="160"/>
      <c r="I48" s="160"/>
      <c r="J48" s="160"/>
      <c r="K48" s="160"/>
      <c r="L48" s="160"/>
      <c r="M48" s="160"/>
      <c r="N48" s="159"/>
      <c r="O48" s="159"/>
      <c r="P48" s="159"/>
      <c r="Q48" s="159"/>
      <c r="R48" s="160"/>
      <c r="S48" s="160"/>
      <c r="T48" s="160"/>
      <c r="U48" s="160"/>
      <c r="V48" s="160"/>
      <c r="W48" s="160"/>
      <c r="X48" s="160"/>
      <c r="Y48" s="160"/>
      <c r="Z48" s="149"/>
      <c r="AA48" s="149"/>
      <c r="AB48" s="149"/>
      <c r="AC48" s="149"/>
      <c r="AD48" s="149"/>
      <c r="AE48" s="149"/>
      <c r="AF48" s="149"/>
      <c r="AG48" s="149" t="s">
        <v>279</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
      <c r="A49" s="175">
        <v>11</v>
      </c>
      <c r="B49" s="176" t="s">
        <v>983</v>
      </c>
      <c r="C49" s="185" t="s">
        <v>984</v>
      </c>
      <c r="D49" s="177" t="s">
        <v>357</v>
      </c>
      <c r="E49" s="178">
        <v>25</v>
      </c>
      <c r="F49" s="179"/>
      <c r="G49" s="180">
        <f>ROUND(E49*F49,2)</f>
        <v>0</v>
      </c>
      <c r="H49" s="179"/>
      <c r="I49" s="180">
        <f>ROUND(E49*H49,2)</f>
        <v>0</v>
      </c>
      <c r="J49" s="179"/>
      <c r="K49" s="180">
        <f>ROUND(E49*J49,2)</f>
        <v>0</v>
      </c>
      <c r="L49" s="180">
        <v>21</v>
      </c>
      <c r="M49" s="180">
        <f>G49*(1+L49/100)</f>
        <v>0</v>
      </c>
      <c r="N49" s="178">
        <v>0</v>
      </c>
      <c r="O49" s="178">
        <f>ROUND(E49*N49,2)</f>
        <v>0</v>
      </c>
      <c r="P49" s="178">
        <v>0</v>
      </c>
      <c r="Q49" s="178">
        <f>ROUND(E49*P49,2)</f>
        <v>0</v>
      </c>
      <c r="R49" s="180" t="s">
        <v>962</v>
      </c>
      <c r="S49" s="180" t="s">
        <v>272</v>
      </c>
      <c r="T49" s="181" t="s">
        <v>272</v>
      </c>
      <c r="U49" s="160">
        <v>0.15</v>
      </c>
      <c r="V49" s="160">
        <f>ROUND(E49*U49,2)</f>
        <v>3.75</v>
      </c>
      <c r="W49" s="160"/>
      <c r="X49" s="160" t="s">
        <v>313</v>
      </c>
      <c r="Y49" s="160" t="s">
        <v>275</v>
      </c>
      <c r="Z49" s="149"/>
      <c r="AA49" s="149"/>
      <c r="AB49" s="149"/>
      <c r="AC49" s="149"/>
      <c r="AD49" s="149"/>
      <c r="AE49" s="149"/>
      <c r="AF49" s="149"/>
      <c r="AG49" s="149" t="s">
        <v>554</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x14ac:dyDescent="0.2">
      <c r="A50" s="156"/>
      <c r="B50" s="157"/>
      <c r="C50" s="260" t="s">
        <v>985</v>
      </c>
      <c r="D50" s="261"/>
      <c r="E50" s="261"/>
      <c r="F50" s="261"/>
      <c r="G50" s="261"/>
      <c r="H50" s="160"/>
      <c r="I50" s="160"/>
      <c r="J50" s="160"/>
      <c r="K50" s="160"/>
      <c r="L50" s="160"/>
      <c r="M50" s="160"/>
      <c r="N50" s="159"/>
      <c r="O50" s="159"/>
      <c r="P50" s="159"/>
      <c r="Q50" s="159"/>
      <c r="R50" s="160"/>
      <c r="S50" s="160"/>
      <c r="T50" s="160"/>
      <c r="U50" s="160"/>
      <c r="V50" s="160"/>
      <c r="W50" s="160"/>
      <c r="X50" s="160"/>
      <c r="Y50" s="160"/>
      <c r="Z50" s="149"/>
      <c r="AA50" s="149"/>
      <c r="AB50" s="149"/>
      <c r="AC50" s="149"/>
      <c r="AD50" s="149"/>
      <c r="AE50" s="149"/>
      <c r="AF50" s="149"/>
      <c r="AG50" s="149" t="s">
        <v>316</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x14ac:dyDescent="0.2">
      <c r="A51" s="156"/>
      <c r="B51" s="157"/>
      <c r="C51" s="264" t="s">
        <v>972</v>
      </c>
      <c r="D51" s="265"/>
      <c r="E51" s="265"/>
      <c r="F51" s="265"/>
      <c r="G51" s="265"/>
      <c r="H51" s="160"/>
      <c r="I51" s="160"/>
      <c r="J51" s="160"/>
      <c r="K51" s="160"/>
      <c r="L51" s="160"/>
      <c r="M51" s="160"/>
      <c r="N51" s="159"/>
      <c r="O51" s="159"/>
      <c r="P51" s="159"/>
      <c r="Q51" s="159"/>
      <c r="R51" s="160"/>
      <c r="S51" s="160"/>
      <c r="T51" s="160"/>
      <c r="U51" s="160"/>
      <c r="V51" s="160"/>
      <c r="W51" s="160"/>
      <c r="X51" s="160"/>
      <c r="Y51" s="160"/>
      <c r="Z51" s="149"/>
      <c r="AA51" s="149"/>
      <c r="AB51" s="149"/>
      <c r="AC51" s="149"/>
      <c r="AD51" s="149"/>
      <c r="AE51" s="149"/>
      <c r="AF51" s="149"/>
      <c r="AG51" s="149" t="s">
        <v>278</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x14ac:dyDescent="0.2">
      <c r="A52" s="156"/>
      <c r="B52" s="157"/>
      <c r="C52" s="186" t="s">
        <v>1210</v>
      </c>
      <c r="D52" s="165"/>
      <c r="E52" s="166">
        <v>25</v>
      </c>
      <c r="F52" s="160"/>
      <c r="G52" s="160"/>
      <c r="H52" s="160"/>
      <c r="I52" s="160"/>
      <c r="J52" s="160"/>
      <c r="K52" s="160"/>
      <c r="L52" s="160"/>
      <c r="M52" s="160"/>
      <c r="N52" s="159"/>
      <c r="O52" s="159"/>
      <c r="P52" s="159"/>
      <c r="Q52" s="159"/>
      <c r="R52" s="160"/>
      <c r="S52" s="160"/>
      <c r="T52" s="160"/>
      <c r="U52" s="160"/>
      <c r="V52" s="160"/>
      <c r="W52" s="160"/>
      <c r="X52" s="160"/>
      <c r="Y52" s="160"/>
      <c r="Z52" s="149"/>
      <c r="AA52" s="149"/>
      <c r="AB52" s="149"/>
      <c r="AC52" s="149"/>
      <c r="AD52" s="149"/>
      <c r="AE52" s="149"/>
      <c r="AF52" s="149"/>
      <c r="AG52" s="149" t="s">
        <v>284</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x14ac:dyDescent="0.2">
      <c r="A53" s="156"/>
      <c r="B53" s="157"/>
      <c r="C53" s="251"/>
      <c r="D53" s="252"/>
      <c r="E53" s="252"/>
      <c r="F53" s="252"/>
      <c r="G53" s="252"/>
      <c r="H53" s="160"/>
      <c r="I53" s="160"/>
      <c r="J53" s="160"/>
      <c r="K53" s="160"/>
      <c r="L53" s="160"/>
      <c r="M53" s="160"/>
      <c r="N53" s="159"/>
      <c r="O53" s="159"/>
      <c r="P53" s="159"/>
      <c r="Q53" s="159"/>
      <c r="R53" s="160"/>
      <c r="S53" s="160"/>
      <c r="T53" s="160"/>
      <c r="U53" s="160"/>
      <c r="V53" s="160"/>
      <c r="W53" s="160"/>
      <c r="X53" s="160"/>
      <c r="Y53" s="160"/>
      <c r="Z53" s="149"/>
      <c r="AA53" s="149"/>
      <c r="AB53" s="149"/>
      <c r="AC53" s="149"/>
      <c r="AD53" s="149"/>
      <c r="AE53" s="149"/>
      <c r="AF53" s="149"/>
      <c r="AG53" s="149" t="s">
        <v>279</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
      <c r="A54" s="175">
        <v>12</v>
      </c>
      <c r="B54" s="176" t="s">
        <v>987</v>
      </c>
      <c r="C54" s="185" t="s">
        <v>988</v>
      </c>
      <c r="D54" s="177" t="s">
        <v>357</v>
      </c>
      <c r="E54" s="178">
        <v>25</v>
      </c>
      <c r="F54" s="179"/>
      <c r="G54" s="180">
        <f>ROUND(E54*F54,2)</f>
        <v>0</v>
      </c>
      <c r="H54" s="179"/>
      <c r="I54" s="180">
        <f>ROUND(E54*H54,2)</f>
        <v>0</v>
      </c>
      <c r="J54" s="179"/>
      <c r="K54" s="180">
        <f>ROUND(E54*J54,2)</f>
        <v>0</v>
      </c>
      <c r="L54" s="180">
        <v>21</v>
      </c>
      <c r="M54" s="180">
        <f>G54*(1+L54/100)</f>
        <v>0</v>
      </c>
      <c r="N54" s="178">
        <v>0</v>
      </c>
      <c r="O54" s="178">
        <f>ROUND(E54*N54,2)</f>
        <v>0</v>
      </c>
      <c r="P54" s="178">
        <v>0</v>
      </c>
      <c r="Q54" s="178">
        <f>ROUND(E54*P54,2)</f>
        <v>0</v>
      </c>
      <c r="R54" s="180" t="s">
        <v>962</v>
      </c>
      <c r="S54" s="180" t="s">
        <v>272</v>
      </c>
      <c r="T54" s="181" t="s">
        <v>272</v>
      </c>
      <c r="U54" s="160">
        <v>0.16</v>
      </c>
      <c r="V54" s="160">
        <f>ROUND(E54*U54,2)</f>
        <v>4</v>
      </c>
      <c r="W54" s="160"/>
      <c r="X54" s="160" t="s">
        <v>313</v>
      </c>
      <c r="Y54" s="160" t="s">
        <v>275</v>
      </c>
      <c r="Z54" s="149"/>
      <c r="AA54" s="149"/>
      <c r="AB54" s="149"/>
      <c r="AC54" s="149"/>
      <c r="AD54" s="149"/>
      <c r="AE54" s="149"/>
      <c r="AF54" s="149"/>
      <c r="AG54" s="149" t="s">
        <v>554</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x14ac:dyDescent="0.2">
      <c r="A55" s="156"/>
      <c r="B55" s="157"/>
      <c r="C55" s="260" t="s">
        <v>985</v>
      </c>
      <c r="D55" s="261"/>
      <c r="E55" s="261"/>
      <c r="F55" s="261"/>
      <c r="G55" s="261"/>
      <c r="H55" s="160"/>
      <c r="I55" s="160"/>
      <c r="J55" s="160"/>
      <c r="K55" s="160"/>
      <c r="L55" s="160"/>
      <c r="M55" s="160"/>
      <c r="N55" s="159"/>
      <c r="O55" s="159"/>
      <c r="P55" s="159"/>
      <c r="Q55" s="159"/>
      <c r="R55" s="160"/>
      <c r="S55" s="160"/>
      <c r="T55" s="160"/>
      <c r="U55" s="160"/>
      <c r="V55" s="160"/>
      <c r="W55" s="160"/>
      <c r="X55" s="160"/>
      <c r="Y55" s="160"/>
      <c r="Z55" s="149"/>
      <c r="AA55" s="149"/>
      <c r="AB55" s="149"/>
      <c r="AC55" s="149"/>
      <c r="AD55" s="149"/>
      <c r="AE55" s="149"/>
      <c r="AF55" s="149"/>
      <c r="AG55" s="149" t="s">
        <v>316</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x14ac:dyDescent="0.2">
      <c r="A56" s="156"/>
      <c r="B56" s="157"/>
      <c r="C56" s="264" t="s">
        <v>972</v>
      </c>
      <c r="D56" s="265"/>
      <c r="E56" s="265"/>
      <c r="F56" s="265"/>
      <c r="G56" s="265"/>
      <c r="H56" s="160"/>
      <c r="I56" s="160"/>
      <c r="J56" s="160"/>
      <c r="K56" s="160"/>
      <c r="L56" s="160"/>
      <c r="M56" s="160"/>
      <c r="N56" s="159"/>
      <c r="O56" s="159"/>
      <c r="P56" s="159"/>
      <c r="Q56" s="159"/>
      <c r="R56" s="160"/>
      <c r="S56" s="160"/>
      <c r="T56" s="160"/>
      <c r="U56" s="160"/>
      <c r="V56" s="160"/>
      <c r="W56" s="160"/>
      <c r="X56" s="160"/>
      <c r="Y56" s="160"/>
      <c r="Z56" s="149"/>
      <c r="AA56" s="149"/>
      <c r="AB56" s="149"/>
      <c r="AC56" s="149"/>
      <c r="AD56" s="149"/>
      <c r="AE56" s="149"/>
      <c r="AF56" s="149"/>
      <c r="AG56" s="149" t="s">
        <v>278</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x14ac:dyDescent="0.2">
      <c r="A57" s="156"/>
      <c r="B57" s="157"/>
      <c r="C57" s="186" t="s">
        <v>1211</v>
      </c>
      <c r="D57" s="165"/>
      <c r="E57" s="166">
        <v>25</v>
      </c>
      <c r="F57" s="160"/>
      <c r="G57" s="160"/>
      <c r="H57" s="160"/>
      <c r="I57" s="160"/>
      <c r="J57" s="160"/>
      <c r="K57" s="160"/>
      <c r="L57" s="160"/>
      <c r="M57" s="160"/>
      <c r="N57" s="159"/>
      <c r="O57" s="159"/>
      <c r="P57" s="159"/>
      <c r="Q57" s="159"/>
      <c r="R57" s="160"/>
      <c r="S57" s="160"/>
      <c r="T57" s="160"/>
      <c r="U57" s="160"/>
      <c r="V57" s="160"/>
      <c r="W57" s="160"/>
      <c r="X57" s="160"/>
      <c r="Y57" s="160"/>
      <c r="Z57" s="149"/>
      <c r="AA57" s="149"/>
      <c r="AB57" s="149"/>
      <c r="AC57" s="149"/>
      <c r="AD57" s="149"/>
      <c r="AE57" s="149"/>
      <c r="AF57" s="149"/>
      <c r="AG57" s="149" t="s">
        <v>284</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x14ac:dyDescent="0.2">
      <c r="A58" s="156"/>
      <c r="B58" s="157"/>
      <c r="C58" s="251"/>
      <c r="D58" s="252"/>
      <c r="E58" s="252"/>
      <c r="F58" s="252"/>
      <c r="G58" s="252"/>
      <c r="H58" s="160"/>
      <c r="I58" s="160"/>
      <c r="J58" s="160"/>
      <c r="K58" s="160"/>
      <c r="L58" s="160"/>
      <c r="M58" s="160"/>
      <c r="N58" s="159"/>
      <c r="O58" s="159"/>
      <c r="P58" s="159"/>
      <c r="Q58" s="159"/>
      <c r="R58" s="160"/>
      <c r="S58" s="160"/>
      <c r="T58" s="160"/>
      <c r="U58" s="160"/>
      <c r="V58" s="160"/>
      <c r="W58" s="160"/>
      <c r="X58" s="160"/>
      <c r="Y58" s="160"/>
      <c r="Z58" s="149"/>
      <c r="AA58" s="149"/>
      <c r="AB58" s="149"/>
      <c r="AC58" s="149"/>
      <c r="AD58" s="149"/>
      <c r="AE58" s="149"/>
      <c r="AF58" s="149"/>
      <c r="AG58" s="149" t="s">
        <v>279</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
      <c r="A59" s="175">
        <v>13</v>
      </c>
      <c r="B59" s="176" t="s">
        <v>990</v>
      </c>
      <c r="C59" s="185" t="s">
        <v>991</v>
      </c>
      <c r="D59" s="177" t="s">
        <v>357</v>
      </c>
      <c r="E59" s="178">
        <v>4</v>
      </c>
      <c r="F59" s="179"/>
      <c r="G59" s="180">
        <f>ROUND(E59*F59,2)</f>
        <v>0</v>
      </c>
      <c r="H59" s="179"/>
      <c r="I59" s="180">
        <f>ROUND(E59*H59,2)</f>
        <v>0</v>
      </c>
      <c r="J59" s="179"/>
      <c r="K59" s="180">
        <f>ROUND(E59*J59,2)</f>
        <v>0</v>
      </c>
      <c r="L59" s="180">
        <v>21</v>
      </c>
      <c r="M59" s="180">
        <f>G59*(1+L59/100)</f>
        <v>0</v>
      </c>
      <c r="N59" s="178">
        <v>0</v>
      </c>
      <c r="O59" s="178">
        <f>ROUND(E59*N59,2)</f>
        <v>0</v>
      </c>
      <c r="P59" s="178">
        <v>0</v>
      </c>
      <c r="Q59" s="178">
        <f>ROUND(E59*P59,2)</f>
        <v>0</v>
      </c>
      <c r="R59" s="180" t="s">
        <v>962</v>
      </c>
      <c r="S59" s="180" t="s">
        <v>272</v>
      </c>
      <c r="T59" s="181" t="s">
        <v>272</v>
      </c>
      <c r="U59" s="160">
        <v>0.17</v>
      </c>
      <c r="V59" s="160">
        <f>ROUND(E59*U59,2)</f>
        <v>0.68</v>
      </c>
      <c r="W59" s="160"/>
      <c r="X59" s="160" t="s">
        <v>313</v>
      </c>
      <c r="Y59" s="160" t="s">
        <v>275</v>
      </c>
      <c r="Z59" s="149"/>
      <c r="AA59" s="149"/>
      <c r="AB59" s="149"/>
      <c r="AC59" s="149"/>
      <c r="AD59" s="149"/>
      <c r="AE59" s="149"/>
      <c r="AF59" s="149"/>
      <c r="AG59" s="149" t="s">
        <v>554</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x14ac:dyDescent="0.2">
      <c r="A60" s="156"/>
      <c r="B60" s="157"/>
      <c r="C60" s="260" t="s">
        <v>985</v>
      </c>
      <c r="D60" s="261"/>
      <c r="E60" s="261"/>
      <c r="F60" s="261"/>
      <c r="G60" s="261"/>
      <c r="H60" s="160"/>
      <c r="I60" s="160"/>
      <c r="J60" s="160"/>
      <c r="K60" s="160"/>
      <c r="L60" s="160"/>
      <c r="M60" s="160"/>
      <c r="N60" s="159"/>
      <c r="O60" s="159"/>
      <c r="P60" s="159"/>
      <c r="Q60" s="159"/>
      <c r="R60" s="160"/>
      <c r="S60" s="160"/>
      <c r="T60" s="160"/>
      <c r="U60" s="160"/>
      <c r="V60" s="160"/>
      <c r="W60" s="160"/>
      <c r="X60" s="160"/>
      <c r="Y60" s="160"/>
      <c r="Z60" s="149"/>
      <c r="AA60" s="149"/>
      <c r="AB60" s="149"/>
      <c r="AC60" s="149"/>
      <c r="AD60" s="149"/>
      <c r="AE60" s="149"/>
      <c r="AF60" s="149"/>
      <c r="AG60" s="149" t="s">
        <v>316</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x14ac:dyDescent="0.2">
      <c r="A61" s="156"/>
      <c r="B61" s="157"/>
      <c r="C61" s="264" t="s">
        <v>972</v>
      </c>
      <c r="D61" s="265"/>
      <c r="E61" s="265"/>
      <c r="F61" s="265"/>
      <c r="G61" s="265"/>
      <c r="H61" s="160"/>
      <c r="I61" s="160"/>
      <c r="J61" s="160"/>
      <c r="K61" s="160"/>
      <c r="L61" s="160"/>
      <c r="M61" s="160"/>
      <c r="N61" s="159"/>
      <c r="O61" s="159"/>
      <c r="P61" s="159"/>
      <c r="Q61" s="159"/>
      <c r="R61" s="160"/>
      <c r="S61" s="160"/>
      <c r="T61" s="160"/>
      <c r="U61" s="160"/>
      <c r="V61" s="160"/>
      <c r="W61" s="160"/>
      <c r="X61" s="160"/>
      <c r="Y61" s="160"/>
      <c r="Z61" s="149"/>
      <c r="AA61" s="149"/>
      <c r="AB61" s="149"/>
      <c r="AC61" s="149"/>
      <c r="AD61" s="149"/>
      <c r="AE61" s="149"/>
      <c r="AF61" s="149"/>
      <c r="AG61" s="149" t="s">
        <v>278</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x14ac:dyDescent="0.2">
      <c r="A62" s="156"/>
      <c r="B62" s="157"/>
      <c r="C62" s="186" t="s">
        <v>1212</v>
      </c>
      <c r="D62" s="165"/>
      <c r="E62" s="166">
        <v>4</v>
      </c>
      <c r="F62" s="160"/>
      <c r="G62" s="160"/>
      <c r="H62" s="160"/>
      <c r="I62" s="160"/>
      <c r="J62" s="160"/>
      <c r="K62" s="160"/>
      <c r="L62" s="160"/>
      <c r="M62" s="160"/>
      <c r="N62" s="159"/>
      <c r="O62" s="159"/>
      <c r="P62" s="159"/>
      <c r="Q62" s="159"/>
      <c r="R62" s="160"/>
      <c r="S62" s="160"/>
      <c r="T62" s="160"/>
      <c r="U62" s="160"/>
      <c r="V62" s="160"/>
      <c r="W62" s="160"/>
      <c r="X62" s="160"/>
      <c r="Y62" s="160"/>
      <c r="Z62" s="149"/>
      <c r="AA62" s="149"/>
      <c r="AB62" s="149"/>
      <c r="AC62" s="149"/>
      <c r="AD62" s="149"/>
      <c r="AE62" s="149"/>
      <c r="AF62" s="149"/>
      <c r="AG62" s="149" t="s">
        <v>284</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x14ac:dyDescent="0.2">
      <c r="A63" s="156"/>
      <c r="B63" s="157"/>
      <c r="C63" s="251"/>
      <c r="D63" s="252"/>
      <c r="E63" s="252"/>
      <c r="F63" s="252"/>
      <c r="G63" s="252"/>
      <c r="H63" s="160"/>
      <c r="I63" s="160"/>
      <c r="J63" s="160"/>
      <c r="K63" s="160"/>
      <c r="L63" s="160"/>
      <c r="M63" s="160"/>
      <c r="N63" s="159"/>
      <c r="O63" s="159"/>
      <c r="P63" s="159"/>
      <c r="Q63" s="159"/>
      <c r="R63" s="160"/>
      <c r="S63" s="160"/>
      <c r="T63" s="160"/>
      <c r="U63" s="160"/>
      <c r="V63" s="160"/>
      <c r="W63" s="160"/>
      <c r="X63" s="160"/>
      <c r="Y63" s="160"/>
      <c r="Z63" s="149"/>
      <c r="AA63" s="149"/>
      <c r="AB63" s="149"/>
      <c r="AC63" s="149"/>
      <c r="AD63" s="149"/>
      <c r="AE63" s="149"/>
      <c r="AF63" s="149"/>
      <c r="AG63" s="149" t="s">
        <v>279</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
      <c r="A64" s="175">
        <v>14</v>
      </c>
      <c r="B64" s="176" t="s">
        <v>1213</v>
      </c>
      <c r="C64" s="185" t="s">
        <v>1214</v>
      </c>
      <c r="D64" s="177" t="s">
        <v>357</v>
      </c>
      <c r="E64" s="178">
        <v>1</v>
      </c>
      <c r="F64" s="179"/>
      <c r="G64" s="180">
        <f>ROUND(E64*F64,2)</f>
        <v>0</v>
      </c>
      <c r="H64" s="179"/>
      <c r="I64" s="180">
        <f>ROUND(E64*H64,2)</f>
        <v>0</v>
      </c>
      <c r="J64" s="179"/>
      <c r="K64" s="180">
        <f>ROUND(E64*J64,2)</f>
        <v>0</v>
      </c>
      <c r="L64" s="180">
        <v>21</v>
      </c>
      <c r="M64" s="180">
        <f>G64*(1+L64/100)</f>
        <v>0</v>
      </c>
      <c r="N64" s="178">
        <v>0</v>
      </c>
      <c r="O64" s="178">
        <f>ROUND(E64*N64,2)</f>
        <v>0</v>
      </c>
      <c r="P64" s="178">
        <v>0</v>
      </c>
      <c r="Q64" s="178">
        <f>ROUND(E64*P64,2)</f>
        <v>0</v>
      </c>
      <c r="R64" s="180" t="s">
        <v>962</v>
      </c>
      <c r="S64" s="180" t="s">
        <v>272</v>
      </c>
      <c r="T64" s="181" t="s">
        <v>272</v>
      </c>
      <c r="U64" s="160">
        <v>0.26</v>
      </c>
      <c r="V64" s="160">
        <f>ROUND(E64*U64,2)</f>
        <v>0.26</v>
      </c>
      <c r="W64" s="160"/>
      <c r="X64" s="160" t="s">
        <v>313</v>
      </c>
      <c r="Y64" s="160" t="s">
        <v>275</v>
      </c>
      <c r="Z64" s="149"/>
      <c r="AA64" s="149"/>
      <c r="AB64" s="149"/>
      <c r="AC64" s="149"/>
      <c r="AD64" s="149"/>
      <c r="AE64" s="149"/>
      <c r="AF64" s="149"/>
      <c r="AG64" s="149" t="s">
        <v>554</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x14ac:dyDescent="0.2">
      <c r="A65" s="156"/>
      <c r="B65" s="157"/>
      <c r="C65" s="260" t="s">
        <v>985</v>
      </c>
      <c r="D65" s="261"/>
      <c r="E65" s="261"/>
      <c r="F65" s="261"/>
      <c r="G65" s="261"/>
      <c r="H65" s="160"/>
      <c r="I65" s="160"/>
      <c r="J65" s="160"/>
      <c r="K65" s="160"/>
      <c r="L65" s="160"/>
      <c r="M65" s="160"/>
      <c r="N65" s="159"/>
      <c r="O65" s="159"/>
      <c r="P65" s="159"/>
      <c r="Q65" s="159"/>
      <c r="R65" s="160"/>
      <c r="S65" s="160"/>
      <c r="T65" s="160"/>
      <c r="U65" s="160"/>
      <c r="V65" s="160"/>
      <c r="W65" s="160"/>
      <c r="X65" s="160"/>
      <c r="Y65" s="160"/>
      <c r="Z65" s="149"/>
      <c r="AA65" s="149"/>
      <c r="AB65" s="149"/>
      <c r="AC65" s="149"/>
      <c r="AD65" s="149"/>
      <c r="AE65" s="149"/>
      <c r="AF65" s="149"/>
      <c r="AG65" s="149" t="s">
        <v>316</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x14ac:dyDescent="0.2">
      <c r="A66" s="156"/>
      <c r="B66" s="157"/>
      <c r="C66" s="264" t="s">
        <v>972</v>
      </c>
      <c r="D66" s="265"/>
      <c r="E66" s="265"/>
      <c r="F66" s="265"/>
      <c r="G66" s="265"/>
      <c r="H66" s="160"/>
      <c r="I66" s="160"/>
      <c r="J66" s="160"/>
      <c r="K66" s="160"/>
      <c r="L66" s="160"/>
      <c r="M66" s="160"/>
      <c r="N66" s="159"/>
      <c r="O66" s="159"/>
      <c r="P66" s="159"/>
      <c r="Q66" s="159"/>
      <c r="R66" s="160"/>
      <c r="S66" s="160"/>
      <c r="T66" s="160"/>
      <c r="U66" s="160"/>
      <c r="V66" s="160"/>
      <c r="W66" s="160"/>
      <c r="X66" s="160"/>
      <c r="Y66" s="160"/>
      <c r="Z66" s="149"/>
      <c r="AA66" s="149"/>
      <c r="AB66" s="149"/>
      <c r="AC66" s="149"/>
      <c r="AD66" s="149"/>
      <c r="AE66" s="149"/>
      <c r="AF66" s="149"/>
      <c r="AG66" s="149" t="s">
        <v>278</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x14ac:dyDescent="0.2">
      <c r="A67" s="156"/>
      <c r="B67" s="157"/>
      <c r="C67" s="186" t="s">
        <v>1215</v>
      </c>
      <c r="D67" s="165"/>
      <c r="E67" s="166">
        <v>1</v>
      </c>
      <c r="F67" s="160"/>
      <c r="G67" s="160"/>
      <c r="H67" s="160"/>
      <c r="I67" s="160"/>
      <c r="J67" s="160"/>
      <c r="K67" s="160"/>
      <c r="L67" s="160"/>
      <c r="M67" s="160"/>
      <c r="N67" s="159"/>
      <c r="O67" s="159"/>
      <c r="P67" s="159"/>
      <c r="Q67" s="159"/>
      <c r="R67" s="160"/>
      <c r="S67" s="160"/>
      <c r="T67" s="160"/>
      <c r="U67" s="160"/>
      <c r="V67" s="160"/>
      <c r="W67" s="160"/>
      <c r="X67" s="160"/>
      <c r="Y67" s="160"/>
      <c r="Z67" s="149"/>
      <c r="AA67" s="149"/>
      <c r="AB67" s="149"/>
      <c r="AC67" s="149"/>
      <c r="AD67" s="149"/>
      <c r="AE67" s="149"/>
      <c r="AF67" s="149"/>
      <c r="AG67" s="149" t="s">
        <v>284</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x14ac:dyDescent="0.2">
      <c r="A68" s="156"/>
      <c r="B68" s="157"/>
      <c r="C68" s="251"/>
      <c r="D68" s="252"/>
      <c r="E68" s="252"/>
      <c r="F68" s="252"/>
      <c r="G68" s="252"/>
      <c r="H68" s="160"/>
      <c r="I68" s="160"/>
      <c r="J68" s="160"/>
      <c r="K68" s="160"/>
      <c r="L68" s="160"/>
      <c r="M68" s="160"/>
      <c r="N68" s="159"/>
      <c r="O68" s="159"/>
      <c r="P68" s="159"/>
      <c r="Q68" s="159"/>
      <c r="R68" s="160"/>
      <c r="S68" s="160"/>
      <c r="T68" s="160"/>
      <c r="U68" s="160"/>
      <c r="V68" s="160"/>
      <c r="W68" s="160"/>
      <c r="X68" s="160"/>
      <c r="Y68" s="160"/>
      <c r="Z68" s="149"/>
      <c r="AA68" s="149"/>
      <c r="AB68" s="149"/>
      <c r="AC68" s="149"/>
      <c r="AD68" s="149"/>
      <c r="AE68" s="149"/>
      <c r="AF68" s="149"/>
      <c r="AG68" s="149" t="s">
        <v>279</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2.5" outlineLevel="1" x14ac:dyDescent="0.2">
      <c r="A69" s="175">
        <v>15</v>
      </c>
      <c r="B69" s="176" t="s">
        <v>993</v>
      </c>
      <c r="C69" s="185" t="s">
        <v>994</v>
      </c>
      <c r="D69" s="177" t="s">
        <v>330</v>
      </c>
      <c r="E69" s="178">
        <v>48</v>
      </c>
      <c r="F69" s="179"/>
      <c r="G69" s="180">
        <f>ROUND(E69*F69,2)</f>
        <v>0</v>
      </c>
      <c r="H69" s="179"/>
      <c r="I69" s="180">
        <f>ROUND(E69*H69,2)</f>
        <v>0</v>
      </c>
      <c r="J69" s="179"/>
      <c r="K69" s="180">
        <f>ROUND(E69*J69,2)</f>
        <v>0</v>
      </c>
      <c r="L69" s="180">
        <v>21</v>
      </c>
      <c r="M69" s="180">
        <f>G69*(1+L69/100)</f>
        <v>0</v>
      </c>
      <c r="N69" s="178">
        <v>0</v>
      </c>
      <c r="O69" s="178">
        <f>ROUND(E69*N69,2)</f>
        <v>0</v>
      </c>
      <c r="P69" s="178">
        <v>0</v>
      </c>
      <c r="Q69" s="178">
        <f>ROUND(E69*P69,2)</f>
        <v>0</v>
      </c>
      <c r="R69" s="180" t="s">
        <v>962</v>
      </c>
      <c r="S69" s="180" t="s">
        <v>272</v>
      </c>
      <c r="T69" s="181" t="s">
        <v>272</v>
      </c>
      <c r="U69" s="160">
        <v>0.06</v>
      </c>
      <c r="V69" s="160">
        <f>ROUND(E69*U69,2)</f>
        <v>2.88</v>
      </c>
      <c r="W69" s="160"/>
      <c r="X69" s="160" t="s">
        <v>313</v>
      </c>
      <c r="Y69" s="160" t="s">
        <v>275</v>
      </c>
      <c r="Z69" s="149"/>
      <c r="AA69" s="149"/>
      <c r="AB69" s="149"/>
      <c r="AC69" s="149"/>
      <c r="AD69" s="149"/>
      <c r="AE69" s="149"/>
      <c r="AF69" s="149"/>
      <c r="AG69" s="149" t="s">
        <v>554</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x14ac:dyDescent="0.2">
      <c r="A70" s="156"/>
      <c r="B70" s="157"/>
      <c r="C70" s="186" t="s">
        <v>1216</v>
      </c>
      <c r="D70" s="165"/>
      <c r="E70" s="166">
        <v>48</v>
      </c>
      <c r="F70" s="160"/>
      <c r="G70" s="160"/>
      <c r="H70" s="160"/>
      <c r="I70" s="160"/>
      <c r="J70" s="160"/>
      <c r="K70" s="160"/>
      <c r="L70" s="160"/>
      <c r="M70" s="160"/>
      <c r="N70" s="159"/>
      <c r="O70" s="159"/>
      <c r="P70" s="159"/>
      <c r="Q70" s="159"/>
      <c r="R70" s="160"/>
      <c r="S70" s="160"/>
      <c r="T70" s="160"/>
      <c r="U70" s="160"/>
      <c r="V70" s="160"/>
      <c r="W70" s="160"/>
      <c r="X70" s="160"/>
      <c r="Y70" s="160"/>
      <c r="Z70" s="149"/>
      <c r="AA70" s="149"/>
      <c r="AB70" s="149"/>
      <c r="AC70" s="149"/>
      <c r="AD70" s="149"/>
      <c r="AE70" s="149"/>
      <c r="AF70" s="149"/>
      <c r="AG70" s="149" t="s">
        <v>284</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x14ac:dyDescent="0.2">
      <c r="A71" s="156"/>
      <c r="B71" s="157"/>
      <c r="C71" s="251"/>
      <c r="D71" s="252"/>
      <c r="E71" s="252"/>
      <c r="F71" s="252"/>
      <c r="G71" s="252"/>
      <c r="H71" s="160"/>
      <c r="I71" s="160"/>
      <c r="J71" s="160"/>
      <c r="K71" s="160"/>
      <c r="L71" s="160"/>
      <c r="M71" s="160"/>
      <c r="N71" s="159"/>
      <c r="O71" s="159"/>
      <c r="P71" s="159"/>
      <c r="Q71" s="159"/>
      <c r="R71" s="160"/>
      <c r="S71" s="160"/>
      <c r="T71" s="160"/>
      <c r="U71" s="160"/>
      <c r="V71" s="160"/>
      <c r="W71" s="160"/>
      <c r="X71" s="160"/>
      <c r="Y71" s="160"/>
      <c r="Z71" s="149"/>
      <c r="AA71" s="149"/>
      <c r="AB71" s="149"/>
      <c r="AC71" s="149"/>
      <c r="AD71" s="149"/>
      <c r="AE71" s="149"/>
      <c r="AF71" s="149"/>
      <c r="AG71" s="149" t="s">
        <v>279</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
      <c r="A72" s="175">
        <v>16</v>
      </c>
      <c r="B72" s="176" t="s">
        <v>1017</v>
      </c>
      <c r="C72" s="185" t="s">
        <v>1217</v>
      </c>
      <c r="D72" s="177" t="s">
        <v>357</v>
      </c>
      <c r="E72" s="178">
        <v>25</v>
      </c>
      <c r="F72" s="179"/>
      <c r="G72" s="180">
        <f>ROUND(E72*F72,2)</f>
        <v>0</v>
      </c>
      <c r="H72" s="179"/>
      <c r="I72" s="180">
        <f>ROUND(E72*H72,2)</f>
        <v>0</v>
      </c>
      <c r="J72" s="179"/>
      <c r="K72" s="180">
        <f>ROUND(E72*J72,2)</f>
        <v>0</v>
      </c>
      <c r="L72" s="180">
        <v>21</v>
      </c>
      <c r="M72" s="180">
        <f>G72*(1+L72/100)</f>
        <v>0</v>
      </c>
      <c r="N72" s="178">
        <v>7.3999999999999999E-4</v>
      </c>
      <c r="O72" s="178">
        <f>ROUND(E72*N72,2)</f>
        <v>0.02</v>
      </c>
      <c r="P72" s="178">
        <v>0</v>
      </c>
      <c r="Q72" s="178">
        <f>ROUND(E72*P72,2)</f>
        <v>0</v>
      </c>
      <c r="R72" s="180"/>
      <c r="S72" s="180" t="s">
        <v>354</v>
      </c>
      <c r="T72" s="181" t="s">
        <v>273</v>
      </c>
      <c r="U72" s="160">
        <v>0.92300000000000004</v>
      </c>
      <c r="V72" s="160">
        <f>ROUND(E72*U72,2)</f>
        <v>23.08</v>
      </c>
      <c r="W72" s="160"/>
      <c r="X72" s="160" t="s">
        <v>313</v>
      </c>
      <c r="Y72" s="160" t="s">
        <v>275</v>
      </c>
      <c r="Z72" s="149"/>
      <c r="AA72" s="149"/>
      <c r="AB72" s="149"/>
      <c r="AC72" s="149"/>
      <c r="AD72" s="149"/>
      <c r="AE72" s="149"/>
      <c r="AF72" s="149"/>
      <c r="AG72" s="149" t="s">
        <v>554</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x14ac:dyDescent="0.2">
      <c r="A73" s="156"/>
      <c r="B73" s="157"/>
      <c r="C73" s="249" t="s">
        <v>1218</v>
      </c>
      <c r="D73" s="250"/>
      <c r="E73" s="250"/>
      <c r="F73" s="250"/>
      <c r="G73" s="250"/>
      <c r="H73" s="160"/>
      <c r="I73" s="160"/>
      <c r="J73" s="160"/>
      <c r="K73" s="160"/>
      <c r="L73" s="160"/>
      <c r="M73" s="160"/>
      <c r="N73" s="159"/>
      <c r="O73" s="159"/>
      <c r="P73" s="159"/>
      <c r="Q73" s="159"/>
      <c r="R73" s="160"/>
      <c r="S73" s="160"/>
      <c r="T73" s="160"/>
      <c r="U73" s="160"/>
      <c r="V73" s="160"/>
      <c r="W73" s="160"/>
      <c r="X73" s="160"/>
      <c r="Y73" s="160"/>
      <c r="Z73" s="149"/>
      <c r="AA73" s="149"/>
      <c r="AB73" s="149"/>
      <c r="AC73" s="149"/>
      <c r="AD73" s="149"/>
      <c r="AE73" s="149"/>
      <c r="AF73" s="149"/>
      <c r="AG73" s="149" t="s">
        <v>278</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2" x14ac:dyDescent="0.2">
      <c r="A74" s="156"/>
      <c r="B74" s="157"/>
      <c r="C74" s="186" t="s">
        <v>1219</v>
      </c>
      <c r="D74" s="165"/>
      <c r="E74" s="166">
        <v>25</v>
      </c>
      <c r="F74" s="160"/>
      <c r="G74" s="160"/>
      <c r="H74" s="160"/>
      <c r="I74" s="160"/>
      <c r="J74" s="160"/>
      <c r="K74" s="160"/>
      <c r="L74" s="160"/>
      <c r="M74" s="160"/>
      <c r="N74" s="159"/>
      <c r="O74" s="159"/>
      <c r="P74" s="159"/>
      <c r="Q74" s="159"/>
      <c r="R74" s="160"/>
      <c r="S74" s="160"/>
      <c r="T74" s="160"/>
      <c r="U74" s="160"/>
      <c r="V74" s="160"/>
      <c r="W74" s="160"/>
      <c r="X74" s="160"/>
      <c r="Y74" s="160"/>
      <c r="Z74" s="149"/>
      <c r="AA74" s="149"/>
      <c r="AB74" s="149"/>
      <c r="AC74" s="149"/>
      <c r="AD74" s="149"/>
      <c r="AE74" s="149"/>
      <c r="AF74" s="149"/>
      <c r="AG74" s="149" t="s">
        <v>284</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2" x14ac:dyDescent="0.2">
      <c r="A75" s="156"/>
      <c r="B75" s="157"/>
      <c r="C75" s="251"/>
      <c r="D75" s="252"/>
      <c r="E75" s="252"/>
      <c r="F75" s="252"/>
      <c r="G75" s="252"/>
      <c r="H75" s="160"/>
      <c r="I75" s="160"/>
      <c r="J75" s="160"/>
      <c r="K75" s="160"/>
      <c r="L75" s="160"/>
      <c r="M75" s="160"/>
      <c r="N75" s="159"/>
      <c r="O75" s="159"/>
      <c r="P75" s="159"/>
      <c r="Q75" s="159"/>
      <c r="R75" s="160"/>
      <c r="S75" s="160"/>
      <c r="T75" s="160"/>
      <c r="U75" s="160"/>
      <c r="V75" s="160"/>
      <c r="W75" s="160"/>
      <c r="X75" s="160"/>
      <c r="Y75" s="160"/>
      <c r="Z75" s="149"/>
      <c r="AA75" s="149"/>
      <c r="AB75" s="149"/>
      <c r="AC75" s="149"/>
      <c r="AD75" s="149"/>
      <c r="AE75" s="149"/>
      <c r="AF75" s="149"/>
      <c r="AG75" s="149" t="s">
        <v>279</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x14ac:dyDescent="0.2">
      <c r="A76" s="175">
        <v>17</v>
      </c>
      <c r="B76" s="176" t="s">
        <v>1004</v>
      </c>
      <c r="C76" s="185" t="s">
        <v>1005</v>
      </c>
      <c r="D76" s="177" t="s">
        <v>472</v>
      </c>
      <c r="E76" s="178">
        <v>2</v>
      </c>
      <c r="F76" s="179"/>
      <c r="G76" s="180">
        <f>ROUND(E76*F76,2)</f>
        <v>0</v>
      </c>
      <c r="H76" s="179"/>
      <c r="I76" s="180">
        <f>ROUND(E76*H76,2)</f>
        <v>0</v>
      </c>
      <c r="J76" s="179"/>
      <c r="K76" s="180">
        <f>ROUND(E76*J76,2)</f>
        <v>0</v>
      </c>
      <c r="L76" s="180">
        <v>21</v>
      </c>
      <c r="M76" s="180">
        <f>G76*(1+L76/100)</f>
        <v>0</v>
      </c>
      <c r="N76" s="178">
        <v>0</v>
      </c>
      <c r="O76" s="178">
        <f>ROUND(E76*N76,2)</f>
        <v>0</v>
      </c>
      <c r="P76" s="178">
        <v>0</v>
      </c>
      <c r="Q76" s="178">
        <f>ROUND(E76*P76,2)</f>
        <v>0</v>
      </c>
      <c r="R76" s="180" t="s">
        <v>473</v>
      </c>
      <c r="S76" s="180" t="s">
        <v>272</v>
      </c>
      <c r="T76" s="181" t="s">
        <v>272</v>
      </c>
      <c r="U76" s="160">
        <v>1</v>
      </c>
      <c r="V76" s="160">
        <f>ROUND(E76*U76,2)</f>
        <v>2</v>
      </c>
      <c r="W76" s="160"/>
      <c r="X76" s="160" t="s">
        <v>160</v>
      </c>
      <c r="Y76" s="160" t="s">
        <v>275</v>
      </c>
      <c r="Z76" s="149"/>
      <c r="AA76" s="149"/>
      <c r="AB76" s="149"/>
      <c r="AC76" s="149"/>
      <c r="AD76" s="149"/>
      <c r="AE76" s="149"/>
      <c r="AF76" s="149"/>
      <c r="AG76" s="149" t="s">
        <v>1006</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x14ac:dyDescent="0.2">
      <c r="A77" s="156"/>
      <c r="B77" s="157"/>
      <c r="C77" s="186" t="s">
        <v>145</v>
      </c>
      <c r="D77" s="165"/>
      <c r="E77" s="166">
        <v>2</v>
      </c>
      <c r="F77" s="160"/>
      <c r="G77" s="160"/>
      <c r="H77" s="160"/>
      <c r="I77" s="160"/>
      <c r="J77" s="160"/>
      <c r="K77" s="160"/>
      <c r="L77" s="160"/>
      <c r="M77" s="160"/>
      <c r="N77" s="159"/>
      <c r="O77" s="159"/>
      <c r="P77" s="159"/>
      <c r="Q77" s="159"/>
      <c r="R77" s="160"/>
      <c r="S77" s="160"/>
      <c r="T77" s="160"/>
      <c r="U77" s="160"/>
      <c r="V77" s="160"/>
      <c r="W77" s="160"/>
      <c r="X77" s="160"/>
      <c r="Y77" s="160"/>
      <c r="Z77" s="149"/>
      <c r="AA77" s="149"/>
      <c r="AB77" s="149"/>
      <c r="AC77" s="149"/>
      <c r="AD77" s="149"/>
      <c r="AE77" s="149"/>
      <c r="AF77" s="149"/>
      <c r="AG77" s="149" t="s">
        <v>284</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x14ac:dyDescent="0.2">
      <c r="A78" s="156"/>
      <c r="B78" s="157"/>
      <c r="C78" s="251"/>
      <c r="D78" s="252"/>
      <c r="E78" s="252"/>
      <c r="F78" s="252"/>
      <c r="G78" s="252"/>
      <c r="H78" s="160"/>
      <c r="I78" s="160"/>
      <c r="J78" s="160"/>
      <c r="K78" s="160"/>
      <c r="L78" s="160"/>
      <c r="M78" s="160"/>
      <c r="N78" s="159"/>
      <c r="O78" s="159"/>
      <c r="P78" s="159"/>
      <c r="Q78" s="159"/>
      <c r="R78" s="160"/>
      <c r="S78" s="160"/>
      <c r="T78" s="160"/>
      <c r="U78" s="160"/>
      <c r="V78" s="160"/>
      <c r="W78" s="160"/>
      <c r="X78" s="160"/>
      <c r="Y78" s="160"/>
      <c r="Z78" s="149"/>
      <c r="AA78" s="149"/>
      <c r="AB78" s="149"/>
      <c r="AC78" s="149"/>
      <c r="AD78" s="149"/>
      <c r="AE78" s="149"/>
      <c r="AF78" s="149"/>
      <c r="AG78" s="149" t="s">
        <v>279</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
      <c r="A79" s="175">
        <v>18</v>
      </c>
      <c r="B79" s="176" t="s">
        <v>1007</v>
      </c>
      <c r="C79" s="185" t="s">
        <v>1008</v>
      </c>
      <c r="D79" s="177" t="s">
        <v>472</v>
      </c>
      <c r="E79" s="178">
        <v>8</v>
      </c>
      <c r="F79" s="179"/>
      <c r="G79" s="180">
        <f>ROUND(E79*F79,2)</f>
        <v>0</v>
      </c>
      <c r="H79" s="179"/>
      <c r="I79" s="180">
        <f>ROUND(E79*H79,2)</f>
        <v>0</v>
      </c>
      <c r="J79" s="179"/>
      <c r="K79" s="180">
        <f>ROUND(E79*J79,2)</f>
        <v>0</v>
      </c>
      <c r="L79" s="180">
        <v>21</v>
      </c>
      <c r="M79" s="180">
        <f>G79*(1+L79/100)</f>
        <v>0</v>
      </c>
      <c r="N79" s="178">
        <v>0</v>
      </c>
      <c r="O79" s="178">
        <f>ROUND(E79*N79,2)</f>
        <v>0</v>
      </c>
      <c r="P79" s="178">
        <v>0</v>
      </c>
      <c r="Q79" s="178">
        <f>ROUND(E79*P79,2)</f>
        <v>0</v>
      </c>
      <c r="R79" s="180"/>
      <c r="S79" s="180" t="s">
        <v>354</v>
      </c>
      <c r="T79" s="181" t="s">
        <v>272</v>
      </c>
      <c r="U79" s="160">
        <v>1</v>
      </c>
      <c r="V79" s="160">
        <f>ROUND(E79*U79,2)</f>
        <v>8</v>
      </c>
      <c r="W79" s="160"/>
      <c r="X79" s="160" t="s">
        <v>160</v>
      </c>
      <c r="Y79" s="160" t="s">
        <v>275</v>
      </c>
      <c r="Z79" s="149"/>
      <c r="AA79" s="149"/>
      <c r="AB79" s="149"/>
      <c r="AC79" s="149"/>
      <c r="AD79" s="149"/>
      <c r="AE79" s="149"/>
      <c r="AF79" s="149"/>
      <c r="AG79" s="149" t="s">
        <v>1006</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2" x14ac:dyDescent="0.2">
      <c r="A80" s="156"/>
      <c r="B80" s="157"/>
      <c r="C80" s="186" t="s">
        <v>157</v>
      </c>
      <c r="D80" s="165"/>
      <c r="E80" s="166">
        <v>8</v>
      </c>
      <c r="F80" s="160"/>
      <c r="G80" s="160"/>
      <c r="H80" s="160"/>
      <c r="I80" s="160"/>
      <c r="J80" s="160"/>
      <c r="K80" s="160"/>
      <c r="L80" s="160"/>
      <c r="M80" s="160"/>
      <c r="N80" s="159"/>
      <c r="O80" s="159"/>
      <c r="P80" s="159"/>
      <c r="Q80" s="159"/>
      <c r="R80" s="160"/>
      <c r="S80" s="160"/>
      <c r="T80" s="160"/>
      <c r="U80" s="160"/>
      <c r="V80" s="160"/>
      <c r="W80" s="160"/>
      <c r="X80" s="160"/>
      <c r="Y80" s="160"/>
      <c r="Z80" s="149"/>
      <c r="AA80" s="149"/>
      <c r="AB80" s="149"/>
      <c r="AC80" s="149"/>
      <c r="AD80" s="149"/>
      <c r="AE80" s="149"/>
      <c r="AF80" s="149"/>
      <c r="AG80" s="149" t="s">
        <v>284</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x14ac:dyDescent="0.2">
      <c r="A81" s="156"/>
      <c r="B81" s="157"/>
      <c r="C81" s="251"/>
      <c r="D81" s="252"/>
      <c r="E81" s="252"/>
      <c r="F81" s="252"/>
      <c r="G81" s="252"/>
      <c r="H81" s="160"/>
      <c r="I81" s="160"/>
      <c r="J81" s="160"/>
      <c r="K81" s="160"/>
      <c r="L81" s="160"/>
      <c r="M81" s="160"/>
      <c r="N81" s="159"/>
      <c r="O81" s="159"/>
      <c r="P81" s="159"/>
      <c r="Q81" s="159"/>
      <c r="R81" s="160"/>
      <c r="S81" s="160"/>
      <c r="T81" s="160"/>
      <c r="U81" s="160"/>
      <c r="V81" s="160"/>
      <c r="W81" s="160"/>
      <c r="X81" s="160"/>
      <c r="Y81" s="160"/>
      <c r="Z81" s="149"/>
      <c r="AA81" s="149"/>
      <c r="AB81" s="149"/>
      <c r="AC81" s="149"/>
      <c r="AD81" s="149"/>
      <c r="AE81" s="149"/>
      <c r="AF81" s="149"/>
      <c r="AG81" s="149" t="s">
        <v>279</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
      <c r="A82" s="156">
        <v>19</v>
      </c>
      <c r="B82" s="157" t="s">
        <v>1019</v>
      </c>
      <c r="C82" s="190" t="s">
        <v>1020</v>
      </c>
      <c r="D82" s="158" t="s">
        <v>0</v>
      </c>
      <c r="E82" s="182"/>
      <c r="F82" s="161"/>
      <c r="G82" s="160">
        <f>ROUND(E82*F82,2)</f>
        <v>0</v>
      </c>
      <c r="H82" s="161"/>
      <c r="I82" s="160">
        <f>ROUND(E82*H82,2)</f>
        <v>0</v>
      </c>
      <c r="J82" s="161"/>
      <c r="K82" s="160">
        <f>ROUND(E82*J82,2)</f>
        <v>0</v>
      </c>
      <c r="L82" s="160">
        <v>21</v>
      </c>
      <c r="M82" s="160">
        <f>G82*(1+L82/100)</f>
        <v>0</v>
      </c>
      <c r="N82" s="159">
        <v>0</v>
      </c>
      <c r="O82" s="159">
        <f>ROUND(E82*N82,2)</f>
        <v>0</v>
      </c>
      <c r="P82" s="159">
        <v>0</v>
      </c>
      <c r="Q82" s="159">
        <f>ROUND(E82*P82,2)</f>
        <v>0</v>
      </c>
      <c r="R82" s="160" t="s">
        <v>962</v>
      </c>
      <c r="S82" s="160" t="s">
        <v>272</v>
      </c>
      <c r="T82" s="160" t="s">
        <v>272</v>
      </c>
      <c r="U82" s="160">
        <v>0</v>
      </c>
      <c r="V82" s="160">
        <f>ROUND(E82*U82,2)</f>
        <v>0</v>
      </c>
      <c r="W82" s="160"/>
      <c r="X82" s="160" t="s">
        <v>833</v>
      </c>
      <c r="Y82" s="160" t="s">
        <v>275</v>
      </c>
      <c r="Z82" s="149"/>
      <c r="AA82" s="149"/>
      <c r="AB82" s="149"/>
      <c r="AC82" s="149"/>
      <c r="AD82" s="149"/>
      <c r="AE82" s="149"/>
      <c r="AF82" s="149"/>
      <c r="AG82" s="149" t="s">
        <v>834</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x14ac:dyDescent="0.2">
      <c r="A83" s="156"/>
      <c r="B83" s="157"/>
      <c r="C83" s="266" t="s">
        <v>1021</v>
      </c>
      <c r="D83" s="267"/>
      <c r="E83" s="267"/>
      <c r="F83" s="267"/>
      <c r="G83" s="267"/>
      <c r="H83" s="160"/>
      <c r="I83" s="160"/>
      <c r="J83" s="160"/>
      <c r="K83" s="160"/>
      <c r="L83" s="160"/>
      <c r="M83" s="160"/>
      <c r="N83" s="159"/>
      <c r="O83" s="159"/>
      <c r="P83" s="159"/>
      <c r="Q83" s="159"/>
      <c r="R83" s="160"/>
      <c r="S83" s="160"/>
      <c r="T83" s="160"/>
      <c r="U83" s="160"/>
      <c r="V83" s="160"/>
      <c r="W83" s="160"/>
      <c r="X83" s="160"/>
      <c r="Y83" s="160"/>
      <c r="Z83" s="149"/>
      <c r="AA83" s="149"/>
      <c r="AB83" s="149"/>
      <c r="AC83" s="149"/>
      <c r="AD83" s="149"/>
      <c r="AE83" s="149"/>
      <c r="AF83" s="149"/>
      <c r="AG83" s="149" t="s">
        <v>316</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x14ac:dyDescent="0.2">
      <c r="A84" s="156"/>
      <c r="B84" s="157"/>
      <c r="C84" s="251"/>
      <c r="D84" s="252"/>
      <c r="E84" s="252"/>
      <c r="F84" s="252"/>
      <c r="G84" s="252"/>
      <c r="H84" s="160"/>
      <c r="I84" s="160"/>
      <c r="J84" s="160"/>
      <c r="K84" s="160"/>
      <c r="L84" s="160"/>
      <c r="M84" s="160"/>
      <c r="N84" s="159"/>
      <c r="O84" s="159"/>
      <c r="P84" s="159"/>
      <c r="Q84" s="159"/>
      <c r="R84" s="160"/>
      <c r="S84" s="160"/>
      <c r="T84" s="160"/>
      <c r="U84" s="160"/>
      <c r="V84" s="160"/>
      <c r="W84" s="160"/>
      <c r="X84" s="160"/>
      <c r="Y84" s="160"/>
      <c r="Z84" s="149"/>
      <c r="AA84" s="149"/>
      <c r="AB84" s="149"/>
      <c r="AC84" s="149"/>
      <c r="AD84" s="149"/>
      <c r="AE84" s="149"/>
      <c r="AF84" s="149"/>
      <c r="AG84" s="149" t="s">
        <v>279</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x14ac:dyDescent="0.2">
      <c r="A85" s="168" t="s">
        <v>267</v>
      </c>
      <c r="B85" s="169" t="s">
        <v>180</v>
      </c>
      <c r="C85" s="184" t="s">
        <v>181</v>
      </c>
      <c r="D85" s="170"/>
      <c r="E85" s="171"/>
      <c r="F85" s="172"/>
      <c r="G85" s="172">
        <f>SUMIF(AG86:AG214,"&lt;&gt;NOR",G86:G214)</f>
        <v>0</v>
      </c>
      <c r="H85" s="172"/>
      <c r="I85" s="172">
        <f>SUM(I86:I214)</f>
        <v>0</v>
      </c>
      <c r="J85" s="172"/>
      <c r="K85" s="172">
        <f>SUM(K86:K214)</f>
        <v>0</v>
      </c>
      <c r="L85" s="172"/>
      <c r="M85" s="172">
        <f>SUM(M86:M214)</f>
        <v>0</v>
      </c>
      <c r="N85" s="171"/>
      <c r="O85" s="171">
        <f>SUM(O86:O214)</f>
        <v>0.20000000000000004</v>
      </c>
      <c r="P85" s="171"/>
      <c r="Q85" s="171">
        <f>SUM(Q86:Q214)</f>
        <v>1.4</v>
      </c>
      <c r="R85" s="172"/>
      <c r="S85" s="172"/>
      <c r="T85" s="173"/>
      <c r="U85" s="167"/>
      <c r="V85" s="167">
        <f>SUM(V86:V214)</f>
        <v>219.91</v>
      </c>
      <c r="W85" s="167"/>
      <c r="X85" s="167"/>
      <c r="Y85" s="167"/>
      <c r="AG85" t="s">
        <v>268</v>
      </c>
    </row>
    <row r="86" spans="1:60" outlineLevel="1" x14ac:dyDescent="0.2">
      <c r="A86" s="175">
        <v>20</v>
      </c>
      <c r="B86" s="176" t="s">
        <v>1041</v>
      </c>
      <c r="C86" s="185" t="s">
        <v>1042</v>
      </c>
      <c r="D86" s="177" t="s">
        <v>330</v>
      </c>
      <c r="E86" s="178">
        <v>120</v>
      </c>
      <c r="F86" s="179"/>
      <c r="G86" s="180">
        <f>ROUND(E86*F86,2)</f>
        <v>0</v>
      </c>
      <c r="H86" s="179"/>
      <c r="I86" s="180">
        <f>ROUND(E86*H86,2)</f>
        <v>0</v>
      </c>
      <c r="J86" s="179"/>
      <c r="K86" s="180">
        <f>ROUND(E86*J86,2)</f>
        <v>0</v>
      </c>
      <c r="L86" s="180">
        <v>21</v>
      </c>
      <c r="M86" s="180">
        <f>G86*(1+L86/100)</f>
        <v>0</v>
      </c>
      <c r="N86" s="178">
        <v>0</v>
      </c>
      <c r="O86" s="178">
        <f>ROUND(E86*N86,2)</f>
        <v>0</v>
      </c>
      <c r="P86" s="178">
        <v>2.1299999999999999E-3</v>
      </c>
      <c r="Q86" s="178">
        <f>ROUND(E86*P86,2)</f>
        <v>0.26</v>
      </c>
      <c r="R86" s="180" t="s">
        <v>962</v>
      </c>
      <c r="S86" s="180" t="s">
        <v>272</v>
      </c>
      <c r="T86" s="181" t="s">
        <v>272</v>
      </c>
      <c r="U86" s="160">
        <v>0.17</v>
      </c>
      <c r="V86" s="160">
        <f>ROUND(E86*U86,2)</f>
        <v>20.399999999999999</v>
      </c>
      <c r="W86" s="160"/>
      <c r="X86" s="160" t="s">
        <v>313</v>
      </c>
      <c r="Y86" s="160" t="s">
        <v>275</v>
      </c>
      <c r="Z86" s="149"/>
      <c r="AA86" s="149"/>
      <c r="AB86" s="149"/>
      <c r="AC86" s="149"/>
      <c r="AD86" s="149"/>
      <c r="AE86" s="149"/>
      <c r="AF86" s="149"/>
      <c r="AG86" s="149" t="s">
        <v>554</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x14ac:dyDescent="0.2">
      <c r="A87" s="156"/>
      <c r="B87" s="157"/>
      <c r="C87" s="186" t="s">
        <v>1220</v>
      </c>
      <c r="D87" s="165"/>
      <c r="E87" s="166">
        <v>120</v>
      </c>
      <c r="F87" s="160"/>
      <c r="G87" s="160"/>
      <c r="H87" s="160"/>
      <c r="I87" s="160"/>
      <c r="J87" s="160"/>
      <c r="K87" s="160"/>
      <c r="L87" s="160"/>
      <c r="M87" s="160"/>
      <c r="N87" s="159"/>
      <c r="O87" s="159"/>
      <c r="P87" s="159"/>
      <c r="Q87" s="159"/>
      <c r="R87" s="160"/>
      <c r="S87" s="160"/>
      <c r="T87" s="160"/>
      <c r="U87" s="160"/>
      <c r="V87" s="160"/>
      <c r="W87" s="160"/>
      <c r="X87" s="160"/>
      <c r="Y87" s="160"/>
      <c r="Z87" s="149"/>
      <c r="AA87" s="149"/>
      <c r="AB87" s="149"/>
      <c r="AC87" s="149"/>
      <c r="AD87" s="149"/>
      <c r="AE87" s="149"/>
      <c r="AF87" s="149"/>
      <c r="AG87" s="149" t="s">
        <v>284</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x14ac:dyDescent="0.2">
      <c r="A88" s="156"/>
      <c r="B88" s="157"/>
      <c r="C88" s="251"/>
      <c r="D88" s="252"/>
      <c r="E88" s="252"/>
      <c r="F88" s="252"/>
      <c r="G88" s="252"/>
      <c r="H88" s="160"/>
      <c r="I88" s="160"/>
      <c r="J88" s="160"/>
      <c r="K88" s="160"/>
      <c r="L88" s="160"/>
      <c r="M88" s="160"/>
      <c r="N88" s="159"/>
      <c r="O88" s="159"/>
      <c r="P88" s="159"/>
      <c r="Q88" s="159"/>
      <c r="R88" s="160"/>
      <c r="S88" s="160"/>
      <c r="T88" s="160"/>
      <c r="U88" s="160"/>
      <c r="V88" s="160"/>
      <c r="W88" s="160"/>
      <c r="X88" s="160"/>
      <c r="Y88" s="160"/>
      <c r="Z88" s="149"/>
      <c r="AA88" s="149"/>
      <c r="AB88" s="149"/>
      <c r="AC88" s="149"/>
      <c r="AD88" s="149"/>
      <c r="AE88" s="149"/>
      <c r="AF88" s="149"/>
      <c r="AG88" s="149" t="s">
        <v>279</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
      <c r="A89" s="175">
        <v>21</v>
      </c>
      <c r="B89" s="176" t="s">
        <v>1044</v>
      </c>
      <c r="C89" s="185" t="s">
        <v>1045</v>
      </c>
      <c r="D89" s="177" t="s">
        <v>330</v>
      </c>
      <c r="E89" s="178">
        <v>45</v>
      </c>
      <c r="F89" s="179"/>
      <c r="G89" s="180">
        <f>ROUND(E89*F89,2)</f>
        <v>0</v>
      </c>
      <c r="H89" s="179"/>
      <c r="I89" s="180">
        <f>ROUND(E89*H89,2)</f>
        <v>0</v>
      </c>
      <c r="J89" s="179"/>
      <c r="K89" s="180">
        <f>ROUND(E89*J89,2)</f>
        <v>0</v>
      </c>
      <c r="L89" s="180">
        <v>21</v>
      </c>
      <c r="M89" s="180">
        <f>G89*(1+L89/100)</f>
        <v>0</v>
      </c>
      <c r="N89" s="178">
        <v>0</v>
      </c>
      <c r="O89" s="178">
        <f>ROUND(E89*N89,2)</f>
        <v>0</v>
      </c>
      <c r="P89" s="178">
        <v>4.9699999999999996E-3</v>
      </c>
      <c r="Q89" s="178">
        <f>ROUND(E89*P89,2)</f>
        <v>0.22</v>
      </c>
      <c r="R89" s="180" t="s">
        <v>962</v>
      </c>
      <c r="S89" s="180" t="s">
        <v>272</v>
      </c>
      <c r="T89" s="181" t="s">
        <v>272</v>
      </c>
      <c r="U89" s="160">
        <v>0.2</v>
      </c>
      <c r="V89" s="160">
        <f>ROUND(E89*U89,2)</f>
        <v>9</v>
      </c>
      <c r="W89" s="160"/>
      <c r="X89" s="160" t="s">
        <v>313</v>
      </c>
      <c r="Y89" s="160" t="s">
        <v>275</v>
      </c>
      <c r="Z89" s="149"/>
      <c r="AA89" s="149"/>
      <c r="AB89" s="149"/>
      <c r="AC89" s="149"/>
      <c r="AD89" s="149"/>
      <c r="AE89" s="149"/>
      <c r="AF89" s="149"/>
      <c r="AG89" s="149" t="s">
        <v>554</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x14ac:dyDescent="0.2">
      <c r="A90" s="156"/>
      <c r="B90" s="157"/>
      <c r="C90" s="186" t="s">
        <v>1221</v>
      </c>
      <c r="D90" s="165"/>
      <c r="E90" s="166">
        <v>45</v>
      </c>
      <c r="F90" s="160"/>
      <c r="G90" s="160"/>
      <c r="H90" s="160"/>
      <c r="I90" s="160"/>
      <c r="J90" s="160"/>
      <c r="K90" s="160"/>
      <c r="L90" s="160"/>
      <c r="M90" s="160"/>
      <c r="N90" s="159"/>
      <c r="O90" s="159"/>
      <c r="P90" s="159"/>
      <c r="Q90" s="159"/>
      <c r="R90" s="160"/>
      <c r="S90" s="160"/>
      <c r="T90" s="160"/>
      <c r="U90" s="160"/>
      <c r="V90" s="160"/>
      <c r="W90" s="160"/>
      <c r="X90" s="160"/>
      <c r="Y90" s="160"/>
      <c r="Z90" s="149"/>
      <c r="AA90" s="149"/>
      <c r="AB90" s="149"/>
      <c r="AC90" s="149"/>
      <c r="AD90" s="149"/>
      <c r="AE90" s="149"/>
      <c r="AF90" s="149"/>
      <c r="AG90" s="149" t="s">
        <v>284</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x14ac:dyDescent="0.2">
      <c r="A91" s="156"/>
      <c r="B91" s="157"/>
      <c r="C91" s="251"/>
      <c r="D91" s="252"/>
      <c r="E91" s="252"/>
      <c r="F91" s="252"/>
      <c r="G91" s="252"/>
      <c r="H91" s="160"/>
      <c r="I91" s="160"/>
      <c r="J91" s="160"/>
      <c r="K91" s="160"/>
      <c r="L91" s="160"/>
      <c r="M91" s="160"/>
      <c r="N91" s="159"/>
      <c r="O91" s="159"/>
      <c r="P91" s="159"/>
      <c r="Q91" s="159"/>
      <c r="R91" s="160"/>
      <c r="S91" s="160"/>
      <c r="T91" s="160"/>
      <c r="U91" s="160"/>
      <c r="V91" s="160"/>
      <c r="W91" s="160"/>
      <c r="X91" s="160"/>
      <c r="Y91" s="160"/>
      <c r="Z91" s="149"/>
      <c r="AA91" s="149"/>
      <c r="AB91" s="149"/>
      <c r="AC91" s="149"/>
      <c r="AD91" s="149"/>
      <c r="AE91" s="149"/>
      <c r="AF91" s="149"/>
      <c r="AG91" s="149" t="s">
        <v>279</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
      <c r="A92" s="175">
        <v>22</v>
      </c>
      <c r="B92" s="176" t="s">
        <v>1047</v>
      </c>
      <c r="C92" s="185" t="s">
        <v>1048</v>
      </c>
      <c r="D92" s="177" t="s">
        <v>330</v>
      </c>
      <c r="E92" s="178">
        <v>100</v>
      </c>
      <c r="F92" s="179"/>
      <c r="G92" s="180">
        <f>ROUND(E92*F92,2)</f>
        <v>0</v>
      </c>
      <c r="H92" s="179"/>
      <c r="I92" s="180">
        <f>ROUND(E92*H92,2)</f>
        <v>0</v>
      </c>
      <c r="J92" s="179"/>
      <c r="K92" s="180">
        <f>ROUND(E92*J92,2)</f>
        <v>0</v>
      </c>
      <c r="L92" s="180">
        <v>21</v>
      </c>
      <c r="M92" s="180">
        <f>G92*(1+L92/100)</f>
        <v>0</v>
      </c>
      <c r="N92" s="178">
        <v>0</v>
      </c>
      <c r="O92" s="178">
        <f>ROUND(E92*N92,2)</f>
        <v>0</v>
      </c>
      <c r="P92" s="178">
        <v>6.7000000000000002E-3</v>
      </c>
      <c r="Q92" s="178">
        <f>ROUND(E92*P92,2)</f>
        <v>0.67</v>
      </c>
      <c r="R92" s="180" t="s">
        <v>962</v>
      </c>
      <c r="S92" s="180" t="s">
        <v>272</v>
      </c>
      <c r="T92" s="181" t="s">
        <v>272</v>
      </c>
      <c r="U92" s="160">
        <v>0.24</v>
      </c>
      <c r="V92" s="160">
        <f>ROUND(E92*U92,2)</f>
        <v>24</v>
      </c>
      <c r="W92" s="160"/>
      <c r="X92" s="160" t="s">
        <v>313</v>
      </c>
      <c r="Y92" s="160" t="s">
        <v>275</v>
      </c>
      <c r="Z92" s="149"/>
      <c r="AA92" s="149"/>
      <c r="AB92" s="149"/>
      <c r="AC92" s="149"/>
      <c r="AD92" s="149"/>
      <c r="AE92" s="149"/>
      <c r="AF92" s="149"/>
      <c r="AG92" s="149" t="s">
        <v>554</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x14ac:dyDescent="0.2">
      <c r="A93" s="156"/>
      <c r="B93" s="157"/>
      <c r="C93" s="186" t="s">
        <v>1222</v>
      </c>
      <c r="D93" s="165"/>
      <c r="E93" s="166">
        <v>100</v>
      </c>
      <c r="F93" s="160"/>
      <c r="G93" s="160"/>
      <c r="H93" s="160"/>
      <c r="I93" s="160"/>
      <c r="J93" s="160"/>
      <c r="K93" s="160"/>
      <c r="L93" s="160"/>
      <c r="M93" s="160"/>
      <c r="N93" s="159"/>
      <c r="O93" s="159"/>
      <c r="P93" s="159"/>
      <c r="Q93" s="159"/>
      <c r="R93" s="160"/>
      <c r="S93" s="160"/>
      <c r="T93" s="160"/>
      <c r="U93" s="160"/>
      <c r="V93" s="160"/>
      <c r="W93" s="160"/>
      <c r="X93" s="160"/>
      <c r="Y93" s="160"/>
      <c r="Z93" s="149"/>
      <c r="AA93" s="149"/>
      <c r="AB93" s="149"/>
      <c r="AC93" s="149"/>
      <c r="AD93" s="149"/>
      <c r="AE93" s="149"/>
      <c r="AF93" s="149"/>
      <c r="AG93" s="149" t="s">
        <v>284</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x14ac:dyDescent="0.2">
      <c r="A94" s="156"/>
      <c r="B94" s="157"/>
      <c r="C94" s="251"/>
      <c r="D94" s="252"/>
      <c r="E94" s="252"/>
      <c r="F94" s="252"/>
      <c r="G94" s="252"/>
      <c r="H94" s="160"/>
      <c r="I94" s="160"/>
      <c r="J94" s="160"/>
      <c r="K94" s="160"/>
      <c r="L94" s="160"/>
      <c r="M94" s="160"/>
      <c r="N94" s="159"/>
      <c r="O94" s="159"/>
      <c r="P94" s="159"/>
      <c r="Q94" s="159"/>
      <c r="R94" s="160"/>
      <c r="S94" s="160"/>
      <c r="T94" s="160"/>
      <c r="U94" s="160"/>
      <c r="V94" s="160"/>
      <c r="W94" s="160"/>
      <c r="X94" s="160"/>
      <c r="Y94" s="160"/>
      <c r="Z94" s="149"/>
      <c r="AA94" s="149"/>
      <c r="AB94" s="149"/>
      <c r="AC94" s="149"/>
      <c r="AD94" s="149"/>
      <c r="AE94" s="149"/>
      <c r="AF94" s="149"/>
      <c r="AG94" s="149" t="s">
        <v>279</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
      <c r="A95" s="175">
        <v>23</v>
      </c>
      <c r="B95" s="176" t="s">
        <v>1050</v>
      </c>
      <c r="C95" s="185" t="s">
        <v>1051</v>
      </c>
      <c r="D95" s="177" t="s">
        <v>330</v>
      </c>
      <c r="E95" s="178">
        <v>20</v>
      </c>
      <c r="F95" s="179"/>
      <c r="G95" s="180">
        <f>ROUND(E95*F95,2)</f>
        <v>0</v>
      </c>
      <c r="H95" s="179"/>
      <c r="I95" s="180">
        <f>ROUND(E95*H95,2)</f>
        <v>0</v>
      </c>
      <c r="J95" s="179"/>
      <c r="K95" s="180">
        <f>ROUND(E95*J95,2)</f>
        <v>0</v>
      </c>
      <c r="L95" s="180">
        <v>21</v>
      </c>
      <c r="M95" s="180">
        <f>G95*(1+L95/100)</f>
        <v>0</v>
      </c>
      <c r="N95" s="178">
        <v>0</v>
      </c>
      <c r="O95" s="178">
        <f>ROUND(E95*N95,2)</f>
        <v>0</v>
      </c>
      <c r="P95" s="178">
        <v>9.5899999999999996E-3</v>
      </c>
      <c r="Q95" s="178">
        <f>ROUND(E95*P95,2)</f>
        <v>0.19</v>
      </c>
      <c r="R95" s="180" t="s">
        <v>962</v>
      </c>
      <c r="S95" s="180" t="s">
        <v>272</v>
      </c>
      <c r="T95" s="181" t="s">
        <v>272</v>
      </c>
      <c r="U95" s="160">
        <v>0.25600000000000001</v>
      </c>
      <c r="V95" s="160">
        <f>ROUND(E95*U95,2)</f>
        <v>5.12</v>
      </c>
      <c r="W95" s="160"/>
      <c r="X95" s="160" t="s">
        <v>313</v>
      </c>
      <c r="Y95" s="160" t="s">
        <v>275</v>
      </c>
      <c r="Z95" s="149"/>
      <c r="AA95" s="149"/>
      <c r="AB95" s="149"/>
      <c r="AC95" s="149"/>
      <c r="AD95" s="149"/>
      <c r="AE95" s="149"/>
      <c r="AF95" s="149"/>
      <c r="AG95" s="149" t="s">
        <v>554</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x14ac:dyDescent="0.2">
      <c r="A96" s="156"/>
      <c r="B96" s="157"/>
      <c r="C96" s="186" t="s">
        <v>1049</v>
      </c>
      <c r="D96" s="165"/>
      <c r="E96" s="166">
        <v>20</v>
      </c>
      <c r="F96" s="160"/>
      <c r="G96" s="160"/>
      <c r="H96" s="160"/>
      <c r="I96" s="160"/>
      <c r="J96" s="160"/>
      <c r="K96" s="160"/>
      <c r="L96" s="160"/>
      <c r="M96" s="160"/>
      <c r="N96" s="159"/>
      <c r="O96" s="159"/>
      <c r="P96" s="159"/>
      <c r="Q96" s="159"/>
      <c r="R96" s="160"/>
      <c r="S96" s="160"/>
      <c r="T96" s="160"/>
      <c r="U96" s="160"/>
      <c r="V96" s="160"/>
      <c r="W96" s="160"/>
      <c r="X96" s="160"/>
      <c r="Y96" s="160"/>
      <c r="Z96" s="149"/>
      <c r="AA96" s="149"/>
      <c r="AB96" s="149"/>
      <c r="AC96" s="149"/>
      <c r="AD96" s="149"/>
      <c r="AE96" s="149"/>
      <c r="AF96" s="149"/>
      <c r="AG96" s="149" t="s">
        <v>284</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2" x14ac:dyDescent="0.2">
      <c r="A97" s="156"/>
      <c r="B97" s="157"/>
      <c r="C97" s="251"/>
      <c r="D97" s="252"/>
      <c r="E97" s="252"/>
      <c r="F97" s="252"/>
      <c r="G97" s="252"/>
      <c r="H97" s="160"/>
      <c r="I97" s="160"/>
      <c r="J97" s="160"/>
      <c r="K97" s="160"/>
      <c r="L97" s="160"/>
      <c r="M97" s="160"/>
      <c r="N97" s="159"/>
      <c r="O97" s="159"/>
      <c r="P97" s="159"/>
      <c r="Q97" s="159"/>
      <c r="R97" s="160"/>
      <c r="S97" s="160"/>
      <c r="T97" s="160"/>
      <c r="U97" s="160"/>
      <c r="V97" s="160"/>
      <c r="W97" s="160"/>
      <c r="X97" s="160"/>
      <c r="Y97" s="160"/>
      <c r="Z97" s="149"/>
      <c r="AA97" s="149"/>
      <c r="AB97" s="149"/>
      <c r="AC97" s="149"/>
      <c r="AD97" s="149"/>
      <c r="AE97" s="149"/>
      <c r="AF97" s="149"/>
      <c r="AG97" s="149" t="s">
        <v>279</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
      <c r="A98" s="175">
        <v>24</v>
      </c>
      <c r="B98" s="176" t="s">
        <v>1223</v>
      </c>
      <c r="C98" s="185" t="s">
        <v>1224</v>
      </c>
      <c r="D98" s="177" t="s">
        <v>330</v>
      </c>
      <c r="E98" s="178">
        <v>14</v>
      </c>
      <c r="F98" s="179"/>
      <c r="G98" s="180">
        <f>ROUND(E98*F98,2)</f>
        <v>0</v>
      </c>
      <c r="H98" s="179"/>
      <c r="I98" s="180">
        <f>ROUND(E98*H98,2)</f>
        <v>0</v>
      </c>
      <c r="J98" s="179"/>
      <c r="K98" s="180">
        <f>ROUND(E98*J98,2)</f>
        <v>0</v>
      </c>
      <c r="L98" s="180">
        <v>21</v>
      </c>
      <c r="M98" s="180">
        <f>G98*(1+L98/100)</f>
        <v>0</v>
      </c>
      <c r="N98" s="178">
        <v>2.99E-3</v>
      </c>
      <c r="O98" s="178">
        <f>ROUND(E98*N98,2)</f>
        <v>0.04</v>
      </c>
      <c r="P98" s="178">
        <v>0</v>
      </c>
      <c r="Q98" s="178">
        <f>ROUND(E98*P98,2)</f>
        <v>0</v>
      </c>
      <c r="R98" s="180" t="s">
        <v>962</v>
      </c>
      <c r="S98" s="180" t="s">
        <v>272</v>
      </c>
      <c r="T98" s="181" t="s">
        <v>272</v>
      </c>
      <c r="U98" s="160">
        <v>0.42</v>
      </c>
      <c r="V98" s="160">
        <f>ROUND(E98*U98,2)</f>
        <v>5.88</v>
      </c>
      <c r="W98" s="160"/>
      <c r="X98" s="160" t="s">
        <v>313</v>
      </c>
      <c r="Y98" s="160" t="s">
        <v>275</v>
      </c>
      <c r="Z98" s="149"/>
      <c r="AA98" s="149"/>
      <c r="AB98" s="149"/>
      <c r="AC98" s="149"/>
      <c r="AD98" s="149"/>
      <c r="AE98" s="149"/>
      <c r="AF98" s="149"/>
      <c r="AG98" s="149" t="s">
        <v>554</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2" x14ac:dyDescent="0.2">
      <c r="A99" s="156"/>
      <c r="B99" s="157"/>
      <c r="C99" s="260" t="s">
        <v>1225</v>
      </c>
      <c r="D99" s="261"/>
      <c r="E99" s="261"/>
      <c r="F99" s="261"/>
      <c r="G99" s="261"/>
      <c r="H99" s="160"/>
      <c r="I99" s="160"/>
      <c r="J99" s="160"/>
      <c r="K99" s="160"/>
      <c r="L99" s="160"/>
      <c r="M99" s="160"/>
      <c r="N99" s="159"/>
      <c r="O99" s="159"/>
      <c r="P99" s="159"/>
      <c r="Q99" s="159"/>
      <c r="R99" s="160"/>
      <c r="S99" s="160"/>
      <c r="T99" s="160"/>
      <c r="U99" s="160"/>
      <c r="V99" s="160"/>
      <c r="W99" s="160"/>
      <c r="X99" s="160"/>
      <c r="Y99" s="160"/>
      <c r="Z99" s="149"/>
      <c r="AA99" s="149"/>
      <c r="AB99" s="149"/>
      <c r="AC99" s="149"/>
      <c r="AD99" s="149"/>
      <c r="AE99" s="149"/>
      <c r="AF99" s="149"/>
      <c r="AG99" s="149" t="s">
        <v>316</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x14ac:dyDescent="0.2">
      <c r="A100" s="156"/>
      <c r="B100" s="157"/>
      <c r="C100" s="264" t="s">
        <v>1226</v>
      </c>
      <c r="D100" s="265"/>
      <c r="E100" s="265"/>
      <c r="F100" s="265"/>
      <c r="G100" s="265"/>
      <c r="H100" s="160"/>
      <c r="I100" s="160"/>
      <c r="J100" s="160"/>
      <c r="K100" s="160"/>
      <c r="L100" s="160"/>
      <c r="M100" s="160"/>
      <c r="N100" s="159"/>
      <c r="O100" s="159"/>
      <c r="P100" s="159"/>
      <c r="Q100" s="159"/>
      <c r="R100" s="160"/>
      <c r="S100" s="160"/>
      <c r="T100" s="160"/>
      <c r="U100" s="160"/>
      <c r="V100" s="160"/>
      <c r="W100" s="160"/>
      <c r="X100" s="160"/>
      <c r="Y100" s="160"/>
      <c r="Z100" s="149"/>
      <c r="AA100" s="149"/>
      <c r="AB100" s="149"/>
      <c r="AC100" s="149"/>
      <c r="AD100" s="149"/>
      <c r="AE100" s="149"/>
      <c r="AF100" s="149"/>
      <c r="AG100" s="149" t="s">
        <v>278</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x14ac:dyDescent="0.2">
      <c r="A101" s="156"/>
      <c r="B101" s="157"/>
      <c r="C101" s="186" t="s">
        <v>1040</v>
      </c>
      <c r="D101" s="165"/>
      <c r="E101" s="166">
        <v>14</v>
      </c>
      <c r="F101" s="160"/>
      <c r="G101" s="160"/>
      <c r="H101" s="160"/>
      <c r="I101" s="160"/>
      <c r="J101" s="160"/>
      <c r="K101" s="160"/>
      <c r="L101" s="160"/>
      <c r="M101" s="160"/>
      <c r="N101" s="159"/>
      <c r="O101" s="159"/>
      <c r="P101" s="159"/>
      <c r="Q101" s="159"/>
      <c r="R101" s="160"/>
      <c r="S101" s="160"/>
      <c r="T101" s="160"/>
      <c r="U101" s="160"/>
      <c r="V101" s="160"/>
      <c r="W101" s="160"/>
      <c r="X101" s="160"/>
      <c r="Y101" s="160"/>
      <c r="Z101" s="149"/>
      <c r="AA101" s="149"/>
      <c r="AB101" s="149"/>
      <c r="AC101" s="149"/>
      <c r="AD101" s="149"/>
      <c r="AE101" s="149"/>
      <c r="AF101" s="149"/>
      <c r="AG101" s="149" t="s">
        <v>284</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2" x14ac:dyDescent="0.2">
      <c r="A102" s="156"/>
      <c r="B102" s="157"/>
      <c r="C102" s="251"/>
      <c r="D102" s="252"/>
      <c r="E102" s="252"/>
      <c r="F102" s="252"/>
      <c r="G102" s="252"/>
      <c r="H102" s="160"/>
      <c r="I102" s="160"/>
      <c r="J102" s="160"/>
      <c r="K102" s="160"/>
      <c r="L102" s="160"/>
      <c r="M102" s="160"/>
      <c r="N102" s="159"/>
      <c r="O102" s="159"/>
      <c r="P102" s="159"/>
      <c r="Q102" s="159"/>
      <c r="R102" s="160"/>
      <c r="S102" s="160"/>
      <c r="T102" s="160"/>
      <c r="U102" s="160"/>
      <c r="V102" s="160"/>
      <c r="W102" s="160"/>
      <c r="X102" s="160"/>
      <c r="Y102" s="160"/>
      <c r="Z102" s="149"/>
      <c r="AA102" s="149"/>
      <c r="AB102" s="149"/>
      <c r="AC102" s="149"/>
      <c r="AD102" s="149"/>
      <c r="AE102" s="149"/>
      <c r="AF102" s="149"/>
      <c r="AG102" s="149" t="s">
        <v>279</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
      <c r="A103" s="175">
        <v>25</v>
      </c>
      <c r="B103" s="176" t="s">
        <v>1227</v>
      </c>
      <c r="C103" s="185" t="s">
        <v>1228</v>
      </c>
      <c r="D103" s="177" t="s">
        <v>330</v>
      </c>
      <c r="E103" s="178">
        <v>20</v>
      </c>
      <c r="F103" s="179"/>
      <c r="G103" s="180">
        <f>ROUND(E103*F103,2)</f>
        <v>0</v>
      </c>
      <c r="H103" s="179"/>
      <c r="I103" s="180">
        <f>ROUND(E103*H103,2)</f>
        <v>0</v>
      </c>
      <c r="J103" s="179"/>
      <c r="K103" s="180">
        <f>ROUND(E103*J103,2)</f>
        <v>0</v>
      </c>
      <c r="L103" s="180">
        <v>21</v>
      </c>
      <c r="M103" s="180">
        <f>G103*(1+L103/100)</f>
        <v>0</v>
      </c>
      <c r="N103" s="178">
        <v>0</v>
      </c>
      <c r="O103" s="178">
        <f>ROUND(E103*N103,2)</f>
        <v>0</v>
      </c>
      <c r="P103" s="178">
        <v>2.7999999999999998E-4</v>
      </c>
      <c r="Q103" s="178">
        <f>ROUND(E103*P103,2)</f>
        <v>0.01</v>
      </c>
      <c r="R103" s="180" t="s">
        <v>962</v>
      </c>
      <c r="S103" s="180" t="s">
        <v>272</v>
      </c>
      <c r="T103" s="181" t="s">
        <v>272</v>
      </c>
      <c r="U103" s="160">
        <v>5.1999999999999998E-2</v>
      </c>
      <c r="V103" s="160">
        <f>ROUND(E103*U103,2)</f>
        <v>1.04</v>
      </c>
      <c r="W103" s="160"/>
      <c r="X103" s="160" t="s">
        <v>313</v>
      </c>
      <c r="Y103" s="160" t="s">
        <v>275</v>
      </c>
      <c r="Z103" s="149"/>
      <c r="AA103" s="149"/>
      <c r="AB103" s="149"/>
      <c r="AC103" s="149"/>
      <c r="AD103" s="149"/>
      <c r="AE103" s="149"/>
      <c r="AF103" s="149"/>
      <c r="AG103" s="149" t="s">
        <v>554</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x14ac:dyDescent="0.2">
      <c r="A104" s="156"/>
      <c r="B104" s="157"/>
      <c r="C104" s="186" t="s">
        <v>1049</v>
      </c>
      <c r="D104" s="165"/>
      <c r="E104" s="166">
        <v>20</v>
      </c>
      <c r="F104" s="160"/>
      <c r="G104" s="160"/>
      <c r="H104" s="160"/>
      <c r="I104" s="160"/>
      <c r="J104" s="160"/>
      <c r="K104" s="160"/>
      <c r="L104" s="160"/>
      <c r="M104" s="160"/>
      <c r="N104" s="159"/>
      <c r="O104" s="159"/>
      <c r="P104" s="159"/>
      <c r="Q104" s="159"/>
      <c r="R104" s="160"/>
      <c r="S104" s="160"/>
      <c r="T104" s="160"/>
      <c r="U104" s="160"/>
      <c r="V104" s="160"/>
      <c r="W104" s="160"/>
      <c r="X104" s="160"/>
      <c r="Y104" s="160"/>
      <c r="Z104" s="149"/>
      <c r="AA104" s="149"/>
      <c r="AB104" s="149"/>
      <c r="AC104" s="149"/>
      <c r="AD104" s="149"/>
      <c r="AE104" s="149"/>
      <c r="AF104" s="149"/>
      <c r="AG104" s="149" t="s">
        <v>284</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x14ac:dyDescent="0.2">
      <c r="A105" s="156"/>
      <c r="B105" s="157"/>
      <c r="C105" s="251"/>
      <c r="D105" s="252"/>
      <c r="E105" s="252"/>
      <c r="F105" s="252"/>
      <c r="G105" s="252"/>
      <c r="H105" s="160"/>
      <c r="I105" s="160"/>
      <c r="J105" s="160"/>
      <c r="K105" s="160"/>
      <c r="L105" s="160"/>
      <c r="M105" s="160"/>
      <c r="N105" s="159"/>
      <c r="O105" s="159"/>
      <c r="P105" s="159"/>
      <c r="Q105" s="159"/>
      <c r="R105" s="160"/>
      <c r="S105" s="160"/>
      <c r="T105" s="160"/>
      <c r="U105" s="160"/>
      <c r="V105" s="160"/>
      <c r="W105" s="160"/>
      <c r="X105" s="160"/>
      <c r="Y105" s="160"/>
      <c r="Z105" s="149"/>
      <c r="AA105" s="149"/>
      <c r="AB105" s="149"/>
      <c r="AC105" s="149"/>
      <c r="AD105" s="149"/>
      <c r="AE105" s="149"/>
      <c r="AF105" s="149"/>
      <c r="AG105" s="149" t="s">
        <v>279</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
      <c r="A106" s="175">
        <v>26</v>
      </c>
      <c r="B106" s="176" t="s">
        <v>1229</v>
      </c>
      <c r="C106" s="185" t="s">
        <v>1230</v>
      </c>
      <c r="D106" s="177" t="s">
        <v>330</v>
      </c>
      <c r="E106" s="178">
        <v>30</v>
      </c>
      <c r="F106" s="179"/>
      <c r="G106" s="180">
        <f>ROUND(E106*F106,2)</f>
        <v>0</v>
      </c>
      <c r="H106" s="179"/>
      <c r="I106" s="180">
        <f>ROUND(E106*H106,2)</f>
        <v>0</v>
      </c>
      <c r="J106" s="179"/>
      <c r="K106" s="180">
        <f>ROUND(E106*J106,2)</f>
        <v>0</v>
      </c>
      <c r="L106" s="180">
        <v>21</v>
      </c>
      <c r="M106" s="180">
        <f>G106*(1+L106/100)</f>
        <v>0</v>
      </c>
      <c r="N106" s="178">
        <v>0</v>
      </c>
      <c r="O106" s="178">
        <f>ROUND(E106*N106,2)</f>
        <v>0</v>
      </c>
      <c r="P106" s="178">
        <v>2.9E-4</v>
      </c>
      <c r="Q106" s="178">
        <f>ROUND(E106*P106,2)</f>
        <v>0.01</v>
      </c>
      <c r="R106" s="180" t="s">
        <v>962</v>
      </c>
      <c r="S106" s="180" t="s">
        <v>272</v>
      </c>
      <c r="T106" s="181" t="s">
        <v>272</v>
      </c>
      <c r="U106" s="160">
        <v>0.08</v>
      </c>
      <c r="V106" s="160">
        <f>ROUND(E106*U106,2)</f>
        <v>2.4</v>
      </c>
      <c r="W106" s="160"/>
      <c r="X106" s="160" t="s">
        <v>313</v>
      </c>
      <c r="Y106" s="160" t="s">
        <v>275</v>
      </c>
      <c r="Z106" s="149"/>
      <c r="AA106" s="149"/>
      <c r="AB106" s="149"/>
      <c r="AC106" s="149"/>
      <c r="AD106" s="149"/>
      <c r="AE106" s="149"/>
      <c r="AF106" s="149"/>
      <c r="AG106" s="149" t="s">
        <v>554</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x14ac:dyDescent="0.2">
      <c r="A107" s="156"/>
      <c r="B107" s="157"/>
      <c r="C107" s="186" t="s">
        <v>1231</v>
      </c>
      <c r="D107" s="165"/>
      <c r="E107" s="166">
        <v>30</v>
      </c>
      <c r="F107" s="160"/>
      <c r="G107" s="160"/>
      <c r="H107" s="160"/>
      <c r="I107" s="160"/>
      <c r="J107" s="160"/>
      <c r="K107" s="160"/>
      <c r="L107" s="160"/>
      <c r="M107" s="160"/>
      <c r="N107" s="159"/>
      <c r="O107" s="159"/>
      <c r="P107" s="159"/>
      <c r="Q107" s="159"/>
      <c r="R107" s="160"/>
      <c r="S107" s="160"/>
      <c r="T107" s="160"/>
      <c r="U107" s="160"/>
      <c r="V107" s="160"/>
      <c r="W107" s="160"/>
      <c r="X107" s="160"/>
      <c r="Y107" s="160"/>
      <c r="Z107" s="149"/>
      <c r="AA107" s="149"/>
      <c r="AB107" s="149"/>
      <c r="AC107" s="149"/>
      <c r="AD107" s="149"/>
      <c r="AE107" s="149"/>
      <c r="AF107" s="149"/>
      <c r="AG107" s="149" t="s">
        <v>284</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x14ac:dyDescent="0.2">
      <c r="A108" s="156"/>
      <c r="B108" s="157"/>
      <c r="C108" s="251"/>
      <c r="D108" s="252"/>
      <c r="E108" s="252"/>
      <c r="F108" s="252"/>
      <c r="G108" s="252"/>
      <c r="H108" s="160"/>
      <c r="I108" s="160"/>
      <c r="J108" s="160"/>
      <c r="K108" s="160"/>
      <c r="L108" s="160"/>
      <c r="M108" s="160"/>
      <c r="N108" s="159"/>
      <c r="O108" s="159"/>
      <c r="P108" s="159"/>
      <c r="Q108" s="159"/>
      <c r="R108" s="160"/>
      <c r="S108" s="160"/>
      <c r="T108" s="160"/>
      <c r="U108" s="160"/>
      <c r="V108" s="160"/>
      <c r="W108" s="160"/>
      <c r="X108" s="160"/>
      <c r="Y108" s="160"/>
      <c r="Z108" s="149"/>
      <c r="AA108" s="149"/>
      <c r="AB108" s="149"/>
      <c r="AC108" s="149"/>
      <c r="AD108" s="149"/>
      <c r="AE108" s="149"/>
      <c r="AF108" s="149"/>
      <c r="AG108" s="149" t="s">
        <v>279</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ht="22.5" outlineLevel="1" x14ac:dyDescent="0.2">
      <c r="A109" s="175">
        <v>27</v>
      </c>
      <c r="B109" s="176" t="s">
        <v>1232</v>
      </c>
      <c r="C109" s="185" t="s">
        <v>1233</v>
      </c>
      <c r="D109" s="177" t="s">
        <v>357</v>
      </c>
      <c r="E109" s="178">
        <v>20</v>
      </c>
      <c r="F109" s="179"/>
      <c r="G109" s="180">
        <f>ROUND(E109*F109,2)</f>
        <v>0</v>
      </c>
      <c r="H109" s="179"/>
      <c r="I109" s="180">
        <f>ROUND(E109*H109,2)</f>
        <v>0</v>
      </c>
      <c r="J109" s="179"/>
      <c r="K109" s="180">
        <f>ROUND(E109*J109,2)</f>
        <v>0</v>
      </c>
      <c r="L109" s="180">
        <v>21</v>
      </c>
      <c r="M109" s="180">
        <f>G109*(1+L109/100)</f>
        <v>0</v>
      </c>
      <c r="N109" s="178">
        <v>0</v>
      </c>
      <c r="O109" s="178">
        <f>ROUND(E109*N109,2)</f>
        <v>0</v>
      </c>
      <c r="P109" s="178">
        <v>0</v>
      </c>
      <c r="Q109" s="178">
        <f>ROUND(E109*P109,2)</f>
        <v>0</v>
      </c>
      <c r="R109" s="180" t="s">
        <v>962</v>
      </c>
      <c r="S109" s="180" t="s">
        <v>272</v>
      </c>
      <c r="T109" s="181" t="s">
        <v>272</v>
      </c>
      <c r="U109" s="160">
        <v>0.18</v>
      </c>
      <c r="V109" s="160">
        <f>ROUND(E109*U109,2)</f>
        <v>3.6</v>
      </c>
      <c r="W109" s="160"/>
      <c r="X109" s="160" t="s">
        <v>313</v>
      </c>
      <c r="Y109" s="160" t="s">
        <v>275</v>
      </c>
      <c r="Z109" s="149"/>
      <c r="AA109" s="149"/>
      <c r="AB109" s="149"/>
      <c r="AC109" s="149"/>
      <c r="AD109" s="149"/>
      <c r="AE109" s="149"/>
      <c r="AF109" s="149"/>
      <c r="AG109" s="149" t="s">
        <v>554</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x14ac:dyDescent="0.2">
      <c r="A110" s="156"/>
      <c r="B110" s="157"/>
      <c r="C110" s="249" t="s">
        <v>1071</v>
      </c>
      <c r="D110" s="250"/>
      <c r="E110" s="250"/>
      <c r="F110" s="250"/>
      <c r="G110" s="250"/>
      <c r="H110" s="160"/>
      <c r="I110" s="160"/>
      <c r="J110" s="160"/>
      <c r="K110" s="160"/>
      <c r="L110" s="160"/>
      <c r="M110" s="160"/>
      <c r="N110" s="159"/>
      <c r="O110" s="159"/>
      <c r="P110" s="159"/>
      <c r="Q110" s="159"/>
      <c r="R110" s="160"/>
      <c r="S110" s="160"/>
      <c r="T110" s="160"/>
      <c r="U110" s="160"/>
      <c r="V110" s="160"/>
      <c r="W110" s="160"/>
      <c r="X110" s="160"/>
      <c r="Y110" s="160"/>
      <c r="Z110" s="149"/>
      <c r="AA110" s="149"/>
      <c r="AB110" s="149"/>
      <c r="AC110" s="149"/>
      <c r="AD110" s="149"/>
      <c r="AE110" s="149"/>
      <c r="AF110" s="149"/>
      <c r="AG110" s="149" t="s">
        <v>278</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x14ac:dyDescent="0.2">
      <c r="A111" s="156"/>
      <c r="B111" s="157"/>
      <c r="C111" s="186" t="s">
        <v>1234</v>
      </c>
      <c r="D111" s="165"/>
      <c r="E111" s="166">
        <v>20</v>
      </c>
      <c r="F111" s="160"/>
      <c r="G111" s="160"/>
      <c r="H111" s="160"/>
      <c r="I111" s="160"/>
      <c r="J111" s="160"/>
      <c r="K111" s="160"/>
      <c r="L111" s="160"/>
      <c r="M111" s="160"/>
      <c r="N111" s="159"/>
      <c r="O111" s="159"/>
      <c r="P111" s="159"/>
      <c r="Q111" s="159"/>
      <c r="R111" s="160"/>
      <c r="S111" s="160"/>
      <c r="T111" s="160"/>
      <c r="U111" s="160"/>
      <c r="V111" s="160"/>
      <c r="W111" s="160"/>
      <c r="X111" s="160"/>
      <c r="Y111" s="160"/>
      <c r="Z111" s="149"/>
      <c r="AA111" s="149"/>
      <c r="AB111" s="149"/>
      <c r="AC111" s="149"/>
      <c r="AD111" s="149"/>
      <c r="AE111" s="149"/>
      <c r="AF111" s="149"/>
      <c r="AG111" s="149" t="s">
        <v>284</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2" x14ac:dyDescent="0.2">
      <c r="A112" s="156"/>
      <c r="B112" s="157"/>
      <c r="C112" s="251"/>
      <c r="D112" s="252"/>
      <c r="E112" s="252"/>
      <c r="F112" s="252"/>
      <c r="G112" s="252"/>
      <c r="H112" s="160"/>
      <c r="I112" s="160"/>
      <c r="J112" s="160"/>
      <c r="K112" s="160"/>
      <c r="L112" s="160"/>
      <c r="M112" s="160"/>
      <c r="N112" s="159"/>
      <c r="O112" s="159"/>
      <c r="P112" s="159"/>
      <c r="Q112" s="159"/>
      <c r="R112" s="160"/>
      <c r="S112" s="160"/>
      <c r="T112" s="160"/>
      <c r="U112" s="160"/>
      <c r="V112" s="160"/>
      <c r="W112" s="160"/>
      <c r="X112" s="160"/>
      <c r="Y112" s="160"/>
      <c r="Z112" s="149"/>
      <c r="AA112" s="149"/>
      <c r="AB112" s="149"/>
      <c r="AC112" s="149"/>
      <c r="AD112" s="149"/>
      <c r="AE112" s="149"/>
      <c r="AF112" s="149"/>
      <c r="AG112" s="149" t="s">
        <v>279</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ht="22.5" outlineLevel="1" x14ac:dyDescent="0.2">
      <c r="A113" s="175">
        <v>28</v>
      </c>
      <c r="B113" s="176" t="s">
        <v>1235</v>
      </c>
      <c r="C113" s="185" t="s">
        <v>1236</v>
      </c>
      <c r="D113" s="177" t="s">
        <v>357</v>
      </c>
      <c r="E113" s="178">
        <v>2</v>
      </c>
      <c r="F113" s="179"/>
      <c r="G113" s="180">
        <f>ROUND(E113*F113,2)</f>
        <v>0</v>
      </c>
      <c r="H113" s="179"/>
      <c r="I113" s="180">
        <f>ROUND(E113*H113,2)</f>
        <v>0</v>
      </c>
      <c r="J113" s="179"/>
      <c r="K113" s="180">
        <f>ROUND(E113*J113,2)</f>
        <v>0</v>
      </c>
      <c r="L113" s="180">
        <v>21</v>
      </c>
      <c r="M113" s="180">
        <f>G113*(1+L113/100)</f>
        <v>0</v>
      </c>
      <c r="N113" s="178">
        <v>0</v>
      </c>
      <c r="O113" s="178">
        <f>ROUND(E113*N113,2)</f>
        <v>0</v>
      </c>
      <c r="P113" s="178">
        <v>0</v>
      </c>
      <c r="Q113" s="178">
        <f>ROUND(E113*P113,2)</f>
        <v>0</v>
      </c>
      <c r="R113" s="180" t="s">
        <v>962</v>
      </c>
      <c r="S113" s="180" t="s">
        <v>272</v>
      </c>
      <c r="T113" s="181" t="s">
        <v>272</v>
      </c>
      <c r="U113" s="160">
        <v>0.25</v>
      </c>
      <c r="V113" s="160">
        <f>ROUND(E113*U113,2)</f>
        <v>0.5</v>
      </c>
      <c r="W113" s="160"/>
      <c r="X113" s="160" t="s">
        <v>313</v>
      </c>
      <c r="Y113" s="160" t="s">
        <v>275</v>
      </c>
      <c r="Z113" s="149"/>
      <c r="AA113" s="149"/>
      <c r="AB113" s="149"/>
      <c r="AC113" s="149"/>
      <c r="AD113" s="149"/>
      <c r="AE113" s="149"/>
      <c r="AF113" s="149"/>
      <c r="AG113" s="149" t="s">
        <v>554</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2" x14ac:dyDescent="0.2">
      <c r="A114" s="156"/>
      <c r="B114" s="157"/>
      <c r="C114" s="249" t="s">
        <v>1071</v>
      </c>
      <c r="D114" s="250"/>
      <c r="E114" s="250"/>
      <c r="F114" s="250"/>
      <c r="G114" s="250"/>
      <c r="H114" s="160"/>
      <c r="I114" s="160"/>
      <c r="J114" s="160"/>
      <c r="K114" s="160"/>
      <c r="L114" s="160"/>
      <c r="M114" s="160"/>
      <c r="N114" s="159"/>
      <c r="O114" s="159"/>
      <c r="P114" s="159"/>
      <c r="Q114" s="159"/>
      <c r="R114" s="160"/>
      <c r="S114" s="160"/>
      <c r="T114" s="160"/>
      <c r="U114" s="160"/>
      <c r="V114" s="160"/>
      <c r="W114" s="160"/>
      <c r="X114" s="160"/>
      <c r="Y114" s="160"/>
      <c r="Z114" s="149"/>
      <c r="AA114" s="149"/>
      <c r="AB114" s="149"/>
      <c r="AC114" s="149"/>
      <c r="AD114" s="149"/>
      <c r="AE114" s="149"/>
      <c r="AF114" s="149"/>
      <c r="AG114" s="149" t="s">
        <v>278</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x14ac:dyDescent="0.2">
      <c r="A115" s="156"/>
      <c r="B115" s="157"/>
      <c r="C115" s="186" t="s">
        <v>1237</v>
      </c>
      <c r="D115" s="165"/>
      <c r="E115" s="166">
        <v>2</v>
      </c>
      <c r="F115" s="160"/>
      <c r="G115" s="160"/>
      <c r="H115" s="160"/>
      <c r="I115" s="160"/>
      <c r="J115" s="160"/>
      <c r="K115" s="160"/>
      <c r="L115" s="160"/>
      <c r="M115" s="160"/>
      <c r="N115" s="159"/>
      <c r="O115" s="159"/>
      <c r="P115" s="159"/>
      <c r="Q115" s="159"/>
      <c r="R115" s="160"/>
      <c r="S115" s="160"/>
      <c r="T115" s="160"/>
      <c r="U115" s="160"/>
      <c r="V115" s="160"/>
      <c r="W115" s="160"/>
      <c r="X115" s="160"/>
      <c r="Y115" s="160"/>
      <c r="Z115" s="149"/>
      <c r="AA115" s="149"/>
      <c r="AB115" s="149"/>
      <c r="AC115" s="149"/>
      <c r="AD115" s="149"/>
      <c r="AE115" s="149"/>
      <c r="AF115" s="149"/>
      <c r="AG115" s="149" t="s">
        <v>284</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x14ac:dyDescent="0.2">
      <c r="A116" s="156"/>
      <c r="B116" s="157"/>
      <c r="C116" s="251"/>
      <c r="D116" s="252"/>
      <c r="E116" s="252"/>
      <c r="F116" s="252"/>
      <c r="G116" s="252"/>
      <c r="H116" s="160"/>
      <c r="I116" s="160"/>
      <c r="J116" s="160"/>
      <c r="K116" s="160"/>
      <c r="L116" s="160"/>
      <c r="M116" s="160"/>
      <c r="N116" s="159"/>
      <c r="O116" s="159"/>
      <c r="P116" s="159"/>
      <c r="Q116" s="159"/>
      <c r="R116" s="160"/>
      <c r="S116" s="160"/>
      <c r="T116" s="160"/>
      <c r="U116" s="160"/>
      <c r="V116" s="160"/>
      <c r="W116" s="160"/>
      <c r="X116" s="160"/>
      <c r="Y116" s="160"/>
      <c r="Z116" s="149"/>
      <c r="AA116" s="149"/>
      <c r="AB116" s="149"/>
      <c r="AC116" s="149"/>
      <c r="AD116" s="149"/>
      <c r="AE116" s="149"/>
      <c r="AF116" s="149"/>
      <c r="AG116" s="149" t="s">
        <v>279</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2.5" outlineLevel="1" x14ac:dyDescent="0.2">
      <c r="A117" s="175">
        <v>29</v>
      </c>
      <c r="B117" s="176" t="s">
        <v>1238</v>
      </c>
      <c r="C117" s="185" t="s">
        <v>1239</v>
      </c>
      <c r="D117" s="177" t="s">
        <v>330</v>
      </c>
      <c r="E117" s="178">
        <v>70</v>
      </c>
      <c r="F117" s="179"/>
      <c r="G117" s="180">
        <f>ROUND(E117*F117,2)</f>
        <v>0</v>
      </c>
      <c r="H117" s="179"/>
      <c r="I117" s="180">
        <f>ROUND(E117*H117,2)</f>
        <v>0</v>
      </c>
      <c r="J117" s="179"/>
      <c r="K117" s="180">
        <f>ROUND(E117*J117,2)</f>
        <v>0</v>
      </c>
      <c r="L117" s="180">
        <v>21</v>
      </c>
      <c r="M117" s="180">
        <f>G117*(1+L117/100)</f>
        <v>0</v>
      </c>
      <c r="N117" s="178">
        <v>4.2999999999999999E-4</v>
      </c>
      <c r="O117" s="178">
        <f>ROUND(E117*N117,2)</f>
        <v>0.03</v>
      </c>
      <c r="P117" s="178">
        <v>0</v>
      </c>
      <c r="Q117" s="178">
        <f>ROUND(E117*P117,2)</f>
        <v>0</v>
      </c>
      <c r="R117" s="180" t="s">
        <v>962</v>
      </c>
      <c r="S117" s="180" t="s">
        <v>272</v>
      </c>
      <c r="T117" s="181" t="s">
        <v>272</v>
      </c>
      <c r="U117" s="160">
        <v>0.28000000000000003</v>
      </c>
      <c r="V117" s="160">
        <f>ROUND(E117*U117,2)</f>
        <v>19.600000000000001</v>
      </c>
      <c r="W117" s="160"/>
      <c r="X117" s="160" t="s">
        <v>313</v>
      </c>
      <c r="Y117" s="160" t="s">
        <v>275</v>
      </c>
      <c r="Z117" s="149"/>
      <c r="AA117" s="149"/>
      <c r="AB117" s="149"/>
      <c r="AC117" s="149"/>
      <c r="AD117" s="149"/>
      <c r="AE117" s="149"/>
      <c r="AF117" s="149"/>
      <c r="AG117" s="149" t="s">
        <v>554</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x14ac:dyDescent="0.2">
      <c r="A118" s="156"/>
      <c r="B118" s="157"/>
      <c r="C118" s="260" t="s">
        <v>1225</v>
      </c>
      <c r="D118" s="261"/>
      <c r="E118" s="261"/>
      <c r="F118" s="261"/>
      <c r="G118" s="261"/>
      <c r="H118" s="160"/>
      <c r="I118" s="160"/>
      <c r="J118" s="160"/>
      <c r="K118" s="160"/>
      <c r="L118" s="160"/>
      <c r="M118" s="160"/>
      <c r="N118" s="159"/>
      <c r="O118" s="159"/>
      <c r="P118" s="159"/>
      <c r="Q118" s="159"/>
      <c r="R118" s="160"/>
      <c r="S118" s="160"/>
      <c r="T118" s="160"/>
      <c r="U118" s="160"/>
      <c r="V118" s="160"/>
      <c r="W118" s="160"/>
      <c r="X118" s="160"/>
      <c r="Y118" s="160"/>
      <c r="Z118" s="149"/>
      <c r="AA118" s="149"/>
      <c r="AB118" s="149"/>
      <c r="AC118" s="149"/>
      <c r="AD118" s="149"/>
      <c r="AE118" s="149"/>
      <c r="AF118" s="149"/>
      <c r="AG118" s="149" t="s">
        <v>316</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x14ac:dyDescent="0.2">
      <c r="A119" s="156"/>
      <c r="B119" s="157"/>
      <c r="C119" s="264" t="s">
        <v>1218</v>
      </c>
      <c r="D119" s="265"/>
      <c r="E119" s="265"/>
      <c r="F119" s="265"/>
      <c r="G119" s="265"/>
      <c r="H119" s="160"/>
      <c r="I119" s="160"/>
      <c r="J119" s="160"/>
      <c r="K119" s="160"/>
      <c r="L119" s="160"/>
      <c r="M119" s="160"/>
      <c r="N119" s="159"/>
      <c r="O119" s="159"/>
      <c r="P119" s="159"/>
      <c r="Q119" s="159"/>
      <c r="R119" s="160"/>
      <c r="S119" s="160"/>
      <c r="T119" s="160"/>
      <c r="U119" s="160"/>
      <c r="V119" s="160"/>
      <c r="W119" s="160"/>
      <c r="X119" s="160"/>
      <c r="Y119" s="160"/>
      <c r="Z119" s="149"/>
      <c r="AA119" s="149"/>
      <c r="AB119" s="149"/>
      <c r="AC119" s="149"/>
      <c r="AD119" s="149"/>
      <c r="AE119" s="149"/>
      <c r="AF119" s="149"/>
      <c r="AG119" s="149" t="s">
        <v>278</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x14ac:dyDescent="0.2">
      <c r="A120" s="156"/>
      <c r="B120" s="157"/>
      <c r="C120" s="264" t="s">
        <v>944</v>
      </c>
      <c r="D120" s="265"/>
      <c r="E120" s="265"/>
      <c r="F120" s="265"/>
      <c r="G120" s="265"/>
      <c r="H120" s="160"/>
      <c r="I120" s="160"/>
      <c r="J120" s="160"/>
      <c r="K120" s="160"/>
      <c r="L120" s="160"/>
      <c r="M120" s="160"/>
      <c r="N120" s="159"/>
      <c r="O120" s="159"/>
      <c r="P120" s="159"/>
      <c r="Q120" s="159"/>
      <c r="R120" s="160"/>
      <c r="S120" s="160"/>
      <c r="T120" s="160"/>
      <c r="U120" s="160"/>
      <c r="V120" s="160"/>
      <c r="W120" s="160"/>
      <c r="X120" s="160"/>
      <c r="Y120" s="160"/>
      <c r="Z120" s="149"/>
      <c r="AA120" s="149"/>
      <c r="AB120" s="149"/>
      <c r="AC120" s="149"/>
      <c r="AD120" s="149"/>
      <c r="AE120" s="149"/>
      <c r="AF120" s="149"/>
      <c r="AG120" s="149" t="s">
        <v>278</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x14ac:dyDescent="0.2">
      <c r="A121" s="156"/>
      <c r="B121" s="157"/>
      <c r="C121" s="186" t="s">
        <v>1240</v>
      </c>
      <c r="D121" s="165"/>
      <c r="E121" s="166">
        <v>70</v>
      </c>
      <c r="F121" s="160"/>
      <c r="G121" s="160"/>
      <c r="H121" s="160"/>
      <c r="I121" s="160"/>
      <c r="J121" s="160"/>
      <c r="K121" s="160"/>
      <c r="L121" s="160"/>
      <c r="M121" s="160"/>
      <c r="N121" s="159"/>
      <c r="O121" s="159"/>
      <c r="P121" s="159"/>
      <c r="Q121" s="159"/>
      <c r="R121" s="160"/>
      <c r="S121" s="160"/>
      <c r="T121" s="160"/>
      <c r="U121" s="160"/>
      <c r="V121" s="160"/>
      <c r="W121" s="160"/>
      <c r="X121" s="160"/>
      <c r="Y121" s="160"/>
      <c r="Z121" s="149"/>
      <c r="AA121" s="149"/>
      <c r="AB121" s="149"/>
      <c r="AC121" s="149"/>
      <c r="AD121" s="149"/>
      <c r="AE121" s="149"/>
      <c r="AF121" s="149"/>
      <c r="AG121" s="149" t="s">
        <v>284</v>
      </c>
      <c r="AH121" s="149">
        <v>0</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x14ac:dyDescent="0.2">
      <c r="A122" s="156"/>
      <c r="B122" s="157"/>
      <c r="C122" s="251"/>
      <c r="D122" s="252"/>
      <c r="E122" s="252"/>
      <c r="F122" s="252"/>
      <c r="G122" s="252"/>
      <c r="H122" s="160"/>
      <c r="I122" s="160"/>
      <c r="J122" s="160"/>
      <c r="K122" s="160"/>
      <c r="L122" s="160"/>
      <c r="M122" s="160"/>
      <c r="N122" s="159"/>
      <c r="O122" s="159"/>
      <c r="P122" s="159"/>
      <c r="Q122" s="159"/>
      <c r="R122" s="160"/>
      <c r="S122" s="160"/>
      <c r="T122" s="160"/>
      <c r="U122" s="160"/>
      <c r="V122" s="160"/>
      <c r="W122" s="160"/>
      <c r="X122" s="160"/>
      <c r="Y122" s="160"/>
      <c r="Z122" s="149"/>
      <c r="AA122" s="149"/>
      <c r="AB122" s="149"/>
      <c r="AC122" s="149"/>
      <c r="AD122" s="149"/>
      <c r="AE122" s="149"/>
      <c r="AF122" s="149"/>
      <c r="AG122" s="149" t="s">
        <v>279</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2.5" outlineLevel="1" x14ac:dyDescent="0.2">
      <c r="A123" s="175">
        <v>30</v>
      </c>
      <c r="B123" s="176" t="s">
        <v>1241</v>
      </c>
      <c r="C123" s="185" t="s">
        <v>1242</v>
      </c>
      <c r="D123" s="177" t="s">
        <v>330</v>
      </c>
      <c r="E123" s="178">
        <v>60</v>
      </c>
      <c r="F123" s="179"/>
      <c r="G123" s="180">
        <f>ROUND(E123*F123,2)</f>
        <v>0</v>
      </c>
      <c r="H123" s="179"/>
      <c r="I123" s="180">
        <f>ROUND(E123*H123,2)</f>
        <v>0</v>
      </c>
      <c r="J123" s="179"/>
      <c r="K123" s="180">
        <f>ROUND(E123*J123,2)</f>
        <v>0</v>
      </c>
      <c r="L123" s="180">
        <v>21</v>
      </c>
      <c r="M123" s="180">
        <f>G123*(1+L123/100)</f>
        <v>0</v>
      </c>
      <c r="N123" s="178">
        <v>5.2999999999999998E-4</v>
      </c>
      <c r="O123" s="178">
        <f>ROUND(E123*N123,2)</f>
        <v>0.03</v>
      </c>
      <c r="P123" s="178">
        <v>0</v>
      </c>
      <c r="Q123" s="178">
        <f>ROUND(E123*P123,2)</f>
        <v>0</v>
      </c>
      <c r="R123" s="180" t="s">
        <v>962</v>
      </c>
      <c r="S123" s="180" t="s">
        <v>272</v>
      </c>
      <c r="T123" s="181" t="s">
        <v>272</v>
      </c>
      <c r="U123" s="160">
        <v>0.3</v>
      </c>
      <c r="V123" s="160">
        <f>ROUND(E123*U123,2)</f>
        <v>18</v>
      </c>
      <c r="W123" s="160"/>
      <c r="X123" s="160" t="s">
        <v>313</v>
      </c>
      <c r="Y123" s="160" t="s">
        <v>275</v>
      </c>
      <c r="Z123" s="149"/>
      <c r="AA123" s="149"/>
      <c r="AB123" s="149"/>
      <c r="AC123" s="149"/>
      <c r="AD123" s="149"/>
      <c r="AE123" s="149"/>
      <c r="AF123" s="149"/>
      <c r="AG123" s="149" t="s">
        <v>554</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2" x14ac:dyDescent="0.2">
      <c r="A124" s="156"/>
      <c r="B124" s="157"/>
      <c r="C124" s="260" t="s">
        <v>1225</v>
      </c>
      <c r="D124" s="261"/>
      <c r="E124" s="261"/>
      <c r="F124" s="261"/>
      <c r="G124" s="261"/>
      <c r="H124" s="160"/>
      <c r="I124" s="160"/>
      <c r="J124" s="160"/>
      <c r="K124" s="160"/>
      <c r="L124" s="160"/>
      <c r="M124" s="160"/>
      <c r="N124" s="159"/>
      <c r="O124" s="159"/>
      <c r="P124" s="159"/>
      <c r="Q124" s="159"/>
      <c r="R124" s="160"/>
      <c r="S124" s="160"/>
      <c r="T124" s="160"/>
      <c r="U124" s="160"/>
      <c r="V124" s="160"/>
      <c r="W124" s="160"/>
      <c r="X124" s="160"/>
      <c r="Y124" s="160"/>
      <c r="Z124" s="149"/>
      <c r="AA124" s="149"/>
      <c r="AB124" s="149"/>
      <c r="AC124" s="149"/>
      <c r="AD124" s="149"/>
      <c r="AE124" s="149"/>
      <c r="AF124" s="149"/>
      <c r="AG124" s="149" t="s">
        <v>316</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2" x14ac:dyDescent="0.2">
      <c r="A125" s="156"/>
      <c r="B125" s="157"/>
      <c r="C125" s="264" t="s">
        <v>1218</v>
      </c>
      <c r="D125" s="265"/>
      <c r="E125" s="265"/>
      <c r="F125" s="265"/>
      <c r="G125" s="265"/>
      <c r="H125" s="160"/>
      <c r="I125" s="160"/>
      <c r="J125" s="160"/>
      <c r="K125" s="160"/>
      <c r="L125" s="160"/>
      <c r="M125" s="160"/>
      <c r="N125" s="159"/>
      <c r="O125" s="159"/>
      <c r="P125" s="159"/>
      <c r="Q125" s="159"/>
      <c r="R125" s="160"/>
      <c r="S125" s="160"/>
      <c r="T125" s="160"/>
      <c r="U125" s="160"/>
      <c r="V125" s="160"/>
      <c r="W125" s="160"/>
      <c r="X125" s="160"/>
      <c r="Y125" s="160"/>
      <c r="Z125" s="149"/>
      <c r="AA125" s="149"/>
      <c r="AB125" s="149"/>
      <c r="AC125" s="149"/>
      <c r="AD125" s="149"/>
      <c r="AE125" s="149"/>
      <c r="AF125" s="149"/>
      <c r="AG125" s="149" t="s">
        <v>278</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3" x14ac:dyDescent="0.2">
      <c r="A126" s="156"/>
      <c r="B126" s="157"/>
      <c r="C126" s="264" t="s">
        <v>944</v>
      </c>
      <c r="D126" s="265"/>
      <c r="E126" s="265"/>
      <c r="F126" s="265"/>
      <c r="G126" s="265"/>
      <c r="H126" s="160"/>
      <c r="I126" s="160"/>
      <c r="J126" s="160"/>
      <c r="K126" s="160"/>
      <c r="L126" s="160"/>
      <c r="M126" s="160"/>
      <c r="N126" s="159"/>
      <c r="O126" s="159"/>
      <c r="P126" s="159"/>
      <c r="Q126" s="159"/>
      <c r="R126" s="160"/>
      <c r="S126" s="160"/>
      <c r="T126" s="160"/>
      <c r="U126" s="160"/>
      <c r="V126" s="160"/>
      <c r="W126" s="160"/>
      <c r="X126" s="160"/>
      <c r="Y126" s="160"/>
      <c r="Z126" s="149"/>
      <c r="AA126" s="149"/>
      <c r="AB126" s="149"/>
      <c r="AC126" s="149"/>
      <c r="AD126" s="149"/>
      <c r="AE126" s="149"/>
      <c r="AF126" s="149"/>
      <c r="AG126" s="149" t="s">
        <v>278</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x14ac:dyDescent="0.2">
      <c r="A127" s="156"/>
      <c r="B127" s="157"/>
      <c r="C127" s="186" t="s">
        <v>1243</v>
      </c>
      <c r="D127" s="165"/>
      <c r="E127" s="166">
        <v>60</v>
      </c>
      <c r="F127" s="160"/>
      <c r="G127" s="160"/>
      <c r="H127" s="160"/>
      <c r="I127" s="160"/>
      <c r="J127" s="160"/>
      <c r="K127" s="160"/>
      <c r="L127" s="160"/>
      <c r="M127" s="160"/>
      <c r="N127" s="159"/>
      <c r="O127" s="159"/>
      <c r="P127" s="159"/>
      <c r="Q127" s="159"/>
      <c r="R127" s="160"/>
      <c r="S127" s="160"/>
      <c r="T127" s="160"/>
      <c r="U127" s="160"/>
      <c r="V127" s="160"/>
      <c r="W127" s="160"/>
      <c r="X127" s="160"/>
      <c r="Y127" s="160"/>
      <c r="Z127" s="149"/>
      <c r="AA127" s="149"/>
      <c r="AB127" s="149"/>
      <c r="AC127" s="149"/>
      <c r="AD127" s="149"/>
      <c r="AE127" s="149"/>
      <c r="AF127" s="149"/>
      <c r="AG127" s="149" t="s">
        <v>284</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2" x14ac:dyDescent="0.2">
      <c r="A128" s="156"/>
      <c r="B128" s="157"/>
      <c r="C128" s="251"/>
      <c r="D128" s="252"/>
      <c r="E128" s="252"/>
      <c r="F128" s="252"/>
      <c r="G128" s="252"/>
      <c r="H128" s="160"/>
      <c r="I128" s="160"/>
      <c r="J128" s="160"/>
      <c r="K128" s="160"/>
      <c r="L128" s="160"/>
      <c r="M128" s="160"/>
      <c r="N128" s="159"/>
      <c r="O128" s="159"/>
      <c r="P128" s="159"/>
      <c r="Q128" s="159"/>
      <c r="R128" s="160"/>
      <c r="S128" s="160"/>
      <c r="T128" s="160"/>
      <c r="U128" s="160"/>
      <c r="V128" s="160"/>
      <c r="W128" s="160"/>
      <c r="X128" s="160"/>
      <c r="Y128" s="160"/>
      <c r="Z128" s="149"/>
      <c r="AA128" s="149"/>
      <c r="AB128" s="149"/>
      <c r="AC128" s="149"/>
      <c r="AD128" s="149"/>
      <c r="AE128" s="149"/>
      <c r="AF128" s="149"/>
      <c r="AG128" s="149" t="s">
        <v>279</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ht="22.5" outlineLevel="1" x14ac:dyDescent="0.2">
      <c r="A129" s="175">
        <v>31</v>
      </c>
      <c r="B129" s="176" t="s">
        <v>1244</v>
      </c>
      <c r="C129" s="185" t="s">
        <v>1245</v>
      </c>
      <c r="D129" s="177" t="s">
        <v>330</v>
      </c>
      <c r="E129" s="178">
        <v>40</v>
      </c>
      <c r="F129" s="179"/>
      <c r="G129" s="180">
        <f>ROUND(E129*F129,2)</f>
        <v>0</v>
      </c>
      <c r="H129" s="179"/>
      <c r="I129" s="180">
        <f>ROUND(E129*H129,2)</f>
        <v>0</v>
      </c>
      <c r="J129" s="179"/>
      <c r="K129" s="180">
        <f>ROUND(E129*J129,2)</f>
        <v>0</v>
      </c>
      <c r="L129" s="180">
        <v>21</v>
      </c>
      <c r="M129" s="180">
        <f>G129*(1+L129/100)</f>
        <v>0</v>
      </c>
      <c r="N129" s="178">
        <v>7.2999999999999996E-4</v>
      </c>
      <c r="O129" s="178">
        <f>ROUND(E129*N129,2)</f>
        <v>0.03</v>
      </c>
      <c r="P129" s="178">
        <v>0</v>
      </c>
      <c r="Q129" s="178">
        <f>ROUND(E129*P129,2)</f>
        <v>0</v>
      </c>
      <c r="R129" s="180" t="s">
        <v>962</v>
      </c>
      <c r="S129" s="180" t="s">
        <v>272</v>
      </c>
      <c r="T129" s="181" t="s">
        <v>272</v>
      </c>
      <c r="U129" s="160">
        <v>0.33</v>
      </c>
      <c r="V129" s="160">
        <f>ROUND(E129*U129,2)</f>
        <v>13.2</v>
      </c>
      <c r="W129" s="160"/>
      <c r="X129" s="160" t="s">
        <v>313</v>
      </c>
      <c r="Y129" s="160" t="s">
        <v>275</v>
      </c>
      <c r="Z129" s="149"/>
      <c r="AA129" s="149"/>
      <c r="AB129" s="149"/>
      <c r="AC129" s="149"/>
      <c r="AD129" s="149"/>
      <c r="AE129" s="149"/>
      <c r="AF129" s="149"/>
      <c r="AG129" s="149" t="s">
        <v>554</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2" x14ac:dyDescent="0.2">
      <c r="A130" s="156"/>
      <c r="B130" s="157"/>
      <c r="C130" s="260" t="s">
        <v>1225</v>
      </c>
      <c r="D130" s="261"/>
      <c r="E130" s="261"/>
      <c r="F130" s="261"/>
      <c r="G130" s="261"/>
      <c r="H130" s="160"/>
      <c r="I130" s="160"/>
      <c r="J130" s="160"/>
      <c r="K130" s="160"/>
      <c r="L130" s="160"/>
      <c r="M130" s="160"/>
      <c r="N130" s="159"/>
      <c r="O130" s="159"/>
      <c r="P130" s="159"/>
      <c r="Q130" s="159"/>
      <c r="R130" s="160"/>
      <c r="S130" s="160"/>
      <c r="T130" s="160"/>
      <c r="U130" s="160"/>
      <c r="V130" s="160"/>
      <c r="W130" s="160"/>
      <c r="X130" s="160"/>
      <c r="Y130" s="160"/>
      <c r="Z130" s="149"/>
      <c r="AA130" s="149"/>
      <c r="AB130" s="149"/>
      <c r="AC130" s="149"/>
      <c r="AD130" s="149"/>
      <c r="AE130" s="149"/>
      <c r="AF130" s="149"/>
      <c r="AG130" s="149" t="s">
        <v>316</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2" x14ac:dyDescent="0.2">
      <c r="A131" s="156"/>
      <c r="B131" s="157"/>
      <c r="C131" s="264" t="s">
        <v>1218</v>
      </c>
      <c r="D131" s="265"/>
      <c r="E131" s="265"/>
      <c r="F131" s="265"/>
      <c r="G131" s="265"/>
      <c r="H131" s="160"/>
      <c r="I131" s="160"/>
      <c r="J131" s="160"/>
      <c r="K131" s="160"/>
      <c r="L131" s="160"/>
      <c r="M131" s="160"/>
      <c r="N131" s="159"/>
      <c r="O131" s="159"/>
      <c r="P131" s="159"/>
      <c r="Q131" s="159"/>
      <c r="R131" s="160"/>
      <c r="S131" s="160"/>
      <c r="T131" s="160"/>
      <c r="U131" s="160"/>
      <c r="V131" s="160"/>
      <c r="W131" s="160"/>
      <c r="X131" s="160"/>
      <c r="Y131" s="160"/>
      <c r="Z131" s="149"/>
      <c r="AA131" s="149"/>
      <c r="AB131" s="149"/>
      <c r="AC131" s="149"/>
      <c r="AD131" s="149"/>
      <c r="AE131" s="149"/>
      <c r="AF131" s="149"/>
      <c r="AG131" s="149" t="s">
        <v>278</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3" x14ac:dyDescent="0.2">
      <c r="A132" s="156"/>
      <c r="B132" s="157"/>
      <c r="C132" s="264" t="s">
        <v>944</v>
      </c>
      <c r="D132" s="265"/>
      <c r="E132" s="265"/>
      <c r="F132" s="265"/>
      <c r="G132" s="265"/>
      <c r="H132" s="160"/>
      <c r="I132" s="160"/>
      <c r="J132" s="160"/>
      <c r="K132" s="160"/>
      <c r="L132" s="160"/>
      <c r="M132" s="160"/>
      <c r="N132" s="159"/>
      <c r="O132" s="159"/>
      <c r="P132" s="159"/>
      <c r="Q132" s="159"/>
      <c r="R132" s="160"/>
      <c r="S132" s="160"/>
      <c r="T132" s="160"/>
      <c r="U132" s="160"/>
      <c r="V132" s="160"/>
      <c r="W132" s="160"/>
      <c r="X132" s="160"/>
      <c r="Y132" s="160"/>
      <c r="Z132" s="149"/>
      <c r="AA132" s="149"/>
      <c r="AB132" s="149"/>
      <c r="AC132" s="149"/>
      <c r="AD132" s="149"/>
      <c r="AE132" s="149"/>
      <c r="AF132" s="149"/>
      <c r="AG132" s="149" t="s">
        <v>278</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x14ac:dyDescent="0.2">
      <c r="A133" s="156"/>
      <c r="B133" s="157"/>
      <c r="C133" s="186" t="s">
        <v>1246</v>
      </c>
      <c r="D133" s="165"/>
      <c r="E133" s="166">
        <v>40</v>
      </c>
      <c r="F133" s="160"/>
      <c r="G133" s="160"/>
      <c r="H133" s="160"/>
      <c r="I133" s="160"/>
      <c r="J133" s="160"/>
      <c r="K133" s="160"/>
      <c r="L133" s="160"/>
      <c r="M133" s="160"/>
      <c r="N133" s="159"/>
      <c r="O133" s="159"/>
      <c r="P133" s="159"/>
      <c r="Q133" s="159"/>
      <c r="R133" s="160"/>
      <c r="S133" s="160"/>
      <c r="T133" s="160"/>
      <c r="U133" s="160"/>
      <c r="V133" s="160"/>
      <c r="W133" s="160"/>
      <c r="X133" s="160"/>
      <c r="Y133" s="160"/>
      <c r="Z133" s="149"/>
      <c r="AA133" s="149"/>
      <c r="AB133" s="149"/>
      <c r="AC133" s="149"/>
      <c r="AD133" s="149"/>
      <c r="AE133" s="149"/>
      <c r="AF133" s="149"/>
      <c r="AG133" s="149" t="s">
        <v>284</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2" x14ac:dyDescent="0.2">
      <c r="A134" s="156"/>
      <c r="B134" s="157"/>
      <c r="C134" s="251"/>
      <c r="D134" s="252"/>
      <c r="E134" s="252"/>
      <c r="F134" s="252"/>
      <c r="G134" s="252"/>
      <c r="H134" s="160"/>
      <c r="I134" s="160"/>
      <c r="J134" s="160"/>
      <c r="K134" s="160"/>
      <c r="L134" s="160"/>
      <c r="M134" s="160"/>
      <c r="N134" s="159"/>
      <c r="O134" s="159"/>
      <c r="P134" s="159"/>
      <c r="Q134" s="159"/>
      <c r="R134" s="160"/>
      <c r="S134" s="160"/>
      <c r="T134" s="160"/>
      <c r="U134" s="160"/>
      <c r="V134" s="160"/>
      <c r="W134" s="160"/>
      <c r="X134" s="160"/>
      <c r="Y134" s="160"/>
      <c r="Z134" s="149"/>
      <c r="AA134" s="149"/>
      <c r="AB134" s="149"/>
      <c r="AC134" s="149"/>
      <c r="AD134" s="149"/>
      <c r="AE134" s="149"/>
      <c r="AF134" s="149"/>
      <c r="AG134" s="149" t="s">
        <v>279</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
      <c r="A135" s="175">
        <v>32</v>
      </c>
      <c r="B135" s="176" t="s">
        <v>1052</v>
      </c>
      <c r="C135" s="185" t="s">
        <v>1053</v>
      </c>
      <c r="D135" s="177" t="s">
        <v>357</v>
      </c>
      <c r="E135" s="178">
        <v>15</v>
      </c>
      <c r="F135" s="179"/>
      <c r="G135" s="180">
        <f>ROUND(E135*F135,2)</f>
        <v>0</v>
      </c>
      <c r="H135" s="179"/>
      <c r="I135" s="180">
        <f>ROUND(E135*H135,2)</f>
        <v>0</v>
      </c>
      <c r="J135" s="179"/>
      <c r="K135" s="180">
        <f>ROUND(E135*J135,2)</f>
        <v>0</v>
      </c>
      <c r="L135" s="180">
        <v>21</v>
      </c>
      <c r="M135" s="180">
        <f>G135*(1+L135/100)</f>
        <v>0</v>
      </c>
      <c r="N135" s="178">
        <v>0</v>
      </c>
      <c r="O135" s="178">
        <f>ROUND(E135*N135,2)</f>
        <v>0</v>
      </c>
      <c r="P135" s="178">
        <v>5.2999999999999998E-4</v>
      </c>
      <c r="Q135" s="178">
        <f>ROUND(E135*P135,2)</f>
        <v>0.01</v>
      </c>
      <c r="R135" s="180" t="s">
        <v>962</v>
      </c>
      <c r="S135" s="180" t="s">
        <v>272</v>
      </c>
      <c r="T135" s="181" t="s">
        <v>272</v>
      </c>
      <c r="U135" s="160">
        <v>6.2E-2</v>
      </c>
      <c r="V135" s="160">
        <f>ROUND(E135*U135,2)</f>
        <v>0.93</v>
      </c>
      <c r="W135" s="160"/>
      <c r="X135" s="160" t="s">
        <v>313</v>
      </c>
      <c r="Y135" s="160" t="s">
        <v>275</v>
      </c>
      <c r="Z135" s="149"/>
      <c r="AA135" s="149"/>
      <c r="AB135" s="149"/>
      <c r="AC135" s="149"/>
      <c r="AD135" s="149"/>
      <c r="AE135" s="149"/>
      <c r="AF135" s="149"/>
      <c r="AG135" s="149" t="s">
        <v>554</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2" x14ac:dyDescent="0.2">
      <c r="A136" s="156"/>
      <c r="B136" s="157"/>
      <c r="C136" s="186" t="s">
        <v>1209</v>
      </c>
      <c r="D136" s="165"/>
      <c r="E136" s="166">
        <v>15</v>
      </c>
      <c r="F136" s="160"/>
      <c r="G136" s="160"/>
      <c r="H136" s="160"/>
      <c r="I136" s="160"/>
      <c r="J136" s="160"/>
      <c r="K136" s="160"/>
      <c r="L136" s="160"/>
      <c r="M136" s="160"/>
      <c r="N136" s="159"/>
      <c r="O136" s="159"/>
      <c r="P136" s="159"/>
      <c r="Q136" s="159"/>
      <c r="R136" s="160"/>
      <c r="S136" s="160"/>
      <c r="T136" s="160"/>
      <c r="U136" s="160"/>
      <c r="V136" s="160"/>
      <c r="W136" s="160"/>
      <c r="X136" s="160"/>
      <c r="Y136" s="160"/>
      <c r="Z136" s="149"/>
      <c r="AA136" s="149"/>
      <c r="AB136" s="149"/>
      <c r="AC136" s="149"/>
      <c r="AD136" s="149"/>
      <c r="AE136" s="149"/>
      <c r="AF136" s="149"/>
      <c r="AG136" s="149" t="s">
        <v>284</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2" x14ac:dyDescent="0.2">
      <c r="A137" s="156"/>
      <c r="B137" s="157"/>
      <c r="C137" s="251"/>
      <c r="D137" s="252"/>
      <c r="E137" s="252"/>
      <c r="F137" s="252"/>
      <c r="G137" s="252"/>
      <c r="H137" s="160"/>
      <c r="I137" s="160"/>
      <c r="J137" s="160"/>
      <c r="K137" s="160"/>
      <c r="L137" s="160"/>
      <c r="M137" s="160"/>
      <c r="N137" s="159"/>
      <c r="O137" s="159"/>
      <c r="P137" s="159"/>
      <c r="Q137" s="159"/>
      <c r="R137" s="160"/>
      <c r="S137" s="160"/>
      <c r="T137" s="160"/>
      <c r="U137" s="160"/>
      <c r="V137" s="160"/>
      <c r="W137" s="160"/>
      <c r="X137" s="160"/>
      <c r="Y137" s="160"/>
      <c r="Z137" s="149"/>
      <c r="AA137" s="149"/>
      <c r="AB137" s="149"/>
      <c r="AC137" s="149"/>
      <c r="AD137" s="149"/>
      <c r="AE137" s="149"/>
      <c r="AF137" s="149"/>
      <c r="AG137" s="149" t="s">
        <v>279</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
      <c r="A138" s="175">
        <v>33</v>
      </c>
      <c r="B138" s="176" t="s">
        <v>1054</v>
      </c>
      <c r="C138" s="185" t="s">
        <v>1055</v>
      </c>
      <c r="D138" s="177" t="s">
        <v>357</v>
      </c>
      <c r="E138" s="178">
        <v>20</v>
      </c>
      <c r="F138" s="179"/>
      <c r="G138" s="180">
        <f>ROUND(E138*F138,2)</f>
        <v>0</v>
      </c>
      <c r="H138" s="179"/>
      <c r="I138" s="180">
        <f>ROUND(E138*H138,2)</f>
        <v>0</v>
      </c>
      <c r="J138" s="179"/>
      <c r="K138" s="180">
        <f>ROUND(E138*J138,2)</f>
        <v>0</v>
      </c>
      <c r="L138" s="180">
        <v>21</v>
      </c>
      <c r="M138" s="180">
        <f>G138*(1+L138/100)</f>
        <v>0</v>
      </c>
      <c r="N138" s="178">
        <v>0</v>
      </c>
      <c r="O138" s="178">
        <f>ROUND(E138*N138,2)</f>
        <v>0</v>
      </c>
      <c r="P138" s="178">
        <v>1.23E-3</v>
      </c>
      <c r="Q138" s="178">
        <f>ROUND(E138*P138,2)</f>
        <v>0.02</v>
      </c>
      <c r="R138" s="180" t="s">
        <v>962</v>
      </c>
      <c r="S138" s="180" t="s">
        <v>272</v>
      </c>
      <c r="T138" s="181" t="s">
        <v>272</v>
      </c>
      <c r="U138" s="160">
        <v>7.0000000000000007E-2</v>
      </c>
      <c r="V138" s="160">
        <f>ROUND(E138*U138,2)</f>
        <v>1.4</v>
      </c>
      <c r="W138" s="160"/>
      <c r="X138" s="160" t="s">
        <v>313</v>
      </c>
      <c r="Y138" s="160" t="s">
        <v>275</v>
      </c>
      <c r="Z138" s="149"/>
      <c r="AA138" s="149"/>
      <c r="AB138" s="149"/>
      <c r="AC138" s="149"/>
      <c r="AD138" s="149"/>
      <c r="AE138" s="149"/>
      <c r="AF138" s="149"/>
      <c r="AG138" s="149" t="s">
        <v>554</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2" x14ac:dyDescent="0.2">
      <c r="A139" s="156"/>
      <c r="B139" s="157"/>
      <c r="C139" s="186" t="s">
        <v>1247</v>
      </c>
      <c r="D139" s="165"/>
      <c r="E139" s="166">
        <v>20</v>
      </c>
      <c r="F139" s="160"/>
      <c r="G139" s="160"/>
      <c r="H139" s="160"/>
      <c r="I139" s="160"/>
      <c r="J139" s="160"/>
      <c r="K139" s="160"/>
      <c r="L139" s="160"/>
      <c r="M139" s="160"/>
      <c r="N139" s="159"/>
      <c r="O139" s="159"/>
      <c r="P139" s="159"/>
      <c r="Q139" s="159"/>
      <c r="R139" s="160"/>
      <c r="S139" s="160"/>
      <c r="T139" s="160"/>
      <c r="U139" s="160"/>
      <c r="V139" s="160"/>
      <c r="W139" s="160"/>
      <c r="X139" s="160"/>
      <c r="Y139" s="160"/>
      <c r="Z139" s="149"/>
      <c r="AA139" s="149"/>
      <c r="AB139" s="149"/>
      <c r="AC139" s="149"/>
      <c r="AD139" s="149"/>
      <c r="AE139" s="149"/>
      <c r="AF139" s="149"/>
      <c r="AG139" s="149" t="s">
        <v>284</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x14ac:dyDescent="0.2">
      <c r="A140" s="156"/>
      <c r="B140" s="157"/>
      <c r="C140" s="251"/>
      <c r="D140" s="252"/>
      <c r="E140" s="252"/>
      <c r="F140" s="252"/>
      <c r="G140" s="252"/>
      <c r="H140" s="160"/>
      <c r="I140" s="160"/>
      <c r="J140" s="160"/>
      <c r="K140" s="160"/>
      <c r="L140" s="160"/>
      <c r="M140" s="160"/>
      <c r="N140" s="159"/>
      <c r="O140" s="159"/>
      <c r="P140" s="159"/>
      <c r="Q140" s="159"/>
      <c r="R140" s="160"/>
      <c r="S140" s="160"/>
      <c r="T140" s="160"/>
      <c r="U140" s="160"/>
      <c r="V140" s="160"/>
      <c r="W140" s="160"/>
      <c r="X140" s="160"/>
      <c r="Y140" s="160"/>
      <c r="Z140" s="149"/>
      <c r="AA140" s="149"/>
      <c r="AB140" s="149"/>
      <c r="AC140" s="149"/>
      <c r="AD140" s="149"/>
      <c r="AE140" s="149"/>
      <c r="AF140" s="149"/>
      <c r="AG140" s="149" t="s">
        <v>279</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
      <c r="A141" s="175">
        <v>34</v>
      </c>
      <c r="B141" s="176" t="s">
        <v>1057</v>
      </c>
      <c r="C141" s="185" t="s">
        <v>1058</v>
      </c>
      <c r="D141" s="177" t="s">
        <v>357</v>
      </c>
      <c r="E141" s="178">
        <v>5</v>
      </c>
      <c r="F141" s="179"/>
      <c r="G141" s="180">
        <f>ROUND(E141*F141,2)</f>
        <v>0</v>
      </c>
      <c r="H141" s="179"/>
      <c r="I141" s="180">
        <f>ROUND(E141*H141,2)</f>
        <v>0</v>
      </c>
      <c r="J141" s="179"/>
      <c r="K141" s="180">
        <f>ROUND(E141*J141,2)</f>
        <v>0</v>
      </c>
      <c r="L141" s="180">
        <v>21</v>
      </c>
      <c r="M141" s="180">
        <f>G141*(1+L141/100)</f>
        <v>0</v>
      </c>
      <c r="N141" s="178">
        <v>0</v>
      </c>
      <c r="O141" s="178">
        <f>ROUND(E141*N141,2)</f>
        <v>0</v>
      </c>
      <c r="P141" s="178">
        <v>2.4399999999999999E-3</v>
      </c>
      <c r="Q141" s="178">
        <f>ROUND(E141*P141,2)</f>
        <v>0.01</v>
      </c>
      <c r="R141" s="180" t="s">
        <v>962</v>
      </c>
      <c r="S141" s="180" t="s">
        <v>272</v>
      </c>
      <c r="T141" s="181" t="s">
        <v>272</v>
      </c>
      <c r="U141" s="160">
        <v>0.114</v>
      </c>
      <c r="V141" s="160">
        <f>ROUND(E141*U141,2)</f>
        <v>0.56999999999999995</v>
      </c>
      <c r="W141" s="160"/>
      <c r="X141" s="160" t="s">
        <v>313</v>
      </c>
      <c r="Y141" s="160" t="s">
        <v>275</v>
      </c>
      <c r="Z141" s="149"/>
      <c r="AA141" s="149"/>
      <c r="AB141" s="149"/>
      <c r="AC141" s="149"/>
      <c r="AD141" s="149"/>
      <c r="AE141" s="149"/>
      <c r="AF141" s="149"/>
      <c r="AG141" s="149" t="s">
        <v>554</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x14ac:dyDescent="0.2">
      <c r="A142" s="156"/>
      <c r="B142" s="157"/>
      <c r="C142" s="186" t="s">
        <v>153</v>
      </c>
      <c r="D142" s="165"/>
      <c r="E142" s="166">
        <v>5</v>
      </c>
      <c r="F142" s="160"/>
      <c r="G142" s="160"/>
      <c r="H142" s="160"/>
      <c r="I142" s="160"/>
      <c r="J142" s="160"/>
      <c r="K142" s="160"/>
      <c r="L142" s="160"/>
      <c r="M142" s="160"/>
      <c r="N142" s="159"/>
      <c r="O142" s="159"/>
      <c r="P142" s="159"/>
      <c r="Q142" s="159"/>
      <c r="R142" s="160"/>
      <c r="S142" s="160"/>
      <c r="T142" s="160"/>
      <c r="U142" s="160"/>
      <c r="V142" s="160"/>
      <c r="W142" s="160"/>
      <c r="X142" s="160"/>
      <c r="Y142" s="160"/>
      <c r="Z142" s="149"/>
      <c r="AA142" s="149"/>
      <c r="AB142" s="149"/>
      <c r="AC142" s="149"/>
      <c r="AD142" s="149"/>
      <c r="AE142" s="149"/>
      <c r="AF142" s="149"/>
      <c r="AG142" s="149" t="s">
        <v>284</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2" x14ac:dyDescent="0.2">
      <c r="A143" s="156"/>
      <c r="B143" s="157"/>
      <c r="C143" s="251"/>
      <c r="D143" s="252"/>
      <c r="E143" s="252"/>
      <c r="F143" s="252"/>
      <c r="G143" s="252"/>
      <c r="H143" s="160"/>
      <c r="I143" s="160"/>
      <c r="J143" s="160"/>
      <c r="K143" s="160"/>
      <c r="L143" s="160"/>
      <c r="M143" s="160"/>
      <c r="N143" s="159"/>
      <c r="O143" s="159"/>
      <c r="P143" s="159"/>
      <c r="Q143" s="159"/>
      <c r="R143" s="160"/>
      <c r="S143" s="160"/>
      <c r="T143" s="160"/>
      <c r="U143" s="160"/>
      <c r="V143" s="160"/>
      <c r="W143" s="160"/>
      <c r="X143" s="160"/>
      <c r="Y143" s="160"/>
      <c r="Z143" s="149"/>
      <c r="AA143" s="149"/>
      <c r="AB143" s="149"/>
      <c r="AC143" s="149"/>
      <c r="AD143" s="149"/>
      <c r="AE143" s="149"/>
      <c r="AF143" s="149"/>
      <c r="AG143" s="149" t="s">
        <v>279</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
      <c r="A144" s="175">
        <v>35</v>
      </c>
      <c r="B144" s="176" t="s">
        <v>1064</v>
      </c>
      <c r="C144" s="185" t="s">
        <v>1065</v>
      </c>
      <c r="D144" s="177" t="s">
        <v>357</v>
      </c>
      <c r="E144" s="178">
        <v>18</v>
      </c>
      <c r="F144" s="179"/>
      <c r="G144" s="180">
        <f>ROUND(E144*F144,2)</f>
        <v>0</v>
      </c>
      <c r="H144" s="179"/>
      <c r="I144" s="180">
        <f>ROUND(E144*H144,2)</f>
        <v>0</v>
      </c>
      <c r="J144" s="179"/>
      <c r="K144" s="180">
        <f>ROUND(E144*J144,2)</f>
        <v>0</v>
      </c>
      <c r="L144" s="180">
        <v>21</v>
      </c>
      <c r="M144" s="180">
        <f>G144*(1+L144/100)</f>
        <v>0</v>
      </c>
      <c r="N144" s="178">
        <v>0</v>
      </c>
      <c r="O144" s="178">
        <f>ROUND(E144*N144,2)</f>
        <v>0</v>
      </c>
      <c r="P144" s="178">
        <v>0</v>
      </c>
      <c r="Q144" s="178">
        <f>ROUND(E144*P144,2)</f>
        <v>0</v>
      </c>
      <c r="R144" s="180" t="s">
        <v>962</v>
      </c>
      <c r="S144" s="180" t="s">
        <v>272</v>
      </c>
      <c r="T144" s="181" t="s">
        <v>272</v>
      </c>
      <c r="U144" s="160">
        <v>0.23</v>
      </c>
      <c r="V144" s="160">
        <f>ROUND(E144*U144,2)</f>
        <v>4.1399999999999997</v>
      </c>
      <c r="W144" s="160"/>
      <c r="X144" s="160" t="s">
        <v>313</v>
      </c>
      <c r="Y144" s="160" t="s">
        <v>275</v>
      </c>
      <c r="Z144" s="149"/>
      <c r="AA144" s="149"/>
      <c r="AB144" s="149"/>
      <c r="AC144" s="149"/>
      <c r="AD144" s="149"/>
      <c r="AE144" s="149"/>
      <c r="AF144" s="149"/>
      <c r="AG144" s="149" t="s">
        <v>554</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2" x14ac:dyDescent="0.2">
      <c r="A145" s="156"/>
      <c r="B145" s="157"/>
      <c r="C145" s="249" t="s">
        <v>944</v>
      </c>
      <c r="D145" s="250"/>
      <c r="E145" s="250"/>
      <c r="F145" s="250"/>
      <c r="G145" s="250"/>
      <c r="H145" s="160"/>
      <c r="I145" s="160"/>
      <c r="J145" s="160"/>
      <c r="K145" s="160"/>
      <c r="L145" s="160"/>
      <c r="M145" s="160"/>
      <c r="N145" s="159"/>
      <c r="O145" s="159"/>
      <c r="P145" s="159"/>
      <c r="Q145" s="159"/>
      <c r="R145" s="160"/>
      <c r="S145" s="160"/>
      <c r="T145" s="160"/>
      <c r="U145" s="160"/>
      <c r="V145" s="160"/>
      <c r="W145" s="160"/>
      <c r="X145" s="160"/>
      <c r="Y145" s="160"/>
      <c r="Z145" s="149"/>
      <c r="AA145" s="149"/>
      <c r="AB145" s="149"/>
      <c r="AC145" s="149"/>
      <c r="AD145" s="149"/>
      <c r="AE145" s="149"/>
      <c r="AF145" s="149"/>
      <c r="AG145" s="149" t="s">
        <v>278</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x14ac:dyDescent="0.2">
      <c r="A146" s="156"/>
      <c r="B146" s="157"/>
      <c r="C146" s="186" t="s">
        <v>1248</v>
      </c>
      <c r="D146" s="165"/>
      <c r="E146" s="166">
        <v>18</v>
      </c>
      <c r="F146" s="160"/>
      <c r="G146" s="160"/>
      <c r="H146" s="160"/>
      <c r="I146" s="160"/>
      <c r="J146" s="160"/>
      <c r="K146" s="160"/>
      <c r="L146" s="160"/>
      <c r="M146" s="160"/>
      <c r="N146" s="159"/>
      <c r="O146" s="159"/>
      <c r="P146" s="159"/>
      <c r="Q146" s="159"/>
      <c r="R146" s="160"/>
      <c r="S146" s="160"/>
      <c r="T146" s="160"/>
      <c r="U146" s="160"/>
      <c r="V146" s="160"/>
      <c r="W146" s="160"/>
      <c r="X146" s="160"/>
      <c r="Y146" s="160"/>
      <c r="Z146" s="149"/>
      <c r="AA146" s="149"/>
      <c r="AB146" s="149"/>
      <c r="AC146" s="149"/>
      <c r="AD146" s="149"/>
      <c r="AE146" s="149"/>
      <c r="AF146" s="149"/>
      <c r="AG146" s="149" t="s">
        <v>284</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x14ac:dyDescent="0.2">
      <c r="A147" s="156"/>
      <c r="B147" s="157"/>
      <c r="C147" s="251"/>
      <c r="D147" s="252"/>
      <c r="E147" s="252"/>
      <c r="F147" s="252"/>
      <c r="G147" s="252"/>
      <c r="H147" s="160"/>
      <c r="I147" s="160"/>
      <c r="J147" s="160"/>
      <c r="K147" s="160"/>
      <c r="L147" s="160"/>
      <c r="M147" s="160"/>
      <c r="N147" s="159"/>
      <c r="O147" s="159"/>
      <c r="P147" s="159"/>
      <c r="Q147" s="159"/>
      <c r="R147" s="160"/>
      <c r="S147" s="160"/>
      <c r="T147" s="160"/>
      <c r="U147" s="160"/>
      <c r="V147" s="160"/>
      <c r="W147" s="160"/>
      <c r="X147" s="160"/>
      <c r="Y147" s="160"/>
      <c r="Z147" s="149"/>
      <c r="AA147" s="149"/>
      <c r="AB147" s="149"/>
      <c r="AC147" s="149"/>
      <c r="AD147" s="149"/>
      <c r="AE147" s="149"/>
      <c r="AF147" s="149"/>
      <c r="AG147" s="149" t="s">
        <v>279</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
      <c r="A148" s="175">
        <v>36</v>
      </c>
      <c r="B148" s="176" t="s">
        <v>1249</v>
      </c>
      <c r="C148" s="185" t="s">
        <v>1250</v>
      </c>
      <c r="D148" s="177" t="s">
        <v>357</v>
      </c>
      <c r="E148" s="178">
        <v>34</v>
      </c>
      <c r="F148" s="179"/>
      <c r="G148" s="180">
        <f>ROUND(E148*F148,2)</f>
        <v>0</v>
      </c>
      <c r="H148" s="179"/>
      <c r="I148" s="180">
        <f>ROUND(E148*H148,2)</f>
        <v>0</v>
      </c>
      <c r="J148" s="179"/>
      <c r="K148" s="180">
        <f>ROUND(E148*J148,2)</f>
        <v>0</v>
      </c>
      <c r="L148" s="180">
        <v>21</v>
      </c>
      <c r="M148" s="180">
        <f>G148*(1+L148/100)</f>
        <v>0</v>
      </c>
      <c r="N148" s="178">
        <v>0</v>
      </c>
      <c r="O148" s="178">
        <f>ROUND(E148*N148,2)</f>
        <v>0</v>
      </c>
      <c r="P148" s="178">
        <v>0</v>
      </c>
      <c r="Q148" s="178">
        <f>ROUND(E148*P148,2)</f>
        <v>0</v>
      </c>
      <c r="R148" s="180" t="s">
        <v>962</v>
      </c>
      <c r="S148" s="180" t="s">
        <v>272</v>
      </c>
      <c r="T148" s="181" t="s">
        <v>272</v>
      </c>
      <c r="U148" s="160">
        <v>0.17</v>
      </c>
      <c r="V148" s="160">
        <f>ROUND(E148*U148,2)</f>
        <v>5.78</v>
      </c>
      <c r="W148" s="160"/>
      <c r="X148" s="160" t="s">
        <v>313</v>
      </c>
      <c r="Y148" s="160" t="s">
        <v>275</v>
      </c>
      <c r="Z148" s="149"/>
      <c r="AA148" s="149"/>
      <c r="AB148" s="149"/>
      <c r="AC148" s="149"/>
      <c r="AD148" s="149"/>
      <c r="AE148" s="149"/>
      <c r="AF148" s="149"/>
      <c r="AG148" s="149" t="s">
        <v>554</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2" x14ac:dyDescent="0.2">
      <c r="A149" s="156"/>
      <c r="B149" s="157"/>
      <c r="C149" s="249" t="s">
        <v>944</v>
      </c>
      <c r="D149" s="250"/>
      <c r="E149" s="250"/>
      <c r="F149" s="250"/>
      <c r="G149" s="250"/>
      <c r="H149" s="160"/>
      <c r="I149" s="160"/>
      <c r="J149" s="160"/>
      <c r="K149" s="160"/>
      <c r="L149" s="160"/>
      <c r="M149" s="160"/>
      <c r="N149" s="159"/>
      <c r="O149" s="159"/>
      <c r="P149" s="159"/>
      <c r="Q149" s="159"/>
      <c r="R149" s="160"/>
      <c r="S149" s="160"/>
      <c r="T149" s="160"/>
      <c r="U149" s="160"/>
      <c r="V149" s="160"/>
      <c r="W149" s="160"/>
      <c r="X149" s="160"/>
      <c r="Y149" s="160"/>
      <c r="Z149" s="149"/>
      <c r="AA149" s="149"/>
      <c r="AB149" s="149"/>
      <c r="AC149" s="149"/>
      <c r="AD149" s="149"/>
      <c r="AE149" s="149"/>
      <c r="AF149" s="149"/>
      <c r="AG149" s="149" t="s">
        <v>278</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2" x14ac:dyDescent="0.2">
      <c r="A150" s="156"/>
      <c r="B150" s="157"/>
      <c r="C150" s="186" t="s">
        <v>149</v>
      </c>
      <c r="D150" s="165"/>
      <c r="E150" s="166">
        <v>34</v>
      </c>
      <c r="F150" s="160"/>
      <c r="G150" s="160"/>
      <c r="H150" s="160"/>
      <c r="I150" s="160"/>
      <c r="J150" s="160"/>
      <c r="K150" s="160"/>
      <c r="L150" s="160"/>
      <c r="M150" s="160"/>
      <c r="N150" s="159"/>
      <c r="O150" s="159"/>
      <c r="P150" s="159"/>
      <c r="Q150" s="159"/>
      <c r="R150" s="160"/>
      <c r="S150" s="160"/>
      <c r="T150" s="160"/>
      <c r="U150" s="160"/>
      <c r="V150" s="160"/>
      <c r="W150" s="160"/>
      <c r="X150" s="160"/>
      <c r="Y150" s="160"/>
      <c r="Z150" s="149"/>
      <c r="AA150" s="149"/>
      <c r="AB150" s="149"/>
      <c r="AC150" s="149"/>
      <c r="AD150" s="149"/>
      <c r="AE150" s="149"/>
      <c r="AF150" s="149"/>
      <c r="AG150" s="149" t="s">
        <v>284</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2" x14ac:dyDescent="0.2">
      <c r="A151" s="156"/>
      <c r="B151" s="157"/>
      <c r="C151" s="251"/>
      <c r="D151" s="252"/>
      <c r="E151" s="252"/>
      <c r="F151" s="252"/>
      <c r="G151" s="252"/>
      <c r="H151" s="160"/>
      <c r="I151" s="160"/>
      <c r="J151" s="160"/>
      <c r="K151" s="160"/>
      <c r="L151" s="160"/>
      <c r="M151" s="160"/>
      <c r="N151" s="159"/>
      <c r="O151" s="159"/>
      <c r="P151" s="159"/>
      <c r="Q151" s="159"/>
      <c r="R151" s="160"/>
      <c r="S151" s="160"/>
      <c r="T151" s="160"/>
      <c r="U151" s="160"/>
      <c r="V151" s="160"/>
      <c r="W151" s="160"/>
      <c r="X151" s="160"/>
      <c r="Y151" s="160"/>
      <c r="Z151" s="149"/>
      <c r="AA151" s="149"/>
      <c r="AB151" s="149"/>
      <c r="AC151" s="149"/>
      <c r="AD151" s="149"/>
      <c r="AE151" s="149"/>
      <c r="AF151" s="149"/>
      <c r="AG151" s="149" t="s">
        <v>279</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1" x14ac:dyDescent="0.2">
      <c r="A152" s="175">
        <v>37</v>
      </c>
      <c r="B152" s="176" t="s">
        <v>1067</v>
      </c>
      <c r="C152" s="185" t="s">
        <v>1068</v>
      </c>
      <c r="D152" s="177" t="s">
        <v>357</v>
      </c>
      <c r="E152" s="178">
        <v>22</v>
      </c>
      <c r="F152" s="179"/>
      <c r="G152" s="180">
        <f>ROUND(E152*F152,2)</f>
        <v>0</v>
      </c>
      <c r="H152" s="179"/>
      <c r="I152" s="180">
        <f>ROUND(E152*H152,2)</f>
        <v>0</v>
      </c>
      <c r="J152" s="179"/>
      <c r="K152" s="180">
        <f>ROUND(E152*J152,2)</f>
        <v>0</v>
      </c>
      <c r="L152" s="180">
        <v>21</v>
      </c>
      <c r="M152" s="180">
        <f>G152*(1+L152/100)</f>
        <v>0</v>
      </c>
      <c r="N152" s="178">
        <v>0</v>
      </c>
      <c r="O152" s="178">
        <f>ROUND(E152*N152,2)</f>
        <v>0</v>
      </c>
      <c r="P152" s="178">
        <v>0</v>
      </c>
      <c r="Q152" s="178">
        <f>ROUND(E152*P152,2)</f>
        <v>0</v>
      </c>
      <c r="R152" s="180" t="s">
        <v>962</v>
      </c>
      <c r="S152" s="180" t="s">
        <v>272</v>
      </c>
      <c r="T152" s="181" t="s">
        <v>272</v>
      </c>
      <c r="U152" s="160">
        <v>0.21</v>
      </c>
      <c r="V152" s="160">
        <f>ROUND(E152*U152,2)</f>
        <v>4.62</v>
      </c>
      <c r="W152" s="160"/>
      <c r="X152" s="160" t="s">
        <v>313</v>
      </c>
      <c r="Y152" s="160" t="s">
        <v>275</v>
      </c>
      <c r="Z152" s="149"/>
      <c r="AA152" s="149"/>
      <c r="AB152" s="149"/>
      <c r="AC152" s="149"/>
      <c r="AD152" s="149"/>
      <c r="AE152" s="149"/>
      <c r="AF152" s="149"/>
      <c r="AG152" s="149" t="s">
        <v>554</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2" x14ac:dyDescent="0.2">
      <c r="A153" s="156"/>
      <c r="B153" s="157"/>
      <c r="C153" s="249" t="s">
        <v>944</v>
      </c>
      <c r="D153" s="250"/>
      <c r="E153" s="250"/>
      <c r="F153" s="250"/>
      <c r="G153" s="250"/>
      <c r="H153" s="160"/>
      <c r="I153" s="160"/>
      <c r="J153" s="160"/>
      <c r="K153" s="160"/>
      <c r="L153" s="160"/>
      <c r="M153" s="160"/>
      <c r="N153" s="159"/>
      <c r="O153" s="159"/>
      <c r="P153" s="159"/>
      <c r="Q153" s="159"/>
      <c r="R153" s="160"/>
      <c r="S153" s="160"/>
      <c r="T153" s="160"/>
      <c r="U153" s="160"/>
      <c r="V153" s="160"/>
      <c r="W153" s="160"/>
      <c r="X153" s="160"/>
      <c r="Y153" s="160"/>
      <c r="Z153" s="149"/>
      <c r="AA153" s="149"/>
      <c r="AB153" s="149"/>
      <c r="AC153" s="149"/>
      <c r="AD153" s="149"/>
      <c r="AE153" s="149"/>
      <c r="AF153" s="149"/>
      <c r="AG153" s="149" t="s">
        <v>278</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x14ac:dyDescent="0.2">
      <c r="A154" s="156"/>
      <c r="B154" s="157"/>
      <c r="C154" s="186" t="s">
        <v>1251</v>
      </c>
      <c r="D154" s="165"/>
      <c r="E154" s="166">
        <v>22</v>
      </c>
      <c r="F154" s="160"/>
      <c r="G154" s="160"/>
      <c r="H154" s="160"/>
      <c r="I154" s="160"/>
      <c r="J154" s="160"/>
      <c r="K154" s="160"/>
      <c r="L154" s="160"/>
      <c r="M154" s="160"/>
      <c r="N154" s="159"/>
      <c r="O154" s="159"/>
      <c r="P154" s="159"/>
      <c r="Q154" s="159"/>
      <c r="R154" s="160"/>
      <c r="S154" s="160"/>
      <c r="T154" s="160"/>
      <c r="U154" s="160"/>
      <c r="V154" s="160"/>
      <c r="W154" s="160"/>
      <c r="X154" s="160"/>
      <c r="Y154" s="160"/>
      <c r="Z154" s="149"/>
      <c r="AA154" s="149"/>
      <c r="AB154" s="149"/>
      <c r="AC154" s="149"/>
      <c r="AD154" s="149"/>
      <c r="AE154" s="149"/>
      <c r="AF154" s="149"/>
      <c r="AG154" s="149" t="s">
        <v>284</v>
      </c>
      <c r="AH154" s="149">
        <v>0</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x14ac:dyDescent="0.2">
      <c r="A155" s="156"/>
      <c r="B155" s="157"/>
      <c r="C155" s="251"/>
      <c r="D155" s="252"/>
      <c r="E155" s="252"/>
      <c r="F155" s="252"/>
      <c r="G155" s="252"/>
      <c r="H155" s="160"/>
      <c r="I155" s="160"/>
      <c r="J155" s="160"/>
      <c r="K155" s="160"/>
      <c r="L155" s="160"/>
      <c r="M155" s="160"/>
      <c r="N155" s="159"/>
      <c r="O155" s="159"/>
      <c r="P155" s="159"/>
      <c r="Q155" s="159"/>
      <c r="R155" s="160"/>
      <c r="S155" s="160"/>
      <c r="T155" s="160"/>
      <c r="U155" s="160"/>
      <c r="V155" s="160"/>
      <c r="W155" s="160"/>
      <c r="X155" s="160"/>
      <c r="Y155" s="160"/>
      <c r="Z155" s="149"/>
      <c r="AA155" s="149"/>
      <c r="AB155" s="149"/>
      <c r="AC155" s="149"/>
      <c r="AD155" s="149"/>
      <c r="AE155" s="149"/>
      <c r="AF155" s="149"/>
      <c r="AG155" s="149" t="s">
        <v>279</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x14ac:dyDescent="0.2">
      <c r="A156" s="175">
        <v>38</v>
      </c>
      <c r="B156" s="176" t="s">
        <v>1075</v>
      </c>
      <c r="C156" s="185" t="s">
        <v>1076</v>
      </c>
      <c r="D156" s="177" t="s">
        <v>330</v>
      </c>
      <c r="E156" s="178">
        <v>170</v>
      </c>
      <c r="F156" s="179"/>
      <c r="G156" s="180">
        <f>ROUND(E156*F156,2)</f>
        <v>0</v>
      </c>
      <c r="H156" s="179"/>
      <c r="I156" s="180">
        <f>ROUND(E156*H156,2)</f>
        <v>0</v>
      </c>
      <c r="J156" s="179"/>
      <c r="K156" s="180">
        <f>ROUND(E156*J156,2)</f>
        <v>0</v>
      </c>
      <c r="L156" s="180">
        <v>21</v>
      </c>
      <c r="M156" s="180">
        <f>G156*(1+L156/100)</f>
        <v>0</v>
      </c>
      <c r="N156" s="178">
        <v>1.8000000000000001E-4</v>
      </c>
      <c r="O156" s="178">
        <f>ROUND(E156*N156,2)</f>
        <v>0.03</v>
      </c>
      <c r="P156" s="178">
        <v>0</v>
      </c>
      <c r="Q156" s="178">
        <f>ROUND(E156*P156,2)</f>
        <v>0</v>
      </c>
      <c r="R156" s="180" t="s">
        <v>962</v>
      </c>
      <c r="S156" s="180" t="s">
        <v>272</v>
      </c>
      <c r="T156" s="181" t="s">
        <v>272</v>
      </c>
      <c r="U156" s="160">
        <v>7.0000000000000007E-2</v>
      </c>
      <c r="V156" s="160">
        <f>ROUND(E156*U156,2)</f>
        <v>11.9</v>
      </c>
      <c r="W156" s="160"/>
      <c r="X156" s="160" t="s">
        <v>313</v>
      </c>
      <c r="Y156" s="160" t="s">
        <v>275</v>
      </c>
      <c r="Z156" s="149"/>
      <c r="AA156" s="149"/>
      <c r="AB156" s="149"/>
      <c r="AC156" s="149"/>
      <c r="AD156" s="149"/>
      <c r="AE156" s="149"/>
      <c r="AF156" s="149"/>
      <c r="AG156" s="149" t="s">
        <v>554</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x14ac:dyDescent="0.2">
      <c r="A157" s="156"/>
      <c r="B157" s="157"/>
      <c r="C157" s="249" t="s">
        <v>1077</v>
      </c>
      <c r="D157" s="250"/>
      <c r="E157" s="250"/>
      <c r="F157" s="250"/>
      <c r="G157" s="250"/>
      <c r="H157" s="160"/>
      <c r="I157" s="160"/>
      <c r="J157" s="160"/>
      <c r="K157" s="160"/>
      <c r="L157" s="160"/>
      <c r="M157" s="160"/>
      <c r="N157" s="159"/>
      <c r="O157" s="159"/>
      <c r="P157" s="159"/>
      <c r="Q157" s="159"/>
      <c r="R157" s="160"/>
      <c r="S157" s="160"/>
      <c r="T157" s="160"/>
      <c r="U157" s="160"/>
      <c r="V157" s="160"/>
      <c r="W157" s="160"/>
      <c r="X157" s="160"/>
      <c r="Y157" s="160"/>
      <c r="Z157" s="149"/>
      <c r="AA157" s="149"/>
      <c r="AB157" s="149"/>
      <c r="AC157" s="149"/>
      <c r="AD157" s="149"/>
      <c r="AE157" s="149"/>
      <c r="AF157" s="149"/>
      <c r="AG157" s="149" t="s">
        <v>278</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x14ac:dyDescent="0.2">
      <c r="A158" s="156"/>
      <c r="B158" s="157"/>
      <c r="C158" s="186" t="s">
        <v>1252</v>
      </c>
      <c r="D158" s="165"/>
      <c r="E158" s="166">
        <v>170</v>
      </c>
      <c r="F158" s="160"/>
      <c r="G158" s="160"/>
      <c r="H158" s="160"/>
      <c r="I158" s="160"/>
      <c r="J158" s="160"/>
      <c r="K158" s="160"/>
      <c r="L158" s="160"/>
      <c r="M158" s="160"/>
      <c r="N158" s="159"/>
      <c r="O158" s="159"/>
      <c r="P158" s="159"/>
      <c r="Q158" s="159"/>
      <c r="R158" s="160"/>
      <c r="S158" s="160"/>
      <c r="T158" s="160"/>
      <c r="U158" s="160"/>
      <c r="V158" s="160"/>
      <c r="W158" s="160"/>
      <c r="X158" s="160"/>
      <c r="Y158" s="160"/>
      <c r="Z158" s="149"/>
      <c r="AA158" s="149"/>
      <c r="AB158" s="149"/>
      <c r="AC158" s="149"/>
      <c r="AD158" s="149"/>
      <c r="AE158" s="149"/>
      <c r="AF158" s="149"/>
      <c r="AG158" s="149" t="s">
        <v>284</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x14ac:dyDescent="0.2">
      <c r="A159" s="156"/>
      <c r="B159" s="157"/>
      <c r="C159" s="251"/>
      <c r="D159" s="252"/>
      <c r="E159" s="252"/>
      <c r="F159" s="252"/>
      <c r="G159" s="252"/>
      <c r="H159" s="160"/>
      <c r="I159" s="160"/>
      <c r="J159" s="160"/>
      <c r="K159" s="160"/>
      <c r="L159" s="160"/>
      <c r="M159" s="160"/>
      <c r="N159" s="159"/>
      <c r="O159" s="159"/>
      <c r="P159" s="159"/>
      <c r="Q159" s="159"/>
      <c r="R159" s="160"/>
      <c r="S159" s="160"/>
      <c r="T159" s="160"/>
      <c r="U159" s="160"/>
      <c r="V159" s="160"/>
      <c r="W159" s="160"/>
      <c r="X159" s="160"/>
      <c r="Y159" s="160"/>
      <c r="Z159" s="149"/>
      <c r="AA159" s="149"/>
      <c r="AB159" s="149"/>
      <c r="AC159" s="149"/>
      <c r="AD159" s="149"/>
      <c r="AE159" s="149"/>
      <c r="AF159" s="149"/>
      <c r="AG159" s="149" t="s">
        <v>279</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
      <c r="A160" s="175">
        <v>39</v>
      </c>
      <c r="B160" s="176" t="s">
        <v>1079</v>
      </c>
      <c r="C160" s="185" t="s">
        <v>1080</v>
      </c>
      <c r="D160" s="177" t="s">
        <v>330</v>
      </c>
      <c r="E160" s="178">
        <v>170</v>
      </c>
      <c r="F160" s="179"/>
      <c r="G160" s="180">
        <f>ROUND(E160*F160,2)</f>
        <v>0</v>
      </c>
      <c r="H160" s="179"/>
      <c r="I160" s="180">
        <f>ROUND(E160*H160,2)</f>
        <v>0</v>
      </c>
      <c r="J160" s="179"/>
      <c r="K160" s="180">
        <f>ROUND(E160*J160,2)</f>
        <v>0</v>
      </c>
      <c r="L160" s="180">
        <v>21</v>
      </c>
      <c r="M160" s="180">
        <f>G160*(1+L160/100)</f>
        <v>0</v>
      </c>
      <c r="N160" s="178">
        <v>1.0000000000000001E-5</v>
      </c>
      <c r="O160" s="178">
        <f>ROUND(E160*N160,2)</f>
        <v>0</v>
      </c>
      <c r="P160" s="178">
        <v>0</v>
      </c>
      <c r="Q160" s="178">
        <f>ROUND(E160*P160,2)</f>
        <v>0</v>
      </c>
      <c r="R160" s="180" t="s">
        <v>962</v>
      </c>
      <c r="S160" s="180" t="s">
        <v>272</v>
      </c>
      <c r="T160" s="181" t="s">
        <v>272</v>
      </c>
      <c r="U160" s="160">
        <v>0.06</v>
      </c>
      <c r="V160" s="160">
        <f>ROUND(E160*U160,2)</f>
        <v>10.199999999999999</v>
      </c>
      <c r="W160" s="160"/>
      <c r="X160" s="160" t="s">
        <v>313</v>
      </c>
      <c r="Y160" s="160" t="s">
        <v>275</v>
      </c>
      <c r="Z160" s="149"/>
      <c r="AA160" s="149"/>
      <c r="AB160" s="149"/>
      <c r="AC160" s="149"/>
      <c r="AD160" s="149"/>
      <c r="AE160" s="149"/>
      <c r="AF160" s="149"/>
      <c r="AG160" s="149" t="s">
        <v>554</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x14ac:dyDescent="0.2">
      <c r="A161" s="156"/>
      <c r="B161" s="157"/>
      <c r="C161" s="249" t="s">
        <v>1081</v>
      </c>
      <c r="D161" s="250"/>
      <c r="E161" s="250"/>
      <c r="F161" s="250"/>
      <c r="G161" s="250"/>
      <c r="H161" s="160"/>
      <c r="I161" s="160"/>
      <c r="J161" s="160"/>
      <c r="K161" s="160"/>
      <c r="L161" s="160"/>
      <c r="M161" s="160"/>
      <c r="N161" s="159"/>
      <c r="O161" s="159"/>
      <c r="P161" s="159"/>
      <c r="Q161" s="159"/>
      <c r="R161" s="160"/>
      <c r="S161" s="160"/>
      <c r="T161" s="160"/>
      <c r="U161" s="160"/>
      <c r="V161" s="160"/>
      <c r="W161" s="160"/>
      <c r="X161" s="160"/>
      <c r="Y161" s="160"/>
      <c r="Z161" s="149"/>
      <c r="AA161" s="149"/>
      <c r="AB161" s="149"/>
      <c r="AC161" s="149"/>
      <c r="AD161" s="149"/>
      <c r="AE161" s="149"/>
      <c r="AF161" s="149"/>
      <c r="AG161" s="149" t="s">
        <v>278</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x14ac:dyDescent="0.2">
      <c r="A162" s="156"/>
      <c r="B162" s="157"/>
      <c r="C162" s="186" t="s">
        <v>1252</v>
      </c>
      <c r="D162" s="165"/>
      <c r="E162" s="166">
        <v>170</v>
      </c>
      <c r="F162" s="160"/>
      <c r="G162" s="160"/>
      <c r="H162" s="160"/>
      <c r="I162" s="160"/>
      <c r="J162" s="160"/>
      <c r="K162" s="160"/>
      <c r="L162" s="160"/>
      <c r="M162" s="160"/>
      <c r="N162" s="159"/>
      <c r="O162" s="159"/>
      <c r="P162" s="159"/>
      <c r="Q162" s="159"/>
      <c r="R162" s="160"/>
      <c r="S162" s="160"/>
      <c r="T162" s="160"/>
      <c r="U162" s="160"/>
      <c r="V162" s="160"/>
      <c r="W162" s="160"/>
      <c r="X162" s="160"/>
      <c r="Y162" s="160"/>
      <c r="Z162" s="149"/>
      <c r="AA162" s="149"/>
      <c r="AB162" s="149"/>
      <c r="AC162" s="149"/>
      <c r="AD162" s="149"/>
      <c r="AE162" s="149"/>
      <c r="AF162" s="149"/>
      <c r="AG162" s="149" t="s">
        <v>284</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2" x14ac:dyDescent="0.2">
      <c r="A163" s="156"/>
      <c r="B163" s="157"/>
      <c r="C163" s="251"/>
      <c r="D163" s="252"/>
      <c r="E163" s="252"/>
      <c r="F163" s="252"/>
      <c r="G163" s="252"/>
      <c r="H163" s="160"/>
      <c r="I163" s="160"/>
      <c r="J163" s="160"/>
      <c r="K163" s="160"/>
      <c r="L163" s="160"/>
      <c r="M163" s="160"/>
      <c r="N163" s="159"/>
      <c r="O163" s="159"/>
      <c r="P163" s="159"/>
      <c r="Q163" s="159"/>
      <c r="R163" s="160"/>
      <c r="S163" s="160"/>
      <c r="T163" s="160"/>
      <c r="U163" s="160"/>
      <c r="V163" s="160"/>
      <c r="W163" s="160"/>
      <c r="X163" s="160"/>
      <c r="Y163" s="160"/>
      <c r="Z163" s="149"/>
      <c r="AA163" s="149"/>
      <c r="AB163" s="149"/>
      <c r="AC163" s="149"/>
      <c r="AD163" s="149"/>
      <c r="AE163" s="149"/>
      <c r="AF163" s="149"/>
      <c r="AG163" s="149" t="s">
        <v>279</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x14ac:dyDescent="0.2">
      <c r="A164" s="175">
        <v>40</v>
      </c>
      <c r="B164" s="176" t="s">
        <v>1093</v>
      </c>
      <c r="C164" s="185" t="s">
        <v>1094</v>
      </c>
      <c r="D164" s="177" t="s">
        <v>330</v>
      </c>
      <c r="E164" s="178">
        <v>85</v>
      </c>
      <c r="F164" s="179"/>
      <c r="G164" s="180">
        <f>ROUND(E164*F164,2)</f>
        <v>0</v>
      </c>
      <c r="H164" s="179"/>
      <c r="I164" s="180">
        <f>ROUND(E164*H164,2)</f>
        <v>0</v>
      </c>
      <c r="J164" s="179"/>
      <c r="K164" s="180">
        <f>ROUND(E164*J164,2)</f>
        <v>0</v>
      </c>
      <c r="L164" s="180">
        <v>21</v>
      </c>
      <c r="M164" s="180">
        <f>G164*(1+L164/100)</f>
        <v>0</v>
      </c>
      <c r="N164" s="178">
        <v>0</v>
      </c>
      <c r="O164" s="178">
        <f>ROUND(E164*N164,2)</f>
        <v>0</v>
      </c>
      <c r="P164" s="178">
        <v>0</v>
      </c>
      <c r="Q164" s="178">
        <f>ROUND(E164*P164,2)</f>
        <v>0</v>
      </c>
      <c r="R164" s="180"/>
      <c r="S164" s="180" t="s">
        <v>354</v>
      </c>
      <c r="T164" s="181" t="s">
        <v>273</v>
      </c>
      <c r="U164" s="160">
        <v>0.15</v>
      </c>
      <c r="V164" s="160">
        <f>ROUND(E164*U164,2)</f>
        <v>12.75</v>
      </c>
      <c r="W164" s="160"/>
      <c r="X164" s="160" t="s">
        <v>313</v>
      </c>
      <c r="Y164" s="160" t="s">
        <v>275</v>
      </c>
      <c r="Z164" s="149"/>
      <c r="AA164" s="149"/>
      <c r="AB164" s="149"/>
      <c r="AC164" s="149"/>
      <c r="AD164" s="149"/>
      <c r="AE164" s="149"/>
      <c r="AF164" s="149"/>
      <c r="AG164" s="149" t="s">
        <v>554</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x14ac:dyDescent="0.2">
      <c r="A165" s="156"/>
      <c r="B165" s="157"/>
      <c r="C165" s="249" t="s">
        <v>1095</v>
      </c>
      <c r="D165" s="250"/>
      <c r="E165" s="250"/>
      <c r="F165" s="250"/>
      <c r="G165" s="250"/>
      <c r="H165" s="160"/>
      <c r="I165" s="160"/>
      <c r="J165" s="160"/>
      <c r="K165" s="160"/>
      <c r="L165" s="160"/>
      <c r="M165" s="160"/>
      <c r="N165" s="159"/>
      <c r="O165" s="159"/>
      <c r="P165" s="159"/>
      <c r="Q165" s="159"/>
      <c r="R165" s="160"/>
      <c r="S165" s="160"/>
      <c r="T165" s="160"/>
      <c r="U165" s="160"/>
      <c r="V165" s="160"/>
      <c r="W165" s="160"/>
      <c r="X165" s="160"/>
      <c r="Y165" s="160"/>
      <c r="Z165" s="149"/>
      <c r="AA165" s="149"/>
      <c r="AB165" s="149"/>
      <c r="AC165" s="149"/>
      <c r="AD165" s="149"/>
      <c r="AE165" s="149"/>
      <c r="AF165" s="149"/>
      <c r="AG165" s="149" t="s">
        <v>278</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2" x14ac:dyDescent="0.2">
      <c r="A166" s="156"/>
      <c r="B166" s="157"/>
      <c r="C166" s="186" t="s">
        <v>1253</v>
      </c>
      <c r="D166" s="165"/>
      <c r="E166" s="166">
        <v>85</v>
      </c>
      <c r="F166" s="160"/>
      <c r="G166" s="160"/>
      <c r="H166" s="160"/>
      <c r="I166" s="160"/>
      <c r="J166" s="160"/>
      <c r="K166" s="160"/>
      <c r="L166" s="160"/>
      <c r="M166" s="160"/>
      <c r="N166" s="159"/>
      <c r="O166" s="159"/>
      <c r="P166" s="159"/>
      <c r="Q166" s="159"/>
      <c r="R166" s="160"/>
      <c r="S166" s="160"/>
      <c r="T166" s="160"/>
      <c r="U166" s="160"/>
      <c r="V166" s="160"/>
      <c r="W166" s="160"/>
      <c r="X166" s="160"/>
      <c r="Y166" s="160"/>
      <c r="Z166" s="149"/>
      <c r="AA166" s="149"/>
      <c r="AB166" s="149"/>
      <c r="AC166" s="149"/>
      <c r="AD166" s="149"/>
      <c r="AE166" s="149"/>
      <c r="AF166" s="149"/>
      <c r="AG166" s="149" t="s">
        <v>284</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2" x14ac:dyDescent="0.2">
      <c r="A167" s="156"/>
      <c r="B167" s="157"/>
      <c r="C167" s="251"/>
      <c r="D167" s="252"/>
      <c r="E167" s="252"/>
      <c r="F167" s="252"/>
      <c r="G167" s="252"/>
      <c r="H167" s="160"/>
      <c r="I167" s="160"/>
      <c r="J167" s="160"/>
      <c r="K167" s="160"/>
      <c r="L167" s="160"/>
      <c r="M167" s="160"/>
      <c r="N167" s="159"/>
      <c r="O167" s="159"/>
      <c r="P167" s="159"/>
      <c r="Q167" s="159"/>
      <c r="R167" s="160"/>
      <c r="S167" s="160"/>
      <c r="T167" s="160"/>
      <c r="U167" s="160"/>
      <c r="V167" s="160"/>
      <c r="W167" s="160"/>
      <c r="X167" s="160"/>
      <c r="Y167" s="160"/>
      <c r="Z167" s="149"/>
      <c r="AA167" s="149"/>
      <c r="AB167" s="149"/>
      <c r="AC167" s="149"/>
      <c r="AD167" s="149"/>
      <c r="AE167" s="149"/>
      <c r="AF167" s="149"/>
      <c r="AG167" s="149" t="s">
        <v>279</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
      <c r="A168" s="175">
        <v>41</v>
      </c>
      <c r="B168" s="176" t="s">
        <v>1096</v>
      </c>
      <c r="C168" s="185" t="s">
        <v>1097</v>
      </c>
      <c r="D168" s="177" t="s">
        <v>472</v>
      </c>
      <c r="E168" s="178">
        <v>8</v>
      </c>
      <c r="F168" s="179"/>
      <c r="G168" s="180">
        <f>ROUND(E168*F168,2)</f>
        <v>0</v>
      </c>
      <c r="H168" s="179"/>
      <c r="I168" s="180">
        <f>ROUND(E168*H168,2)</f>
        <v>0</v>
      </c>
      <c r="J168" s="179"/>
      <c r="K168" s="180">
        <f>ROUND(E168*J168,2)</f>
        <v>0</v>
      </c>
      <c r="L168" s="180">
        <v>21</v>
      </c>
      <c r="M168" s="180">
        <f>G168*(1+L168/100)</f>
        <v>0</v>
      </c>
      <c r="N168" s="178">
        <v>0</v>
      </c>
      <c r="O168" s="178">
        <f>ROUND(E168*N168,2)</f>
        <v>0</v>
      </c>
      <c r="P168" s="178">
        <v>0</v>
      </c>
      <c r="Q168" s="178">
        <f>ROUND(E168*P168,2)</f>
        <v>0</v>
      </c>
      <c r="R168" s="180" t="s">
        <v>473</v>
      </c>
      <c r="S168" s="180" t="s">
        <v>272</v>
      </c>
      <c r="T168" s="181" t="s">
        <v>272</v>
      </c>
      <c r="U168" s="160">
        <v>1</v>
      </c>
      <c r="V168" s="160">
        <f>ROUND(E168*U168,2)</f>
        <v>8</v>
      </c>
      <c r="W168" s="160"/>
      <c r="X168" s="160" t="s">
        <v>160</v>
      </c>
      <c r="Y168" s="160" t="s">
        <v>275</v>
      </c>
      <c r="Z168" s="149"/>
      <c r="AA168" s="149"/>
      <c r="AB168" s="149"/>
      <c r="AC168" s="149"/>
      <c r="AD168" s="149"/>
      <c r="AE168" s="149"/>
      <c r="AF168" s="149"/>
      <c r="AG168" s="149" t="s">
        <v>1006</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2" x14ac:dyDescent="0.2">
      <c r="A169" s="156"/>
      <c r="B169" s="157"/>
      <c r="C169" s="186" t="s">
        <v>157</v>
      </c>
      <c r="D169" s="165"/>
      <c r="E169" s="166">
        <v>8</v>
      </c>
      <c r="F169" s="160"/>
      <c r="G169" s="160"/>
      <c r="H169" s="160"/>
      <c r="I169" s="160"/>
      <c r="J169" s="160"/>
      <c r="K169" s="160"/>
      <c r="L169" s="160"/>
      <c r="M169" s="160"/>
      <c r="N169" s="159"/>
      <c r="O169" s="159"/>
      <c r="P169" s="159"/>
      <c r="Q169" s="159"/>
      <c r="R169" s="160"/>
      <c r="S169" s="160"/>
      <c r="T169" s="160"/>
      <c r="U169" s="160"/>
      <c r="V169" s="160"/>
      <c r="W169" s="160"/>
      <c r="X169" s="160"/>
      <c r="Y169" s="160"/>
      <c r="Z169" s="149"/>
      <c r="AA169" s="149"/>
      <c r="AB169" s="149"/>
      <c r="AC169" s="149"/>
      <c r="AD169" s="149"/>
      <c r="AE169" s="149"/>
      <c r="AF169" s="149"/>
      <c r="AG169" s="149" t="s">
        <v>284</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2" x14ac:dyDescent="0.2">
      <c r="A170" s="156"/>
      <c r="B170" s="157"/>
      <c r="C170" s="251"/>
      <c r="D170" s="252"/>
      <c r="E170" s="252"/>
      <c r="F170" s="252"/>
      <c r="G170" s="252"/>
      <c r="H170" s="160"/>
      <c r="I170" s="160"/>
      <c r="J170" s="160"/>
      <c r="K170" s="160"/>
      <c r="L170" s="160"/>
      <c r="M170" s="160"/>
      <c r="N170" s="159"/>
      <c r="O170" s="159"/>
      <c r="P170" s="159"/>
      <c r="Q170" s="159"/>
      <c r="R170" s="160"/>
      <c r="S170" s="160"/>
      <c r="T170" s="160"/>
      <c r="U170" s="160"/>
      <c r="V170" s="160"/>
      <c r="W170" s="160"/>
      <c r="X170" s="160"/>
      <c r="Y170" s="160"/>
      <c r="Z170" s="149"/>
      <c r="AA170" s="149"/>
      <c r="AB170" s="149"/>
      <c r="AC170" s="149"/>
      <c r="AD170" s="149"/>
      <c r="AE170" s="149"/>
      <c r="AF170" s="149"/>
      <c r="AG170" s="149" t="s">
        <v>279</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1" x14ac:dyDescent="0.2">
      <c r="A171" s="175">
        <v>42</v>
      </c>
      <c r="B171" s="176" t="s">
        <v>1098</v>
      </c>
      <c r="C171" s="185" t="s">
        <v>1008</v>
      </c>
      <c r="D171" s="177" t="s">
        <v>472</v>
      </c>
      <c r="E171" s="178">
        <v>30</v>
      </c>
      <c r="F171" s="179"/>
      <c r="G171" s="180">
        <f>ROUND(E171*F171,2)</f>
        <v>0</v>
      </c>
      <c r="H171" s="179"/>
      <c r="I171" s="180">
        <f>ROUND(E171*H171,2)</f>
        <v>0</v>
      </c>
      <c r="J171" s="179"/>
      <c r="K171" s="180">
        <f>ROUND(E171*J171,2)</f>
        <v>0</v>
      </c>
      <c r="L171" s="180">
        <v>21</v>
      </c>
      <c r="M171" s="180">
        <f>G171*(1+L171/100)</f>
        <v>0</v>
      </c>
      <c r="N171" s="178">
        <v>0</v>
      </c>
      <c r="O171" s="178">
        <f>ROUND(E171*N171,2)</f>
        <v>0</v>
      </c>
      <c r="P171" s="178">
        <v>0</v>
      </c>
      <c r="Q171" s="178">
        <f>ROUND(E171*P171,2)</f>
        <v>0</v>
      </c>
      <c r="R171" s="180"/>
      <c r="S171" s="180" t="s">
        <v>354</v>
      </c>
      <c r="T171" s="181" t="s">
        <v>272</v>
      </c>
      <c r="U171" s="160">
        <v>1</v>
      </c>
      <c r="V171" s="160">
        <f>ROUND(E171*U171,2)</f>
        <v>30</v>
      </c>
      <c r="W171" s="160"/>
      <c r="X171" s="160" t="s">
        <v>160</v>
      </c>
      <c r="Y171" s="160" t="s">
        <v>275</v>
      </c>
      <c r="Z171" s="149"/>
      <c r="AA171" s="149"/>
      <c r="AB171" s="149"/>
      <c r="AC171" s="149"/>
      <c r="AD171" s="149"/>
      <c r="AE171" s="149"/>
      <c r="AF171" s="149"/>
      <c r="AG171" s="149" t="s">
        <v>1006</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2" x14ac:dyDescent="0.2">
      <c r="A172" s="156"/>
      <c r="B172" s="157"/>
      <c r="C172" s="186" t="s">
        <v>995</v>
      </c>
      <c r="D172" s="165"/>
      <c r="E172" s="166">
        <v>30</v>
      </c>
      <c r="F172" s="160"/>
      <c r="G172" s="160"/>
      <c r="H172" s="160"/>
      <c r="I172" s="160"/>
      <c r="J172" s="160"/>
      <c r="K172" s="160"/>
      <c r="L172" s="160"/>
      <c r="M172" s="160"/>
      <c r="N172" s="159"/>
      <c r="O172" s="159"/>
      <c r="P172" s="159"/>
      <c r="Q172" s="159"/>
      <c r="R172" s="160"/>
      <c r="S172" s="160"/>
      <c r="T172" s="160"/>
      <c r="U172" s="160"/>
      <c r="V172" s="160"/>
      <c r="W172" s="160"/>
      <c r="X172" s="160"/>
      <c r="Y172" s="160"/>
      <c r="Z172" s="149"/>
      <c r="AA172" s="149"/>
      <c r="AB172" s="149"/>
      <c r="AC172" s="149"/>
      <c r="AD172" s="149"/>
      <c r="AE172" s="149"/>
      <c r="AF172" s="149"/>
      <c r="AG172" s="149" t="s">
        <v>284</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2" x14ac:dyDescent="0.2">
      <c r="A173" s="156"/>
      <c r="B173" s="157"/>
      <c r="C173" s="251"/>
      <c r="D173" s="252"/>
      <c r="E173" s="252"/>
      <c r="F173" s="252"/>
      <c r="G173" s="252"/>
      <c r="H173" s="160"/>
      <c r="I173" s="160"/>
      <c r="J173" s="160"/>
      <c r="K173" s="160"/>
      <c r="L173" s="160"/>
      <c r="M173" s="160"/>
      <c r="N173" s="159"/>
      <c r="O173" s="159"/>
      <c r="P173" s="159"/>
      <c r="Q173" s="159"/>
      <c r="R173" s="160"/>
      <c r="S173" s="160"/>
      <c r="T173" s="160"/>
      <c r="U173" s="160"/>
      <c r="V173" s="160"/>
      <c r="W173" s="160"/>
      <c r="X173" s="160"/>
      <c r="Y173" s="160"/>
      <c r="Z173" s="149"/>
      <c r="AA173" s="149"/>
      <c r="AB173" s="149"/>
      <c r="AC173" s="149"/>
      <c r="AD173" s="149"/>
      <c r="AE173" s="149"/>
      <c r="AF173" s="149"/>
      <c r="AG173" s="149" t="s">
        <v>279</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ht="22.5" outlineLevel="1" x14ac:dyDescent="0.2">
      <c r="A174" s="175">
        <v>43</v>
      </c>
      <c r="B174" s="176" t="s">
        <v>1254</v>
      </c>
      <c r="C174" s="185" t="s">
        <v>1255</v>
      </c>
      <c r="D174" s="177" t="s">
        <v>330</v>
      </c>
      <c r="E174" s="178">
        <v>35</v>
      </c>
      <c r="F174" s="179"/>
      <c r="G174" s="180">
        <f>ROUND(E174*F174,2)</f>
        <v>0</v>
      </c>
      <c r="H174" s="179"/>
      <c r="I174" s="180">
        <f>ROUND(E174*H174,2)</f>
        <v>0</v>
      </c>
      <c r="J174" s="179"/>
      <c r="K174" s="180">
        <f>ROUND(E174*J174,2)</f>
        <v>0</v>
      </c>
      <c r="L174" s="180">
        <v>21</v>
      </c>
      <c r="M174" s="180">
        <f>G174*(1+L174/100)</f>
        <v>0</v>
      </c>
      <c r="N174" s="178">
        <v>3.0000000000000001E-5</v>
      </c>
      <c r="O174" s="178">
        <f>ROUND(E174*N174,2)</f>
        <v>0</v>
      </c>
      <c r="P174" s="178">
        <v>0</v>
      </c>
      <c r="Q174" s="178">
        <f>ROUND(E174*P174,2)</f>
        <v>0</v>
      </c>
      <c r="R174" s="180" t="s">
        <v>378</v>
      </c>
      <c r="S174" s="180" t="s">
        <v>272</v>
      </c>
      <c r="T174" s="181" t="s">
        <v>272</v>
      </c>
      <c r="U174" s="160">
        <v>0</v>
      </c>
      <c r="V174" s="160">
        <f>ROUND(E174*U174,2)</f>
        <v>0</v>
      </c>
      <c r="W174" s="160"/>
      <c r="X174" s="160" t="s">
        <v>379</v>
      </c>
      <c r="Y174" s="160" t="s">
        <v>275</v>
      </c>
      <c r="Z174" s="149"/>
      <c r="AA174" s="149"/>
      <c r="AB174" s="149"/>
      <c r="AC174" s="149"/>
      <c r="AD174" s="149"/>
      <c r="AE174" s="149"/>
      <c r="AF174" s="149"/>
      <c r="AG174" s="149" t="s">
        <v>597</v>
      </c>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2" x14ac:dyDescent="0.2">
      <c r="A175" s="156"/>
      <c r="B175" s="157"/>
      <c r="C175" s="249" t="s">
        <v>944</v>
      </c>
      <c r="D175" s="250"/>
      <c r="E175" s="250"/>
      <c r="F175" s="250"/>
      <c r="G175" s="250"/>
      <c r="H175" s="160"/>
      <c r="I175" s="160"/>
      <c r="J175" s="160"/>
      <c r="K175" s="160"/>
      <c r="L175" s="160"/>
      <c r="M175" s="160"/>
      <c r="N175" s="159"/>
      <c r="O175" s="159"/>
      <c r="P175" s="159"/>
      <c r="Q175" s="159"/>
      <c r="R175" s="160"/>
      <c r="S175" s="160"/>
      <c r="T175" s="160"/>
      <c r="U175" s="160"/>
      <c r="V175" s="160"/>
      <c r="W175" s="160"/>
      <c r="X175" s="160"/>
      <c r="Y175" s="160"/>
      <c r="Z175" s="149"/>
      <c r="AA175" s="149"/>
      <c r="AB175" s="149"/>
      <c r="AC175" s="149"/>
      <c r="AD175" s="149"/>
      <c r="AE175" s="149"/>
      <c r="AF175" s="149"/>
      <c r="AG175" s="149" t="s">
        <v>278</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2" x14ac:dyDescent="0.2">
      <c r="A176" s="156"/>
      <c r="B176" s="157"/>
      <c r="C176" s="186" t="s">
        <v>1256</v>
      </c>
      <c r="D176" s="165"/>
      <c r="E176" s="166">
        <v>35</v>
      </c>
      <c r="F176" s="160"/>
      <c r="G176" s="160"/>
      <c r="H176" s="160"/>
      <c r="I176" s="160"/>
      <c r="J176" s="160"/>
      <c r="K176" s="160"/>
      <c r="L176" s="160"/>
      <c r="M176" s="160"/>
      <c r="N176" s="159"/>
      <c r="O176" s="159"/>
      <c r="P176" s="159"/>
      <c r="Q176" s="159"/>
      <c r="R176" s="160"/>
      <c r="S176" s="160"/>
      <c r="T176" s="160"/>
      <c r="U176" s="160"/>
      <c r="V176" s="160"/>
      <c r="W176" s="160"/>
      <c r="X176" s="160"/>
      <c r="Y176" s="160"/>
      <c r="Z176" s="149"/>
      <c r="AA176" s="149"/>
      <c r="AB176" s="149"/>
      <c r="AC176" s="149"/>
      <c r="AD176" s="149"/>
      <c r="AE176" s="149"/>
      <c r="AF176" s="149"/>
      <c r="AG176" s="149" t="s">
        <v>284</v>
      </c>
      <c r="AH176" s="149">
        <v>0</v>
      </c>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x14ac:dyDescent="0.2">
      <c r="A177" s="156"/>
      <c r="B177" s="157"/>
      <c r="C177" s="251"/>
      <c r="D177" s="252"/>
      <c r="E177" s="252"/>
      <c r="F177" s="252"/>
      <c r="G177" s="252"/>
      <c r="H177" s="160"/>
      <c r="I177" s="160"/>
      <c r="J177" s="160"/>
      <c r="K177" s="160"/>
      <c r="L177" s="160"/>
      <c r="M177" s="160"/>
      <c r="N177" s="159"/>
      <c r="O177" s="159"/>
      <c r="P177" s="159"/>
      <c r="Q177" s="159"/>
      <c r="R177" s="160"/>
      <c r="S177" s="160"/>
      <c r="T177" s="160"/>
      <c r="U177" s="160"/>
      <c r="V177" s="160"/>
      <c r="W177" s="160"/>
      <c r="X177" s="160"/>
      <c r="Y177" s="160"/>
      <c r="Z177" s="149"/>
      <c r="AA177" s="149"/>
      <c r="AB177" s="149"/>
      <c r="AC177" s="149"/>
      <c r="AD177" s="149"/>
      <c r="AE177" s="149"/>
      <c r="AF177" s="149"/>
      <c r="AG177" s="149" t="s">
        <v>279</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ht="22.5" outlineLevel="1" x14ac:dyDescent="0.2">
      <c r="A178" s="175">
        <v>44</v>
      </c>
      <c r="B178" s="176" t="s">
        <v>1257</v>
      </c>
      <c r="C178" s="185" t="s">
        <v>1258</v>
      </c>
      <c r="D178" s="177" t="s">
        <v>330</v>
      </c>
      <c r="E178" s="178">
        <v>30</v>
      </c>
      <c r="F178" s="179"/>
      <c r="G178" s="180">
        <f>ROUND(E178*F178,2)</f>
        <v>0</v>
      </c>
      <c r="H178" s="179"/>
      <c r="I178" s="180">
        <f>ROUND(E178*H178,2)</f>
        <v>0</v>
      </c>
      <c r="J178" s="179"/>
      <c r="K178" s="180">
        <f>ROUND(E178*J178,2)</f>
        <v>0</v>
      </c>
      <c r="L178" s="180">
        <v>21</v>
      </c>
      <c r="M178" s="180">
        <f>G178*(1+L178/100)</f>
        <v>0</v>
      </c>
      <c r="N178" s="178">
        <v>6.0000000000000002E-5</v>
      </c>
      <c r="O178" s="178">
        <f>ROUND(E178*N178,2)</f>
        <v>0</v>
      </c>
      <c r="P178" s="178">
        <v>0</v>
      </c>
      <c r="Q178" s="178">
        <f>ROUND(E178*P178,2)</f>
        <v>0</v>
      </c>
      <c r="R178" s="180" t="s">
        <v>378</v>
      </c>
      <c r="S178" s="180" t="s">
        <v>272</v>
      </c>
      <c r="T178" s="181" t="s">
        <v>272</v>
      </c>
      <c r="U178" s="160">
        <v>0</v>
      </c>
      <c r="V178" s="160">
        <f>ROUND(E178*U178,2)</f>
        <v>0</v>
      </c>
      <c r="W178" s="160"/>
      <c r="X178" s="160" t="s">
        <v>379</v>
      </c>
      <c r="Y178" s="160" t="s">
        <v>275</v>
      </c>
      <c r="Z178" s="149"/>
      <c r="AA178" s="149"/>
      <c r="AB178" s="149"/>
      <c r="AC178" s="149"/>
      <c r="AD178" s="149"/>
      <c r="AE178" s="149"/>
      <c r="AF178" s="149"/>
      <c r="AG178" s="149" t="s">
        <v>597</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2" x14ac:dyDescent="0.2">
      <c r="A179" s="156"/>
      <c r="B179" s="157"/>
      <c r="C179" s="249" t="s">
        <v>944</v>
      </c>
      <c r="D179" s="250"/>
      <c r="E179" s="250"/>
      <c r="F179" s="250"/>
      <c r="G179" s="250"/>
      <c r="H179" s="160"/>
      <c r="I179" s="160"/>
      <c r="J179" s="160"/>
      <c r="K179" s="160"/>
      <c r="L179" s="160"/>
      <c r="M179" s="160"/>
      <c r="N179" s="159"/>
      <c r="O179" s="159"/>
      <c r="P179" s="159"/>
      <c r="Q179" s="159"/>
      <c r="R179" s="160"/>
      <c r="S179" s="160"/>
      <c r="T179" s="160"/>
      <c r="U179" s="160"/>
      <c r="V179" s="160"/>
      <c r="W179" s="160"/>
      <c r="X179" s="160"/>
      <c r="Y179" s="160"/>
      <c r="Z179" s="149"/>
      <c r="AA179" s="149"/>
      <c r="AB179" s="149"/>
      <c r="AC179" s="149"/>
      <c r="AD179" s="149"/>
      <c r="AE179" s="149"/>
      <c r="AF179" s="149"/>
      <c r="AG179" s="149" t="s">
        <v>278</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2" x14ac:dyDescent="0.2">
      <c r="A180" s="156"/>
      <c r="B180" s="157"/>
      <c r="C180" s="186" t="s">
        <v>1259</v>
      </c>
      <c r="D180" s="165"/>
      <c r="E180" s="166">
        <v>30</v>
      </c>
      <c r="F180" s="160"/>
      <c r="G180" s="160"/>
      <c r="H180" s="160"/>
      <c r="I180" s="160"/>
      <c r="J180" s="160"/>
      <c r="K180" s="160"/>
      <c r="L180" s="160"/>
      <c r="M180" s="160"/>
      <c r="N180" s="159"/>
      <c r="O180" s="159"/>
      <c r="P180" s="159"/>
      <c r="Q180" s="159"/>
      <c r="R180" s="160"/>
      <c r="S180" s="160"/>
      <c r="T180" s="160"/>
      <c r="U180" s="160"/>
      <c r="V180" s="160"/>
      <c r="W180" s="160"/>
      <c r="X180" s="160"/>
      <c r="Y180" s="160"/>
      <c r="Z180" s="149"/>
      <c r="AA180" s="149"/>
      <c r="AB180" s="149"/>
      <c r="AC180" s="149"/>
      <c r="AD180" s="149"/>
      <c r="AE180" s="149"/>
      <c r="AF180" s="149"/>
      <c r="AG180" s="149" t="s">
        <v>284</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2" x14ac:dyDescent="0.2">
      <c r="A181" s="156"/>
      <c r="B181" s="157"/>
      <c r="C181" s="251"/>
      <c r="D181" s="252"/>
      <c r="E181" s="252"/>
      <c r="F181" s="252"/>
      <c r="G181" s="252"/>
      <c r="H181" s="160"/>
      <c r="I181" s="160"/>
      <c r="J181" s="160"/>
      <c r="K181" s="160"/>
      <c r="L181" s="160"/>
      <c r="M181" s="160"/>
      <c r="N181" s="159"/>
      <c r="O181" s="159"/>
      <c r="P181" s="159"/>
      <c r="Q181" s="159"/>
      <c r="R181" s="160"/>
      <c r="S181" s="160"/>
      <c r="T181" s="160"/>
      <c r="U181" s="160"/>
      <c r="V181" s="160"/>
      <c r="W181" s="160"/>
      <c r="X181" s="160"/>
      <c r="Y181" s="160"/>
      <c r="Z181" s="149"/>
      <c r="AA181" s="149"/>
      <c r="AB181" s="149"/>
      <c r="AC181" s="149"/>
      <c r="AD181" s="149"/>
      <c r="AE181" s="149"/>
      <c r="AF181" s="149"/>
      <c r="AG181" s="149" t="s">
        <v>279</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ht="22.5" outlineLevel="1" x14ac:dyDescent="0.2">
      <c r="A182" s="175">
        <v>45</v>
      </c>
      <c r="B182" s="176" t="s">
        <v>1105</v>
      </c>
      <c r="C182" s="185" t="s">
        <v>1106</v>
      </c>
      <c r="D182" s="177" t="s">
        <v>330</v>
      </c>
      <c r="E182" s="178">
        <v>20</v>
      </c>
      <c r="F182" s="179"/>
      <c r="G182" s="180">
        <f>ROUND(E182*F182,2)</f>
        <v>0</v>
      </c>
      <c r="H182" s="179"/>
      <c r="I182" s="180">
        <f>ROUND(E182*H182,2)</f>
        <v>0</v>
      </c>
      <c r="J182" s="179"/>
      <c r="K182" s="180">
        <f>ROUND(E182*J182,2)</f>
        <v>0</v>
      </c>
      <c r="L182" s="180">
        <v>21</v>
      </c>
      <c r="M182" s="180">
        <f>G182*(1+L182/100)</f>
        <v>0</v>
      </c>
      <c r="N182" s="178">
        <v>6.0000000000000002E-5</v>
      </c>
      <c r="O182" s="178">
        <f>ROUND(E182*N182,2)</f>
        <v>0</v>
      </c>
      <c r="P182" s="178">
        <v>0</v>
      </c>
      <c r="Q182" s="178">
        <f>ROUND(E182*P182,2)</f>
        <v>0</v>
      </c>
      <c r="R182" s="180" t="s">
        <v>378</v>
      </c>
      <c r="S182" s="180" t="s">
        <v>272</v>
      </c>
      <c r="T182" s="181" t="s">
        <v>272</v>
      </c>
      <c r="U182" s="160">
        <v>0</v>
      </c>
      <c r="V182" s="160">
        <f>ROUND(E182*U182,2)</f>
        <v>0</v>
      </c>
      <c r="W182" s="160"/>
      <c r="X182" s="160" t="s">
        <v>379</v>
      </c>
      <c r="Y182" s="160" t="s">
        <v>275</v>
      </c>
      <c r="Z182" s="149"/>
      <c r="AA182" s="149"/>
      <c r="AB182" s="149"/>
      <c r="AC182" s="149"/>
      <c r="AD182" s="149"/>
      <c r="AE182" s="149"/>
      <c r="AF182" s="149"/>
      <c r="AG182" s="149" t="s">
        <v>597</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2" x14ac:dyDescent="0.2">
      <c r="A183" s="156"/>
      <c r="B183" s="157"/>
      <c r="C183" s="249" t="s">
        <v>944</v>
      </c>
      <c r="D183" s="250"/>
      <c r="E183" s="250"/>
      <c r="F183" s="250"/>
      <c r="G183" s="250"/>
      <c r="H183" s="160"/>
      <c r="I183" s="160"/>
      <c r="J183" s="160"/>
      <c r="K183" s="160"/>
      <c r="L183" s="160"/>
      <c r="M183" s="160"/>
      <c r="N183" s="159"/>
      <c r="O183" s="159"/>
      <c r="P183" s="159"/>
      <c r="Q183" s="159"/>
      <c r="R183" s="160"/>
      <c r="S183" s="160"/>
      <c r="T183" s="160"/>
      <c r="U183" s="160"/>
      <c r="V183" s="160"/>
      <c r="W183" s="160"/>
      <c r="X183" s="160"/>
      <c r="Y183" s="160"/>
      <c r="Z183" s="149"/>
      <c r="AA183" s="149"/>
      <c r="AB183" s="149"/>
      <c r="AC183" s="149"/>
      <c r="AD183" s="149"/>
      <c r="AE183" s="149"/>
      <c r="AF183" s="149"/>
      <c r="AG183" s="149" t="s">
        <v>278</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2" x14ac:dyDescent="0.2">
      <c r="A184" s="156"/>
      <c r="B184" s="157"/>
      <c r="C184" s="186" t="s">
        <v>1260</v>
      </c>
      <c r="D184" s="165"/>
      <c r="E184" s="166">
        <v>20</v>
      </c>
      <c r="F184" s="160"/>
      <c r="G184" s="160"/>
      <c r="H184" s="160"/>
      <c r="I184" s="160"/>
      <c r="J184" s="160"/>
      <c r="K184" s="160"/>
      <c r="L184" s="160"/>
      <c r="M184" s="160"/>
      <c r="N184" s="159"/>
      <c r="O184" s="159"/>
      <c r="P184" s="159"/>
      <c r="Q184" s="159"/>
      <c r="R184" s="160"/>
      <c r="S184" s="160"/>
      <c r="T184" s="160"/>
      <c r="U184" s="160"/>
      <c r="V184" s="160"/>
      <c r="W184" s="160"/>
      <c r="X184" s="160"/>
      <c r="Y184" s="160"/>
      <c r="Z184" s="149"/>
      <c r="AA184" s="149"/>
      <c r="AB184" s="149"/>
      <c r="AC184" s="149"/>
      <c r="AD184" s="149"/>
      <c r="AE184" s="149"/>
      <c r="AF184" s="149"/>
      <c r="AG184" s="149" t="s">
        <v>284</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2" x14ac:dyDescent="0.2">
      <c r="A185" s="156"/>
      <c r="B185" s="157"/>
      <c r="C185" s="251"/>
      <c r="D185" s="252"/>
      <c r="E185" s="252"/>
      <c r="F185" s="252"/>
      <c r="G185" s="252"/>
      <c r="H185" s="160"/>
      <c r="I185" s="160"/>
      <c r="J185" s="160"/>
      <c r="K185" s="160"/>
      <c r="L185" s="160"/>
      <c r="M185" s="160"/>
      <c r="N185" s="159"/>
      <c r="O185" s="159"/>
      <c r="P185" s="159"/>
      <c r="Q185" s="159"/>
      <c r="R185" s="160"/>
      <c r="S185" s="160"/>
      <c r="T185" s="160"/>
      <c r="U185" s="160"/>
      <c r="V185" s="160"/>
      <c r="W185" s="160"/>
      <c r="X185" s="160"/>
      <c r="Y185" s="160"/>
      <c r="Z185" s="149"/>
      <c r="AA185" s="149"/>
      <c r="AB185" s="149"/>
      <c r="AC185" s="149"/>
      <c r="AD185" s="149"/>
      <c r="AE185" s="149"/>
      <c r="AF185" s="149"/>
      <c r="AG185" s="149" t="s">
        <v>279</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ht="22.5" outlineLevel="1" x14ac:dyDescent="0.2">
      <c r="A186" s="175">
        <v>46</v>
      </c>
      <c r="B186" s="176" t="s">
        <v>1117</v>
      </c>
      <c r="C186" s="185" t="s">
        <v>1118</v>
      </c>
      <c r="D186" s="177" t="s">
        <v>357</v>
      </c>
      <c r="E186" s="178">
        <v>17</v>
      </c>
      <c r="F186" s="179"/>
      <c r="G186" s="180">
        <f>ROUND(E186*F186,2)</f>
        <v>0</v>
      </c>
      <c r="H186" s="179"/>
      <c r="I186" s="180">
        <f>ROUND(E186*H186,2)</f>
        <v>0</v>
      </c>
      <c r="J186" s="179"/>
      <c r="K186" s="180">
        <f>ROUND(E186*J186,2)</f>
        <v>0</v>
      </c>
      <c r="L186" s="180">
        <v>21</v>
      </c>
      <c r="M186" s="180">
        <f>G186*(1+L186/100)</f>
        <v>0</v>
      </c>
      <c r="N186" s="178">
        <v>2.9999999999999997E-4</v>
      </c>
      <c r="O186" s="178">
        <f>ROUND(E186*N186,2)</f>
        <v>0.01</v>
      </c>
      <c r="P186" s="178">
        <v>0</v>
      </c>
      <c r="Q186" s="178">
        <f>ROUND(E186*P186,2)</f>
        <v>0</v>
      </c>
      <c r="R186" s="180" t="s">
        <v>378</v>
      </c>
      <c r="S186" s="180" t="s">
        <v>272</v>
      </c>
      <c r="T186" s="181" t="s">
        <v>272</v>
      </c>
      <c r="U186" s="160">
        <v>0</v>
      </c>
      <c r="V186" s="160">
        <f>ROUND(E186*U186,2)</f>
        <v>0</v>
      </c>
      <c r="W186" s="160"/>
      <c r="X186" s="160" t="s">
        <v>379</v>
      </c>
      <c r="Y186" s="160" t="s">
        <v>275</v>
      </c>
      <c r="Z186" s="149"/>
      <c r="AA186" s="149"/>
      <c r="AB186" s="149"/>
      <c r="AC186" s="149"/>
      <c r="AD186" s="149"/>
      <c r="AE186" s="149"/>
      <c r="AF186" s="149"/>
      <c r="AG186" s="149" t="s">
        <v>597</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2" x14ac:dyDescent="0.2">
      <c r="A187" s="156"/>
      <c r="B187" s="157"/>
      <c r="C187" s="249" t="s">
        <v>1119</v>
      </c>
      <c r="D187" s="250"/>
      <c r="E187" s="250"/>
      <c r="F187" s="250"/>
      <c r="G187" s="250"/>
      <c r="H187" s="160"/>
      <c r="I187" s="160"/>
      <c r="J187" s="160"/>
      <c r="K187" s="160"/>
      <c r="L187" s="160"/>
      <c r="M187" s="160"/>
      <c r="N187" s="159"/>
      <c r="O187" s="159"/>
      <c r="P187" s="159"/>
      <c r="Q187" s="159"/>
      <c r="R187" s="160"/>
      <c r="S187" s="160"/>
      <c r="T187" s="160"/>
      <c r="U187" s="160"/>
      <c r="V187" s="160"/>
      <c r="W187" s="160"/>
      <c r="X187" s="160"/>
      <c r="Y187" s="160"/>
      <c r="Z187" s="149"/>
      <c r="AA187" s="149"/>
      <c r="AB187" s="149"/>
      <c r="AC187" s="149"/>
      <c r="AD187" s="149"/>
      <c r="AE187" s="149"/>
      <c r="AF187" s="149"/>
      <c r="AG187" s="149" t="s">
        <v>278</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2" x14ac:dyDescent="0.2">
      <c r="A188" s="156"/>
      <c r="B188" s="157"/>
      <c r="C188" s="186" t="s">
        <v>1261</v>
      </c>
      <c r="D188" s="165"/>
      <c r="E188" s="166">
        <v>17</v>
      </c>
      <c r="F188" s="160"/>
      <c r="G188" s="160"/>
      <c r="H188" s="160"/>
      <c r="I188" s="160"/>
      <c r="J188" s="160"/>
      <c r="K188" s="160"/>
      <c r="L188" s="160"/>
      <c r="M188" s="160"/>
      <c r="N188" s="159"/>
      <c r="O188" s="159"/>
      <c r="P188" s="159"/>
      <c r="Q188" s="159"/>
      <c r="R188" s="160"/>
      <c r="S188" s="160"/>
      <c r="T188" s="160"/>
      <c r="U188" s="160"/>
      <c r="V188" s="160"/>
      <c r="W188" s="160"/>
      <c r="X188" s="160"/>
      <c r="Y188" s="160"/>
      <c r="Z188" s="149"/>
      <c r="AA188" s="149"/>
      <c r="AB188" s="149"/>
      <c r="AC188" s="149"/>
      <c r="AD188" s="149"/>
      <c r="AE188" s="149"/>
      <c r="AF188" s="149"/>
      <c r="AG188" s="149" t="s">
        <v>284</v>
      </c>
      <c r="AH188" s="149">
        <v>0</v>
      </c>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x14ac:dyDescent="0.2">
      <c r="A189" s="156"/>
      <c r="B189" s="157"/>
      <c r="C189" s="251"/>
      <c r="D189" s="252"/>
      <c r="E189" s="252"/>
      <c r="F189" s="252"/>
      <c r="G189" s="252"/>
      <c r="H189" s="160"/>
      <c r="I189" s="160"/>
      <c r="J189" s="160"/>
      <c r="K189" s="160"/>
      <c r="L189" s="160"/>
      <c r="M189" s="160"/>
      <c r="N189" s="159"/>
      <c r="O189" s="159"/>
      <c r="P189" s="159"/>
      <c r="Q189" s="159"/>
      <c r="R189" s="160"/>
      <c r="S189" s="160"/>
      <c r="T189" s="160"/>
      <c r="U189" s="160"/>
      <c r="V189" s="160"/>
      <c r="W189" s="160"/>
      <c r="X189" s="160"/>
      <c r="Y189" s="160"/>
      <c r="Z189" s="149"/>
      <c r="AA189" s="149"/>
      <c r="AB189" s="149"/>
      <c r="AC189" s="149"/>
      <c r="AD189" s="149"/>
      <c r="AE189" s="149"/>
      <c r="AF189" s="149"/>
      <c r="AG189" s="149" t="s">
        <v>279</v>
      </c>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ht="22.5" outlineLevel="1" x14ac:dyDescent="0.2">
      <c r="A190" s="175">
        <v>47</v>
      </c>
      <c r="B190" s="176" t="s">
        <v>1120</v>
      </c>
      <c r="C190" s="185" t="s">
        <v>1121</v>
      </c>
      <c r="D190" s="177" t="s">
        <v>357</v>
      </c>
      <c r="E190" s="178">
        <v>15</v>
      </c>
      <c r="F190" s="179"/>
      <c r="G190" s="180">
        <f>ROUND(E190*F190,2)</f>
        <v>0</v>
      </c>
      <c r="H190" s="179"/>
      <c r="I190" s="180">
        <f>ROUND(E190*H190,2)</f>
        <v>0</v>
      </c>
      <c r="J190" s="179"/>
      <c r="K190" s="180">
        <f>ROUND(E190*J190,2)</f>
        <v>0</v>
      </c>
      <c r="L190" s="180">
        <v>21</v>
      </c>
      <c r="M190" s="180">
        <f>G190*(1+L190/100)</f>
        <v>0</v>
      </c>
      <c r="N190" s="178">
        <v>4.0000000000000002E-4</v>
      </c>
      <c r="O190" s="178">
        <f>ROUND(E190*N190,2)</f>
        <v>0.01</v>
      </c>
      <c r="P190" s="178">
        <v>0</v>
      </c>
      <c r="Q190" s="178">
        <f>ROUND(E190*P190,2)</f>
        <v>0</v>
      </c>
      <c r="R190" s="180" t="s">
        <v>378</v>
      </c>
      <c r="S190" s="180" t="s">
        <v>272</v>
      </c>
      <c r="T190" s="181" t="s">
        <v>272</v>
      </c>
      <c r="U190" s="160">
        <v>0</v>
      </c>
      <c r="V190" s="160">
        <f>ROUND(E190*U190,2)</f>
        <v>0</v>
      </c>
      <c r="W190" s="160"/>
      <c r="X190" s="160" t="s">
        <v>379</v>
      </c>
      <c r="Y190" s="160" t="s">
        <v>275</v>
      </c>
      <c r="Z190" s="149"/>
      <c r="AA190" s="149"/>
      <c r="AB190" s="149"/>
      <c r="AC190" s="149"/>
      <c r="AD190" s="149"/>
      <c r="AE190" s="149"/>
      <c r="AF190" s="149"/>
      <c r="AG190" s="149" t="s">
        <v>597</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2" x14ac:dyDescent="0.2">
      <c r="A191" s="156"/>
      <c r="B191" s="157"/>
      <c r="C191" s="249" t="s">
        <v>1119</v>
      </c>
      <c r="D191" s="250"/>
      <c r="E191" s="250"/>
      <c r="F191" s="250"/>
      <c r="G191" s="250"/>
      <c r="H191" s="160"/>
      <c r="I191" s="160"/>
      <c r="J191" s="160"/>
      <c r="K191" s="160"/>
      <c r="L191" s="160"/>
      <c r="M191" s="160"/>
      <c r="N191" s="159"/>
      <c r="O191" s="159"/>
      <c r="P191" s="159"/>
      <c r="Q191" s="159"/>
      <c r="R191" s="160"/>
      <c r="S191" s="160"/>
      <c r="T191" s="160"/>
      <c r="U191" s="160"/>
      <c r="V191" s="160"/>
      <c r="W191" s="160"/>
      <c r="X191" s="160"/>
      <c r="Y191" s="160"/>
      <c r="Z191" s="149"/>
      <c r="AA191" s="149"/>
      <c r="AB191" s="149"/>
      <c r="AC191" s="149"/>
      <c r="AD191" s="149"/>
      <c r="AE191" s="149"/>
      <c r="AF191" s="149"/>
      <c r="AG191" s="149" t="s">
        <v>278</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2" x14ac:dyDescent="0.2">
      <c r="A192" s="156"/>
      <c r="B192" s="157"/>
      <c r="C192" s="186" t="s">
        <v>1209</v>
      </c>
      <c r="D192" s="165"/>
      <c r="E192" s="166">
        <v>15</v>
      </c>
      <c r="F192" s="160"/>
      <c r="G192" s="160"/>
      <c r="H192" s="160"/>
      <c r="I192" s="160"/>
      <c r="J192" s="160"/>
      <c r="K192" s="160"/>
      <c r="L192" s="160"/>
      <c r="M192" s="160"/>
      <c r="N192" s="159"/>
      <c r="O192" s="159"/>
      <c r="P192" s="159"/>
      <c r="Q192" s="159"/>
      <c r="R192" s="160"/>
      <c r="S192" s="160"/>
      <c r="T192" s="160"/>
      <c r="U192" s="160"/>
      <c r="V192" s="160"/>
      <c r="W192" s="160"/>
      <c r="X192" s="160"/>
      <c r="Y192" s="160"/>
      <c r="Z192" s="149"/>
      <c r="AA192" s="149"/>
      <c r="AB192" s="149"/>
      <c r="AC192" s="149"/>
      <c r="AD192" s="149"/>
      <c r="AE192" s="149"/>
      <c r="AF192" s="149"/>
      <c r="AG192" s="149" t="s">
        <v>284</v>
      </c>
      <c r="AH192" s="149">
        <v>0</v>
      </c>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x14ac:dyDescent="0.2">
      <c r="A193" s="156"/>
      <c r="B193" s="157"/>
      <c r="C193" s="251"/>
      <c r="D193" s="252"/>
      <c r="E193" s="252"/>
      <c r="F193" s="252"/>
      <c r="G193" s="252"/>
      <c r="H193" s="160"/>
      <c r="I193" s="160"/>
      <c r="J193" s="160"/>
      <c r="K193" s="160"/>
      <c r="L193" s="160"/>
      <c r="M193" s="160"/>
      <c r="N193" s="159"/>
      <c r="O193" s="159"/>
      <c r="P193" s="159"/>
      <c r="Q193" s="159"/>
      <c r="R193" s="160"/>
      <c r="S193" s="160"/>
      <c r="T193" s="160"/>
      <c r="U193" s="160"/>
      <c r="V193" s="160"/>
      <c r="W193" s="160"/>
      <c r="X193" s="160"/>
      <c r="Y193" s="160"/>
      <c r="Z193" s="149"/>
      <c r="AA193" s="149"/>
      <c r="AB193" s="149"/>
      <c r="AC193" s="149"/>
      <c r="AD193" s="149"/>
      <c r="AE193" s="149"/>
      <c r="AF193" s="149"/>
      <c r="AG193" s="149" t="s">
        <v>279</v>
      </c>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ht="22.5" outlineLevel="1" x14ac:dyDescent="0.2">
      <c r="A194" s="175">
        <v>48</v>
      </c>
      <c r="B194" s="176" t="s">
        <v>1122</v>
      </c>
      <c r="C194" s="185" t="s">
        <v>1123</v>
      </c>
      <c r="D194" s="177" t="s">
        <v>357</v>
      </c>
      <c r="E194" s="178">
        <v>18</v>
      </c>
      <c r="F194" s="179"/>
      <c r="G194" s="180">
        <f>ROUND(E194*F194,2)</f>
        <v>0</v>
      </c>
      <c r="H194" s="179"/>
      <c r="I194" s="180">
        <f>ROUND(E194*H194,2)</f>
        <v>0</v>
      </c>
      <c r="J194" s="179"/>
      <c r="K194" s="180">
        <f>ROUND(E194*J194,2)</f>
        <v>0</v>
      </c>
      <c r="L194" s="180">
        <v>21</v>
      </c>
      <c r="M194" s="180">
        <f>G194*(1+L194/100)</f>
        <v>0</v>
      </c>
      <c r="N194" s="178">
        <v>6.7000000000000002E-4</v>
      </c>
      <c r="O194" s="178">
        <f>ROUND(E194*N194,2)</f>
        <v>0.01</v>
      </c>
      <c r="P194" s="178">
        <v>0</v>
      </c>
      <c r="Q194" s="178">
        <f>ROUND(E194*P194,2)</f>
        <v>0</v>
      </c>
      <c r="R194" s="180" t="s">
        <v>378</v>
      </c>
      <c r="S194" s="180" t="s">
        <v>272</v>
      </c>
      <c r="T194" s="181" t="s">
        <v>272</v>
      </c>
      <c r="U194" s="160">
        <v>0</v>
      </c>
      <c r="V194" s="160">
        <f>ROUND(E194*U194,2)</f>
        <v>0</v>
      </c>
      <c r="W194" s="160"/>
      <c r="X194" s="160" t="s">
        <v>379</v>
      </c>
      <c r="Y194" s="160" t="s">
        <v>275</v>
      </c>
      <c r="Z194" s="149"/>
      <c r="AA194" s="149"/>
      <c r="AB194" s="149"/>
      <c r="AC194" s="149"/>
      <c r="AD194" s="149"/>
      <c r="AE194" s="149"/>
      <c r="AF194" s="149"/>
      <c r="AG194" s="149" t="s">
        <v>597</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x14ac:dyDescent="0.2">
      <c r="A195" s="156"/>
      <c r="B195" s="157"/>
      <c r="C195" s="249" t="s">
        <v>1119</v>
      </c>
      <c r="D195" s="250"/>
      <c r="E195" s="250"/>
      <c r="F195" s="250"/>
      <c r="G195" s="250"/>
      <c r="H195" s="160"/>
      <c r="I195" s="160"/>
      <c r="J195" s="160"/>
      <c r="K195" s="160"/>
      <c r="L195" s="160"/>
      <c r="M195" s="160"/>
      <c r="N195" s="159"/>
      <c r="O195" s="159"/>
      <c r="P195" s="159"/>
      <c r="Q195" s="159"/>
      <c r="R195" s="160"/>
      <c r="S195" s="160"/>
      <c r="T195" s="160"/>
      <c r="U195" s="160"/>
      <c r="V195" s="160"/>
      <c r="W195" s="160"/>
      <c r="X195" s="160"/>
      <c r="Y195" s="160"/>
      <c r="Z195" s="149"/>
      <c r="AA195" s="149"/>
      <c r="AB195" s="149"/>
      <c r="AC195" s="149"/>
      <c r="AD195" s="149"/>
      <c r="AE195" s="149"/>
      <c r="AF195" s="149"/>
      <c r="AG195" s="149" t="s">
        <v>278</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2" x14ac:dyDescent="0.2">
      <c r="A196" s="156"/>
      <c r="B196" s="157"/>
      <c r="C196" s="186" t="s">
        <v>1248</v>
      </c>
      <c r="D196" s="165"/>
      <c r="E196" s="166">
        <v>18</v>
      </c>
      <c r="F196" s="160"/>
      <c r="G196" s="160"/>
      <c r="H196" s="160"/>
      <c r="I196" s="160"/>
      <c r="J196" s="160"/>
      <c r="K196" s="160"/>
      <c r="L196" s="160"/>
      <c r="M196" s="160"/>
      <c r="N196" s="159"/>
      <c r="O196" s="159"/>
      <c r="P196" s="159"/>
      <c r="Q196" s="159"/>
      <c r="R196" s="160"/>
      <c r="S196" s="160"/>
      <c r="T196" s="160"/>
      <c r="U196" s="160"/>
      <c r="V196" s="160"/>
      <c r="W196" s="160"/>
      <c r="X196" s="160"/>
      <c r="Y196" s="160"/>
      <c r="Z196" s="149"/>
      <c r="AA196" s="149"/>
      <c r="AB196" s="149"/>
      <c r="AC196" s="149"/>
      <c r="AD196" s="149"/>
      <c r="AE196" s="149"/>
      <c r="AF196" s="149"/>
      <c r="AG196" s="149" t="s">
        <v>284</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2" x14ac:dyDescent="0.2">
      <c r="A197" s="156"/>
      <c r="B197" s="157"/>
      <c r="C197" s="251"/>
      <c r="D197" s="252"/>
      <c r="E197" s="252"/>
      <c r="F197" s="252"/>
      <c r="G197" s="252"/>
      <c r="H197" s="160"/>
      <c r="I197" s="160"/>
      <c r="J197" s="160"/>
      <c r="K197" s="160"/>
      <c r="L197" s="160"/>
      <c r="M197" s="160"/>
      <c r="N197" s="159"/>
      <c r="O197" s="159"/>
      <c r="P197" s="159"/>
      <c r="Q197" s="159"/>
      <c r="R197" s="160"/>
      <c r="S197" s="160"/>
      <c r="T197" s="160"/>
      <c r="U197" s="160"/>
      <c r="V197" s="160"/>
      <c r="W197" s="160"/>
      <c r="X197" s="160"/>
      <c r="Y197" s="160"/>
      <c r="Z197" s="149"/>
      <c r="AA197" s="149"/>
      <c r="AB197" s="149"/>
      <c r="AC197" s="149"/>
      <c r="AD197" s="149"/>
      <c r="AE197" s="149"/>
      <c r="AF197" s="149"/>
      <c r="AG197" s="149" t="s">
        <v>279</v>
      </c>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ht="22.5" outlineLevel="1" x14ac:dyDescent="0.2">
      <c r="A198" s="175">
        <v>49</v>
      </c>
      <c r="B198" s="176" t="s">
        <v>1262</v>
      </c>
      <c r="C198" s="185" t="s">
        <v>1263</v>
      </c>
      <c r="D198" s="177" t="s">
        <v>357</v>
      </c>
      <c r="E198" s="178">
        <v>8</v>
      </c>
      <c r="F198" s="179"/>
      <c r="G198" s="180">
        <f>ROUND(E198*F198,2)</f>
        <v>0</v>
      </c>
      <c r="H198" s="179"/>
      <c r="I198" s="180">
        <f>ROUND(E198*H198,2)</f>
        <v>0</v>
      </c>
      <c r="J198" s="179"/>
      <c r="K198" s="180">
        <f>ROUND(E198*J198,2)</f>
        <v>0</v>
      </c>
      <c r="L198" s="180">
        <v>21</v>
      </c>
      <c r="M198" s="180">
        <f>G198*(1+L198/100)</f>
        <v>0</v>
      </c>
      <c r="N198" s="178">
        <v>5.2999999999999998E-4</v>
      </c>
      <c r="O198" s="178">
        <f>ROUND(E198*N198,2)</f>
        <v>0</v>
      </c>
      <c r="P198" s="178">
        <v>0</v>
      </c>
      <c r="Q198" s="178">
        <f>ROUND(E198*P198,2)</f>
        <v>0</v>
      </c>
      <c r="R198" s="180"/>
      <c r="S198" s="180" t="s">
        <v>354</v>
      </c>
      <c r="T198" s="181" t="s">
        <v>272</v>
      </c>
      <c r="U198" s="160">
        <v>0</v>
      </c>
      <c r="V198" s="160">
        <f>ROUND(E198*U198,2)</f>
        <v>0</v>
      </c>
      <c r="W198" s="160"/>
      <c r="X198" s="160" t="s">
        <v>379</v>
      </c>
      <c r="Y198" s="160" t="s">
        <v>275</v>
      </c>
      <c r="Z198" s="149"/>
      <c r="AA198" s="149"/>
      <c r="AB198" s="149"/>
      <c r="AC198" s="149"/>
      <c r="AD198" s="149"/>
      <c r="AE198" s="149"/>
      <c r="AF198" s="149"/>
      <c r="AG198" s="149" t="s">
        <v>597</v>
      </c>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2" x14ac:dyDescent="0.2">
      <c r="A199" s="156"/>
      <c r="B199" s="157"/>
      <c r="C199" s="249" t="s">
        <v>1264</v>
      </c>
      <c r="D199" s="250"/>
      <c r="E199" s="250"/>
      <c r="F199" s="250"/>
      <c r="G199" s="250"/>
      <c r="H199" s="160"/>
      <c r="I199" s="160"/>
      <c r="J199" s="160"/>
      <c r="K199" s="160"/>
      <c r="L199" s="160"/>
      <c r="M199" s="160"/>
      <c r="N199" s="159"/>
      <c r="O199" s="159"/>
      <c r="P199" s="159"/>
      <c r="Q199" s="159"/>
      <c r="R199" s="160"/>
      <c r="S199" s="160"/>
      <c r="T199" s="160"/>
      <c r="U199" s="160"/>
      <c r="V199" s="160"/>
      <c r="W199" s="160"/>
      <c r="X199" s="160"/>
      <c r="Y199" s="160"/>
      <c r="Z199" s="149"/>
      <c r="AA199" s="149"/>
      <c r="AB199" s="149"/>
      <c r="AC199" s="149"/>
      <c r="AD199" s="149"/>
      <c r="AE199" s="149"/>
      <c r="AF199" s="149"/>
      <c r="AG199" s="149" t="s">
        <v>278</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2" x14ac:dyDescent="0.2">
      <c r="A200" s="156"/>
      <c r="B200" s="157"/>
      <c r="C200" s="186" t="s">
        <v>1265</v>
      </c>
      <c r="D200" s="165"/>
      <c r="E200" s="166">
        <v>8</v>
      </c>
      <c r="F200" s="160"/>
      <c r="G200" s="160"/>
      <c r="H200" s="160"/>
      <c r="I200" s="160"/>
      <c r="J200" s="160"/>
      <c r="K200" s="160"/>
      <c r="L200" s="160"/>
      <c r="M200" s="160"/>
      <c r="N200" s="159"/>
      <c r="O200" s="159"/>
      <c r="P200" s="159"/>
      <c r="Q200" s="159"/>
      <c r="R200" s="160"/>
      <c r="S200" s="160"/>
      <c r="T200" s="160"/>
      <c r="U200" s="160"/>
      <c r="V200" s="160"/>
      <c r="W200" s="160"/>
      <c r="X200" s="160"/>
      <c r="Y200" s="160"/>
      <c r="Z200" s="149"/>
      <c r="AA200" s="149"/>
      <c r="AB200" s="149"/>
      <c r="AC200" s="149"/>
      <c r="AD200" s="149"/>
      <c r="AE200" s="149"/>
      <c r="AF200" s="149"/>
      <c r="AG200" s="149" t="s">
        <v>284</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2" x14ac:dyDescent="0.2">
      <c r="A201" s="156"/>
      <c r="B201" s="157"/>
      <c r="C201" s="251"/>
      <c r="D201" s="252"/>
      <c r="E201" s="252"/>
      <c r="F201" s="252"/>
      <c r="G201" s="252"/>
      <c r="H201" s="160"/>
      <c r="I201" s="160"/>
      <c r="J201" s="160"/>
      <c r="K201" s="160"/>
      <c r="L201" s="160"/>
      <c r="M201" s="160"/>
      <c r="N201" s="159"/>
      <c r="O201" s="159"/>
      <c r="P201" s="159"/>
      <c r="Q201" s="159"/>
      <c r="R201" s="160"/>
      <c r="S201" s="160"/>
      <c r="T201" s="160"/>
      <c r="U201" s="160"/>
      <c r="V201" s="160"/>
      <c r="W201" s="160"/>
      <c r="X201" s="160"/>
      <c r="Y201" s="160"/>
      <c r="Z201" s="149"/>
      <c r="AA201" s="149"/>
      <c r="AB201" s="149"/>
      <c r="AC201" s="149"/>
      <c r="AD201" s="149"/>
      <c r="AE201" s="149"/>
      <c r="AF201" s="149"/>
      <c r="AG201" s="149" t="s">
        <v>279</v>
      </c>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ht="22.5" outlineLevel="1" x14ac:dyDescent="0.2">
      <c r="A202" s="175">
        <v>50</v>
      </c>
      <c r="B202" s="176" t="s">
        <v>1266</v>
      </c>
      <c r="C202" s="185" t="s">
        <v>1267</v>
      </c>
      <c r="D202" s="177" t="s">
        <v>357</v>
      </c>
      <c r="E202" s="178">
        <v>17</v>
      </c>
      <c r="F202" s="179"/>
      <c r="G202" s="180">
        <f>ROUND(E202*F202,2)</f>
        <v>0</v>
      </c>
      <c r="H202" s="179"/>
      <c r="I202" s="180">
        <f>ROUND(E202*H202,2)</f>
        <v>0</v>
      </c>
      <c r="J202" s="179"/>
      <c r="K202" s="180">
        <f>ROUND(E202*J202,2)</f>
        <v>0</v>
      </c>
      <c r="L202" s="180">
        <v>21</v>
      </c>
      <c r="M202" s="180">
        <f>G202*(1+L202/100)</f>
        <v>0</v>
      </c>
      <c r="N202" s="178">
        <v>4.8999999999999998E-4</v>
      </c>
      <c r="O202" s="178">
        <f>ROUND(E202*N202,2)</f>
        <v>0.01</v>
      </c>
      <c r="P202" s="178">
        <v>0</v>
      </c>
      <c r="Q202" s="178">
        <f>ROUND(E202*P202,2)</f>
        <v>0</v>
      </c>
      <c r="R202" s="180"/>
      <c r="S202" s="180" t="s">
        <v>354</v>
      </c>
      <c r="T202" s="181" t="s">
        <v>272</v>
      </c>
      <c r="U202" s="160">
        <v>0</v>
      </c>
      <c r="V202" s="160">
        <f>ROUND(E202*U202,2)</f>
        <v>0</v>
      </c>
      <c r="W202" s="160"/>
      <c r="X202" s="160" t="s">
        <v>379</v>
      </c>
      <c r="Y202" s="160" t="s">
        <v>275</v>
      </c>
      <c r="Z202" s="149"/>
      <c r="AA202" s="149"/>
      <c r="AB202" s="149"/>
      <c r="AC202" s="149"/>
      <c r="AD202" s="149"/>
      <c r="AE202" s="149"/>
      <c r="AF202" s="149"/>
      <c r="AG202" s="149" t="s">
        <v>597</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2" x14ac:dyDescent="0.2">
      <c r="A203" s="156"/>
      <c r="B203" s="157"/>
      <c r="C203" s="249" t="s">
        <v>1264</v>
      </c>
      <c r="D203" s="250"/>
      <c r="E203" s="250"/>
      <c r="F203" s="250"/>
      <c r="G203" s="250"/>
      <c r="H203" s="160"/>
      <c r="I203" s="160"/>
      <c r="J203" s="160"/>
      <c r="K203" s="160"/>
      <c r="L203" s="160"/>
      <c r="M203" s="160"/>
      <c r="N203" s="159"/>
      <c r="O203" s="159"/>
      <c r="P203" s="159"/>
      <c r="Q203" s="159"/>
      <c r="R203" s="160"/>
      <c r="S203" s="160"/>
      <c r="T203" s="160"/>
      <c r="U203" s="160"/>
      <c r="V203" s="160"/>
      <c r="W203" s="160"/>
      <c r="X203" s="160"/>
      <c r="Y203" s="160"/>
      <c r="Z203" s="149"/>
      <c r="AA203" s="149"/>
      <c r="AB203" s="149"/>
      <c r="AC203" s="149"/>
      <c r="AD203" s="149"/>
      <c r="AE203" s="149"/>
      <c r="AF203" s="149"/>
      <c r="AG203" s="149" t="s">
        <v>278</v>
      </c>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2" x14ac:dyDescent="0.2">
      <c r="A204" s="156"/>
      <c r="B204" s="157"/>
      <c r="C204" s="186" t="s">
        <v>1268</v>
      </c>
      <c r="D204" s="165"/>
      <c r="E204" s="166">
        <v>17</v>
      </c>
      <c r="F204" s="160"/>
      <c r="G204" s="160"/>
      <c r="H204" s="160"/>
      <c r="I204" s="160"/>
      <c r="J204" s="160"/>
      <c r="K204" s="160"/>
      <c r="L204" s="160"/>
      <c r="M204" s="160"/>
      <c r="N204" s="159"/>
      <c r="O204" s="159"/>
      <c r="P204" s="159"/>
      <c r="Q204" s="159"/>
      <c r="R204" s="160"/>
      <c r="S204" s="160"/>
      <c r="T204" s="160"/>
      <c r="U204" s="160"/>
      <c r="V204" s="160"/>
      <c r="W204" s="160"/>
      <c r="X204" s="160"/>
      <c r="Y204" s="160"/>
      <c r="Z204" s="149"/>
      <c r="AA204" s="149"/>
      <c r="AB204" s="149"/>
      <c r="AC204" s="149"/>
      <c r="AD204" s="149"/>
      <c r="AE204" s="149"/>
      <c r="AF204" s="149"/>
      <c r="AG204" s="149" t="s">
        <v>284</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2" x14ac:dyDescent="0.2">
      <c r="A205" s="156"/>
      <c r="B205" s="157"/>
      <c r="C205" s="251"/>
      <c r="D205" s="252"/>
      <c r="E205" s="252"/>
      <c r="F205" s="252"/>
      <c r="G205" s="252"/>
      <c r="H205" s="160"/>
      <c r="I205" s="160"/>
      <c r="J205" s="160"/>
      <c r="K205" s="160"/>
      <c r="L205" s="160"/>
      <c r="M205" s="160"/>
      <c r="N205" s="159"/>
      <c r="O205" s="159"/>
      <c r="P205" s="159"/>
      <c r="Q205" s="159"/>
      <c r="R205" s="160"/>
      <c r="S205" s="160"/>
      <c r="T205" s="160"/>
      <c r="U205" s="160"/>
      <c r="V205" s="160"/>
      <c r="W205" s="160"/>
      <c r="X205" s="160"/>
      <c r="Y205" s="160"/>
      <c r="Z205" s="149"/>
      <c r="AA205" s="149"/>
      <c r="AB205" s="149"/>
      <c r="AC205" s="149"/>
      <c r="AD205" s="149"/>
      <c r="AE205" s="149"/>
      <c r="AF205" s="149"/>
      <c r="AG205" s="149" t="s">
        <v>279</v>
      </c>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1" x14ac:dyDescent="0.2">
      <c r="A206" s="156">
        <v>51</v>
      </c>
      <c r="B206" s="157" t="s">
        <v>1131</v>
      </c>
      <c r="C206" s="190" t="s">
        <v>1132</v>
      </c>
      <c r="D206" s="158" t="s">
        <v>0</v>
      </c>
      <c r="E206" s="182"/>
      <c r="F206" s="161"/>
      <c r="G206" s="160">
        <f>ROUND(E206*F206,2)</f>
        <v>0</v>
      </c>
      <c r="H206" s="161"/>
      <c r="I206" s="160">
        <f>ROUND(E206*H206,2)</f>
        <v>0</v>
      </c>
      <c r="J206" s="161"/>
      <c r="K206" s="160">
        <f>ROUND(E206*J206,2)</f>
        <v>0</v>
      </c>
      <c r="L206" s="160">
        <v>21</v>
      </c>
      <c r="M206" s="160">
        <f>G206*(1+L206/100)</f>
        <v>0</v>
      </c>
      <c r="N206" s="159">
        <v>0</v>
      </c>
      <c r="O206" s="159">
        <f>ROUND(E206*N206,2)</f>
        <v>0</v>
      </c>
      <c r="P206" s="159">
        <v>0</v>
      </c>
      <c r="Q206" s="159">
        <f>ROUND(E206*P206,2)</f>
        <v>0</v>
      </c>
      <c r="R206" s="160" t="s">
        <v>962</v>
      </c>
      <c r="S206" s="160" t="s">
        <v>272</v>
      </c>
      <c r="T206" s="160" t="s">
        <v>272</v>
      </c>
      <c r="U206" s="160">
        <v>0</v>
      </c>
      <c r="V206" s="160">
        <f>ROUND(E206*U206,2)</f>
        <v>0</v>
      </c>
      <c r="W206" s="160"/>
      <c r="X206" s="160" t="s">
        <v>833</v>
      </c>
      <c r="Y206" s="160" t="s">
        <v>275</v>
      </c>
      <c r="Z206" s="149"/>
      <c r="AA206" s="149"/>
      <c r="AB206" s="149"/>
      <c r="AC206" s="149"/>
      <c r="AD206" s="149"/>
      <c r="AE206" s="149"/>
      <c r="AF206" s="149"/>
      <c r="AG206" s="149" t="s">
        <v>834</v>
      </c>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2" x14ac:dyDescent="0.2">
      <c r="A207" s="156"/>
      <c r="B207" s="157"/>
      <c r="C207" s="266" t="s">
        <v>1133</v>
      </c>
      <c r="D207" s="267"/>
      <c r="E207" s="267"/>
      <c r="F207" s="267"/>
      <c r="G207" s="267"/>
      <c r="H207" s="160"/>
      <c r="I207" s="160"/>
      <c r="J207" s="160"/>
      <c r="K207" s="160"/>
      <c r="L207" s="160"/>
      <c r="M207" s="160"/>
      <c r="N207" s="159"/>
      <c r="O207" s="159"/>
      <c r="P207" s="159"/>
      <c r="Q207" s="159"/>
      <c r="R207" s="160"/>
      <c r="S207" s="160"/>
      <c r="T207" s="160"/>
      <c r="U207" s="160"/>
      <c r="V207" s="160"/>
      <c r="W207" s="160"/>
      <c r="X207" s="160"/>
      <c r="Y207" s="160"/>
      <c r="Z207" s="149"/>
      <c r="AA207" s="149"/>
      <c r="AB207" s="149"/>
      <c r="AC207" s="149"/>
      <c r="AD207" s="149"/>
      <c r="AE207" s="149"/>
      <c r="AF207" s="149"/>
      <c r="AG207" s="149" t="s">
        <v>316</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2" x14ac:dyDescent="0.2">
      <c r="A208" s="156"/>
      <c r="B208" s="157"/>
      <c r="C208" s="251"/>
      <c r="D208" s="252"/>
      <c r="E208" s="252"/>
      <c r="F208" s="252"/>
      <c r="G208" s="252"/>
      <c r="H208" s="160"/>
      <c r="I208" s="160"/>
      <c r="J208" s="160"/>
      <c r="K208" s="160"/>
      <c r="L208" s="160"/>
      <c r="M208" s="160"/>
      <c r="N208" s="159"/>
      <c r="O208" s="159"/>
      <c r="P208" s="159"/>
      <c r="Q208" s="159"/>
      <c r="R208" s="160"/>
      <c r="S208" s="160"/>
      <c r="T208" s="160"/>
      <c r="U208" s="160"/>
      <c r="V208" s="160"/>
      <c r="W208" s="160"/>
      <c r="X208" s="160"/>
      <c r="Y208" s="160"/>
      <c r="Z208" s="149"/>
      <c r="AA208" s="149"/>
      <c r="AB208" s="149"/>
      <c r="AC208" s="149"/>
      <c r="AD208" s="149"/>
      <c r="AE208" s="149"/>
      <c r="AF208" s="149"/>
      <c r="AG208" s="149" t="s">
        <v>279</v>
      </c>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ht="22.5" outlineLevel="1" x14ac:dyDescent="0.2">
      <c r="A209" s="175">
        <v>52</v>
      </c>
      <c r="B209" s="176" t="s">
        <v>1134</v>
      </c>
      <c r="C209" s="185" t="s">
        <v>1135</v>
      </c>
      <c r="D209" s="177" t="s">
        <v>367</v>
      </c>
      <c r="E209" s="178">
        <v>1.6551499999999999</v>
      </c>
      <c r="F209" s="179"/>
      <c r="G209" s="180">
        <f>ROUND(E209*F209,2)</f>
        <v>0</v>
      </c>
      <c r="H209" s="179"/>
      <c r="I209" s="180">
        <f>ROUND(E209*H209,2)</f>
        <v>0</v>
      </c>
      <c r="J209" s="179"/>
      <c r="K209" s="180">
        <f>ROUND(E209*J209,2)</f>
        <v>0</v>
      </c>
      <c r="L209" s="180">
        <v>21</v>
      </c>
      <c r="M209" s="180">
        <f>G209*(1+L209/100)</f>
        <v>0</v>
      </c>
      <c r="N209" s="178">
        <v>0</v>
      </c>
      <c r="O209" s="178">
        <f>ROUND(E209*N209,2)</f>
        <v>0</v>
      </c>
      <c r="P209" s="178">
        <v>0</v>
      </c>
      <c r="Q209" s="178">
        <f>ROUND(E209*P209,2)</f>
        <v>0</v>
      </c>
      <c r="R209" s="180" t="s">
        <v>962</v>
      </c>
      <c r="S209" s="180" t="s">
        <v>272</v>
      </c>
      <c r="T209" s="181" t="s">
        <v>272</v>
      </c>
      <c r="U209" s="160">
        <v>4.1550000000000002</v>
      </c>
      <c r="V209" s="160">
        <f>ROUND(E209*U209,2)</f>
        <v>6.88</v>
      </c>
      <c r="W209" s="160"/>
      <c r="X209" s="160" t="s">
        <v>709</v>
      </c>
      <c r="Y209" s="160" t="s">
        <v>275</v>
      </c>
      <c r="Z209" s="149"/>
      <c r="AA209" s="149"/>
      <c r="AB209" s="149"/>
      <c r="AC209" s="149"/>
      <c r="AD209" s="149"/>
      <c r="AE209" s="149"/>
      <c r="AF209" s="149"/>
      <c r="AG209" s="149" t="s">
        <v>710</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x14ac:dyDescent="0.2">
      <c r="A210" s="156"/>
      <c r="B210" s="157"/>
      <c r="C210" s="260" t="s">
        <v>1136</v>
      </c>
      <c r="D210" s="261"/>
      <c r="E210" s="261"/>
      <c r="F210" s="261"/>
      <c r="G210" s="261"/>
      <c r="H210" s="160"/>
      <c r="I210" s="160"/>
      <c r="J210" s="160"/>
      <c r="K210" s="160"/>
      <c r="L210" s="160"/>
      <c r="M210" s="160"/>
      <c r="N210" s="159"/>
      <c r="O210" s="159"/>
      <c r="P210" s="159"/>
      <c r="Q210" s="159"/>
      <c r="R210" s="160"/>
      <c r="S210" s="160"/>
      <c r="T210" s="160"/>
      <c r="U210" s="160"/>
      <c r="V210" s="160"/>
      <c r="W210" s="160"/>
      <c r="X210" s="160"/>
      <c r="Y210" s="160"/>
      <c r="Z210" s="149"/>
      <c r="AA210" s="149"/>
      <c r="AB210" s="149"/>
      <c r="AC210" s="149"/>
      <c r="AD210" s="149"/>
      <c r="AE210" s="149"/>
      <c r="AF210" s="149"/>
      <c r="AG210" s="149" t="s">
        <v>316</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2" x14ac:dyDescent="0.2">
      <c r="A211" s="156"/>
      <c r="B211" s="157"/>
      <c r="C211" s="186" t="s">
        <v>712</v>
      </c>
      <c r="D211" s="165"/>
      <c r="E211" s="166"/>
      <c r="F211" s="160"/>
      <c r="G211" s="160"/>
      <c r="H211" s="160"/>
      <c r="I211" s="160"/>
      <c r="J211" s="160"/>
      <c r="K211" s="160"/>
      <c r="L211" s="160"/>
      <c r="M211" s="160"/>
      <c r="N211" s="159"/>
      <c r="O211" s="159"/>
      <c r="P211" s="159"/>
      <c r="Q211" s="159"/>
      <c r="R211" s="160"/>
      <c r="S211" s="160"/>
      <c r="T211" s="160"/>
      <c r="U211" s="160"/>
      <c r="V211" s="160"/>
      <c r="W211" s="160"/>
      <c r="X211" s="160"/>
      <c r="Y211" s="160"/>
      <c r="Z211" s="149"/>
      <c r="AA211" s="149"/>
      <c r="AB211" s="149"/>
      <c r="AC211" s="149"/>
      <c r="AD211" s="149"/>
      <c r="AE211" s="149"/>
      <c r="AF211" s="149"/>
      <c r="AG211" s="149" t="s">
        <v>284</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3" x14ac:dyDescent="0.2">
      <c r="A212" s="156"/>
      <c r="B212" s="157"/>
      <c r="C212" s="186" t="s">
        <v>1269</v>
      </c>
      <c r="D212" s="165"/>
      <c r="E212" s="166"/>
      <c r="F212" s="160"/>
      <c r="G212" s="160"/>
      <c r="H212" s="160"/>
      <c r="I212" s="160"/>
      <c r="J212" s="160"/>
      <c r="K212" s="160"/>
      <c r="L212" s="160"/>
      <c r="M212" s="160"/>
      <c r="N212" s="159"/>
      <c r="O212" s="159"/>
      <c r="P212" s="159"/>
      <c r="Q212" s="159"/>
      <c r="R212" s="160"/>
      <c r="S212" s="160"/>
      <c r="T212" s="160"/>
      <c r="U212" s="160"/>
      <c r="V212" s="160"/>
      <c r="W212" s="160"/>
      <c r="X212" s="160"/>
      <c r="Y212" s="160"/>
      <c r="Z212" s="149"/>
      <c r="AA212" s="149"/>
      <c r="AB212" s="149"/>
      <c r="AC212" s="149"/>
      <c r="AD212" s="149"/>
      <c r="AE212" s="149"/>
      <c r="AF212" s="149"/>
      <c r="AG212" s="149" t="s">
        <v>284</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x14ac:dyDescent="0.2">
      <c r="A213" s="156"/>
      <c r="B213" s="157"/>
      <c r="C213" s="186" t="s">
        <v>1270</v>
      </c>
      <c r="D213" s="165"/>
      <c r="E213" s="166">
        <v>1.6551499999999999</v>
      </c>
      <c r="F213" s="160"/>
      <c r="G213" s="160"/>
      <c r="H213" s="160"/>
      <c r="I213" s="160"/>
      <c r="J213" s="160"/>
      <c r="K213" s="160"/>
      <c r="L213" s="160"/>
      <c r="M213" s="160"/>
      <c r="N213" s="159"/>
      <c r="O213" s="159"/>
      <c r="P213" s="159"/>
      <c r="Q213" s="159"/>
      <c r="R213" s="160"/>
      <c r="S213" s="160"/>
      <c r="T213" s="160"/>
      <c r="U213" s="160"/>
      <c r="V213" s="160"/>
      <c r="W213" s="160"/>
      <c r="X213" s="160"/>
      <c r="Y213" s="160"/>
      <c r="Z213" s="149"/>
      <c r="AA213" s="149"/>
      <c r="AB213" s="149"/>
      <c r="AC213" s="149"/>
      <c r="AD213" s="149"/>
      <c r="AE213" s="149"/>
      <c r="AF213" s="149"/>
      <c r="AG213" s="149" t="s">
        <v>284</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2" x14ac:dyDescent="0.2">
      <c r="A214" s="156"/>
      <c r="B214" s="157"/>
      <c r="C214" s="251"/>
      <c r="D214" s="252"/>
      <c r="E214" s="252"/>
      <c r="F214" s="252"/>
      <c r="G214" s="252"/>
      <c r="H214" s="160"/>
      <c r="I214" s="160"/>
      <c r="J214" s="160"/>
      <c r="K214" s="160"/>
      <c r="L214" s="160"/>
      <c r="M214" s="160"/>
      <c r="N214" s="159"/>
      <c r="O214" s="159"/>
      <c r="P214" s="159"/>
      <c r="Q214" s="159"/>
      <c r="R214" s="160"/>
      <c r="S214" s="160"/>
      <c r="T214" s="160"/>
      <c r="U214" s="160"/>
      <c r="V214" s="160"/>
      <c r="W214" s="160"/>
      <c r="X214" s="160"/>
      <c r="Y214" s="160"/>
      <c r="Z214" s="149"/>
      <c r="AA214" s="149"/>
      <c r="AB214" s="149"/>
      <c r="AC214" s="149"/>
      <c r="AD214" s="149"/>
      <c r="AE214" s="149"/>
      <c r="AF214" s="149"/>
      <c r="AG214" s="149" t="s">
        <v>279</v>
      </c>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x14ac:dyDescent="0.2">
      <c r="A215" s="168" t="s">
        <v>267</v>
      </c>
      <c r="B215" s="169" t="s">
        <v>186</v>
      </c>
      <c r="C215" s="184" t="s">
        <v>187</v>
      </c>
      <c r="D215" s="170"/>
      <c r="E215" s="171"/>
      <c r="F215" s="172"/>
      <c r="G215" s="172">
        <f>SUMIF(AG216:AG345,"&lt;&gt;NOR",G216:G345)</f>
        <v>0</v>
      </c>
      <c r="H215" s="172"/>
      <c r="I215" s="172">
        <f>SUM(I216:I345)</f>
        <v>0</v>
      </c>
      <c r="J215" s="172"/>
      <c r="K215" s="172">
        <f>SUM(K216:K345)</f>
        <v>0</v>
      </c>
      <c r="L215" s="172"/>
      <c r="M215" s="172">
        <f>SUM(M216:M345)</f>
        <v>0</v>
      </c>
      <c r="N215" s="171"/>
      <c r="O215" s="171">
        <f>SUM(O216:O345)</f>
        <v>1.1400000000000001</v>
      </c>
      <c r="P215" s="171"/>
      <c r="Q215" s="171">
        <f>SUM(Q216:Q345)</f>
        <v>0.87000000000000011</v>
      </c>
      <c r="R215" s="172"/>
      <c r="S215" s="172"/>
      <c r="T215" s="173"/>
      <c r="U215" s="167"/>
      <c r="V215" s="167">
        <f>SUM(V216:V345)</f>
        <v>193.56000000000003</v>
      </c>
      <c r="W215" s="167"/>
      <c r="X215" s="167"/>
      <c r="Y215" s="167"/>
      <c r="AG215" t="s">
        <v>268</v>
      </c>
    </row>
    <row r="216" spans="1:60" outlineLevel="1" x14ac:dyDescent="0.2">
      <c r="A216" s="175">
        <v>53</v>
      </c>
      <c r="B216" s="176" t="s">
        <v>1271</v>
      </c>
      <c r="C216" s="185" t="s">
        <v>1272</v>
      </c>
      <c r="D216" s="177" t="s">
        <v>357</v>
      </c>
      <c r="E216" s="178">
        <v>1</v>
      </c>
      <c r="F216" s="179"/>
      <c r="G216" s="180">
        <f>ROUND(E216*F216,2)</f>
        <v>0</v>
      </c>
      <c r="H216" s="179"/>
      <c r="I216" s="180">
        <f>ROUND(E216*H216,2)</f>
        <v>0</v>
      </c>
      <c r="J216" s="179"/>
      <c r="K216" s="180">
        <f>ROUND(E216*J216,2)</f>
        <v>0</v>
      </c>
      <c r="L216" s="180">
        <v>21</v>
      </c>
      <c r="M216" s="180">
        <f>G216*(1+L216/100)</f>
        <v>0</v>
      </c>
      <c r="N216" s="178">
        <v>8.8000000000000003E-4</v>
      </c>
      <c r="O216" s="178">
        <f>ROUND(E216*N216,2)</f>
        <v>0</v>
      </c>
      <c r="P216" s="178">
        <v>0</v>
      </c>
      <c r="Q216" s="178">
        <f>ROUND(E216*P216,2)</f>
        <v>0</v>
      </c>
      <c r="R216" s="180" t="s">
        <v>962</v>
      </c>
      <c r="S216" s="180" t="s">
        <v>272</v>
      </c>
      <c r="T216" s="181" t="s">
        <v>272</v>
      </c>
      <c r="U216" s="160">
        <v>1.0900000000000001</v>
      </c>
      <c r="V216" s="160">
        <f>ROUND(E216*U216,2)</f>
        <v>1.0900000000000001</v>
      </c>
      <c r="W216" s="160"/>
      <c r="X216" s="160" t="s">
        <v>313</v>
      </c>
      <c r="Y216" s="160" t="s">
        <v>275</v>
      </c>
      <c r="Z216" s="149"/>
      <c r="AA216" s="149"/>
      <c r="AB216" s="149"/>
      <c r="AC216" s="149"/>
      <c r="AD216" s="149"/>
      <c r="AE216" s="149"/>
      <c r="AF216" s="149"/>
      <c r="AG216" s="149" t="s">
        <v>554</v>
      </c>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2" x14ac:dyDescent="0.2">
      <c r="A217" s="156"/>
      <c r="B217" s="157"/>
      <c r="C217" s="249" t="s">
        <v>967</v>
      </c>
      <c r="D217" s="250"/>
      <c r="E217" s="250"/>
      <c r="F217" s="250"/>
      <c r="G217" s="250"/>
      <c r="H217" s="160"/>
      <c r="I217" s="160"/>
      <c r="J217" s="160"/>
      <c r="K217" s="160"/>
      <c r="L217" s="160"/>
      <c r="M217" s="160"/>
      <c r="N217" s="159"/>
      <c r="O217" s="159"/>
      <c r="P217" s="159"/>
      <c r="Q217" s="159"/>
      <c r="R217" s="160"/>
      <c r="S217" s="160"/>
      <c r="T217" s="160"/>
      <c r="U217" s="160"/>
      <c r="V217" s="160"/>
      <c r="W217" s="160"/>
      <c r="X217" s="160"/>
      <c r="Y217" s="160"/>
      <c r="Z217" s="149"/>
      <c r="AA217" s="149"/>
      <c r="AB217" s="149"/>
      <c r="AC217" s="149"/>
      <c r="AD217" s="149"/>
      <c r="AE217" s="149"/>
      <c r="AF217" s="149"/>
      <c r="AG217" s="149" t="s">
        <v>278</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2" x14ac:dyDescent="0.2">
      <c r="A218" s="156"/>
      <c r="B218" s="157"/>
      <c r="C218" s="186" t="s">
        <v>1215</v>
      </c>
      <c r="D218" s="165"/>
      <c r="E218" s="166">
        <v>1</v>
      </c>
      <c r="F218" s="160"/>
      <c r="G218" s="160"/>
      <c r="H218" s="160"/>
      <c r="I218" s="160"/>
      <c r="J218" s="160"/>
      <c r="K218" s="160"/>
      <c r="L218" s="160"/>
      <c r="M218" s="160"/>
      <c r="N218" s="159"/>
      <c r="O218" s="159"/>
      <c r="P218" s="159"/>
      <c r="Q218" s="159"/>
      <c r="R218" s="160"/>
      <c r="S218" s="160"/>
      <c r="T218" s="160"/>
      <c r="U218" s="160"/>
      <c r="V218" s="160"/>
      <c r="W218" s="160"/>
      <c r="X218" s="160"/>
      <c r="Y218" s="160"/>
      <c r="Z218" s="149"/>
      <c r="AA218" s="149"/>
      <c r="AB218" s="149"/>
      <c r="AC218" s="149"/>
      <c r="AD218" s="149"/>
      <c r="AE218" s="149"/>
      <c r="AF218" s="149"/>
      <c r="AG218" s="149" t="s">
        <v>284</v>
      </c>
      <c r="AH218" s="149">
        <v>0</v>
      </c>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x14ac:dyDescent="0.2">
      <c r="A219" s="156"/>
      <c r="B219" s="157"/>
      <c r="C219" s="251"/>
      <c r="D219" s="252"/>
      <c r="E219" s="252"/>
      <c r="F219" s="252"/>
      <c r="G219" s="252"/>
      <c r="H219" s="160"/>
      <c r="I219" s="160"/>
      <c r="J219" s="160"/>
      <c r="K219" s="160"/>
      <c r="L219" s="160"/>
      <c r="M219" s="160"/>
      <c r="N219" s="159"/>
      <c r="O219" s="159"/>
      <c r="P219" s="159"/>
      <c r="Q219" s="159"/>
      <c r="R219" s="160"/>
      <c r="S219" s="160"/>
      <c r="T219" s="160"/>
      <c r="U219" s="160"/>
      <c r="V219" s="160"/>
      <c r="W219" s="160"/>
      <c r="X219" s="160"/>
      <c r="Y219" s="160"/>
      <c r="Z219" s="149"/>
      <c r="AA219" s="149"/>
      <c r="AB219" s="149"/>
      <c r="AC219" s="149"/>
      <c r="AD219" s="149"/>
      <c r="AE219" s="149"/>
      <c r="AF219" s="149"/>
      <c r="AG219" s="149" t="s">
        <v>279</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1" x14ac:dyDescent="0.2">
      <c r="A220" s="175">
        <v>54</v>
      </c>
      <c r="B220" s="176" t="s">
        <v>1273</v>
      </c>
      <c r="C220" s="185" t="s">
        <v>1274</v>
      </c>
      <c r="D220" s="177" t="s">
        <v>998</v>
      </c>
      <c r="E220" s="178">
        <v>25</v>
      </c>
      <c r="F220" s="179"/>
      <c r="G220" s="180">
        <f>ROUND(E220*F220,2)</f>
        <v>0</v>
      </c>
      <c r="H220" s="179"/>
      <c r="I220" s="180">
        <f>ROUND(E220*H220,2)</f>
        <v>0</v>
      </c>
      <c r="J220" s="179"/>
      <c r="K220" s="180">
        <f>ROUND(E220*J220,2)</f>
        <v>0</v>
      </c>
      <c r="L220" s="180">
        <v>21</v>
      </c>
      <c r="M220" s="180">
        <f>G220*(1+L220/100)</f>
        <v>0</v>
      </c>
      <c r="N220" s="178">
        <v>0</v>
      </c>
      <c r="O220" s="178">
        <f>ROUND(E220*N220,2)</f>
        <v>0</v>
      </c>
      <c r="P220" s="178">
        <v>1.9460000000000002E-2</v>
      </c>
      <c r="Q220" s="178">
        <f>ROUND(E220*P220,2)</f>
        <v>0.49</v>
      </c>
      <c r="R220" s="180" t="s">
        <v>962</v>
      </c>
      <c r="S220" s="180" t="s">
        <v>272</v>
      </c>
      <c r="T220" s="181" t="s">
        <v>272</v>
      </c>
      <c r="U220" s="160">
        <v>0.38</v>
      </c>
      <c r="V220" s="160">
        <f>ROUND(E220*U220,2)</f>
        <v>9.5</v>
      </c>
      <c r="W220" s="160"/>
      <c r="X220" s="160" t="s">
        <v>313</v>
      </c>
      <c r="Y220" s="160" t="s">
        <v>275</v>
      </c>
      <c r="Z220" s="149"/>
      <c r="AA220" s="149"/>
      <c r="AB220" s="149"/>
      <c r="AC220" s="149"/>
      <c r="AD220" s="149"/>
      <c r="AE220" s="149"/>
      <c r="AF220" s="149"/>
      <c r="AG220" s="149" t="s">
        <v>554</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2" x14ac:dyDescent="0.2">
      <c r="A221" s="156"/>
      <c r="B221" s="157"/>
      <c r="C221" s="186" t="s">
        <v>1275</v>
      </c>
      <c r="D221" s="165"/>
      <c r="E221" s="166">
        <v>25</v>
      </c>
      <c r="F221" s="160"/>
      <c r="G221" s="160"/>
      <c r="H221" s="160"/>
      <c r="I221" s="160"/>
      <c r="J221" s="160"/>
      <c r="K221" s="160"/>
      <c r="L221" s="160"/>
      <c r="M221" s="160"/>
      <c r="N221" s="159"/>
      <c r="O221" s="159"/>
      <c r="P221" s="159"/>
      <c r="Q221" s="159"/>
      <c r="R221" s="160"/>
      <c r="S221" s="160"/>
      <c r="T221" s="160"/>
      <c r="U221" s="160"/>
      <c r="V221" s="160"/>
      <c r="W221" s="160"/>
      <c r="X221" s="160"/>
      <c r="Y221" s="160"/>
      <c r="Z221" s="149"/>
      <c r="AA221" s="149"/>
      <c r="AB221" s="149"/>
      <c r="AC221" s="149"/>
      <c r="AD221" s="149"/>
      <c r="AE221" s="149"/>
      <c r="AF221" s="149"/>
      <c r="AG221" s="149" t="s">
        <v>284</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2" x14ac:dyDescent="0.2">
      <c r="A222" s="156"/>
      <c r="B222" s="157"/>
      <c r="C222" s="251"/>
      <c r="D222" s="252"/>
      <c r="E222" s="252"/>
      <c r="F222" s="252"/>
      <c r="G222" s="252"/>
      <c r="H222" s="160"/>
      <c r="I222" s="160"/>
      <c r="J222" s="160"/>
      <c r="K222" s="160"/>
      <c r="L222" s="160"/>
      <c r="M222" s="160"/>
      <c r="N222" s="159"/>
      <c r="O222" s="159"/>
      <c r="P222" s="159"/>
      <c r="Q222" s="159"/>
      <c r="R222" s="160"/>
      <c r="S222" s="160"/>
      <c r="T222" s="160"/>
      <c r="U222" s="160"/>
      <c r="V222" s="160"/>
      <c r="W222" s="160"/>
      <c r="X222" s="160"/>
      <c r="Y222" s="160"/>
      <c r="Z222" s="149"/>
      <c r="AA222" s="149"/>
      <c r="AB222" s="149"/>
      <c r="AC222" s="149"/>
      <c r="AD222" s="149"/>
      <c r="AE222" s="149"/>
      <c r="AF222" s="149"/>
      <c r="AG222" s="149" t="s">
        <v>279</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1" x14ac:dyDescent="0.2">
      <c r="A223" s="175">
        <v>55</v>
      </c>
      <c r="B223" s="176" t="s">
        <v>1276</v>
      </c>
      <c r="C223" s="185" t="s">
        <v>1277</v>
      </c>
      <c r="D223" s="177" t="s">
        <v>998</v>
      </c>
      <c r="E223" s="178">
        <v>25</v>
      </c>
      <c r="F223" s="179"/>
      <c r="G223" s="180">
        <f>ROUND(E223*F223,2)</f>
        <v>0</v>
      </c>
      <c r="H223" s="179"/>
      <c r="I223" s="180">
        <f>ROUND(E223*H223,2)</f>
        <v>0</v>
      </c>
      <c r="J223" s="179"/>
      <c r="K223" s="180">
        <f>ROUND(E223*J223,2)</f>
        <v>0</v>
      </c>
      <c r="L223" s="180">
        <v>21</v>
      </c>
      <c r="M223" s="180">
        <f>G223*(1+L223/100)</f>
        <v>0</v>
      </c>
      <c r="N223" s="178">
        <v>1.41E-3</v>
      </c>
      <c r="O223" s="178">
        <f>ROUND(E223*N223,2)</f>
        <v>0.04</v>
      </c>
      <c r="P223" s="178">
        <v>0</v>
      </c>
      <c r="Q223" s="178">
        <f>ROUND(E223*P223,2)</f>
        <v>0</v>
      </c>
      <c r="R223" s="180" t="s">
        <v>962</v>
      </c>
      <c r="S223" s="180" t="s">
        <v>272</v>
      </c>
      <c r="T223" s="181" t="s">
        <v>272</v>
      </c>
      <c r="U223" s="160">
        <v>1.58</v>
      </c>
      <c r="V223" s="160">
        <f>ROUND(E223*U223,2)</f>
        <v>39.5</v>
      </c>
      <c r="W223" s="160"/>
      <c r="X223" s="160" t="s">
        <v>313</v>
      </c>
      <c r="Y223" s="160" t="s">
        <v>275</v>
      </c>
      <c r="Z223" s="149"/>
      <c r="AA223" s="149"/>
      <c r="AB223" s="149"/>
      <c r="AC223" s="149"/>
      <c r="AD223" s="149"/>
      <c r="AE223" s="149"/>
      <c r="AF223" s="149"/>
      <c r="AG223" s="149" t="s">
        <v>554</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x14ac:dyDescent="0.2">
      <c r="A224" s="156"/>
      <c r="B224" s="157"/>
      <c r="C224" s="249" t="s">
        <v>967</v>
      </c>
      <c r="D224" s="250"/>
      <c r="E224" s="250"/>
      <c r="F224" s="250"/>
      <c r="G224" s="250"/>
      <c r="H224" s="160"/>
      <c r="I224" s="160"/>
      <c r="J224" s="160"/>
      <c r="K224" s="160"/>
      <c r="L224" s="160"/>
      <c r="M224" s="160"/>
      <c r="N224" s="159"/>
      <c r="O224" s="159"/>
      <c r="P224" s="159"/>
      <c r="Q224" s="159"/>
      <c r="R224" s="160"/>
      <c r="S224" s="160"/>
      <c r="T224" s="160"/>
      <c r="U224" s="160"/>
      <c r="V224" s="160"/>
      <c r="W224" s="160"/>
      <c r="X224" s="160"/>
      <c r="Y224" s="160"/>
      <c r="Z224" s="149"/>
      <c r="AA224" s="149"/>
      <c r="AB224" s="149"/>
      <c r="AC224" s="149"/>
      <c r="AD224" s="149"/>
      <c r="AE224" s="149"/>
      <c r="AF224" s="149"/>
      <c r="AG224" s="149" t="s">
        <v>278</v>
      </c>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2" x14ac:dyDescent="0.2">
      <c r="A225" s="156"/>
      <c r="B225" s="157"/>
      <c r="C225" s="186" t="s">
        <v>1275</v>
      </c>
      <c r="D225" s="165"/>
      <c r="E225" s="166">
        <v>25</v>
      </c>
      <c r="F225" s="160"/>
      <c r="G225" s="160"/>
      <c r="H225" s="160"/>
      <c r="I225" s="160"/>
      <c r="J225" s="160"/>
      <c r="K225" s="160"/>
      <c r="L225" s="160"/>
      <c r="M225" s="160"/>
      <c r="N225" s="159"/>
      <c r="O225" s="159"/>
      <c r="P225" s="159"/>
      <c r="Q225" s="159"/>
      <c r="R225" s="160"/>
      <c r="S225" s="160"/>
      <c r="T225" s="160"/>
      <c r="U225" s="160"/>
      <c r="V225" s="160"/>
      <c r="W225" s="160"/>
      <c r="X225" s="160"/>
      <c r="Y225" s="160"/>
      <c r="Z225" s="149"/>
      <c r="AA225" s="149"/>
      <c r="AB225" s="149"/>
      <c r="AC225" s="149"/>
      <c r="AD225" s="149"/>
      <c r="AE225" s="149"/>
      <c r="AF225" s="149"/>
      <c r="AG225" s="149" t="s">
        <v>284</v>
      </c>
      <c r="AH225" s="149">
        <v>0</v>
      </c>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x14ac:dyDescent="0.2">
      <c r="A226" s="156"/>
      <c r="B226" s="157"/>
      <c r="C226" s="251"/>
      <c r="D226" s="252"/>
      <c r="E226" s="252"/>
      <c r="F226" s="252"/>
      <c r="G226" s="252"/>
      <c r="H226" s="160"/>
      <c r="I226" s="160"/>
      <c r="J226" s="160"/>
      <c r="K226" s="160"/>
      <c r="L226" s="160"/>
      <c r="M226" s="160"/>
      <c r="N226" s="159"/>
      <c r="O226" s="159"/>
      <c r="P226" s="159"/>
      <c r="Q226" s="159"/>
      <c r="R226" s="160"/>
      <c r="S226" s="160"/>
      <c r="T226" s="160"/>
      <c r="U226" s="160"/>
      <c r="V226" s="160"/>
      <c r="W226" s="160"/>
      <c r="X226" s="160"/>
      <c r="Y226" s="160"/>
      <c r="Z226" s="149"/>
      <c r="AA226" s="149"/>
      <c r="AB226" s="149"/>
      <c r="AC226" s="149"/>
      <c r="AD226" s="149"/>
      <c r="AE226" s="149"/>
      <c r="AF226" s="149"/>
      <c r="AG226" s="149" t="s">
        <v>279</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1" x14ac:dyDescent="0.2">
      <c r="A227" s="175">
        <v>56</v>
      </c>
      <c r="B227" s="176" t="s">
        <v>1278</v>
      </c>
      <c r="C227" s="185" t="s">
        <v>1279</v>
      </c>
      <c r="D227" s="177" t="s">
        <v>998</v>
      </c>
      <c r="E227" s="178">
        <v>4</v>
      </c>
      <c r="F227" s="179"/>
      <c r="G227" s="180">
        <f>ROUND(E227*F227,2)</f>
        <v>0</v>
      </c>
      <c r="H227" s="179"/>
      <c r="I227" s="180">
        <f>ROUND(E227*H227,2)</f>
        <v>0</v>
      </c>
      <c r="J227" s="179"/>
      <c r="K227" s="180">
        <f>ROUND(E227*J227,2)</f>
        <v>0</v>
      </c>
      <c r="L227" s="180">
        <v>21</v>
      </c>
      <c r="M227" s="180">
        <f>G227*(1+L227/100)</f>
        <v>0</v>
      </c>
      <c r="N227" s="178">
        <v>0</v>
      </c>
      <c r="O227" s="178">
        <f>ROUND(E227*N227,2)</f>
        <v>0</v>
      </c>
      <c r="P227" s="178">
        <v>9.1999999999999998E-3</v>
      </c>
      <c r="Q227" s="178">
        <f>ROUND(E227*P227,2)</f>
        <v>0.04</v>
      </c>
      <c r="R227" s="180" t="s">
        <v>962</v>
      </c>
      <c r="S227" s="180" t="s">
        <v>272</v>
      </c>
      <c r="T227" s="181" t="s">
        <v>272</v>
      </c>
      <c r="U227" s="160">
        <v>0.47</v>
      </c>
      <c r="V227" s="160">
        <f>ROUND(E227*U227,2)</f>
        <v>1.88</v>
      </c>
      <c r="W227" s="160"/>
      <c r="X227" s="160" t="s">
        <v>313</v>
      </c>
      <c r="Y227" s="160" t="s">
        <v>275</v>
      </c>
      <c r="Z227" s="149"/>
      <c r="AA227" s="149"/>
      <c r="AB227" s="149"/>
      <c r="AC227" s="149"/>
      <c r="AD227" s="149"/>
      <c r="AE227" s="149"/>
      <c r="AF227" s="149"/>
      <c r="AG227" s="149" t="s">
        <v>554</v>
      </c>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2" x14ac:dyDescent="0.2">
      <c r="A228" s="156"/>
      <c r="B228" s="157"/>
      <c r="C228" s="260" t="s">
        <v>1280</v>
      </c>
      <c r="D228" s="261"/>
      <c r="E228" s="261"/>
      <c r="F228" s="261"/>
      <c r="G228" s="261"/>
      <c r="H228" s="160"/>
      <c r="I228" s="160"/>
      <c r="J228" s="160"/>
      <c r="K228" s="160"/>
      <c r="L228" s="160"/>
      <c r="M228" s="160"/>
      <c r="N228" s="159"/>
      <c r="O228" s="159"/>
      <c r="P228" s="159"/>
      <c r="Q228" s="159"/>
      <c r="R228" s="160"/>
      <c r="S228" s="160"/>
      <c r="T228" s="160"/>
      <c r="U228" s="160"/>
      <c r="V228" s="160"/>
      <c r="W228" s="160"/>
      <c r="X228" s="160"/>
      <c r="Y228" s="160"/>
      <c r="Z228" s="149"/>
      <c r="AA228" s="149"/>
      <c r="AB228" s="149"/>
      <c r="AC228" s="149"/>
      <c r="AD228" s="149"/>
      <c r="AE228" s="149"/>
      <c r="AF228" s="149"/>
      <c r="AG228" s="149" t="s">
        <v>316</v>
      </c>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2" x14ac:dyDescent="0.2">
      <c r="A229" s="156"/>
      <c r="B229" s="157"/>
      <c r="C229" s="186" t="s">
        <v>151</v>
      </c>
      <c r="D229" s="165"/>
      <c r="E229" s="166">
        <v>4</v>
      </c>
      <c r="F229" s="160"/>
      <c r="G229" s="160"/>
      <c r="H229" s="160"/>
      <c r="I229" s="160"/>
      <c r="J229" s="160"/>
      <c r="K229" s="160"/>
      <c r="L229" s="160"/>
      <c r="M229" s="160"/>
      <c r="N229" s="159"/>
      <c r="O229" s="159"/>
      <c r="P229" s="159"/>
      <c r="Q229" s="159"/>
      <c r="R229" s="160"/>
      <c r="S229" s="160"/>
      <c r="T229" s="160"/>
      <c r="U229" s="160"/>
      <c r="V229" s="160"/>
      <c r="W229" s="160"/>
      <c r="X229" s="160"/>
      <c r="Y229" s="160"/>
      <c r="Z229" s="149"/>
      <c r="AA229" s="149"/>
      <c r="AB229" s="149"/>
      <c r="AC229" s="149"/>
      <c r="AD229" s="149"/>
      <c r="AE229" s="149"/>
      <c r="AF229" s="149"/>
      <c r="AG229" s="149" t="s">
        <v>284</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2" x14ac:dyDescent="0.2">
      <c r="A230" s="156"/>
      <c r="B230" s="157"/>
      <c r="C230" s="251"/>
      <c r="D230" s="252"/>
      <c r="E230" s="252"/>
      <c r="F230" s="252"/>
      <c r="G230" s="252"/>
      <c r="H230" s="160"/>
      <c r="I230" s="160"/>
      <c r="J230" s="160"/>
      <c r="K230" s="160"/>
      <c r="L230" s="160"/>
      <c r="M230" s="160"/>
      <c r="N230" s="159"/>
      <c r="O230" s="159"/>
      <c r="P230" s="159"/>
      <c r="Q230" s="159"/>
      <c r="R230" s="160"/>
      <c r="S230" s="160"/>
      <c r="T230" s="160"/>
      <c r="U230" s="160"/>
      <c r="V230" s="160"/>
      <c r="W230" s="160"/>
      <c r="X230" s="160"/>
      <c r="Y230" s="160"/>
      <c r="Z230" s="149"/>
      <c r="AA230" s="149"/>
      <c r="AB230" s="149"/>
      <c r="AC230" s="149"/>
      <c r="AD230" s="149"/>
      <c r="AE230" s="149"/>
      <c r="AF230" s="149"/>
      <c r="AG230" s="149" t="s">
        <v>279</v>
      </c>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1" x14ac:dyDescent="0.2">
      <c r="A231" s="175">
        <v>57</v>
      </c>
      <c r="B231" s="176" t="s">
        <v>1281</v>
      </c>
      <c r="C231" s="185" t="s">
        <v>1282</v>
      </c>
      <c r="D231" s="177" t="s">
        <v>998</v>
      </c>
      <c r="E231" s="178">
        <v>4</v>
      </c>
      <c r="F231" s="179"/>
      <c r="G231" s="180">
        <f>ROUND(E231*F231,2)</f>
        <v>0</v>
      </c>
      <c r="H231" s="179"/>
      <c r="I231" s="180">
        <f>ROUND(E231*H231,2)</f>
        <v>0</v>
      </c>
      <c r="J231" s="179"/>
      <c r="K231" s="180">
        <f>ROUND(E231*J231,2)</f>
        <v>0</v>
      </c>
      <c r="L231" s="180">
        <v>21</v>
      </c>
      <c r="M231" s="180">
        <f>G231*(1+L231/100)</f>
        <v>0</v>
      </c>
      <c r="N231" s="178">
        <v>7.2000000000000005E-4</v>
      </c>
      <c r="O231" s="178">
        <f>ROUND(E231*N231,2)</f>
        <v>0</v>
      </c>
      <c r="P231" s="178">
        <v>0</v>
      </c>
      <c r="Q231" s="178">
        <f>ROUND(E231*P231,2)</f>
        <v>0</v>
      </c>
      <c r="R231" s="180" t="s">
        <v>962</v>
      </c>
      <c r="S231" s="180" t="s">
        <v>272</v>
      </c>
      <c r="T231" s="181" t="s">
        <v>272</v>
      </c>
      <c r="U231" s="160">
        <v>0.51</v>
      </c>
      <c r="V231" s="160">
        <f>ROUND(E231*U231,2)</f>
        <v>2.04</v>
      </c>
      <c r="W231" s="160"/>
      <c r="X231" s="160" t="s">
        <v>313</v>
      </c>
      <c r="Y231" s="160" t="s">
        <v>275</v>
      </c>
      <c r="Z231" s="149"/>
      <c r="AA231" s="149"/>
      <c r="AB231" s="149"/>
      <c r="AC231" s="149"/>
      <c r="AD231" s="149"/>
      <c r="AE231" s="149"/>
      <c r="AF231" s="149"/>
      <c r="AG231" s="149" t="s">
        <v>554</v>
      </c>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2" x14ac:dyDescent="0.2">
      <c r="A232" s="156"/>
      <c r="B232" s="157"/>
      <c r="C232" s="249" t="s">
        <v>967</v>
      </c>
      <c r="D232" s="250"/>
      <c r="E232" s="250"/>
      <c r="F232" s="250"/>
      <c r="G232" s="250"/>
      <c r="H232" s="160"/>
      <c r="I232" s="160"/>
      <c r="J232" s="160"/>
      <c r="K232" s="160"/>
      <c r="L232" s="160"/>
      <c r="M232" s="160"/>
      <c r="N232" s="159"/>
      <c r="O232" s="159"/>
      <c r="P232" s="159"/>
      <c r="Q232" s="159"/>
      <c r="R232" s="160"/>
      <c r="S232" s="160"/>
      <c r="T232" s="160"/>
      <c r="U232" s="160"/>
      <c r="V232" s="160"/>
      <c r="W232" s="160"/>
      <c r="X232" s="160"/>
      <c r="Y232" s="160"/>
      <c r="Z232" s="149"/>
      <c r="AA232" s="149"/>
      <c r="AB232" s="149"/>
      <c r="AC232" s="149"/>
      <c r="AD232" s="149"/>
      <c r="AE232" s="149"/>
      <c r="AF232" s="149"/>
      <c r="AG232" s="149" t="s">
        <v>278</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2" x14ac:dyDescent="0.2">
      <c r="A233" s="156"/>
      <c r="B233" s="157"/>
      <c r="C233" s="186" t="s">
        <v>151</v>
      </c>
      <c r="D233" s="165"/>
      <c r="E233" s="166">
        <v>4</v>
      </c>
      <c r="F233" s="160"/>
      <c r="G233" s="160"/>
      <c r="H233" s="160"/>
      <c r="I233" s="160"/>
      <c r="J233" s="160"/>
      <c r="K233" s="160"/>
      <c r="L233" s="160"/>
      <c r="M233" s="160"/>
      <c r="N233" s="159"/>
      <c r="O233" s="159"/>
      <c r="P233" s="159"/>
      <c r="Q233" s="159"/>
      <c r="R233" s="160"/>
      <c r="S233" s="160"/>
      <c r="T233" s="160"/>
      <c r="U233" s="160"/>
      <c r="V233" s="160"/>
      <c r="W233" s="160"/>
      <c r="X233" s="160"/>
      <c r="Y233" s="160"/>
      <c r="Z233" s="149"/>
      <c r="AA233" s="149"/>
      <c r="AB233" s="149"/>
      <c r="AC233" s="149"/>
      <c r="AD233" s="149"/>
      <c r="AE233" s="149"/>
      <c r="AF233" s="149"/>
      <c r="AG233" s="149" t="s">
        <v>284</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2" x14ac:dyDescent="0.2">
      <c r="A234" s="156"/>
      <c r="B234" s="157"/>
      <c r="C234" s="251"/>
      <c r="D234" s="252"/>
      <c r="E234" s="252"/>
      <c r="F234" s="252"/>
      <c r="G234" s="252"/>
      <c r="H234" s="160"/>
      <c r="I234" s="160"/>
      <c r="J234" s="160"/>
      <c r="K234" s="160"/>
      <c r="L234" s="160"/>
      <c r="M234" s="160"/>
      <c r="N234" s="159"/>
      <c r="O234" s="159"/>
      <c r="P234" s="159"/>
      <c r="Q234" s="159"/>
      <c r="R234" s="160"/>
      <c r="S234" s="160"/>
      <c r="T234" s="160"/>
      <c r="U234" s="160"/>
      <c r="V234" s="160"/>
      <c r="W234" s="160"/>
      <c r="X234" s="160"/>
      <c r="Y234" s="160"/>
      <c r="Z234" s="149"/>
      <c r="AA234" s="149"/>
      <c r="AB234" s="149"/>
      <c r="AC234" s="149"/>
      <c r="AD234" s="149"/>
      <c r="AE234" s="149"/>
      <c r="AF234" s="149"/>
      <c r="AG234" s="149" t="s">
        <v>279</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1" x14ac:dyDescent="0.2">
      <c r="A235" s="175">
        <v>58</v>
      </c>
      <c r="B235" s="176" t="s">
        <v>1283</v>
      </c>
      <c r="C235" s="185" t="s">
        <v>1284</v>
      </c>
      <c r="D235" s="177" t="s">
        <v>998</v>
      </c>
      <c r="E235" s="178">
        <v>1</v>
      </c>
      <c r="F235" s="179"/>
      <c r="G235" s="180">
        <f>ROUND(E235*F235,2)</f>
        <v>0</v>
      </c>
      <c r="H235" s="179"/>
      <c r="I235" s="180">
        <f>ROUND(E235*H235,2)</f>
        <v>0</v>
      </c>
      <c r="J235" s="179"/>
      <c r="K235" s="180">
        <f>ROUND(E235*J235,2)</f>
        <v>0</v>
      </c>
      <c r="L235" s="180">
        <v>21</v>
      </c>
      <c r="M235" s="180">
        <f>G235*(1+L235/100)</f>
        <v>0</v>
      </c>
      <c r="N235" s="178">
        <v>0</v>
      </c>
      <c r="O235" s="178">
        <f>ROUND(E235*N235,2)</f>
        <v>0</v>
      </c>
      <c r="P235" s="178">
        <v>3.4700000000000002E-2</v>
      </c>
      <c r="Q235" s="178">
        <f>ROUND(E235*P235,2)</f>
        <v>0.03</v>
      </c>
      <c r="R235" s="180" t="s">
        <v>962</v>
      </c>
      <c r="S235" s="180" t="s">
        <v>272</v>
      </c>
      <c r="T235" s="181" t="s">
        <v>272</v>
      </c>
      <c r="U235" s="160">
        <v>0.56999999999999995</v>
      </c>
      <c r="V235" s="160">
        <f>ROUND(E235*U235,2)</f>
        <v>0.56999999999999995</v>
      </c>
      <c r="W235" s="160"/>
      <c r="X235" s="160" t="s">
        <v>313</v>
      </c>
      <c r="Y235" s="160" t="s">
        <v>275</v>
      </c>
      <c r="Z235" s="149"/>
      <c r="AA235" s="149"/>
      <c r="AB235" s="149"/>
      <c r="AC235" s="149"/>
      <c r="AD235" s="149"/>
      <c r="AE235" s="149"/>
      <c r="AF235" s="149"/>
      <c r="AG235" s="149" t="s">
        <v>554</v>
      </c>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2" x14ac:dyDescent="0.2">
      <c r="A236" s="156"/>
      <c r="B236" s="157"/>
      <c r="C236" s="260" t="s">
        <v>1285</v>
      </c>
      <c r="D236" s="261"/>
      <c r="E236" s="261"/>
      <c r="F236" s="261"/>
      <c r="G236" s="261"/>
      <c r="H236" s="160"/>
      <c r="I236" s="160"/>
      <c r="J236" s="160"/>
      <c r="K236" s="160"/>
      <c r="L236" s="160"/>
      <c r="M236" s="160"/>
      <c r="N236" s="159"/>
      <c r="O236" s="159"/>
      <c r="P236" s="159"/>
      <c r="Q236" s="159"/>
      <c r="R236" s="160"/>
      <c r="S236" s="160"/>
      <c r="T236" s="160"/>
      <c r="U236" s="160"/>
      <c r="V236" s="160"/>
      <c r="W236" s="160"/>
      <c r="X236" s="160"/>
      <c r="Y236" s="160"/>
      <c r="Z236" s="149"/>
      <c r="AA236" s="149"/>
      <c r="AB236" s="149"/>
      <c r="AC236" s="149"/>
      <c r="AD236" s="149"/>
      <c r="AE236" s="149"/>
      <c r="AF236" s="149"/>
      <c r="AG236" s="149" t="s">
        <v>316</v>
      </c>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2" x14ac:dyDescent="0.2">
      <c r="A237" s="156"/>
      <c r="B237" s="157"/>
      <c r="C237" s="186" t="s">
        <v>143</v>
      </c>
      <c r="D237" s="165"/>
      <c r="E237" s="166">
        <v>1</v>
      </c>
      <c r="F237" s="160"/>
      <c r="G237" s="160"/>
      <c r="H237" s="160"/>
      <c r="I237" s="160"/>
      <c r="J237" s="160"/>
      <c r="K237" s="160"/>
      <c r="L237" s="160"/>
      <c r="M237" s="160"/>
      <c r="N237" s="159"/>
      <c r="O237" s="159"/>
      <c r="P237" s="159"/>
      <c r="Q237" s="159"/>
      <c r="R237" s="160"/>
      <c r="S237" s="160"/>
      <c r="T237" s="160"/>
      <c r="U237" s="160"/>
      <c r="V237" s="160"/>
      <c r="W237" s="160"/>
      <c r="X237" s="160"/>
      <c r="Y237" s="160"/>
      <c r="Z237" s="149"/>
      <c r="AA237" s="149"/>
      <c r="AB237" s="149"/>
      <c r="AC237" s="149"/>
      <c r="AD237" s="149"/>
      <c r="AE237" s="149"/>
      <c r="AF237" s="149"/>
      <c r="AG237" s="149" t="s">
        <v>284</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2" x14ac:dyDescent="0.2">
      <c r="A238" s="156"/>
      <c r="B238" s="157"/>
      <c r="C238" s="251"/>
      <c r="D238" s="252"/>
      <c r="E238" s="252"/>
      <c r="F238" s="252"/>
      <c r="G238" s="252"/>
      <c r="H238" s="160"/>
      <c r="I238" s="160"/>
      <c r="J238" s="160"/>
      <c r="K238" s="160"/>
      <c r="L238" s="160"/>
      <c r="M238" s="160"/>
      <c r="N238" s="159"/>
      <c r="O238" s="159"/>
      <c r="P238" s="159"/>
      <c r="Q238" s="159"/>
      <c r="R238" s="160"/>
      <c r="S238" s="160"/>
      <c r="T238" s="160"/>
      <c r="U238" s="160"/>
      <c r="V238" s="160"/>
      <c r="W238" s="160"/>
      <c r="X238" s="160"/>
      <c r="Y238" s="160"/>
      <c r="Z238" s="149"/>
      <c r="AA238" s="149"/>
      <c r="AB238" s="149"/>
      <c r="AC238" s="149"/>
      <c r="AD238" s="149"/>
      <c r="AE238" s="149"/>
      <c r="AF238" s="149"/>
      <c r="AG238" s="149" t="s">
        <v>279</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1" x14ac:dyDescent="0.2">
      <c r="A239" s="175">
        <v>59</v>
      </c>
      <c r="B239" s="176" t="s">
        <v>1286</v>
      </c>
      <c r="C239" s="185" t="s">
        <v>1287</v>
      </c>
      <c r="D239" s="177" t="s">
        <v>357</v>
      </c>
      <c r="E239" s="178">
        <v>1</v>
      </c>
      <c r="F239" s="179"/>
      <c r="G239" s="180">
        <f>ROUND(E239*F239,2)</f>
        <v>0</v>
      </c>
      <c r="H239" s="179"/>
      <c r="I239" s="180">
        <f>ROUND(E239*H239,2)</f>
        <v>0</v>
      </c>
      <c r="J239" s="179"/>
      <c r="K239" s="180">
        <f>ROUND(E239*J239,2)</f>
        <v>0</v>
      </c>
      <c r="L239" s="180">
        <v>21</v>
      </c>
      <c r="M239" s="180">
        <f>G239*(1+L239/100)</f>
        <v>0</v>
      </c>
      <c r="N239" s="178">
        <v>3.0899999999999999E-3</v>
      </c>
      <c r="O239" s="178">
        <f>ROUND(E239*N239,2)</f>
        <v>0</v>
      </c>
      <c r="P239" s="178">
        <v>0</v>
      </c>
      <c r="Q239" s="178">
        <f>ROUND(E239*P239,2)</f>
        <v>0</v>
      </c>
      <c r="R239" s="180" t="s">
        <v>962</v>
      </c>
      <c r="S239" s="180" t="s">
        <v>272</v>
      </c>
      <c r="T239" s="181" t="s">
        <v>272</v>
      </c>
      <c r="U239" s="160">
        <v>1.25</v>
      </c>
      <c r="V239" s="160">
        <f>ROUND(E239*U239,2)</f>
        <v>1.25</v>
      </c>
      <c r="W239" s="160"/>
      <c r="X239" s="160" t="s">
        <v>313</v>
      </c>
      <c r="Y239" s="160" t="s">
        <v>275</v>
      </c>
      <c r="Z239" s="149"/>
      <c r="AA239" s="149"/>
      <c r="AB239" s="149"/>
      <c r="AC239" s="149"/>
      <c r="AD239" s="149"/>
      <c r="AE239" s="149"/>
      <c r="AF239" s="149"/>
      <c r="AG239" s="149" t="s">
        <v>554</v>
      </c>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2" x14ac:dyDescent="0.2">
      <c r="A240" s="156"/>
      <c r="B240" s="157"/>
      <c r="C240" s="249" t="s">
        <v>967</v>
      </c>
      <c r="D240" s="250"/>
      <c r="E240" s="250"/>
      <c r="F240" s="250"/>
      <c r="G240" s="250"/>
      <c r="H240" s="160"/>
      <c r="I240" s="160"/>
      <c r="J240" s="160"/>
      <c r="K240" s="160"/>
      <c r="L240" s="160"/>
      <c r="M240" s="160"/>
      <c r="N240" s="159"/>
      <c r="O240" s="159"/>
      <c r="P240" s="159"/>
      <c r="Q240" s="159"/>
      <c r="R240" s="160"/>
      <c r="S240" s="160"/>
      <c r="T240" s="160"/>
      <c r="U240" s="160"/>
      <c r="V240" s="160"/>
      <c r="W240" s="160"/>
      <c r="X240" s="160"/>
      <c r="Y240" s="160"/>
      <c r="Z240" s="149"/>
      <c r="AA240" s="149"/>
      <c r="AB240" s="149"/>
      <c r="AC240" s="149"/>
      <c r="AD240" s="149"/>
      <c r="AE240" s="149"/>
      <c r="AF240" s="149"/>
      <c r="AG240" s="149" t="s">
        <v>278</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2" x14ac:dyDescent="0.2">
      <c r="A241" s="156"/>
      <c r="B241" s="157"/>
      <c r="C241" s="186" t="s">
        <v>143</v>
      </c>
      <c r="D241" s="165"/>
      <c r="E241" s="166">
        <v>1</v>
      </c>
      <c r="F241" s="160"/>
      <c r="G241" s="160"/>
      <c r="H241" s="160"/>
      <c r="I241" s="160"/>
      <c r="J241" s="160"/>
      <c r="K241" s="160"/>
      <c r="L241" s="160"/>
      <c r="M241" s="160"/>
      <c r="N241" s="159"/>
      <c r="O241" s="159"/>
      <c r="P241" s="159"/>
      <c r="Q241" s="159"/>
      <c r="R241" s="160"/>
      <c r="S241" s="160"/>
      <c r="T241" s="160"/>
      <c r="U241" s="160"/>
      <c r="V241" s="160"/>
      <c r="W241" s="160"/>
      <c r="X241" s="160"/>
      <c r="Y241" s="160"/>
      <c r="Z241" s="149"/>
      <c r="AA241" s="149"/>
      <c r="AB241" s="149"/>
      <c r="AC241" s="149"/>
      <c r="AD241" s="149"/>
      <c r="AE241" s="149"/>
      <c r="AF241" s="149"/>
      <c r="AG241" s="149" t="s">
        <v>284</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2" x14ac:dyDescent="0.2">
      <c r="A242" s="156"/>
      <c r="B242" s="157"/>
      <c r="C242" s="251"/>
      <c r="D242" s="252"/>
      <c r="E242" s="252"/>
      <c r="F242" s="252"/>
      <c r="G242" s="252"/>
      <c r="H242" s="160"/>
      <c r="I242" s="160"/>
      <c r="J242" s="160"/>
      <c r="K242" s="160"/>
      <c r="L242" s="160"/>
      <c r="M242" s="160"/>
      <c r="N242" s="159"/>
      <c r="O242" s="159"/>
      <c r="P242" s="159"/>
      <c r="Q242" s="159"/>
      <c r="R242" s="160"/>
      <c r="S242" s="160"/>
      <c r="T242" s="160"/>
      <c r="U242" s="160"/>
      <c r="V242" s="160"/>
      <c r="W242" s="160"/>
      <c r="X242" s="160"/>
      <c r="Y242" s="160"/>
      <c r="Z242" s="149"/>
      <c r="AA242" s="149"/>
      <c r="AB242" s="149"/>
      <c r="AC242" s="149"/>
      <c r="AD242" s="149"/>
      <c r="AE242" s="149"/>
      <c r="AF242" s="149"/>
      <c r="AG242" s="149" t="s">
        <v>279</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1" x14ac:dyDescent="0.2">
      <c r="A243" s="175">
        <v>60</v>
      </c>
      <c r="B243" s="176" t="s">
        <v>1288</v>
      </c>
      <c r="C243" s="185" t="s">
        <v>1289</v>
      </c>
      <c r="D243" s="177" t="s">
        <v>998</v>
      </c>
      <c r="E243" s="178">
        <v>2</v>
      </c>
      <c r="F243" s="179"/>
      <c r="G243" s="180">
        <f>ROUND(E243*F243,2)</f>
        <v>0</v>
      </c>
      <c r="H243" s="179"/>
      <c r="I243" s="180">
        <f>ROUND(E243*H243,2)</f>
        <v>0</v>
      </c>
      <c r="J243" s="179"/>
      <c r="K243" s="180">
        <f>ROUND(E243*J243,2)</f>
        <v>0</v>
      </c>
      <c r="L243" s="180">
        <v>21</v>
      </c>
      <c r="M243" s="180">
        <f>G243*(1+L243/100)</f>
        <v>0</v>
      </c>
      <c r="N243" s="178">
        <v>0</v>
      </c>
      <c r="O243" s="178">
        <f>ROUND(E243*N243,2)</f>
        <v>0</v>
      </c>
      <c r="P243" s="178">
        <v>0.155</v>
      </c>
      <c r="Q243" s="178">
        <f>ROUND(E243*P243,2)</f>
        <v>0.31</v>
      </c>
      <c r="R243" s="180" t="s">
        <v>962</v>
      </c>
      <c r="S243" s="180" t="s">
        <v>272</v>
      </c>
      <c r="T243" s="181" t="s">
        <v>272</v>
      </c>
      <c r="U243" s="160">
        <v>0.84</v>
      </c>
      <c r="V243" s="160">
        <f>ROUND(E243*U243,2)</f>
        <v>1.68</v>
      </c>
      <c r="W243" s="160"/>
      <c r="X243" s="160" t="s">
        <v>313</v>
      </c>
      <c r="Y243" s="160" t="s">
        <v>275</v>
      </c>
      <c r="Z243" s="149"/>
      <c r="AA243" s="149"/>
      <c r="AB243" s="149"/>
      <c r="AC243" s="149"/>
      <c r="AD243" s="149"/>
      <c r="AE243" s="149"/>
      <c r="AF243" s="149"/>
      <c r="AG243" s="149" t="s">
        <v>554</v>
      </c>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2" x14ac:dyDescent="0.2">
      <c r="A244" s="156"/>
      <c r="B244" s="157"/>
      <c r="C244" s="186" t="s">
        <v>1290</v>
      </c>
      <c r="D244" s="165"/>
      <c r="E244" s="166">
        <v>2</v>
      </c>
      <c r="F244" s="160"/>
      <c r="G244" s="160"/>
      <c r="H244" s="160"/>
      <c r="I244" s="160"/>
      <c r="J244" s="160"/>
      <c r="K244" s="160"/>
      <c r="L244" s="160"/>
      <c r="M244" s="160"/>
      <c r="N244" s="159"/>
      <c r="O244" s="159"/>
      <c r="P244" s="159"/>
      <c r="Q244" s="159"/>
      <c r="R244" s="160"/>
      <c r="S244" s="160"/>
      <c r="T244" s="160"/>
      <c r="U244" s="160"/>
      <c r="V244" s="160"/>
      <c r="W244" s="160"/>
      <c r="X244" s="160"/>
      <c r="Y244" s="160"/>
      <c r="Z244" s="149"/>
      <c r="AA244" s="149"/>
      <c r="AB244" s="149"/>
      <c r="AC244" s="149"/>
      <c r="AD244" s="149"/>
      <c r="AE244" s="149"/>
      <c r="AF244" s="149"/>
      <c r="AG244" s="149" t="s">
        <v>284</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2" x14ac:dyDescent="0.2">
      <c r="A245" s="156"/>
      <c r="B245" s="157"/>
      <c r="C245" s="251"/>
      <c r="D245" s="252"/>
      <c r="E245" s="252"/>
      <c r="F245" s="252"/>
      <c r="G245" s="252"/>
      <c r="H245" s="160"/>
      <c r="I245" s="160"/>
      <c r="J245" s="160"/>
      <c r="K245" s="160"/>
      <c r="L245" s="160"/>
      <c r="M245" s="160"/>
      <c r="N245" s="159"/>
      <c r="O245" s="159"/>
      <c r="P245" s="159"/>
      <c r="Q245" s="159"/>
      <c r="R245" s="160"/>
      <c r="S245" s="160"/>
      <c r="T245" s="160"/>
      <c r="U245" s="160"/>
      <c r="V245" s="160"/>
      <c r="W245" s="160"/>
      <c r="X245" s="160"/>
      <c r="Y245" s="160"/>
      <c r="Z245" s="149"/>
      <c r="AA245" s="149"/>
      <c r="AB245" s="149"/>
      <c r="AC245" s="149"/>
      <c r="AD245" s="149"/>
      <c r="AE245" s="149"/>
      <c r="AF245" s="149"/>
      <c r="AG245" s="149" t="s">
        <v>279</v>
      </c>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1" x14ac:dyDescent="0.2">
      <c r="A246" s="175">
        <v>61</v>
      </c>
      <c r="B246" s="176" t="s">
        <v>1291</v>
      </c>
      <c r="C246" s="185" t="s">
        <v>1292</v>
      </c>
      <c r="D246" s="177" t="s">
        <v>998</v>
      </c>
      <c r="E246" s="178">
        <v>20</v>
      </c>
      <c r="F246" s="179"/>
      <c r="G246" s="180">
        <f>ROUND(E246*F246,2)</f>
        <v>0</v>
      </c>
      <c r="H246" s="179"/>
      <c r="I246" s="180">
        <f>ROUND(E246*H246,2)</f>
        <v>0</v>
      </c>
      <c r="J246" s="179"/>
      <c r="K246" s="180">
        <f>ROUND(E246*J246,2)</f>
        <v>0</v>
      </c>
      <c r="L246" s="180">
        <v>21</v>
      </c>
      <c r="M246" s="180">
        <f>G246*(1+L246/100)</f>
        <v>0</v>
      </c>
      <c r="N246" s="178">
        <v>2.8819999999999998E-2</v>
      </c>
      <c r="O246" s="178">
        <f>ROUND(E246*N246,2)</f>
        <v>0.57999999999999996</v>
      </c>
      <c r="P246" s="178">
        <v>0</v>
      </c>
      <c r="Q246" s="178">
        <f>ROUND(E246*P246,2)</f>
        <v>0</v>
      </c>
      <c r="R246" s="180" t="s">
        <v>962</v>
      </c>
      <c r="S246" s="180" t="s">
        <v>272</v>
      </c>
      <c r="T246" s="181" t="s">
        <v>272</v>
      </c>
      <c r="U246" s="160">
        <v>2.96</v>
      </c>
      <c r="V246" s="160">
        <f>ROUND(E246*U246,2)</f>
        <v>59.2</v>
      </c>
      <c r="W246" s="160"/>
      <c r="X246" s="160" t="s">
        <v>313</v>
      </c>
      <c r="Y246" s="160" t="s">
        <v>275</v>
      </c>
      <c r="Z246" s="149"/>
      <c r="AA246" s="149"/>
      <c r="AB246" s="149"/>
      <c r="AC246" s="149"/>
      <c r="AD246" s="149"/>
      <c r="AE246" s="149"/>
      <c r="AF246" s="149"/>
      <c r="AG246" s="149" t="s">
        <v>554</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2" x14ac:dyDescent="0.2">
      <c r="A247" s="156"/>
      <c r="B247" s="157"/>
      <c r="C247" s="249" t="s">
        <v>1352</v>
      </c>
      <c r="D247" s="250"/>
      <c r="E247" s="250"/>
      <c r="F247" s="250"/>
      <c r="G247" s="250"/>
      <c r="H247" s="160"/>
      <c r="I247" s="160"/>
      <c r="J247" s="160"/>
      <c r="K247" s="160"/>
      <c r="L247" s="160"/>
      <c r="M247" s="160"/>
      <c r="N247" s="159"/>
      <c r="O247" s="159"/>
      <c r="P247" s="159"/>
      <c r="Q247" s="159"/>
      <c r="R247" s="160"/>
      <c r="S247" s="160"/>
      <c r="T247" s="160"/>
      <c r="U247" s="160"/>
      <c r="V247" s="160"/>
      <c r="W247" s="160"/>
      <c r="X247" s="160"/>
      <c r="Y247" s="160"/>
      <c r="Z247" s="149"/>
      <c r="AA247" s="149"/>
      <c r="AB247" s="149"/>
      <c r="AC247" s="149"/>
      <c r="AD247" s="149"/>
      <c r="AE247" s="149"/>
      <c r="AF247" s="149"/>
      <c r="AG247" s="149" t="s">
        <v>278</v>
      </c>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3" x14ac:dyDescent="0.2">
      <c r="A248" s="156"/>
      <c r="B248" s="157"/>
      <c r="C248" s="264" t="s">
        <v>967</v>
      </c>
      <c r="D248" s="265"/>
      <c r="E248" s="265"/>
      <c r="F248" s="265"/>
      <c r="G248" s="265"/>
      <c r="H248" s="160"/>
      <c r="I248" s="160"/>
      <c r="J248" s="160"/>
      <c r="K248" s="160"/>
      <c r="L248" s="160"/>
      <c r="M248" s="160"/>
      <c r="N248" s="159"/>
      <c r="O248" s="159"/>
      <c r="P248" s="159"/>
      <c r="Q248" s="159"/>
      <c r="R248" s="160"/>
      <c r="S248" s="160"/>
      <c r="T248" s="160"/>
      <c r="U248" s="160"/>
      <c r="V248" s="160"/>
      <c r="W248" s="160"/>
      <c r="X248" s="160"/>
      <c r="Y248" s="160"/>
      <c r="Z248" s="149"/>
      <c r="AA248" s="149"/>
      <c r="AB248" s="149"/>
      <c r="AC248" s="149"/>
      <c r="AD248" s="149"/>
      <c r="AE248" s="149"/>
      <c r="AF248" s="149"/>
      <c r="AG248" s="149" t="s">
        <v>278</v>
      </c>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2" x14ac:dyDescent="0.2">
      <c r="A249" s="156"/>
      <c r="B249" s="157"/>
      <c r="C249" s="186" t="s">
        <v>1293</v>
      </c>
      <c r="D249" s="165"/>
      <c r="E249" s="166">
        <v>20</v>
      </c>
      <c r="F249" s="160"/>
      <c r="G249" s="160"/>
      <c r="H249" s="160"/>
      <c r="I249" s="160"/>
      <c r="J249" s="160"/>
      <c r="K249" s="160"/>
      <c r="L249" s="160"/>
      <c r="M249" s="160"/>
      <c r="N249" s="159"/>
      <c r="O249" s="159"/>
      <c r="P249" s="159"/>
      <c r="Q249" s="159"/>
      <c r="R249" s="160"/>
      <c r="S249" s="160"/>
      <c r="T249" s="160"/>
      <c r="U249" s="160"/>
      <c r="V249" s="160"/>
      <c r="W249" s="160"/>
      <c r="X249" s="160"/>
      <c r="Y249" s="160"/>
      <c r="Z249" s="149"/>
      <c r="AA249" s="149"/>
      <c r="AB249" s="149"/>
      <c r="AC249" s="149"/>
      <c r="AD249" s="149"/>
      <c r="AE249" s="149"/>
      <c r="AF249" s="149"/>
      <c r="AG249" s="149" t="s">
        <v>284</v>
      </c>
      <c r="AH249" s="149">
        <v>0</v>
      </c>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2" x14ac:dyDescent="0.2">
      <c r="A250" s="156"/>
      <c r="B250" s="157"/>
      <c r="C250" s="251"/>
      <c r="D250" s="252"/>
      <c r="E250" s="252"/>
      <c r="F250" s="252"/>
      <c r="G250" s="252"/>
      <c r="H250" s="160"/>
      <c r="I250" s="160"/>
      <c r="J250" s="160"/>
      <c r="K250" s="160"/>
      <c r="L250" s="160"/>
      <c r="M250" s="160"/>
      <c r="N250" s="159"/>
      <c r="O250" s="159"/>
      <c r="P250" s="159"/>
      <c r="Q250" s="159"/>
      <c r="R250" s="160"/>
      <c r="S250" s="160"/>
      <c r="T250" s="160"/>
      <c r="U250" s="160"/>
      <c r="V250" s="160"/>
      <c r="W250" s="160"/>
      <c r="X250" s="160"/>
      <c r="Y250" s="160"/>
      <c r="Z250" s="149"/>
      <c r="AA250" s="149"/>
      <c r="AB250" s="149"/>
      <c r="AC250" s="149"/>
      <c r="AD250" s="149"/>
      <c r="AE250" s="149"/>
      <c r="AF250" s="149"/>
      <c r="AG250" s="149" t="s">
        <v>279</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1" x14ac:dyDescent="0.2">
      <c r="A251" s="175">
        <v>62</v>
      </c>
      <c r="B251" s="176" t="s">
        <v>1294</v>
      </c>
      <c r="C251" s="185" t="s">
        <v>1295</v>
      </c>
      <c r="D251" s="177" t="s">
        <v>998</v>
      </c>
      <c r="E251" s="178">
        <v>3</v>
      </c>
      <c r="F251" s="179"/>
      <c r="G251" s="180">
        <f>ROUND(E251*F251,2)</f>
        <v>0</v>
      </c>
      <c r="H251" s="179"/>
      <c r="I251" s="180">
        <f>ROUND(E251*H251,2)</f>
        <v>0</v>
      </c>
      <c r="J251" s="179"/>
      <c r="K251" s="180">
        <f>ROUND(E251*J251,2)</f>
        <v>0</v>
      </c>
      <c r="L251" s="180">
        <v>21</v>
      </c>
      <c r="M251" s="180">
        <f>G251*(1+L251/100)</f>
        <v>0</v>
      </c>
      <c r="N251" s="178">
        <v>2.8819999999999998E-2</v>
      </c>
      <c r="O251" s="178">
        <f>ROUND(E251*N251,2)</f>
        <v>0.09</v>
      </c>
      <c r="P251" s="178">
        <v>0</v>
      </c>
      <c r="Q251" s="178">
        <f>ROUND(E251*P251,2)</f>
        <v>0</v>
      </c>
      <c r="R251" s="180" t="s">
        <v>962</v>
      </c>
      <c r="S251" s="180" t="s">
        <v>272</v>
      </c>
      <c r="T251" s="181" t="s">
        <v>272</v>
      </c>
      <c r="U251" s="160">
        <v>3.07</v>
      </c>
      <c r="V251" s="160">
        <f>ROUND(E251*U251,2)</f>
        <v>9.2100000000000009</v>
      </c>
      <c r="W251" s="160"/>
      <c r="X251" s="160" t="s">
        <v>313</v>
      </c>
      <c r="Y251" s="160" t="s">
        <v>275</v>
      </c>
      <c r="Z251" s="149"/>
      <c r="AA251" s="149"/>
      <c r="AB251" s="149"/>
      <c r="AC251" s="149"/>
      <c r="AD251" s="149"/>
      <c r="AE251" s="149"/>
      <c r="AF251" s="149"/>
      <c r="AG251" s="149" t="s">
        <v>554</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2" x14ac:dyDescent="0.2">
      <c r="A252" s="156"/>
      <c r="B252" s="157"/>
      <c r="C252" s="249" t="s">
        <v>1352</v>
      </c>
      <c r="D252" s="250"/>
      <c r="E252" s="250"/>
      <c r="F252" s="250"/>
      <c r="G252" s="250"/>
      <c r="H252" s="160"/>
      <c r="I252" s="160"/>
      <c r="J252" s="160"/>
      <c r="K252" s="160"/>
      <c r="L252" s="160"/>
      <c r="M252" s="160"/>
      <c r="N252" s="159"/>
      <c r="O252" s="159"/>
      <c r="P252" s="159"/>
      <c r="Q252" s="159"/>
      <c r="R252" s="160"/>
      <c r="S252" s="160"/>
      <c r="T252" s="160"/>
      <c r="U252" s="160"/>
      <c r="V252" s="160"/>
      <c r="W252" s="160"/>
      <c r="X252" s="160"/>
      <c r="Y252" s="160"/>
      <c r="Z252" s="149"/>
      <c r="AA252" s="149"/>
      <c r="AB252" s="149"/>
      <c r="AC252" s="149"/>
      <c r="AD252" s="149"/>
      <c r="AE252" s="149"/>
      <c r="AF252" s="149"/>
      <c r="AG252" s="149" t="s">
        <v>278</v>
      </c>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3" x14ac:dyDescent="0.2">
      <c r="A253" s="156"/>
      <c r="B253" s="157"/>
      <c r="C253" s="264" t="s">
        <v>967</v>
      </c>
      <c r="D253" s="265"/>
      <c r="E253" s="265"/>
      <c r="F253" s="265"/>
      <c r="G253" s="265"/>
      <c r="H253" s="160"/>
      <c r="I253" s="160"/>
      <c r="J253" s="160"/>
      <c r="K253" s="160"/>
      <c r="L253" s="160"/>
      <c r="M253" s="160"/>
      <c r="N253" s="159"/>
      <c r="O253" s="159"/>
      <c r="P253" s="159"/>
      <c r="Q253" s="159"/>
      <c r="R253" s="160"/>
      <c r="S253" s="160"/>
      <c r="T253" s="160"/>
      <c r="U253" s="160"/>
      <c r="V253" s="160"/>
      <c r="W253" s="160"/>
      <c r="X253" s="160"/>
      <c r="Y253" s="160"/>
      <c r="Z253" s="149"/>
      <c r="AA253" s="149"/>
      <c r="AB253" s="149"/>
      <c r="AC253" s="149"/>
      <c r="AD253" s="149"/>
      <c r="AE253" s="149"/>
      <c r="AF253" s="149"/>
      <c r="AG253" s="149" t="s">
        <v>278</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2" x14ac:dyDescent="0.2">
      <c r="A254" s="156"/>
      <c r="B254" s="157"/>
      <c r="C254" s="186" t="s">
        <v>1296</v>
      </c>
      <c r="D254" s="165"/>
      <c r="E254" s="166">
        <v>3</v>
      </c>
      <c r="F254" s="160"/>
      <c r="G254" s="160"/>
      <c r="H254" s="160"/>
      <c r="I254" s="160"/>
      <c r="J254" s="160"/>
      <c r="K254" s="160"/>
      <c r="L254" s="160"/>
      <c r="M254" s="160"/>
      <c r="N254" s="159"/>
      <c r="O254" s="159"/>
      <c r="P254" s="159"/>
      <c r="Q254" s="159"/>
      <c r="R254" s="160"/>
      <c r="S254" s="160"/>
      <c r="T254" s="160"/>
      <c r="U254" s="160"/>
      <c r="V254" s="160"/>
      <c r="W254" s="160"/>
      <c r="X254" s="160"/>
      <c r="Y254" s="160"/>
      <c r="Z254" s="149"/>
      <c r="AA254" s="149"/>
      <c r="AB254" s="149"/>
      <c r="AC254" s="149"/>
      <c r="AD254" s="149"/>
      <c r="AE254" s="149"/>
      <c r="AF254" s="149"/>
      <c r="AG254" s="149" t="s">
        <v>284</v>
      </c>
      <c r="AH254" s="149">
        <v>0</v>
      </c>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2" x14ac:dyDescent="0.2">
      <c r="A255" s="156"/>
      <c r="B255" s="157"/>
      <c r="C255" s="251"/>
      <c r="D255" s="252"/>
      <c r="E255" s="252"/>
      <c r="F255" s="252"/>
      <c r="G255" s="252"/>
      <c r="H255" s="160"/>
      <c r="I255" s="160"/>
      <c r="J255" s="160"/>
      <c r="K255" s="160"/>
      <c r="L255" s="160"/>
      <c r="M255" s="160"/>
      <c r="N255" s="159"/>
      <c r="O255" s="159"/>
      <c r="P255" s="159"/>
      <c r="Q255" s="159"/>
      <c r="R255" s="160"/>
      <c r="S255" s="160"/>
      <c r="T255" s="160"/>
      <c r="U255" s="160"/>
      <c r="V255" s="160"/>
      <c r="W255" s="160"/>
      <c r="X255" s="160"/>
      <c r="Y255" s="160"/>
      <c r="Z255" s="149"/>
      <c r="AA255" s="149"/>
      <c r="AB255" s="149"/>
      <c r="AC255" s="149"/>
      <c r="AD255" s="149"/>
      <c r="AE255" s="149"/>
      <c r="AF255" s="149"/>
      <c r="AG255" s="149" t="s">
        <v>279</v>
      </c>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1" x14ac:dyDescent="0.2">
      <c r="A256" s="175">
        <v>63</v>
      </c>
      <c r="B256" s="176" t="s">
        <v>1297</v>
      </c>
      <c r="C256" s="185" t="s">
        <v>1298</v>
      </c>
      <c r="D256" s="177" t="s">
        <v>998</v>
      </c>
      <c r="E256" s="178">
        <v>58</v>
      </c>
      <c r="F256" s="179"/>
      <c r="G256" s="180">
        <f>ROUND(E256*F256,2)</f>
        <v>0</v>
      </c>
      <c r="H256" s="179"/>
      <c r="I256" s="180">
        <f>ROUND(E256*H256,2)</f>
        <v>0</v>
      </c>
      <c r="J256" s="179"/>
      <c r="K256" s="180">
        <f>ROUND(E256*J256,2)</f>
        <v>0</v>
      </c>
      <c r="L256" s="180">
        <v>21</v>
      </c>
      <c r="M256" s="180">
        <f>G256*(1+L256/100)</f>
        <v>0</v>
      </c>
      <c r="N256" s="178">
        <v>8.0000000000000007E-5</v>
      </c>
      <c r="O256" s="178">
        <f>ROUND(E256*N256,2)</f>
        <v>0</v>
      </c>
      <c r="P256" s="178">
        <v>0</v>
      </c>
      <c r="Q256" s="178">
        <f>ROUND(E256*P256,2)</f>
        <v>0</v>
      </c>
      <c r="R256" s="180" t="s">
        <v>962</v>
      </c>
      <c r="S256" s="180" t="s">
        <v>272</v>
      </c>
      <c r="T256" s="181" t="s">
        <v>272</v>
      </c>
      <c r="U256" s="160">
        <v>0.28999999999999998</v>
      </c>
      <c r="V256" s="160">
        <f>ROUND(E256*U256,2)</f>
        <v>16.82</v>
      </c>
      <c r="W256" s="160"/>
      <c r="X256" s="160" t="s">
        <v>313</v>
      </c>
      <c r="Y256" s="160" t="s">
        <v>275</v>
      </c>
      <c r="Z256" s="149"/>
      <c r="AA256" s="149"/>
      <c r="AB256" s="149"/>
      <c r="AC256" s="149"/>
      <c r="AD256" s="149"/>
      <c r="AE256" s="149"/>
      <c r="AF256" s="149"/>
      <c r="AG256" s="149" t="s">
        <v>554</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2" x14ac:dyDescent="0.2">
      <c r="A257" s="156"/>
      <c r="B257" s="157"/>
      <c r="C257" s="249" t="s">
        <v>967</v>
      </c>
      <c r="D257" s="250"/>
      <c r="E257" s="250"/>
      <c r="F257" s="250"/>
      <c r="G257" s="250"/>
      <c r="H257" s="160"/>
      <c r="I257" s="160"/>
      <c r="J257" s="160"/>
      <c r="K257" s="160"/>
      <c r="L257" s="160"/>
      <c r="M257" s="160"/>
      <c r="N257" s="159"/>
      <c r="O257" s="159"/>
      <c r="P257" s="159"/>
      <c r="Q257" s="159"/>
      <c r="R257" s="160"/>
      <c r="S257" s="160"/>
      <c r="T257" s="160"/>
      <c r="U257" s="160"/>
      <c r="V257" s="160"/>
      <c r="W257" s="160"/>
      <c r="X257" s="160"/>
      <c r="Y257" s="160"/>
      <c r="Z257" s="149"/>
      <c r="AA257" s="149"/>
      <c r="AB257" s="149"/>
      <c r="AC257" s="149"/>
      <c r="AD257" s="149"/>
      <c r="AE257" s="149"/>
      <c r="AF257" s="149"/>
      <c r="AG257" s="149" t="s">
        <v>278</v>
      </c>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2" x14ac:dyDescent="0.2">
      <c r="A258" s="156"/>
      <c r="B258" s="157"/>
      <c r="C258" s="186" t="s">
        <v>1299</v>
      </c>
      <c r="D258" s="165"/>
      <c r="E258" s="166">
        <v>50</v>
      </c>
      <c r="F258" s="160"/>
      <c r="G258" s="160"/>
      <c r="H258" s="160"/>
      <c r="I258" s="160"/>
      <c r="J258" s="160"/>
      <c r="K258" s="160"/>
      <c r="L258" s="160"/>
      <c r="M258" s="160"/>
      <c r="N258" s="159"/>
      <c r="O258" s="159"/>
      <c r="P258" s="159"/>
      <c r="Q258" s="159"/>
      <c r="R258" s="160"/>
      <c r="S258" s="160"/>
      <c r="T258" s="160"/>
      <c r="U258" s="160"/>
      <c r="V258" s="160"/>
      <c r="W258" s="160"/>
      <c r="X258" s="160"/>
      <c r="Y258" s="160"/>
      <c r="Z258" s="149"/>
      <c r="AA258" s="149"/>
      <c r="AB258" s="149"/>
      <c r="AC258" s="149"/>
      <c r="AD258" s="149"/>
      <c r="AE258" s="149"/>
      <c r="AF258" s="149"/>
      <c r="AG258" s="149" t="s">
        <v>284</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3" x14ac:dyDescent="0.2">
      <c r="A259" s="156"/>
      <c r="B259" s="157"/>
      <c r="C259" s="186" t="s">
        <v>1300</v>
      </c>
      <c r="D259" s="165"/>
      <c r="E259" s="166">
        <v>8</v>
      </c>
      <c r="F259" s="160"/>
      <c r="G259" s="160"/>
      <c r="H259" s="160"/>
      <c r="I259" s="160"/>
      <c r="J259" s="160"/>
      <c r="K259" s="160"/>
      <c r="L259" s="160"/>
      <c r="M259" s="160"/>
      <c r="N259" s="159"/>
      <c r="O259" s="159"/>
      <c r="P259" s="159"/>
      <c r="Q259" s="159"/>
      <c r="R259" s="160"/>
      <c r="S259" s="160"/>
      <c r="T259" s="160"/>
      <c r="U259" s="160"/>
      <c r="V259" s="160"/>
      <c r="W259" s="160"/>
      <c r="X259" s="160"/>
      <c r="Y259" s="160"/>
      <c r="Z259" s="149"/>
      <c r="AA259" s="149"/>
      <c r="AB259" s="149"/>
      <c r="AC259" s="149"/>
      <c r="AD259" s="149"/>
      <c r="AE259" s="149"/>
      <c r="AF259" s="149"/>
      <c r="AG259" s="149" t="s">
        <v>284</v>
      </c>
      <c r="AH259" s="149">
        <v>0</v>
      </c>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2" x14ac:dyDescent="0.2">
      <c r="A260" s="156"/>
      <c r="B260" s="157"/>
      <c r="C260" s="251"/>
      <c r="D260" s="252"/>
      <c r="E260" s="252"/>
      <c r="F260" s="252"/>
      <c r="G260" s="252"/>
      <c r="H260" s="160"/>
      <c r="I260" s="160"/>
      <c r="J260" s="160"/>
      <c r="K260" s="160"/>
      <c r="L260" s="160"/>
      <c r="M260" s="160"/>
      <c r="N260" s="159"/>
      <c r="O260" s="159"/>
      <c r="P260" s="159"/>
      <c r="Q260" s="159"/>
      <c r="R260" s="160"/>
      <c r="S260" s="160"/>
      <c r="T260" s="160"/>
      <c r="U260" s="160"/>
      <c r="V260" s="160"/>
      <c r="W260" s="160"/>
      <c r="X260" s="160"/>
      <c r="Y260" s="160"/>
      <c r="Z260" s="149"/>
      <c r="AA260" s="149"/>
      <c r="AB260" s="149"/>
      <c r="AC260" s="149"/>
      <c r="AD260" s="149"/>
      <c r="AE260" s="149"/>
      <c r="AF260" s="149"/>
      <c r="AG260" s="149" t="s">
        <v>279</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1" x14ac:dyDescent="0.2">
      <c r="A261" s="175">
        <v>64</v>
      </c>
      <c r="B261" s="176" t="s">
        <v>1301</v>
      </c>
      <c r="C261" s="185" t="s">
        <v>1302</v>
      </c>
      <c r="D261" s="177" t="s">
        <v>357</v>
      </c>
      <c r="E261" s="178">
        <v>29</v>
      </c>
      <c r="F261" s="179"/>
      <c r="G261" s="180">
        <f>ROUND(E261*F261,2)</f>
        <v>0</v>
      </c>
      <c r="H261" s="179"/>
      <c r="I261" s="180">
        <f>ROUND(E261*H261,2)</f>
        <v>0</v>
      </c>
      <c r="J261" s="179"/>
      <c r="K261" s="180">
        <f>ROUND(E261*J261,2)</f>
        <v>0</v>
      </c>
      <c r="L261" s="180">
        <v>21</v>
      </c>
      <c r="M261" s="180">
        <f>G261*(1+L261/100)</f>
        <v>0</v>
      </c>
      <c r="N261" s="178">
        <v>4.0000000000000003E-5</v>
      </c>
      <c r="O261" s="178">
        <f>ROUND(E261*N261,2)</f>
        <v>0</v>
      </c>
      <c r="P261" s="178">
        <v>0</v>
      </c>
      <c r="Q261" s="178">
        <f>ROUND(E261*P261,2)</f>
        <v>0</v>
      </c>
      <c r="R261" s="180" t="s">
        <v>962</v>
      </c>
      <c r="S261" s="180" t="s">
        <v>272</v>
      </c>
      <c r="T261" s="181" t="s">
        <v>272</v>
      </c>
      <c r="U261" s="160">
        <v>0.45</v>
      </c>
      <c r="V261" s="160">
        <f>ROUND(E261*U261,2)</f>
        <v>13.05</v>
      </c>
      <c r="W261" s="160"/>
      <c r="X261" s="160" t="s">
        <v>313</v>
      </c>
      <c r="Y261" s="160" t="s">
        <v>275</v>
      </c>
      <c r="Z261" s="149"/>
      <c r="AA261" s="149"/>
      <c r="AB261" s="149"/>
      <c r="AC261" s="149"/>
      <c r="AD261" s="149"/>
      <c r="AE261" s="149"/>
      <c r="AF261" s="149"/>
      <c r="AG261" s="149" t="s">
        <v>554</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2" x14ac:dyDescent="0.2">
      <c r="A262" s="156"/>
      <c r="B262" s="157"/>
      <c r="C262" s="249" t="s">
        <v>967</v>
      </c>
      <c r="D262" s="250"/>
      <c r="E262" s="250"/>
      <c r="F262" s="250"/>
      <c r="G262" s="250"/>
      <c r="H262" s="160"/>
      <c r="I262" s="160"/>
      <c r="J262" s="160"/>
      <c r="K262" s="160"/>
      <c r="L262" s="160"/>
      <c r="M262" s="160"/>
      <c r="N262" s="159"/>
      <c r="O262" s="159"/>
      <c r="P262" s="159"/>
      <c r="Q262" s="159"/>
      <c r="R262" s="160"/>
      <c r="S262" s="160"/>
      <c r="T262" s="160"/>
      <c r="U262" s="160"/>
      <c r="V262" s="160"/>
      <c r="W262" s="160"/>
      <c r="X262" s="160"/>
      <c r="Y262" s="160"/>
      <c r="Z262" s="149"/>
      <c r="AA262" s="149"/>
      <c r="AB262" s="149"/>
      <c r="AC262" s="149"/>
      <c r="AD262" s="149"/>
      <c r="AE262" s="149"/>
      <c r="AF262" s="149"/>
      <c r="AG262" s="149" t="s">
        <v>278</v>
      </c>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2" x14ac:dyDescent="0.2">
      <c r="A263" s="156"/>
      <c r="B263" s="157"/>
      <c r="C263" s="186" t="s">
        <v>1303</v>
      </c>
      <c r="D263" s="165"/>
      <c r="E263" s="166">
        <v>29</v>
      </c>
      <c r="F263" s="160"/>
      <c r="G263" s="160"/>
      <c r="H263" s="160"/>
      <c r="I263" s="160"/>
      <c r="J263" s="160"/>
      <c r="K263" s="160"/>
      <c r="L263" s="160"/>
      <c r="M263" s="160"/>
      <c r="N263" s="159"/>
      <c r="O263" s="159"/>
      <c r="P263" s="159"/>
      <c r="Q263" s="159"/>
      <c r="R263" s="160"/>
      <c r="S263" s="160"/>
      <c r="T263" s="160"/>
      <c r="U263" s="160"/>
      <c r="V263" s="160"/>
      <c r="W263" s="160"/>
      <c r="X263" s="160"/>
      <c r="Y263" s="160"/>
      <c r="Z263" s="149"/>
      <c r="AA263" s="149"/>
      <c r="AB263" s="149"/>
      <c r="AC263" s="149"/>
      <c r="AD263" s="149"/>
      <c r="AE263" s="149"/>
      <c r="AF263" s="149"/>
      <c r="AG263" s="149" t="s">
        <v>284</v>
      </c>
      <c r="AH263" s="149">
        <v>0</v>
      </c>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2" x14ac:dyDescent="0.2">
      <c r="A264" s="156"/>
      <c r="B264" s="157"/>
      <c r="C264" s="251"/>
      <c r="D264" s="252"/>
      <c r="E264" s="252"/>
      <c r="F264" s="252"/>
      <c r="G264" s="252"/>
      <c r="H264" s="160"/>
      <c r="I264" s="160"/>
      <c r="J264" s="160"/>
      <c r="K264" s="160"/>
      <c r="L264" s="160"/>
      <c r="M264" s="160"/>
      <c r="N264" s="159"/>
      <c r="O264" s="159"/>
      <c r="P264" s="159"/>
      <c r="Q264" s="159"/>
      <c r="R264" s="160"/>
      <c r="S264" s="160"/>
      <c r="T264" s="160"/>
      <c r="U264" s="160"/>
      <c r="V264" s="160"/>
      <c r="W264" s="160"/>
      <c r="X264" s="160"/>
      <c r="Y264" s="160"/>
      <c r="Z264" s="149"/>
      <c r="AA264" s="149"/>
      <c r="AB264" s="149"/>
      <c r="AC264" s="149"/>
      <c r="AD264" s="149"/>
      <c r="AE264" s="149"/>
      <c r="AF264" s="149"/>
      <c r="AG264" s="149" t="s">
        <v>279</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1" x14ac:dyDescent="0.2">
      <c r="A265" s="175">
        <v>65</v>
      </c>
      <c r="B265" s="176" t="s">
        <v>1304</v>
      </c>
      <c r="C265" s="185" t="s">
        <v>1305</v>
      </c>
      <c r="D265" s="177" t="s">
        <v>998</v>
      </c>
      <c r="E265" s="178">
        <v>1</v>
      </c>
      <c r="F265" s="179"/>
      <c r="G265" s="180">
        <f>ROUND(E265*F265,2)</f>
        <v>0</v>
      </c>
      <c r="H265" s="179"/>
      <c r="I265" s="180">
        <f>ROUND(E265*H265,2)</f>
        <v>0</v>
      </c>
      <c r="J265" s="179"/>
      <c r="K265" s="180">
        <f>ROUND(E265*J265,2)</f>
        <v>0</v>
      </c>
      <c r="L265" s="180">
        <v>21</v>
      </c>
      <c r="M265" s="180">
        <f>G265*(1+L265/100)</f>
        <v>0</v>
      </c>
      <c r="N265" s="178">
        <v>1.2E-4</v>
      </c>
      <c r="O265" s="178">
        <f>ROUND(E265*N265,2)</f>
        <v>0</v>
      </c>
      <c r="P265" s="178">
        <v>0</v>
      </c>
      <c r="Q265" s="178">
        <f>ROUND(E265*P265,2)</f>
        <v>0</v>
      </c>
      <c r="R265" s="180" t="s">
        <v>962</v>
      </c>
      <c r="S265" s="180" t="s">
        <v>272</v>
      </c>
      <c r="T265" s="181" t="s">
        <v>272</v>
      </c>
      <c r="U265" s="160">
        <v>0.52</v>
      </c>
      <c r="V265" s="160">
        <f>ROUND(E265*U265,2)</f>
        <v>0.52</v>
      </c>
      <c r="W265" s="160"/>
      <c r="X265" s="160" t="s">
        <v>313</v>
      </c>
      <c r="Y265" s="160" t="s">
        <v>275</v>
      </c>
      <c r="Z265" s="149"/>
      <c r="AA265" s="149"/>
      <c r="AB265" s="149"/>
      <c r="AC265" s="149"/>
      <c r="AD265" s="149"/>
      <c r="AE265" s="149"/>
      <c r="AF265" s="149"/>
      <c r="AG265" s="149" t="s">
        <v>554</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2" x14ac:dyDescent="0.2">
      <c r="A266" s="156"/>
      <c r="B266" s="157"/>
      <c r="C266" s="249" t="s">
        <v>967</v>
      </c>
      <c r="D266" s="250"/>
      <c r="E266" s="250"/>
      <c r="F266" s="250"/>
      <c r="G266" s="250"/>
      <c r="H266" s="160"/>
      <c r="I266" s="160"/>
      <c r="J266" s="160"/>
      <c r="K266" s="160"/>
      <c r="L266" s="160"/>
      <c r="M266" s="160"/>
      <c r="N266" s="159"/>
      <c r="O266" s="159"/>
      <c r="P266" s="159"/>
      <c r="Q266" s="159"/>
      <c r="R266" s="160"/>
      <c r="S266" s="160"/>
      <c r="T266" s="160"/>
      <c r="U266" s="160"/>
      <c r="V266" s="160"/>
      <c r="W266" s="160"/>
      <c r="X266" s="160"/>
      <c r="Y266" s="160"/>
      <c r="Z266" s="149"/>
      <c r="AA266" s="149"/>
      <c r="AB266" s="149"/>
      <c r="AC266" s="149"/>
      <c r="AD266" s="149"/>
      <c r="AE266" s="149"/>
      <c r="AF266" s="149"/>
      <c r="AG266" s="149" t="s">
        <v>278</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2" x14ac:dyDescent="0.2">
      <c r="A267" s="156"/>
      <c r="B267" s="157"/>
      <c r="C267" s="186" t="s">
        <v>1215</v>
      </c>
      <c r="D267" s="165"/>
      <c r="E267" s="166">
        <v>1</v>
      </c>
      <c r="F267" s="160"/>
      <c r="G267" s="160"/>
      <c r="H267" s="160"/>
      <c r="I267" s="160"/>
      <c r="J267" s="160"/>
      <c r="K267" s="160"/>
      <c r="L267" s="160"/>
      <c r="M267" s="160"/>
      <c r="N267" s="159"/>
      <c r="O267" s="159"/>
      <c r="P267" s="159"/>
      <c r="Q267" s="159"/>
      <c r="R267" s="160"/>
      <c r="S267" s="160"/>
      <c r="T267" s="160"/>
      <c r="U267" s="160"/>
      <c r="V267" s="160"/>
      <c r="W267" s="160"/>
      <c r="X267" s="160"/>
      <c r="Y267" s="160"/>
      <c r="Z267" s="149"/>
      <c r="AA267" s="149"/>
      <c r="AB267" s="149"/>
      <c r="AC267" s="149"/>
      <c r="AD267" s="149"/>
      <c r="AE267" s="149"/>
      <c r="AF267" s="149"/>
      <c r="AG267" s="149" t="s">
        <v>284</v>
      </c>
      <c r="AH267" s="149">
        <v>0</v>
      </c>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2" x14ac:dyDescent="0.2">
      <c r="A268" s="156"/>
      <c r="B268" s="157"/>
      <c r="C268" s="251"/>
      <c r="D268" s="252"/>
      <c r="E268" s="252"/>
      <c r="F268" s="252"/>
      <c r="G268" s="252"/>
      <c r="H268" s="160"/>
      <c r="I268" s="160"/>
      <c r="J268" s="160"/>
      <c r="K268" s="160"/>
      <c r="L268" s="160"/>
      <c r="M268" s="160"/>
      <c r="N268" s="159"/>
      <c r="O268" s="159"/>
      <c r="P268" s="159"/>
      <c r="Q268" s="159"/>
      <c r="R268" s="160"/>
      <c r="S268" s="160"/>
      <c r="T268" s="160"/>
      <c r="U268" s="160"/>
      <c r="V268" s="160"/>
      <c r="W268" s="160"/>
      <c r="X268" s="160"/>
      <c r="Y268" s="160"/>
      <c r="Z268" s="149"/>
      <c r="AA268" s="149"/>
      <c r="AB268" s="149"/>
      <c r="AC268" s="149"/>
      <c r="AD268" s="149"/>
      <c r="AE268" s="149"/>
      <c r="AF268" s="149"/>
      <c r="AG268" s="149" t="s">
        <v>279</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ht="22.5" outlineLevel="1" x14ac:dyDescent="0.2">
      <c r="A269" s="175">
        <v>66</v>
      </c>
      <c r="B269" s="176" t="s">
        <v>1306</v>
      </c>
      <c r="C269" s="185" t="s">
        <v>1307</v>
      </c>
      <c r="D269" s="177" t="s">
        <v>357</v>
      </c>
      <c r="E269" s="178">
        <v>25</v>
      </c>
      <c r="F269" s="179"/>
      <c r="G269" s="180">
        <f>ROUND(E269*F269,2)</f>
        <v>0</v>
      </c>
      <c r="H269" s="179"/>
      <c r="I269" s="180">
        <f>ROUND(E269*H269,2)</f>
        <v>0</v>
      </c>
      <c r="J269" s="179"/>
      <c r="K269" s="180">
        <f>ROUND(E269*J269,2)</f>
        <v>0</v>
      </c>
      <c r="L269" s="180">
        <v>21</v>
      </c>
      <c r="M269" s="180">
        <f>G269*(1+L269/100)</f>
        <v>0</v>
      </c>
      <c r="N269" s="178">
        <v>1E-4</v>
      </c>
      <c r="O269" s="178">
        <f>ROUND(E269*N269,2)</f>
        <v>0</v>
      </c>
      <c r="P269" s="178">
        <v>0</v>
      </c>
      <c r="Q269" s="178">
        <f>ROUND(E269*P269,2)</f>
        <v>0</v>
      </c>
      <c r="R269" s="180" t="s">
        <v>962</v>
      </c>
      <c r="S269" s="180" t="s">
        <v>272</v>
      </c>
      <c r="T269" s="181" t="s">
        <v>272</v>
      </c>
      <c r="U269" s="160">
        <v>0.25</v>
      </c>
      <c r="V269" s="160">
        <f>ROUND(E269*U269,2)</f>
        <v>6.25</v>
      </c>
      <c r="W269" s="160"/>
      <c r="X269" s="160" t="s">
        <v>313</v>
      </c>
      <c r="Y269" s="160" t="s">
        <v>275</v>
      </c>
      <c r="Z269" s="149"/>
      <c r="AA269" s="149"/>
      <c r="AB269" s="149"/>
      <c r="AC269" s="149"/>
      <c r="AD269" s="149"/>
      <c r="AE269" s="149"/>
      <c r="AF269" s="149"/>
      <c r="AG269" s="149" t="s">
        <v>554</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x14ac:dyDescent="0.2">
      <c r="A270" s="156"/>
      <c r="B270" s="157"/>
      <c r="C270" s="249" t="s">
        <v>967</v>
      </c>
      <c r="D270" s="250"/>
      <c r="E270" s="250"/>
      <c r="F270" s="250"/>
      <c r="G270" s="250"/>
      <c r="H270" s="160"/>
      <c r="I270" s="160"/>
      <c r="J270" s="160"/>
      <c r="K270" s="160"/>
      <c r="L270" s="160"/>
      <c r="M270" s="160"/>
      <c r="N270" s="159"/>
      <c r="O270" s="159"/>
      <c r="P270" s="159"/>
      <c r="Q270" s="159"/>
      <c r="R270" s="160"/>
      <c r="S270" s="160"/>
      <c r="T270" s="160"/>
      <c r="U270" s="160"/>
      <c r="V270" s="160"/>
      <c r="W270" s="160"/>
      <c r="X270" s="160"/>
      <c r="Y270" s="160"/>
      <c r="Z270" s="149"/>
      <c r="AA270" s="149"/>
      <c r="AB270" s="149"/>
      <c r="AC270" s="149"/>
      <c r="AD270" s="149"/>
      <c r="AE270" s="149"/>
      <c r="AF270" s="149"/>
      <c r="AG270" s="149" t="s">
        <v>278</v>
      </c>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2" x14ac:dyDescent="0.2">
      <c r="A271" s="156"/>
      <c r="B271" s="157"/>
      <c r="C271" s="186" t="s">
        <v>1219</v>
      </c>
      <c r="D271" s="165"/>
      <c r="E271" s="166">
        <v>25</v>
      </c>
      <c r="F271" s="160"/>
      <c r="G271" s="160"/>
      <c r="H271" s="160"/>
      <c r="I271" s="160"/>
      <c r="J271" s="160"/>
      <c r="K271" s="160"/>
      <c r="L271" s="160"/>
      <c r="M271" s="160"/>
      <c r="N271" s="159"/>
      <c r="O271" s="159"/>
      <c r="P271" s="159"/>
      <c r="Q271" s="159"/>
      <c r="R271" s="160"/>
      <c r="S271" s="160"/>
      <c r="T271" s="160"/>
      <c r="U271" s="160"/>
      <c r="V271" s="160"/>
      <c r="W271" s="160"/>
      <c r="X271" s="160"/>
      <c r="Y271" s="160"/>
      <c r="Z271" s="149"/>
      <c r="AA271" s="149"/>
      <c r="AB271" s="149"/>
      <c r="AC271" s="149"/>
      <c r="AD271" s="149"/>
      <c r="AE271" s="149"/>
      <c r="AF271" s="149"/>
      <c r="AG271" s="149" t="s">
        <v>284</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2" x14ac:dyDescent="0.2">
      <c r="A272" s="156"/>
      <c r="B272" s="157"/>
      <c r="C272" s="251"/>
      <c r="D272" s="252"/>
      <c r="E272" s="252"/>
      <c r="F272" s="252"/>
      <c r="G272" s="252"/>
      <c r="H272" s="160"/>
      <c r="I272" s="160"/>
      <c r="J272" s="160"/>
      <c r="K272" s="160"/>
      <c r="L272" s="160"/>
      <c r="M272" s="160"/>
      <c r="N272" s="159"/>
      <c r="O272" s="159"/>
      <c r="P272" s="159"/>
      <c r="Q272" s="159"/>
      <c r="R272" s="160"/>
      <c r="S272" s="160"/>
      <c r="T272" s="160"/>
      <c r="U272" s="160"/>
      <c r="V272" s="160"/>
      <c r="W272" s="160"/>
      <c r="X272" s="160"/>
      <c r="Y272" s="160"/>
      <c r="Z272" s="149"/>
      <c r="AA272" s="149"/>
      <c r="AB272" s="149"/>
      <c r="AC272" s="149"/>
      <c r="AD272" s="149"/>
      <c r="AE272" s="149"/>
      <c r="AF272" s="149"/>
      <c r="AG272" s="149" t="s">
        <v>279</v>
      </c>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1" x14ac:dyDescent="0.2">
      <c r="A273" s="175">
        <v>67</v>
      </c>
      <c r="B273" s="176" t="s">
        <v>1308</v>
      </c>
      <c r="C273" s="185" t="s">
        <v>1309</v>
      </c>
      <c r="D273" s="177" t="s">
        <v>357</v>
      </c>
      <c r="E273" s="178">
        <v>4</v>
      </c>
      <c r="F273" s="179"/>
      <c r="G273" s="180">
        <f>ROUND(E273*F273,2)</f>
        <v>0</v>
      </c>
      <c r="H273" s="179"/>
      <c r="I273" s="180">
        <f>ROUND(E273*H273,2)</f>
        <v>0</v>
      </c>
      <c r="J273" s="179"/>
      <c r="K273" s="180">
        <f>ROUND(E273*J273,2)</f>
        <v>0</v>
      </c>
      <c r="L273" s="180">
        <v>21</v>
      </c>
      <c r="M273" s="180">
        <f>G273*(1+L273/100)</f>
        <v>0</v>
      </c>
      <c r="N273" s="178">
        <v>1.4999999999999999E-4</v>
      </c>
      <c r="O273" s="178">
        <f>ROUND(E273*N273,2)</f>
        <v>0</v>
      </c>
      <c r="P273" s="178">
        <v>0</v>
      </c>
      <c r="Q273" s="178">
        <f>ROUND(E273*P273,2)</f>
        <v>0</v>
      </c>
      <c r="R273" s="180" t="s">
        <v>962</v>
      </c>
      <c r="S273" s="180" t="s">
        <v>272</v>
      </c>
      <c r="T273" s="181" t="s">
        <v>272</v>
      </c>
      <c r="U273" s="160">
        <v>0.25</v>
      </c>
      <c r="V273" s="160">
        <f>ROUND(E273*U273,2)</f>
        <v>1</v>
      </c>
      <c r="W273" s="160"/>
      <c r="X273" s="160" t="s">
        <v>313</v>
      </c>
      <c r="Y273" s="160" t="s">
        <v>275</v>
      </c>
      <c r="Z273" s="149"/>
      <c r="AA273" s="149"/>
      <c r="AB273" s="149"/>
      <c r="AC273" s="149"/>
      <c r="AD273" s="149"/>
      <c r="AE273" s="149"/>
      <c r="AF273" s="149"/>
      <c r="AG273" s="149" t="s">
        <v>554</v>
      </c>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2" x14ac:dyDescent="0.2">
      <c r="A274" s="156"/>
      <c r="B274" s="157"/>
      <c r="C274" s="249" t="s">
        <v>967</v>
      </c>
      <c r="D274" s="250"/>
      <c r="E274" s="250"/>
      <c r="F274" s="250"/>
      <c r="G274" s="250"/>
      <c r="H274" s="160"/>
      <c r="I274" s="160"/>
      <c r="J274" s="160"/>
      <c r="K274" s="160"/>
      <c r="L274" s="160"/>
      <c r="M274" s="160"/>
      <c r="N274" s="159"/>
      <c r="O274" s="159"/>
      <c r="P274" s="159"/>
      <c r="Q274" s="159"/>
      <c r="R274" s="160"/>
      <c r="S274" s="160"/>
      <c r="T274" s="160"/>
      <c r="U274" s="160"/>
      <c r="V274" s="160"/>
      <c r="W274" s="160"/>
      <c r="X274" s="160"/>
      <c r="Y274" s="160"/>
      <c r="Z274" s="149"/>
      <c r="AA274" s="149"/>
      <c r="AB274" s="149"/>
      <c r="AC274" s="149"/>
      <c r="AD274" s="149"/>
      <c r="AE274" s="149"/>
      <c r="AF274" s="149"/>
      <c r="AG274" s="149" t="s">
        <v>278</v>
      </c>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2" x14ac:dyDescent="0.2">
      <c r="A275" s="156"/>
      <c r="B275" s="157"/>
      <c r="C275" s="186" t="s">
        <v>151</v>
      </c>
      <c r="D275" s="165"/>
      <c r="E275" s="166">
        <v>4</v>
      </c>
      <c r="F275" s="160"/>
      <c r="G275" s="160"/>
      <c r="H275" s="160"/>
      <c r="I275" s="160"/>
      <c r="J275" s="160"/>
      <c r="K275" s="160"/>
      <c r="L275" s="160"/>
      <c r="M275" s="160"/>
      <c r="N275" s="159"/>
      <c r="O275" s="159"/>
      <c r="P275" s="159"/>
      <c r="Q275" s="159"/>
      <c r="R275" s="160"/>
      <c r="S275" s="160"/>
      <c r="T275" s="160"/>
      <c r="U275" s="160"/>
      <c r="V275" s="160"/>
      <c r="W275" s="160"/>
      <c r="X275" s="160"/>
      <c r="Y275" s="160"/>
      <c r="Z275" s="149"/>
      <c r="AA275" s="149"/>
      <c r="AB275" s="149"/>
      <c r="AC275" s="149"/>
      <c r="AD275" s="149"/>
      <c r="AE275" s="149"/>
      <c r="AF275" s="149"/>
      <c r="AG275" s="149" t="s">
        <v>284</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2" x14ac:dyDescent="0.2">
      <c r="A276" s="156"/>
      <c r="B276" s="157"/>
      <c r="C276" s="251"/>
      <c r="D276" s="252"/>
      <c r="E276" s="252"/>
      <c r="F276" s="252"/>
      <c r="G276" s="252"/>
      <c r="H276" s="160"/>
      <c r="I276" s="160"/>
      <c r="J276" s="160"/>
      <c r="K276" s="160"/>
      <c r="L276" s="160"/>
      <c r="M276" s="160"/>
      <c r="N276" s="159"/>
      <c r="O276" s="159"/>
      <c r="P276" s="159"/>
      <c r="Q276" s="159"/>
      <c r="R276" s="160"/>
      <c r="S276" s="160"/>
      <c r="T276" s="160"/>
      <c r="U276" s="160"/>
      <c r="V276" s="160"/>
      <c r="W276" s="160"/>
      <c r="X276" s="160"/>
      <c r="Y276" s="160"/>
      <c r="Z276" s="149"/>
      <c r="AA276" s="149"/>
      <c r="AB276" s="149"/>
      <c r="AC276" s="149"/>
      <c r="AD276" s="149"/>
      <c r="AE276" s="149"/>
      <c r="AF276" s="149"/>
      <c r="AG276" s="149" t="s">
        <v>279</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1" x14ac:dyDescent="0.2">
      <c r="A277" s="175">
        <v>68</v>
      </c>
      <c r="B277" s="176" t="s">
        <v>1181</v>
      </c>
      <c r="C277" s="185" t="s">
        <v>1182</v>
      </c>
      <c r="D277" s="177" t="s">
        <v>472</v>
      </c>
      <c r="E277" s="178">
        <v>30</v>
      </c>
      <c r="F277" s="179"/>
      <c r="G277" s="180">
        <f>ROUND(E277*F277,2)</f>
        <v>0</v>
      </c>
      <c r="H277" s="179"/>
      <c r="I277" s="180">
        <f>ROUND(E277*H277,2)</f>
        <v>0</v>
      </c>
      <c r="J277" s="179"/>
      <c r="K277" s="180">
        <f>ROUND(E277*J277,2)</f>
        <v>0</v>
      </c>
      <c r="L277" s="180">
        <v>21</v>
      </c>
      <c r="M277" s="180">
        <f>G277*(1+L277/100)</f>
        <v>0</v>
      </c>
      <c r="N277" s="178">
        <v>0</v>
      </c>
      <c r="O277" s="178">
        <f>ROUND(E277*N277,2)</f>
        <v>0</v>
      </c>
      <c r="P277" s="178">
        <v>0</v>
      </c>
      <c r="Q277" s="178">
        <f>ROUND(E277*P277,2)</f>
        <v>0</v>
      </c>
      <c r="R277" s="180"/>
      <c r="S277" s="180" t="s">
        <v>354</v>
      </c>
      <c r="T277" s="181" t="s">
        <v>272</v>
      </c>
      <c r="U277" s="160">
        <v>1</v>
      </c>
      <c r="V277" s="160">
        <f>ROUND(E277*U277,2)</f>
        <v>30</v>
      </c>
      <c r="W277" s="160"/>
      <c r="X277" s="160" t="s">
        <v>313</v>
      </c>
      <c r="Y277" s="160" t="s">
        <v>275</v>
      </c>
      <c r="Z277" s="149"/>
      <c r="AA277" s="149"/>
      <c r="AB277" s="149"/>
      <c r="AC277" s="149"/>
      <c r="AD277" s="149"/>
      <c r="AE277" s="149"/>
      <c r="AF277" s="149"/>
      <c r="AG277" s="149" t="s">
        <v>554</v>
      </c>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2" x14ac:dyDescent="0.2">
      <c r="A278" s="156"/>
      <c r="B278" s="157"/>
      <c r="C278" s="186" t="s">
        <v>995</v>
      </c>
      <c r="D278" s="165"/>
      <c r="E278" s="166">
        <v>30</v>
      </c>
      <c r="F278" s="160"/>
      <c r="G278" s="160"/>
      <c r="H278" s="160"/>
      <c r="I278" s="160"/>
      <c r="J278" s="160"/>
      <c r="K278" s="160"/>
      <c r="L278" s="160"/>
      <c r="M278" s="160"/>
      <c r="N278" s="159"/>
      <c r="O278" s="159"/>
      <c r="P278" s="159"/>
      <c r="Q278" s="159"/>
      <c r="R278" s="160"/>
      <c r="S278" s="160"/>
      <c r="T278" s="160"/>
      <c r="U278" s="160"/>
      <c r="V278" s="160"/>
      <c r="W278" s="160"/>
      <c r="X278" s="160"/>
      <c r="Y278" s="160"/>
      <c r="Z278" s="149"/>
      <c r="AA278" s="149"/>
      <c r="AB278" s="149"/>
      <c r="AC278" s="149"/>
      <c r="AD278" s="149"/>
      <c r="AE278" s="149"/>
      <c r="AF278" s="149"/>
      <c r="AG278" s="149" t="s">
        <v>284</v>
      </c>
      <c r="AH278" s="149">
        <v>0</v>
      </c>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2" x14ac:dyDescent="0.2">
      <c r="A279" s="156"/>
      <c r="B279" s="157"/>
      <c r="C279" s="251"/>
      <c r="D279" s="252"/>
      <c r="E279" s="252"/>
      <c r="F279" s="252"/>
      <c r="G279" s="252"/>
      <c r="H279" s="160"/>
      <c r="I279" s="160"/>
      <c r="J279" s="160"/>
      <c r="K279" s="160"/>
      <c r="L279" s="160"/>
      <c r="M279" s="160"/>
      <c r="N279" s="159"/>
      <c r="O279" s="159"/>
      <c r="P279" s="159"/>
      <c r="Q279" s="159"/>
      <c r="R279" s="160"/>
      <c r="S279" s="160"/>
      <c r="T279" s="160"/>
      <c r="U279" s="160"/>
      <c r="V279" s="160"/>
      <c r="W279" s="160"/>
      <c r="X279" s="160"/>
      <c r="Y279" s="160"/>
      <c r="Z279" s="149"/>
      <c r="AA279" s="149"/>
      <c r="AB279" s="149"/>
      <c r="AC279" s="149"/>
      <c r="AD279" s="149"/>
      <c r="AE279" s="149"/>
      <c r="AF279" s="149"/>
      <c r="AG279" s="149" t="s">
        <v>279</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ht="33.75" outlineLevel="1" x14ac:dyDescent="0.2">
      <c r="A280" s="175">
        <v>69</v>
      </c>
      <c r="B280" s="176" t="s">
        <v>1310</v>
      </c>
      <c r="C280" s="185" t="s">
        <v>1311</v>
      </c>
      <c r="D280" s="177" t="s">
        <v>357</v>
      </c>
      <c r="E280" s="178">
        <v>17</v>
      </c>
      <c r="F280" s="179"/>
      <c r="G280" s="180">
        <f>ROUND(E280*F280,2)</f>
        <v>0</v>
      </c>
      <c r="H280" s="179"/>
      <c r="I280" s="180">
        <f>ROUND(E280*H280,2)</f>
        <v>0</v>
      </c>
      <c r="J280" s="179"/>
      <c r="K280" s="180">
        <f>ROUND(E280*J280,2)</f>
        <v>0</v>
      </c>
      <c r="L280" s="180">
        <v>21</v>
      </c>
      <c r="M280" s="180">
        <f>G280*(1+L280/100)</f>
        <v>0</v>
      </c>
      <c r="N280" s="178">
        <v>8.0000000000000002E-3</v>
      </c>
      <c r="O280" s="178">
        <f>ROUND(E280*N280,2)</f>
        <v>0.14000000000000001</v>
      </c>
      <c r="P280" s="178">
        <v>0</v>
      </c>
      <c r="Q280" s="178">
        <f>ROUND(E280*P280,2)</f>
        <v>0</v>
      </c>
      <c r="R280" s="180" t="s">
        <v>378</v>
      </c>
      <c r="S280" s="180" t="s">
        <v>272</v>
      </c>
      <c r="T280" s="181" t="s">
        <v>272</v>
      </c>
      <c r="U280" s="160">
        <v>0</v>
      </c>
      <c r="V280" s="160">
        <f>ROUND(E280*U280,2)</f>
        <v>0</v>
      </c>
      <c r="W280" s="160"/>
      <c r="X280" s="160" t="s">
        <v>379</v>
      </c>
      <c r="Y280" s="160" t="s">
        <v>275</v>
      </c>
      <c r="Z280" s="149"/>
      <c r="AA280" s="149"/>
      <c r="AB280" s="149"/>
      <c r="AC280" s="149"/>
      <c r="AD280" s="149"/>
      <c r="AE280" s="149"/>
      <c r="AF280" s="149"/>
      <c r="AG280" s="149" t="s">
        <v>597</v>
      </c>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2" x14ac:dyDescent="0.2">
      <c r="A281" s="156"/>
      <c r="B281" s="157"/>
      <c r="C281" s="249" t="s">
        <v>1312</v>
      </c>
      <c r="D281" s="250"/>
      <c r="E281" s="250"/>
      <c r="F281" s="250"/>
      <c r="G281" s="250"/>
      <c r="H281" s="160"/>
      <c r="I281" s="160"/>
      <c r="J281" s="160"/>
      <c r="K281" s="160"/>
      <c r="L281" s="160"/>
      <c r="M281" s="160"/>
      <c r="N281" s="159"/>
      <c r="O281" s="159"/>
      <c r="P281" s="159"/>
      <c r="Q281" s="159"/>
      <c r="R281" s="160"/>
      <c r="S281" s="160"/>
      <c r="T281" s="160"/>
      <c r="U281" s="160"/>
      <c r="V281" s="160"/>
      <c r="W281" s="160"/>
      <c r="X281" s="160"/>
      <c r="Y281" s="160"/>
      <c r="Z281" s="149"/>
      <c r="AA281" s="149"/>
      <c r="AB281" s="149"/>
      <c r="AC281" s="149"/>
      <c r="AD281" s="149"/>
      <c r="AE281" s="149"/>
      <c r="AF281" s="149"/>
      <c r="AG281" s="149" t="s">
        <v>278</v>
      </c>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2" x14ac:dyDescent="0.2">
      <c r="A282" s="156"/>
      <c r="B282" s="157"/>
      <c r="C282" s="186" t="s">
        <v>1313</v>
      </c>
      <c r="D282" s="165"/>
      <c r="E282" s="166">
        <v>17</v>
      </c>
      <c r="F282" s="160"/>
      <c r="G282" s="160"/>
      <c r="H282" s="160"/>
      <c r="I282" s="160"/>
      <c r="J282" s="160"/>
      <c r="K282" s="160"/>
      <c r="L282" s="160"/>
      <c r="M282" s="160"/>
      <c r="N282" s="159"/>
      <c r="O282" s="159"/>
      <c r="P282" s="159"/>
      <c r="Q282" s="159"/>
      <c r="R282" s="160"/>
      <c r="S282" s="160"/>
      <c r="T282" s="160"/>
      <c r="U282" s="160"/>
      <c r="V282" s="160"/>
      <c r="W282" s="160"/>
      <c r="X282" s="160"/>
      <c r="Y282" s="160"/>
      <c r="Z282" s="149"/>
      <c r="AA282" s="149"/>
      <c r="AB282" s="149"/>
      <c r="AC282" s="149"/>
      <c r="AD282" s="149"/>
      <c r="AE282" s="149"/>
      <c r="AF282" s="149"/>
      <c r="AG282" s="149" t="s">
        <v>284</v>
      </c>
      <c r="AH282" s="149">
        <v>0</v>
      </c>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2" x14ac:dyDescent="0.2">
      <c r="A283" s="156"/>
      <c r="B283" s="157"/>
      <c r="C283" s="251"/>
      <c r="D283" s="252"/>
      <c r="E283" s="252"/>
      <c r="F283" s="252"/>
      <c r="G283" s="252"/>
      <c r="H283" s="160"/>
      <c r="I283" s="160"/>
      <c r="J283" s="160"/>
      <c r="K283" s="160"/>
      <c r="L283" s="160"/>
      <c r="M283" s="160"/>
      <c r="N283" s="159"/>
      <c r="O283" s="159"/>
      <c r="P283" s="159"/>
      <c r="Q283" s="159"/>
      <c r="R283" s="160"/>
      <c r="S283" s="160"/>
      <c r="T283" s="160"/>
      <c r="U283" s="160"/>
      <c r="V283" s="160"/>
      <c r="W283" s="160"/>
      <c r="X283" s="160"/>
      <c r="Y283" s="160"/>
      <c r="Z283" s="149"/>
      <c r="AA283" s="149"/>
      <c r="AB283" s="149"/>
      <c r="AC283" s="149"/>
      <c r="AD283" s="149"/>
      <c r="AE283" s="149"/>
      <c r="AF283" s="149"/>
      <c r="AG283" s="149" t="s">
        <v>279</v>
      </c>
      <c r="AH283" s="149"/>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ht="22.5" outlineLevel="1" x14ac:dyDescent="0.2">
      <c r="A284" s="175">
        <v>70</v>
      </c>
      <c r="B284" s="176" t="s">
        <v>1177</v>
      </c>
      <c r="C284" s="185" t="s">
        <v>1314</v>
      </c>
      <c r="D284" s="177" t="s">
        <v>357</v>
      </c>
      <c r="E284" s="178">
        <v>5</v>
      </c>
      <c r="F284" s="179"/>
      <c r="G284" s="180">
        <f>ROUND(E284*F284,2)</f>
        <v>0</v>
      </c>
      <c r="H284" s="179"/>
      <c r="I284" s="180">
        <f>ROUND(E284*H284,2)</f>
        <v>0</v>
      </c>
      <c r="J284" s="179"/>
      <c r="K284" s="180">
        <f>ROUND(E284*J284,2)</f>
        <v>0</v>
      </c>
      <c r="L284" s="180">
        <v>21</v>
      </c>
      <c r="M284" s="180">
        <f>G284*(1+L284/100)</f>
        <v>0</v>
      </c>
      <c r="N284" s="178">
        <v>3.5999999999999997E-2</v>
      </c>
      <c r="O284" s="178">
        <f>ROUND(E284*N284,2)</f>
        <v>0.18</v>
      </c>
      <c r="P284" s="178">
        <v>0</v>
      </c>
      <c r="Q284" s="178">
        <f>ROUND(E284*P284,2)</f>
        <v>0</v>
      </c>
      <c r="R284" s="180"/>
      <c r="S284" s="180" t="s">
        <v>354</v>
      </c>
      <c r="T284" s="181" t="s">
        <v>273</v>
      </c>
      <c r="U284" s="160">
        <v>0</v>
      </c>
      <c r="V284" s="160">
        <f>ROUND(E284*U284,2)</f>
        <v>0</v>
      </c>
      <c r="W284" s="160"/>
      <c r="X284" s="160" t="s">
        <v>379</v>
      </c>
      <c r="Y284" s="160" t="s">
        <v>275</v>
      </c>
      <c r="Z284" s="149"/>
      <c r="AA284" s="149"/>
      <c r="AB284" s="149"/>
      <c r="AC284" s="149"/>
      <c r="AD284" s="149"/>
      <c r="AE284" s="149"/>
      <c r="AF284" s="149"/>
      <c r="AG284" s="149" t="s">
        <v>597</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2" x14ac:dyDescent="0.2">
      <c r="A285" s="156"/>
      <c r="B285" s="157"/>
      <c r="C285" s="249" t="s">
        <v>1312</v>
      </c>
      <c r="D285" s="250"/>
      <c r="E285" s="250"/>
      <c r="F285" s="250"/>
      <c r="G285" s="250"/>
      <c r="H285" s="160"/>
      <c r="I285" s="160"/>
      <c r="J285" s="160"/>
      <c r="K285" s="160"/>
      <c r="L285" s="160"/>
      <c r="M285" s="160"/>
      <c r="N285" s="159"/>
      <c r="O285" s="159"/>
      <c r="P285" s="159"/>
      <c r="Q285" s="159"/>
      <c r="R285" s="160"/>
      <c r="S285" s="160"/>
      <c r="T285" s="160"/>
      <c r="U285" s="160"/>
      <c r="V285" s="160"/>
      <c r="W285" s="160"/>
      <c r="X285" s="160"/>
      <c r="Y285" s="160"/>
      <c r="Z285" s="149"/>
      <c r="AA285" s="149"/>
      <c r="AB285" s="149"/>
      <c r="AC285" s="149"/>
      <c r="AD285" s="149"/>
      <c r="AE285" s="149"/>
      <c r="AF285" s="149"/>
      <c r="AG285" s="149" t="s">
        <v>278</v>
      </c>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2" x14ac:dyDescent="0.2">
      <c r="A286" s="156"/>
      <c r="B286" s="157"/>
      <c r="C286" s="186" t="s">
        <v>1315</v>
      </c>
      <c r="D286" s="165"/>
      <c r="E286" s="166">
        <v>5</v>
      </c>
      <c r="F286" s="160"/>
      <c r="G286" s="160"/>
      <c r="H286" s="160"/>
      <c r="I286" s="160"/>
      <c r="J286" s="160"/>
      <c r="K286" s="160"/>
      <c r="L286" s="160"/>
      <c r="M286" s="160"/>
      <c r="N286" s="159"/>
      <c r="O286" s="159"/>
      <c r="P286" s="159"/>
      <c r="Q286" s="159"/>
      <c r="R286" s="160"/>
      <c r="S286" s="160"/>
      <c r="T286" s="160"/>
      <c r="U286" s="160"/>
      <c r="V286" s="160"/>
      <c r="W286" s="160"/>
      <c r="X286" s="160"/>
      <c r="Y286" s="160"/>
      <c r="Z286" s="149"/>
      <c r="AA286" s="149"/>
      <c r="AB286" s="149"/>
      <c r="AC286" s="149"/>
      <c r="AD286" s="149"/>
      <c r="AE286" s="149"/>
      <c r="AF286" s="149"/>
      <c r="AG286" s="149" t="s">
        <v>284</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2" x14ac:dyDescent="0.2">
      <c r="A287" s="156"/>
      <c r="B287" s="157"/>
      <c r="C287" s="251"/>
      <c r="D287" s="252"/>
      <c r="E287" s="252"/>
      <c r="F287" s="252"/>
      <c r="G287" s="252"/>
      <c r="H287" s="160"/>
      <c r="I287" s="160"/>
      <c r="J287" s="160"/>
      <c r="K287" s="160"/>
      <c r="L287" s="160"/>
      <c r="M287" s="160"/>
      <c r="N287" s="159"/>
      <c r="O287" s="159"/>
      <c r="P287" s="159"/>
      <c r="Q287" s="159"/>
      <c r="R287" s="160"/>
      <c r="S287" s="160"/>
      <c r="T287" s="160"/>
      <c r="U287" s="160"/>
      <c r="V287" s="160"/>
      <c r="W287" s="160"/>
      <c r="X287" s="160"/>
      <c r="Y287" s="160"/>
      <c r="Z287" s="149"/>
      <c r="AA287" s="149"/>
      <c r="AB287" s="149"/>
      <c r="AC287" s="149"/>
      <c r="AD287" s="149"/>
      <c r="AE287" s="149"/>
      <c r="AF287" s="149"/>
      <c r="AG287" s="149" t="s">
        <v>279</v>
      </c>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ht="22.5" outlineLevel="1" x14ac:dyDescent="0.2">
      <c r="A288" s="175">
        <v>71</v>
      </c>
      <c r="B288" s="176" t="s">
        <v>1316</v>
      </c>
      <c r="C288" s="185" t="s">
        <v>1317</v>
      </c>
      <c r="D288" s="177" t="s">
        <v>357</v>
      </c>
      <c r="E288" s="178">
        <v>1</v>
      </c>
      <c r="F288" s="179"/>
      <c r="G288" s="180">
        <f>ROUND(E288*F288,2)</f>
        <v>0</v>
      </c>
      <c r="H288" s="179"/>
      <c r="I288" s="180">
        <f>ROUND(E288*H288,2)</f>
        <v>0</v>
      </c>
      <c r="J288" s="179"/>
      <c r="K288" s="180">
        <f>ROUND(E288*J288,2)</f>
        <v>0</v>
      </c>
      <c r="L288" s="180">
        <v>21</v>
      </c>
      <c r="M288" s="180">
        <f>G288*(1+L288/100)</f>
        <v>0</v>
      </c>
      <c r="N288" s="178">
        <v>3.5999999999999997E-2</v>
      </c>
      <c r="O288" s="178">
        <f>ROUND(E288*N288,2)</f>
        <v>0.04</v>
      </c>
      <c r="P288" s="178">
        <v>0</v>
      </c>
      <c r="Q288" s="178">
        <f>ROUND(E288*P288,2)</f>
        <v>0</v>
      </c>
      <c r="R288" s="180"/>
      <c r="S288" s="180" t="s">
        <v>354</v>
      </c>
      <c r="T288" s="181" t="s">
        <v>273</v>
      </c>
      <c r="U288" s="160">
        <v>0</v>
      </c>
      <c r="V288" s="160">
        <f>ROUND(E288*U288,2)</f>
        <v>0</v>
      </c>
      <c r="W288" s="160"/>
      <c r="X288" s="160" t="s">
        <v>379</v>
      </c>
      <c r="Y288" s="160" t="s">
        <v>275</v>
      </c>
      <c r="Z288" s="149"/>
      <c r="AA288" s="149"/>
      <c r="AB288" s="149"/>
      <c r="AC288" s="149"/>
      <c r="AD288" s="149"/>
      <c r="AE288" s="149"/>
      <c r="AF288" s="149"/>
      <c r="AG288" s="149" t="s">
        <v>597</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2" x14ac:dyDescent="0.2">
      <c r="A289" s="156"/>
      <c r="B289" s="157"/>
      <c r="C289" s="249" t="s">
        <v>1312</v>
      </c>
      <c r="D289" s="250"/>
      <c r="E289" s="250"/>
      <c r="F289" s="250"/>
      <c r="G289" s="250"/>
      <c r="H289" s="160"/>
      <c r="I289" s="160"/>
      <c r="J289" s="160"/>
      <c r="K289" s="160"/>
      <c r="L289" s="160"/>
      <c r="M289" s="160"/>
      <c r="N289" s="159"/>
      <c r="O289" s="159"/>
      <c r="P289" s="159"/>
      <c r="Q289" s="159"/>
      <c r="R289" s="160"/>
      <c r="S289" s="160"/>
      <c r="T289" s="160"/>
      <c r="U289" s="160"/>
      <c r="V289" s="160"/>
      <c r="W289" s="160"/>
      <c r="X289" s="160"/>
      <c r="Y289" s="160"/>
      <c r="Z289" s="149"/>
      <c r="AA289" s="149"/>
      <c r="AB289" s="149"/>
      <c r="AC289" s="149"/>
      <c r="AD289" s="149"/>
      <c r="AE289" s="149"/>
      <c r="AF289" s="149"/>
      <c r="AG289" s="149" t="s">
        <v>278</v>
      </c>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2" x14ac:dyDescent="0.2">
      <c r="A290" s="156"/>
      <c r="B290" s="157"/>
      <c r="C290" s="186" t="s">
        <v>1318</v>
      </c>
      <c r="D290" s="165"/>
      <c r="E290" s="166">
        <v>1</v>
      </c>
      <c r="F290" s="160"/>
      <c r="G290" s="160"/>
      <c r="H290" s="160"/>
      <c r="I290" s="160"/>
      <c r="J290" s="160"/>
      <c r="K290" s="160"/>
      <c r="L290" s="160"/>
      <c r="M290" s="160"/>
      <c r="N290" s="159"/>
      <c r="O290" s="159"/>
      <c r="P290" s="159"/>
      <c r="Q290" s="159"/>
      <c r="R290" s="160"/>
      <c r="S290" s="160"/>
      <c r="T290" s="160"/>
      <c r="U290" s="160"/>
      <c r="V290" s="160"/>
      <c r="W290" s="160"/>
      <c r="X290" s="160"/>
      <c r="Y290" s="160"/>
      <c r="Z290" s="149"/>
      <c r="AA290" s="149"/>
      <c r="AB290" s="149"/>
      <c r="AC290" s="149"/>
      <c r="AD290" s="149"/>
      <c r="AE290" s="149"/>
      <c r="AF290" s="149"/>
      <c r="AG290" s="149" t="s">
        <v>284</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2" x14ac:dyDescent="0.2">
      <c r="A291" s="156"/>
      <c r="B291" s="157"/>
      <c r="C291" s="251"/>
      <c r="D291" s="252"/>
      <c r="E291" s="252"/>
      <c r="F291" s="252"/>
      <c r="G291" s="252"/>
      <c r="H291" s="160"/>
      <c r="I291" s="160"/>
      <c r="J291" s="160"/>
      <c r="K291" s="160"/>
      <c r="L291" s="160"/>
      <c r="M291" s="160"/>
      <c r="N291" s="159"/>
      <c r="O291" s="159"/>
      <c r="P291" s="159"/>
      <c r="Q291" s="159"/>
      <c r="R291" s="160"/>
      <c r="S291" s="160"/>
      <c r="T291" s="160"/>
      <c r="U291" s="160"/>
      <c r="V291" s="160"/>
      <c r="W291" s="160"/>
      <c r="X291" s="160"/>
      <c r="Y291" s="160"/>
      <c r="Z291" s="149"/>
      <c r="AA291" s="149"/>
      <c r="AB291" s="149"/>
      <c r="AC291" s="149"/>
      <c r="AD291" s="149"/>
      <c r="AE291" s="149"/>
      <c r="AF291" s="149"/>
      <c r="AG291" s="149" t="s">
        <v>279</v>
      </c>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ht="22.5" outlineLevel="1" x14ac:dyDescent="0.2">
      <c r="A292" s="175">
        <v>72</v>
      </c>
      <c r="B292" s="176" t="s">
        <v>1319</v>
      </c>
      <c r="C292" s="185" t="s">
        <v>1320</v>
      </c>
      <c r="D292" s="177" t="s">
        <v>357</v>
      </c>
      <c r="E292" s="178">
        <v>2</v>
      </c>
      <c r="F292" s="179"/>
      <c r="G292" s="180">
        <f>ROUND(E292*F292,2)</f>
        <v>0</v>
      </c>
      <c r="H292" s="179"/>
      <c r="I292" s="180">
        <f>ROUND(E292*H292,2)</f>
        <v>0</v>
      </c>
      <c r="J292" s="179"/>
      <c r="K292" s="180">
        <f>ROUND(E292*J292,2)</f>
        <v>0</v>
      </c>
      <c r="L292" s="180">
        <v>21</v>
      </c>
      <c r="M292" s="180">
        <f>G292*(1+L292/100)</f>
        <v>0</v>
      </c>
      <c r="N292" s="178">
        <v>3.5999999999999997E-2</v>
      </c>
      <c r="O292" s="178">
        <f>ROUND(E292*N292,2)</f>
        <v>7.0000000000000007E-2</v>
      </c>
      <c r="P292" s="178">
        <v>0</v>
      </c>
      <c r="Q292" s="178">
        <f>ROUND(E292*P292,2)</f>
        <v>0</v>
      </c>
      <c r="R292" s="180"/>
      <c r="S292" s="180" t="s">
        <v>354</v>
      </c>
      <c r="T292" s="181" t="s">
        <v>273</v>
      </c>
      <c r="U292" s="160">
        <v>0</v>
      </c>
      <c r="V292" s="160">
        <f>ROUND(E292*U292,2)</f>
        <v>0</v>
      </c>
      <c r="W292" s="160"/>
      <c r="X292" s="160" t="s">
        <v>379</v>
      </c>
      <c r="Y292" s="160" t="s">
        <v>275</v>
      </c>
      <c r="Z292" s="149"/>
      <c r="AA292" s="149"/>
      <c r="AB292" s="149"/>
      <c r="AC292" s="149"/>
      <c r="AD292" s="149"/>
      <c r="AE292" s="149"/>
      <c r="AF292" s="149"/>
      <c r="AG292" s="149" t="s">
        <v>597</v>
      </c>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outlineLevel="2" x14ac:dyDescent="0.2">
      <c r="A293" s="156"/>
      <c r="B293" s="157"/>
      <c r="C293" s="249" t="s">
        <v>1312</v>
      </c>
      <c r="D293" s="250"/>
      <c r="E293" s="250"/>
      <c r="F293" s="250"/>
      <c r="G293" s="250"/>
      <c r="H293" s="160"/>
      <c r="I293" s="160"/>
      <c r="J293" s="160"/>
      <c r="K293" s="160"/>
      <c r="L293" s="160"/>
      <c r="M293" s="160"/>
      <c r="N293" s="159"/>
      <c r="O293" s="159"/>
      <c r="P293" s="159"/>
      <c r="Q293" s="159"/>
      <c r="R293" s="160"/>
      <c r="S293" s="160"/>
      <c r="T293" s="160"/>
      <c r="U293" s="160"/>
      <c r="V293" s="160"/>
      <c r="W293" s="160"/>
      <c r="X293" s="160"/>
      <c r="Y293" s="160"/>
      <c r="Z293" s="149"/>
      <c r="AA293" s="149"/>
      <c r="AB293" s="149"/>
      <c r="AC293" s="149"/>
      <c r="AD293" s="149"/>
      <c r="AE293" s="149"/>
      <c r="AF293" s="149"/>
      <c r="AG293" s="149" t="s">
        <v>278</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x14ac:dyDescent="0.2">
      <c r="A294" s="156"/>
      <c r="B294" s="157"/>
      <c r="C294" s="186" t="s">
        <v>1321</v>
      </c>
      <c r="D294" s="165"/>
      <c r="E294" s="166">
        <v>2</v>
      </c>
      <c r="F294" s="160"/>
      <c r="G294" s="160"/>
      <c r="H294" s="160"/>
      <c r="I294" s="160"/>
      <c r="J294" s="160"/>
      <c r="K294" s="160"/>
      <c r="L294" s="160"/>
      <c r="M294" s="160"/>
      <c r="N294" s="159"/>
      <c r="O294" s="159"/>
      <c r="P294" s="159"/>
      <c r="Q294" s="159"/>
      <c r="R294" s="160"/>
      <c r="S294" s="160"/>
      <c r="T294" s="160"/>
      <c r="U294" s="160"/>
      <c r="V294" s="160"/>
      <c r="W294" s="160"/>
      <c r="X294" s="160"/>
      <c r="Y294" s="160"/>
      <c r="Z294" s="149"/>
      <c r="AA294" s="149"/>
      <c r="AB294" s="149"/>
      <c r="AC294" s="149"/>
      <c r="AD294" s="149"/>
      <c r="AE294" s="149"/>
      <c r="AF294" s="149"/>
      <c r="AG294" s="149" t="s">
        <v>284</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2" x14ac:dyDescent="0.2">
      <c r="A295" s="156"/>
      <c r="B295" s="157"/>
      <c r="C295" s="251"/>
      <c r="D295" s="252"/>
      <c r="E295" s="252"/>
      <c r="F295" s="252"/>
      <c r="G295" s="252"/>
      <c r="H295" s="160"/>
      <c r="I295" s="160"/>
      <c r="J295" s="160"/>
      <c r="K295" s="160"/>
      <c r="L295" s="160"/>
      <c r="M295" s="160"/>
      <c r="N295" s="159"/>
      <c r="O295" s="159"/>
      <c r="P295" s="159"/>
      <c r="Q295" s="159"/>
      <c r="R295" s="160"/>
      <c r="S295" s="160"/>
      <c r="T295" s="160"/>
      <c r="U295" s="160"/>
      <c r="V295" s="160"/>
      <c r="W295" s="160"/>
      <c r="X295" s="160"/>
      <c r="Y295" s="160"/>
      <c r="Z295" s="149"/>
      <c r="AA295" s="149"/>
      <c r="AB295" s="149"/>
      <c r="AC295" s="149"/>
      <c r="AD295" s="149"/>
      <c r="AE295" s="149"/>
      <c r="AF295" s="149"/>
      <c r="AG295" s="149" t="s">
        <v>279</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1" x14ac:dyDescent="0.2">
      <c r="A296" s="175">
        <v>73</v>
      </c>
      <c r="B296" s="176" t="s">
        <v>1322</v>
      </c>
      <c r="C296" s="185" t="s">
        <v>1323</v>
      </c>
      <c r="D296" s="177" t="s">
        <v>998</v>
      </c>
      <c r="E296" s="178">
        <v>16</v>
      </c>
      <c r="F296" s="179"/>
      <c r="G296" s="180">
        <f>ROUND(E296*F296,2)</f>
        <v>0</v>
      </c>
      <c r="H296" s="179"/>
      <c r="I296" s="180">
        <f>ROUND(E296*H296,2)</f>
        <v>0</v>
      </c>
      <c r="J296" s="179"/>
      <c r="K296" s="180">
        <f>ROUND(E296*J296,2)</f>
        <v>0</v>
      </c>
      <c r="L296" s="180">
        <v>21</v>
      </c>
      <c r="M296" s="180">
        <f>G296*(1+L296/100)</f>
        <v>0</v>
      </c>
      <c r="N296" s="178">
        <v>0</v>
      </c>
      <c r="O296" s="178">
        <f>ROUND(E296*N296,2)</f>
        <v>0</v>
      </c>
      <c r="P296" s="178">
        <v>0</v>
      </c>
      <c r="Q296" s="178">
        <f>ROUND(E296*P296,2)</f>
        <v>0</v>
      </c>
      <c r="R296" s="180"/>
      <c r="S296" s="180" t="s">
        <v>354</v>
      </c>
      <c r="T296" s="181" t="s">
        <v>273</v>
      </c>
      <c r="U296" s="160">
        <v>0</v>
      </c>
      <c r="V296" s="160">
        <f>ROUND(E296*U296,2)</f>
        <v>0</v>
      </c>
      <c r="W296" s="160"/>
      <c r="X296" s="160" t="s">
        <v>379</v>
      </c>
      <c r="Y296" s="160" t="s">
        <v>275</v>
      </c>
      <c r="Z296" s="149"/>
      <c r="AA296" s="149"/>
      <c r="AB296" s="149"/>
      <c r="AC296" s="149"/>
      <c r="AD296" s="149"/>
      <c r="AE296" s="149"/>
      <c r="AF296" s="149"/>
      <c r="AG296" s="149" t="s">
        <v>597</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2" x14ac:dyDescent="0.2">
      <c r="A297" s="156"/>
      <c r="B297" s="157"/>
      <c r="C297" s="249" t="s">
        <v>1353</v>
      </c>
      <c r="D297" s="250"/>
      <c r="E297" s="250"/>
      <c r="F297" s="250"/>
      <c r="G297" s="250"/>
      <c r="H297" s="160"/>
      <c r="I297" s="160"/>
      <c r="J297" s="160"/>
      <c r="K297" s="160"/>
      <c r="L297" s="160"/>
      <c r="M297" s="160"/>
      <c r="N297" s="159"/>
      <c r="O297" s="159"/>
      <c r="P297" s="159"/>
      <c r="Q297" s="159"/>
      <c r="R297" s="160"/>
      <c r="S297" s="160"/>
      <c r="T297" s="160"/>
      <c r="U297" s="160"/>
      <c r="V297" s="160"/>
      <c r="W297" s="160"/>
      <c r="X297" s="160"/>
      <c r="Y297" s="160"/>
      <c r="Z297" s="149"/>
      <c r="AA297" s="149"/>
      <c r="AB297" s="149"/>
      <c r="AC297" s="149"/>
      <c r="AD297" s="149"/>
      <c r="AE297" s="149"/>
      <c r="AF297" s="149"/>
      <c r="AG297" s="149" t="s">
        <v>278</v>
      </c>
      <c r="AH297" s="149"/>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3" x14ac:dyDescent="0.2">
      <c r="A298" s="156"/>
      <c r="B298" s="157"/>
      <c r="C298" s="264" t="s">
        <v>1324</v>
      </c>
      <c r="D298" s="265"/>
      <c r="E298" s="265"/>
      <c r="F298" s="265"/>
      <c r="G298" s="265"/>
      <c r="H298" s="160"/>
      <c r="I298" s="160"/>
      <c r="J298" s="160"/>
      <c r="K298" s="160"/>
      <c r="L298" s="160"/>
      <c r="M298" s="160"/>
      <c r="N298" s="159"/>
      <c r="O298" s="159"/>
      <c r="P298" s="159"/>
      <c r="Q298" s="159"/>
      <c r="R298" s="160"/>
      <c r="S298" s="160"/>
      <c r="T298" s="160"/>
      <c r="U298" s="160"/>
      <c r="V298" s="160"/>
      <c r="W298" s="160"/>
      <c r="X298" s="160"/>
      <c r="Y298" s="160"/>
      <c r="Z298" s="149"/>
      <c r="AA298" s="149"/>
      <c r="AB298" s="149"/>
      <c r="AC298" s="149"/>
      <c r="AD298" s="149"/>
      <c r="AE298" s="149"/>
      <c r="AF298" s="149"/>
      <c r="AG298" s="149" t="s">
        <v>278</v>
      </c>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3" x14ac:dyDescent="0.2">
      <c r="A299" s="156"/>
      <c r="B299" s="157"/>
      <c r="C299" s="264" t="s">
        <v>1325</v>
      </c>
      <c r="D299" s="265"/>
      <c r="E299" s="265"/>
      <c r="F299" s="265"/>
      <c r="G299" s="265"/>
      <c r="H299" s="160"/>
      <c r="I299" s="160"/>
      <c r="J299" s="160"/>
      <c r="K299" s="160"/>
      <c r="L299" s="160"/>
      <c r="M299" s="160"/>
      <c r="N299" s="159"/>
      <c r="O299" s="159"/>
      <c r="P299" s="159"/>
      <c r="Q299" s="159"/>
      <c r="R299" s="160"/>
      <c r="S299" s="160"/>
      <c r="T299" s="160"/>
      <c r="U299" s="160"/>
      <c r="V299" s="160"/>
      <c r="W299" s="160"/>
      <c r="X299" s="160"/>
      <c r="Y299" s="160"/>
      <c r="Z299" s="149"/>
      <c r="AA299" s="149"/>
      <c r="AB299" s="149"/>
      <c r="AC299" s="149"/>
      <c r="AD299" s="149"/>
      <c r="AE299" s="149"/>
      <c r="AF299" s="149"/>
      <c r="AG299" s="149" t="s">
        <v>278</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3" x14ac:dyDescent="0.2">
      <c r="A300" s="156"/>
      <c r="B300" s="157"/>
      <c r="C300" s="264" t="s">
        <v>1326</v>
      </c>
      <c r="D300" s="265"/>
      <c r="E300" s="265"/>
      <c r="F300" s="265"/>
      <c r="G300" s="265"/>
      <c r="H300" s="160"/>
      <c r="I300" s="160"/>
      <c r="J300" s="160"/>
      <c r="K300" s="160"/>
      <c r="L300" s="160"/>
      <c r="M300" s="160"/>
      <c r="N300" s="159"/>
      <c r="O300" s="159"/>
      <c r="P300" s="159"/>
      <c r="Q300" s="159"/>
      <c r="R300" s="160"/>
      <c r="S300" s="160"/>
      <c r="T300" s="160"/>
      <c r="U300" s="160"/>
      <c r="V300" s="160"/>
      <c r="W300" s="160"/>
      <c r="X300" s="160"/>
      <c r="Y300" s="160"/>
      <c r="Z300" s="149"/>
      <c r="AA300" s="149"/>
      <c r="AB300" s="149"/>
      <c r="AC300" s="149"/>
      <c r="AD300" s="149"/>
      <c r="AE300" s="149"/>
      <c r="AF300" s="149"/>
      <c r="AG300" s="149" t="s">
        <v>278</v>
      </c>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3" x14ac:dyDescent="0.2">
      <c r="A301" s="156"/>
      <c r="B301" s="157"/>
      <c r="C301" s="264" t="s">
        <v>1327</v>
      </c>
      <c r="D301" s="265"/>
      <c r="E301" s="265"/>
      <c r="F301" s="265"/>
      <c r="G301" s="265"/>
      <c r="H301" s="160"/>
      <c r="I301" s="160"/>
      <c r="J301" s="160"/>
      <c r="K301" s="160"/>
      <c r="L301" s="160"/>
      <c r="M301" s="160"/>
      <c r="N301" s="159"/>
      <c r="O301" s="159"/>
      <c r="P301" s="159"/>
      <c r="Q301" s="159"/>
      <c r="R301" s="160"/>
      <c r="S301" s="160"/>
      <c r="T301" s="160"/>
      <c r="U301" s="160"/>
      <c r="V301" s="160"/>
      <c r="W301" s="160"/>
      <c r="X301" s="160"/>
      <c r="Y301" s="160"/>
      <c r="Z301" s="149"/>
      <c r="AA301" s="149"/>
      <c r="AB301" s="149"/>
      <c r="AC301" s="149"/>
      <c r="AD301" s="149"/>
      <c r="AE301" s="149"/>
      <c r="AF301" s="149"/>
      <c r="AG301" s="149" t="s">
        <v>278</v>
      </c>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3" x14ac:dyDescent="0.2">
      <c r="A302" s="156"/>
      <c r="B302" s="157"/>
      <c r="C302" s="264" t="s">
        <v>1354</v>
      </c>
      <c r="D302" s="265"/>
      <c r="E302" s="265"/>
      <c r="F302" s="265"/>
      <c r="G302" s="265"/>
      <c r="H302" s="160"/>
      <c r="I302" s="160"/>
      <c r="J302" s="160"/>
      <c r="K302" s="160"/>
      <c r="L302" s="160"/>
      <c r="M302" s="160"/>
      <c r="N302" s="159"/>
      <c r="O302" s="159"/>
      <c r="P302" s="159"/>
      <c r="Q302" s="159"/>
      <c r="R302" s="160"/>
      <c r="S302" s="160"/>
      <c r="T302" s="160"/>
      <c r="U302" s="160"/>
      <c r="V302" s="160"/>
      <c r="W302" s="160"/>
      <c r="X302" s="160"/>
      <c r="Y302" s="160"/>
      <c r="Z302" s="149"/>
      <c r="AA302" s="149"/>
      <c r="AB302" s="149"/>
      <c r="AC302" s="149"/>
      <c r="AD302" s="149"/>
      <c r="AE302" s="149"/>
      <c r="AF302" s="149"/>
      <c r="AG302" s="149" t="s">
        <v>278</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3" x14ac:dyDescent="0.2">
      <c r="A303" s="156"/>
      <c r="B303" s="157"/>
      <c r="C303" s="264" t="s">
        <v>967</v>
      </c>
      <c r="D303" s="265"/>
      <c r="E303" s="265"/>
      <c r="F303" s="265"/>
      <c r="G303" s="265"/>
      <c r="H303" s="160"/>
      <c r="I303" s="160"/>
      <c r="J303" s="160"/>
      <c r="K303" s="160"/>
      <c r="L303" s="160"/>
      <c r="M303" s="160"/>
      <c r="N303" s="159"/>
      <c r="O303" s="159"/>
      <c r="P303" s="159"/>
      <c r="Q303" s="159"/>
      <c r="R303" s="160"/>
      <c r="S303" s="160"/>
      <c r="T303" s="160"/>
      <c r="U303" s="160"/>
      <c r="V303" s="160"/>
      <c r="W303" s="160"/>
      <c r="X303" s="160"/>
      <c r="Y303" s="160"/>
      <c r="Z303" s="149"/>
      <c r="AA303" s="149"/>
      <c r="AB303" s="149"/>
      <c r="AC303" s="149"/>
      <c r="AD303" s="149"/>
      <c r="AE303" s="149"/>
      <c r="AF303" s="149"/>
      <c r="AG303" s="149" t="s">
        <v>278</v>
      </c>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2" x14ac:dyDescent="0.2">
      <c r="A304" s="156"/>
      <c r="B304" s="157"/>
      <c r="C304" s="186" t="s">
        <v>1328</v>
      </c>
      <c r="D304" s="165"/>
      <c r="E304" s="166">
        <v>16</v>
      </c>
      <c r="F304" s="160"/>
      <c r="G304" s="160"/>
      <c r="H304" s="160"/>
      <c r="I304" s="160"/>
      <c r="J304" s="160"/>
      <c r="K304" s="160"/>
      <c r="L304" s="160"/>
      <c r="M304" s="160"/>
      <c r="N304" s="159"/>
      <c r="O304" s="159"/>
      <c r="P304" s="159"/>
      <c r="Q304" s="159"/>
      <c r="R304" s="160"/>
      <c r="S304" s="160"/>
      <c r="T304" s="160"/>
      <c r="U304" s="160"/>
      <c r="V304" s="160"/>
      <c r="W304" s="160"/>
      <c r="X304" s="160"/>
      <c r="Y304" s="160"/>
      <c r="Z304" s="149"/>
      <c r="AA304" s="149"/>
      <c r="AB304" s="149"/>
      <c r="AC304" s="149"/>
      <c r="AD304" s="149"/>
      <c r="AE304" s="149"/>
      <c r="AF304" s="149"/>
      <c r="AG304" s="149" t="s">
        <v>284</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outlineLevel="2" x14ac:dyDescent="0.2">
      <c r="A305" s="156"/>
      <c r="B305" s="157"/>
      <c r="C305" s="251"/>
      <c r="D305" s="252"/>
      <c r="E305" s="252"/>
      <c r="F305" s="252"/>
      <c r="G305" s="252"/>
      <c r="H305" s="160"/>
      <c r="I305" s="160"/>
      <c r="J305" s="160"/>
      <c r="K305" s="160"/>
      <c r="L305" s="160"/>
      <c r="M305" s="160"/>
      <c r="N305" s="159"/>
      <c r="O305" s="159"/>
      <c r="P305" s="159"/>
      <c r="Q305" s="159"/>
      <c r="R305" s="160"/>
      <c r="S305" s="160"/>
      <c r="T305" s="160"/>
      <c r="U305" s="160"/>
      <c r="V305" s="160"/>
      <c r="W305" s="160"/>
      <c r="X305" s="160"/>
      <c r="Y305" s="160"/>
      <c r="Z305" s="149"/>
      <c r="AA305" s="149"/>
      <c r="AB305" s="149"/>
      <c r="AC305" s="149"/>
      <c r="AD305" s="149"/>
      <c r="AE305" s="149"/>
      <c r="AF305" s="149"/>
      <c r="AG305" s="149" t="s">
        <v>279</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1" x14ac:dyDescent="0.2">
      <c r="A306" s="175">
        <v>74</v>
      </c>
      <c r="B306" s="176" t="s">
        <v>1329</v>
      </c>
      <c r="C306" s="185" t="s">
        <v>1330</v>
      </c>
      <c r="D306" s="177" t="s">
        <v>998</v>
      </c>
      <c r="E306" s="178">
        <v>6</v>
      </c>
      <c r="F306" s="179"/>
      <c r="G306" s="180">
        <f>ROUND(E306*F306,2)</f>
        <v>0</v>
      </c>
      <c r="H306" s="179"/>
      <c r="I306" s="180">
        <f>ROUND(E306*H306,2)</f>
        <v>0</v>
      </c>
      <c r="J306" s="179"/>
      <c r="K306" s="180">
        <f>ROUND(E306*J306,2)</f>
        <v>0</v>
      </c>
      <c r="L306" s="180">
        <v>21</v>
      </c>
      <c r="M306" s="180">
        <f>G306*(1+L306/100)</f>
        <v>0</v>
      </c>
      <c r="N306" s="178">
        <v>0</v>
      </c>
      <c r="O306" s="178">
        <f>ROUND(E306*N306,2)</f>
        <v>0</v>
      </c>
      <c r="P306" s="178">
        <v>0</v>
      </c>
      <c r="Q306" s="178">
        <f>ROUND(E306*P306,2)</f>
        <v>0</v>
      </c>
      <c r="R306" s="180"/>
      <c r="S306" s="180" t="s">
        <v>354</v>
      </c>
      <c r="T306" s="181" t="s">
        <v>273</v>
      </c>
      <c r="U306" s="160">
        <v>0</v>
      </c>
      <c r="V306" s="160">
        <f>ROUND(E306*U306,2)</f>
        <v>0</v>
      </c>
      <c r="W306" s="160"/>
      <c r="X306" s="160" t="s">
        <v>379</v>
      </c>
      <c r="Y306" s="160" t="s">
        <v>275</v>
      </c>
      <c r="Z306" s="149"/>
      <c r="AA306" s="149"/>
      <c r="AB306" s="149"/>
      <c r="AC306" s="149"/>
      <c r="AD306" s="149"/>
      <c r="AE306" s="149"/>
      <c r="AF306" s="149"/>
      <c r="AG306" s="149" t="s">
        <v>597</v>
      </c>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2" x14ac:dyDescent="0.2">
      <c r="A307" s="156"/>
      <c r="B307" s="157"/>
      <c r="C307" s="249" t="s">
        <v>1353</v>
      </c>
      <c r="D307" s="250"/>
      <c r="E307" s="250"/>
      <c r="F307" s="250"/>
      <c r="G307" s="250"/>
      <c r="H307" s="160"/>
      <c r="I307" s="160"/>
      <c r="J307" s="160"/>
      <c r="K307" s="160"/>
      <c r="L307" s="160"/>
      <c r="M307" s="160"/>
      <c r="N307" s="159"/>
      <c r="O307" s="159"/>
      <c r="P307" s="159"/>
      <c r="Q307" s="159"/>
      <c r="R307" s="160"/>
      <c r="S307" s="160"/>
      <c r="T307" s="160"/>
      <c r="U307" s="160"/>
      <c r="V307" s="160"/>
      <c r="W307" s="160"/>
      <c r="X307" s="160"/>
      <c r="Y307" s="160"/>
      <c r="Z307" s="149"/>
      <c r="AA307" s="149"/>
      <c r="AB307" s="149"/>
      <c r="AC307" s="149"/>
      <c r="AD307" s="149"/>
      <c r="AE307" s="149"/>
      <c r="AF307" s="149"/>
      <c r="AG307" s="149" t="s">
        <v>278</v>
      </c>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3" x14ac:dyDescent="0.2">
      <c r="A308" s="156"/>
      <c r="B308" s="157"/>
      <c r="C308" s="264" t="s">
        <v>1324</v>
      </c>
      <c r="D308" s="265"/>
      <c r="E308" s="265"/>
      <c r="F308" s="265"/>
      <c r="G308" s="265"/>
      <c r="H308" s="160"/>
      <c r="I308" s="160"/>
      <c r="J308" s="160"/>
      <c r="K308" s="160"/>
      <c r="L308" s="160"/>
      <c r="M308" s="160"/>
      <c r="N308" s="159"/>
      <c r="O308" s="159"/>
      <c r="P308" s="159"/>
      <c r="Q308" s="159"/>
      <c r="R308" s="160"/>
      <c r="S308" s="160"/>
      <c r="T308" s="160"/>
      <c r="U308" s="160"/>
      <c r="V308" s="160"/>
      <c r="W308" s="160"/>
      <c r="X308" s="160"/>
      <c r="Y308" s="160"/>
      <c r="Z308" s="149"/>
      <c r="AA308" s="149"/>
      <c r="AB308" s="149"/>
      <c r="AC308" s="149"/>
      <c r="AD308" s="149"/>
      <c r="AE308" s="149"/>
      <c r="AF308" s="149"/>
      <c r="AG308" s="149" t="s">
        <v>278</v>
      </c>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outlineLevel="3" x14ac:dyDescent="0.2">
      <c r="A309" s="156"/>
      <c r="B309" s="157"/>
      <c r="C309" s="264" t="s">
        <v>1325</v>
      </c>
      <c r="D309" s="265"/>
      <c r="E309" s="265"/>
      <c r="F309" s="265"/>
      <c r="G309" s="265"/>
      <c r="H309" s="160"/>
      <c r="I309" s="160"/>
      <c r="J309" s="160"/>
      <c r="K309" s="160"/>
      <c r="L309" s="160"/>
      <c r="M309" s="160"/>
      <c r="N309" s="159"/>
      <c r="O309" s="159"/>
      <c r="P309" s="159"/>
      <c r="Q309" s="159"/>
      <c r="R309" s="160"/>
      <c r="S309" s="160"/>
      <c r="T309" s="160"/>
      <c r="U309" s="160"/>
      <c r="V309" s="160"/>
      <c r="W309" s="160"/>
      <c r="X309" s="160"/>
      <c r="Y309" s="160"/>
      <c r="Z309" s="149"/>
      <c r="AA309" s="149"/>
      <c r="AB309" s="149"/>
      <c r="AC309" s="149"/>
      <c r="AD309" s="149"/>
      <c r="AE309" s="149"/>
      <c r="AF309" s="149"/>
      <c r="AG309" s="149" t="s">
        <v>278</v>
      </c>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3" x14ac:dyDescent="0.2">
      <c r="A310" s="156"/>
      <c r="B310" s="157"/>
      <c r="C310" s="264" t="s">
        <v>1331</v>
      </c>
      <c r="D310" s="265"/>
      <c r="E310" s="265"/>
      <c r="F310" s="265"/>
      <c r="G310" s="265"/>
      <c r="H310" s="160"/>
      <c r="I310" s="160"/>
      <c r="J310" s="160"/>
      <c r="K310" s="160"/>
      <c r="L310" s="160"/>
      <c r="M310" s="160"/>
      <c r="N310" s="159"/>
      <c r="O310" s="159"/>
      <c r="P310" s="159"/>
      <c r="Q310" s="159"/>
      <c r="R310" s="160"/>
      <c r="S310" s="160"/>
      <c r="T310" s="160"/>
      <c r="U310" s="160"/>
      <c r="V310" s="160"/>
      <c r="W310" s="160"/>
      <c r="X310" s="160"/>
      <c r="Y310" s="160"/>
      <c r="Z310" s="149"/>
      <c r="AA310" s="149"/>
      <c r="AB310" s="149"/>
      <c r="AC310" s="149"/>
      <c r="AD310" s="149"/>
      <c r="AE310" s="149"/>
      <c r="AF310" s="149"/>
      <c r="AG310" s="149" t="s">
        <v>278</v>
      </c>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3" x14ac:dyDescent="0.2">
      <c r="A311" s="156"/>
      <c r="B311" s="157"/>
      <c r="C311" s="264" t="s">
        <v>1332</v>
      </c>
      <c r="D311" s="265"/>
      <c r="E311" s="265"/>
      <c r="F311" s="265"/>
      <c r="G311" s="265"/>
      <c r="H311" s="160"/>
      <c r="I311" s="160"/>
      <c r="J311" s="160"/>
      <c r="K311" s="160"/>
      <c r="L311" s="160"/>
      <c r="M311" s="160"/>
      <c r="N311" s="159"/>
      <c r="O311" s="159"/>
      <c r="P311" s="159"/>
      <c r="Q311" s="159"/>
      <c r="R311" s="160"/>
      <c r="S311" s="160"/>
      <c r="T311" s="160"/>
      <c r="U311" s="160"/>
      <c r="V311" s="160"/>
      <c r="W311" s="160"/>
      <c r="X311" s="160"/>
      <c r="Y311" s="160"/>
      <c r="Z311" s="149"/>
      <c r="AA311" s="149"/>
      <c r="AB311" s="149"/>
      <c r="AC311" s="149"/>
      <c r="AD311" s="149"/>
      <c r="AE311" s="149"/>
      <c r="AF311" s="149"/>
      <c r="AG311" s="149" t="s">
        <v>278</v>
      </c>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outlineLevel="3" x14ac:dyDescent="0.2">
      <c r="A312" s="156"/>
      <c r="B312" s="157"/>
      <c r="C312" s="264" t="s">
        <v>1333</v>
      </c>
      <c r="D312" s="265"/>
      <c r="E312" s="265"/>
      <c r="F312" s="265"/>
      <c r="G312" s="265"/>
      <c r="H312" s="160"/>
      <c r="I312" s="160"/>
      <c r="J312" s="160"/>
      <c r="K312" s="160"/>
      <c r="L312" s="160"/>
      <c r="M312" s="160"/>
      <c r="N312" s="159"/>
      <c r="O312" s="159"/>
      <c r="P312" s="159"/>
      <c r="Q312" s="159"/>
      <c r="R312" s="160"/>
      <c r="S312" s="160"/>
      <c r="T312" s="160"/>
      <c r="U312" s="160"/>
      <c r="V312" s="160"/>
      <c r="W312" s="160"/>
      <c r="X312" s="160"/>
      <c r="Y312" s="160"/>
      <c r="Z312" s="149"/>
      <c r="AA312" s="149"/>
      <c r="AB312" s="149"/>
      <c r="AC312" s="149"/>
      <c r="AD312" s="149"/>
      <c r="AE312" s="149"/>
      <c r="AF312" s="149"/>
      <c r="AG312" s="149" t="s">
        <v>278</v>
      </c>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outlineLevel="3" x14ac:dyDescent="0.2">
      <c r="A313" s="156"/>
      <c r="B313" s="157"/>
      <c r="C313" s="264" t="s">
        <v>1354</v>
      </c>
      <c r="D313" s="265"/>
      <c r="E313" s="265"/>
      <c r="F313" s="265"/>
      <c r="G313" s="265"/>
      <c r="H313" s="160"/>
      <c r="I313" s="160"/>
      <c r="J313" s="160"/>
      <c r="K313" s="160"/>
      <c r="L313" s="160"/>
      <c r="M313" s="160"/>
      <c r="N313" s="159"/>
      <c r="O313" s="159"/>
      <c r="P313" s="159"/>
      <c r="Q313" s="159"/>
      <c r="R313" s="160"/>
      <c r="S313" s="160"/>
      <c r="T313" s="160"/>
      <c r="U313" s="160"/>
      <c r="V313" s="160"/>
      <c r="W313" s="160"/>
      <c r="X313" s="160"/>
      <c r="Y313" s="160"/>
      <c r="Z313" s="149"/>
      <c r="AA313" s="149"/>
      <c r="AB313" s="149"/>
      <c r="AC313" s="149"/>
      <c r="AD313" s="149"/>
      <c r="AE313" s="149"/>
      <c r="AF313" s="149"/>
      <c r="AG313" s="149" t="s">
        <v>278</v>
      </c>
      <c r="AH313" s="149"/>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3" x14ac:dyDescent="0.2">
      <c r="A314" s="156"/>
      <c r="B314" s="157"/>
      <c r="C314" s="264" t="s">
        <v>967</v>
      </c>
      <c r="D314" s="265"/>
      <c r="E314" s="265"/>
      <c r="F314" s="265"/>
      <c r="G314" s="265"/>
      <c r="H314" s="160"/>
      <c r="I314" s="160"/>
      <c r="J314" s="160"/>
      <c r="K314" s="160"/>
      <c r="L314" s="160"/>
      <c r="M314" s="160"/>
      <c r="N314" s="159"/>
      <c r="O314" s="159"/>
      <c r="P314" s="159"/>
      <c r="Q314" s="159"/>
      <c r="R314" s="160"/>
      <c r="S314" s="160"/>
      <c r="T314" s="160"/>
      <c r="U314" s="160"/>
      <c r="V314" s="160"/>
      <c r="W314" s="160"/>
      <c r="X314" s="160"/>
      <c r="Y314" s="160"/>
      <c r="Z314" s="149"/>
      <c r="AA314" s="149"/>
      <c r="AB314" s="149"/>
      <c r="AC314" s="149"/>
      <c r="AD314" s="149"/>
      <c r="AE314" s="149"/>
      <c r="AF314" s="149"/>
      <c r="AG314" s="149" t="s">
        <v>278</v>
      </c>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2" x14ac:dyDescent="0.2">
      <c r="A315" s="156"/>
      <c r="B315" s="157"/>
      <c r="C315" s="186" t="s">
        <v>1334</v>
      </c>
      <c r="D315" s="165"/>
      <c r="E315" s="166">
        <v>6</v>
      </c>
      <c r="F315" s="160"/>
      <c r="G315" s="160"/>
      <c r="H315" s="160"/>
      <c r="I315" s="160"/>
      <c r="J315" s="160"/>
      <c r="K315" s="160"/>
      <c r="L315" s="160"/>
      <c r="M315" s="160"/>
      <c r="N315" s="159"/>
      <c r="O315" s="159"/>
      <c r="P315" s="159"/>
      <c r="Q315" s="159"/>
      <c r="R315" s="160"/>
      <c r="S315" s="160"/>
      <c r="T315" s="160"/>
      <c r="U315" s="160"/>
      <c r="V315" s="160"/>
      <c r="W315" s="160"/>
      <c r="X315" s="160"/>
      <c r="Y315" s="160"/>
      <c r="Z315" s="149"/>
      <c r="AA315" s="149"/>
      <c r="AB315" s="149"/>
      <c r="AC315" s="149"/>
      <c r="AD315" s="149"/>
      <c r="AE315" s="149"/>
      <c r="AF315" s="149"/>
      <c r="AG315" s="149" t="s">
        <v>284</v>
      </c>
      <c r="AH315" s="149">
        <v>0</v>
      </c>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outlineLevel="2" x14ac:dyDescent="0.2">
      <c r="A316" s="156"/>
      <c r="B316" s="157"/>
      <c r="C316" s="251"/>
      <c r="D316" s="252"/>
      <c r="E316" s="252"/>
      <c r="F316" s="252"/>
      <c r="G316" s="252"/>
      <c r="H316" s="160"/>
      <c r="I316" s="160"/>
      <c r="J316" s="160"/>
      <c r="K316" s="160"/>
      <c r="L316" s="160"/>
      <c r="M316" s="160"/>
      <c r="N316" s="159"/>
      <c r="O316" s="159"/>
      <c r="P316" s="159"/>
      <c r="Q316" s="159"/>
      <c r="R316" s="160"/>
      <c r="S316" s="160"/>
      <c r="T316" s="160"/>
      <c r="U316" s="160"/>
      <c r="V316" s="160"/>
      <c r="W316" s="160"/>
      <c r="X316" s="160"/>
      <c r="Y316" s="160"/>
      <c r="Z316" s="149"/>
      <c r="AA316" s="149"/>
      <c r="AB316" s="149"/>
      <c r="AC316" s="149"/>
      <c r="AD316" s="149"/>
      <c r="AE316" s="149"/>
      <c r="AF316" s="149"/>
      <c r="AG316" s="149" t="s">
        <v>279</v>
      </c>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1" x14ac:dyDescent="0.2">
      <c r="A317" s="175">
        <v>75</v>
      </c>
      <c r="B317" s="176" t="s">
        <v>1335</v>
      </c>
      <c r="C317" s="185" t="s">
        <v>1336</v>
      </c>
      <c r="D317" s="177" t="s">
        <v>998</v>
      </c>
      <c r="E317" s="178">
        <v>3</v>
      </c>
      <c r="F317" s="179"/>
      <c r="G317" s="180">
        <f>ROUND(E317*F317,2)</f>
        <v>0</v>
      </c>
      <c r="H317" s="179"/>
      <c r="I317" s="180">
        <f>ROUND(E317*H317,2)</f>
        <v>0</v>
      </c>
      <c r="J317" s="179"/>
      <c r="K317" s="180">
        <f>ROUND(E317*J317,2)</f>
        <v>0</v>
      </c>
      <c r="L317" s="180">
        <v>21</v>
      </c>
      <c r="M317" s="180">
        <f>G317*(1+L317/100)</f>
        <v>0</v>
      </c>
      <c r="N317" s="178">
        <v>0</v>
      </c>
      <c r="O317" s="178">
        <f>ROUND(E317*N317,2)</f>
        <v>0</v>
      </c>
      <c r="P317" s="178">
        <v>0</v>
      </c>
      <c r="Q317" s="178">
        <f>ROUND(E317*P317,2)</f>
        <v>0</v>
      </c>
      <c r="R317" s="180"/>
      <c r="S317" s="180" t="s">
        <v>354</v>
      </c>
      <c r="T317" s="181" t="s">
        <v>273</v>
      </c>
      <c r="U317" s="160">
        <v>0</v>
      </c>
      <c r="V317" s="160">
        <f>ROUND(E317*U317,2)</f>
        <v>0</v>
      </c>
      <c r="W317" s="160"/>
      <c r="X317" s="160" t="s">
        <v>379</v>
      </c>
      <c r="Y317" s="160" t="s">
        <v>275</v>
      </c>
      <c r="Z317" s="149"/>
      <c r="AA317" s="149"/>
      <c r="AB317" s="149"/>
      <c r="AC317" s="149"/>
      <c r="AD317" s="149"/>
      <c r="AE317" s="149"/>
      <c r="AF317" s="149"/>
      <c r="AG317" s="149" t="s">
        <v>597</v>
      </c>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2" x14ac:dyDescent="0.2">
      <c r="A318" s="156"/>
      <c r="B318" s="157"/>
      <c r="C318" s="249" t="s">
        <v>1337</v>
      </c>
      <c r="D318" s="250"/>
      <c r="E318" s="250"/>
      <c r="F318" s="250"/>
      <c r="G318" s="250"/>
      <c r="H318" s="160"/>
      <c r="I318" s="160"/>
      <c r="J318" s="160"/>
      <c r="K318" s="160"/>
      <c r="L318" s="160"/>
      <c r="M318" s="160"/>
      <c r="N318" s="159"/>
      <c r="O318" s="159"/>
      <c r="P318" s="159"/>
      <c r="Q318" s="159"/>
      <c r="R318" s="160"/>
      <c r="S318" s="160"/>
      <c r="T318" s="160"/>
      <c r="U318" s="160"/>
      <c r="V318" s="160"/>
      <c r="W318" s="160"/>
      <c r="X318" s="160"/>
      <c r="Y318" s="160"/>
      <c r="Z318" s="149"/>
      <c r="AA318" s="149"/>
      <c r="AB318" s="149"/>
      <c r="AC318" s="149"/>
      <c r="AD318" s="149"/>
      <c r="AE318" s="149"/>
      <c r="AF318" s="149"/>
      <c r="AG318" s="149" t="s">
        <v>278</v>
      </c>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outlineLevel="3" x14ac:dyDescent="0.2">
      <c r="A319" s="156"/>
      <c r="B319" s="157"/>
      <c r="C319" s="264" t="s">
        <v>1324</v>
      </c>
      <c r="D319" s="265"/>
      <c r="E319" s="265"/>
      <c r="F319" s="265"/>
      <c r="G319" s="265"/>
      <c r="H319" s="160"/>
      <c r="I319" s="160"/>
      <c r="J319" s="160"/>
      <c r="K319" s="160"/>
      <c r="L319" s="160"/>
      <c r="M319" s="160"/>
      <c r="N319" s="159"/>
      <c r="O319" s="159"/>
      <c r="P319" s="159"/>
      <c r="Q319" s="159"/>
      <c r="R319" s="160"/>
      <c r="S319" s="160"/>
      <c r="T319" s="160"/>
      <c r="U319" s="160"/>
      <c r="V319" s="160"/>
      <c r="W319" s="160"/>
      <c r="X319" s="160"/>
      <c r="Y319" s="160"/>
      <c r="Z319" s="149"/>
      <c r="AA319" s="149"/>
      <c r="AB319" s="149"/>
      <c r="AC319" s="149"/>
      <c r="AD319" s="149"/>
      <c r="AE319" s="149"/>
      <c r="AF319" s="149"/>
      <c r="AG319" s="149" t="s">
        <v>278</v>
      </c>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outlineLevel="3" x14ac:dyDescent="0.2">
      <c r="A320" s="156"/>
      <c r="B320" s="157"/>
      <c r="C320" s="264" t="s">
        <v>1325</v>
      </c>
      <c r="D320" s="265"/>
      <c r="E320" s="265"/>
      <c r="F320" s="265"/>
      <c r="G320" s="265"/>
      <c r="H320" s="160"/>
      <c r="I320" s="160"/>
      <c r="J320" s="160"/>
      <c r="K320" s="160"/>
      <c r="L320" s="160"/>
      <c r="M320" s="160"/>
      <c r="N320" s="159"/>
      <c r="O320" s="159"/>
      <c r="P320" s="159"/>
      <c r="Q320" s="159"/>
      <c r="R320" s="160"/>
      <c r="S320" s="160"/>
      <c r="T320" s="160"/>
      <c r="U320" s="160"/>
      <c r="V320" s="160"/>
      <c r="W320" s="160"/>
      <c r="X320" s="160"/>
      <c r="Y320" s="160"/>
      <c r="Z320" s="149"/>
      <c r="AA320" s="149"/>
      <c r="AB320" s="149"/>
      <c r="AC320" s="149"/>
      <c r="AD320" s="149"/>
      <c r="AE320" s="149"/>
      <c r="AF320" s="149"/>
      <c r="AG320" s="149" t="s">
        <v>278</v>
      </c>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row>
    <row r="321" spans="1:60" outlineLevel="3" x14ac:dyDescent="0.2">
      <c r="A321" s="156"/>
      <c r="B321" s="157"/>
      <c r="C321" s="264" t="s">
        <v>1326</v>
      </c>
      <c r="D321" s="265"/>
      <c r="E321" s="265"/>
      <c r="F321" s="265"/>
      <c r="G321" s="265"/>
      <c r="H321" s="160"/>
      <c r="I321" s="160"/>
      <c r="J321" s="160"/>
      <c r="K321" s="160"/>
      <c r="L321" s="160"/>
      <c r="M321" s="160"/>
      <c r="N321" s="159"/>
      <c r="O321" s="159"/>
      <c r="P321" s="159"/>
      <c r="Q321" s="159"/>
      <c r="R321" s="160"/>
      <c r="S321" s="160"/>
      <c r="T321" s="160"/>
      <c r="U321" s="160"/>
      <c r="V321" s="160"/>
      <c r="W321" s="160"/>
      <c r="X321" s="160"/>
      <c r="Y321" s="160"/>
      <c r="Z321" s="149"/>
      <c r="AA321" s="149"/>
      <c r="AB321" s="149"/>
      <c r="AC321" s="149"/>
      <c r="AD321" s="149"/>
      <c r="AE321" s="149"/>
      <c r="AF321" s="149"/>
      <c r="AG321" s="149" t="s">
        <v>278</v>
      </c>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3" x14ac:dyDescent="0.2">
      <c r="A322" s="156"/>
      <c r="B322" s="157"/>
      <c r="C322" s="264" t="s">
        <v>1327</v>
      </c>
      <c r="D322" s="265"/>
      <c r="E322" s="265"/>
      <c r="F322" s="265"/>
      <c r="G322" s="265"/>
      <c r="H322" s="160"/>
      <c r="I322" s="160"/>
      <c r="J322" s="160"/>
      <c r="K322" s="160"/>
      <c r="L322" s="160"/>
      <c r="M322" s="160"/>
      <c r="N322" s="159"/>
      <c r="O322" s="159"/>
      <c r="P322" s="159"/>
      <c r="Q322" s="159"/>
      <c r="R322" s="160"/>
      <c r="S322" s="160"/>
      <c r="T322" s="160"/>
      <c r="U322" s="160"/>
      <c r="V322" s="160"/>
      <c r="W322" s="160"/>
      <c r="X322" s="160"/>
      <c r="Y322" s="160"/>
      <c r="Z322" s="149"/>
      <c r="AA322" s="149"/>
      <c r="AB322" s="149"/>
      <c r="AC322" s="149"/>
      <c r="AD322" s="149"/>
      <c r="AE322" s="149"/>
      <c r="AF322" s="149"/>
      <c r="AG322" s="149" t="s">
        <v>278</v>
      </c>
      <c r="AH322" s="149"/>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3" x14ac:dyDescent="0.2">
      <c r="A323" s="156"/>
      <c r="B323" s="157"/>
      <c r="C323" s="264" t="s">
        <v>1354</v>
      </c>
      <c r="D323" s="265"/>
      <c r="E323" s="265"/>
      <c r="F323" s="265"/>
      <c r="G323" s="265"/>
      <c r="H323" s="160"/>
      <c r="I323" s="160"/>
      <c r="J323" s="160"/>
      <c r="K323" s="160"/>
      <c r="L323" s="160"/>
      <c r="M323" s="160"/>
      <c r="N323" s="159"/>
      <c r="O323" s="159"/>
      <c r="P323" s="159"/>
      <c r="Q323" s="159"/>
      <c r="R323" s="160"/>
      <c r="S323" s="160"/>
      <c r="T323" s="160"/>
      <c r="U323" s="160"/>
      <c r="V323" s="160"/>
      <c r="W323" s="160"/>
      <c r="X323" s="160"/>
      <c r="Y323" s="160"/>
      <c r="Z323" s="149"/>
      <c r="AA323" s="149"/>
      <c r="AB323" s="149"/>
      <c r="AC323" s="149"/>
      <c r="AD323" s="149"/>
      <c r="AE323" s="149"/>
      <c r="AF323" s="149"/>
      <c r="AG323" s="149" t="s">
        <v>278</v>
      </c>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outlineLevel="3" x14ac:dyDescent="0.2">
      <c r="A324" s="156"/>
      <c r="B324" s="157"/>
      <c r="C324" s="264" t="s">
        <v>967</v>
      </c>
      <c r="D324" s="265"/>
      <c r="E324" s="265"/>
      <c r="F324" s="265"/>
      <c r="G324" s="265"/>
      <c r="H324" s="160"/>
      <c r="I324" s="160"/>
      <c r="J324" s="160"/>
      <c r="K324" s="160"/>
      <c r="L324" s="160"/>
      <c r="M324" s="160"/>
      <c r="N324" s="159"/>
      <c r="O324" s="159"/>
      <c r="P324" s="159"/>
      <c r="Q324" s="159"/>
      <c r="R324" s="160"/>
      <c r="S324" s="160"/>
      <c r="T324" s="160"/>
      <c r="U324" s="160"/>
      <c r="V324" s="160"/>
      <c r="W324" s="160"/>
      <c r="X324" s="160"/>
      <c r="Y324" s="160"/>
      <c r="Z324" s="149"/>
      <c r="AA324" s="149"/>
      <c r="AB324" s="149"/>
      <c r="AC324" s="149"/>
      <c r="AD324" s="149"/>
      <c r="AE324" s="149"/>
      <c r="AF324" s="149"/>
      <c r="AG324" s="149" t="s">
        <v>278</v>
      </c>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outlineLevel="2" x14ac:dyDescent="0.2">
      <c r="A325" s="156"/>
      <c r="B325" s="157"/>
      <c r="C325" s="186" t="s">
        <v>1338</v>
      </c>
      <c r="D325" s="165"/>
      <c r="E325" s="166">
        <v>3</v>
      </c>
      <c r="F325" s="160"/>
      <c r="G325" s="160"/>
      <c r="H325" s="160"/>
      <c r="I325" s="160"/>
      <c r="J325" s="160"/>
      <c r="K325" s="160"/>
      <c r="L325" s="160"/>
      <c r="M325" s="160"/>
      <c r="N325" s="159"/>
      <c r="O325" s="159"/>
      <c r="P325" s="159"/>
      <c r="Q325" s="159"/>
      <c r="R325" s="160"/>
      <c r="S325" s="160"/>
      <c r="T325" s="160"/>
      <c r="U325" s="160"/>
      <c r="V325" s="160"/>
      <c r="W325" s="160"/>
      <c r="X325" s="160"/>
      <c r="Y325" s="160"/>
      <c r="Z325" s="149"/>
      <c r="AA325" s="149"/>
      <c r="AB325" s="149"/>
      <c r="AC325" s="149"/>
      <c r="AD325" s="149"/>
      <c r="AE325" s="149"/>
      <c r="AF325" s="149"/>
      <c r="AG325" s="149" t="s">
        <v>284</v>
      </c>
      <c r="AH325" s="149">
        <v>0</v>
      </c>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outlineLevel="2" x14ac:dyDescent="0.2">
      <c r="A326" s="156"/>
      <c r="B326" s="157"/>
      <c r="C326" s="251"/>
      <c r="D326" s="252"/>
      <c r="E326" s="252"/>
      <c r="F326" s="252"/>
      <c r="G326" s="252"/>
      <c r="H326" s="160"/>
      <c r="I326" s="160"/>
      <c r="J326" s="160"/>
      <c r="K326" s="160"/>
      <c r="L326" s="160"/>
      <c r="M326" s="160"/>
      <c r="N326" s="159"/>
      <c r="O326" s="159"/>
      <c r="P326" s="159"/>
      <c r="Q326" s="159"/>
      <c r="R326" s="160"/>
      <c r="S326" s="160"/>
      <c r="T326" s="160"/>
      <c r="U326" s="160"/>
      <c r="V326" s="160"/>
      <c r="W326" s="160"/>
      <c r="X326" s="160"/>
      <c r="Y326" s="160"/>
      <c r="Z326" s="149"/>
      <c r="AA326" s="149"/>
      <c r="AB326" s="149"/>
      <c r="AC326" s="149"/>
      <c r="AD326" s="149"/>
      <c r="AE326" s="149"/>
      <c r="AF326" s="149"/>
      <c r="AG326" s="149" t="s">
        <v>279</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row>
    <row r="327" spans="1:60" outlineLevel="1" x14ac:dyDescent="0.2">
      <c r="A327" s="175">
        <v>76</v>
      </c>
      <c r="B327" s="176" t="s">
        <v>1339</v>
      </c>
      <c r="C327" s="185" t="s">
        <v>1340</v>
      </c>
      <c r="D327" s="177" t="s">
        <v>998</v>
      </c>
      <c r="E327" s="178">
        <v>4</v>
      </c>
      <c r="F327" s="179"/>
      <c r="G327" s="180">
        <f>ROUND(E327*F327,2)</f>
        <v>0</v>
      </c>
      <c r="H327" s="179"/>
      <c r="I327" s="180">
        <f>ROUND(E327*H327,2)</f>
        <v>0</v>
      </c>
      <c r="J327" s="179"/>
      <c r="K327" s="180">
        <f>ROUND(E327*J327,2)</f>
        <v>0</v>
      </c>
      <c r="L327" s="180">
        <v>21</v>
      </c>
      <c r="M327" s="180">
        <f>G327*(1+L327/100)</f>
        <v>0</v>
      </c>
      <c r="N327" s="178">
        <v>0</v>
      </c>
      <c r="O327" s="178">
        <f>ROUND(E327*N327,2)</f>
        <v>0</v>
      </c>
      <c r="P327" s="178">
        <v>0</v>
      </c>
      <c r="Q327" s="178">
        <f>ROUND(E327*P327,2)</f>
        <v>0</v>
      </c>
      <c r="R327" s="180"/>
      <c r="S327" s="180" t="s">
        <v>354</v>
      </c>
      <c r="T327" s="181" t="s">
        <v>273</v>
      </c>
      <c r="U327" s="160">
        <v>0</v>
      </c>
      <c r="V327" s="160">
        <f>ROUND(E327*U327,2)</f>
        <v>0</v>
      </c>
      <c r="W327" s="160"/>
      <c r="X327" s="160" t="s">
        <v>379</v>
      </c>
      <c r="Y327" s="160" t="s">
        <v>275</v>
      </c>
      <c r="Z327" s="149"/>
      <c r="AA327" s="149"/>
      <c r="AB327" s="149"/>
      <c r="AC327" s="149"/>
      <c r="AD327" s="149"/>
      <c r="AE327" s="149"/>
      <c r="AF327" s="149"/>
      <c r="AG327" s="149" t="s">
        <v>597</v>
      </c>
      <c r="AH327" s="149"/>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row>
    <row r="328" spans="1:60" outlineLevel="2" x14ac:dyDescent="0.2">
      <c r="A328" s="156"/>
      <c r="B328" s="157"/>
      <c r="C328" s="249" t="s">
        <v>1341</v>
      </c>
      <c r="D328" s="250"/>
      <c r="E328" s="250"/>
      <c r="F328" s="250"/>
      <c r="G328" s="250"/>
      <c r="H328" s="160"/>
      <c r="I328" s="160"/>
      <c r="J328" s="160"/>
      <c r="K328" s="160"/>
      <c r="L328" s="160"/>
      <c r="M328" s="160"/>
      <c r="N328" s="159"/>
      <c r="O328" s="159"/>
      <c r="P328" s="159"/>
      <c r="Q328" s="159"/>
      <c r="R328" s="160"/>
      <c r="S328" s="160"/>
      <c r="T328" s="160"/>
      <c r="U328" s="160"/>
      <c r="V328" s="160"/>
      <c r="W328" s="160"/>
      <c r="X328" s="160"/>
      <c r="Y328" s="160"/>
      <c r="Z328" s="149"/>
      <c r="AA328" s="149"/>
      <c r="AB328" s="149"/>
      <c r="AC328" s="149"/>
      <c r="AD328" s="149"/>
      <c r="AE328" s="149"/>
      <c r="AF328" s="149"/>
      <c r="AG328" s="149" t="s">
        <v>278</v>
      </c>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3" x14ac:dyDescent="0.2">
      <c r="A329" s="156"/>
      <c r="B329" s="157"/>
      <c r="C329" s="264" t="s">
        <v>1342</v>
      </c>
      <c r="D329" s="265"/>
      <c r="E329" s="265"/>
      <c r="F329" s="265"/>
      <c r="G329" s="265"/>
      <c r="H329" s="160"/>
      <c r="I329" s="160"/>
      <c r="J329" s="160"/>
      <c r="K329" s="160"/>
      <c r="L329" s="160"/>
      <c r="M329" s="160"/>
      <c r="N329" s="159"/>
      <c r="O329" s="159"/>
      <c r="P329" s="159"/>
      <c r="Q329" s="159"/>
      <c r="R329" s="160"/>
      <c r="S329" s="160"/>
      <c r="T329" s="160"/>
      <c r="U329" s="160"/>
      <c r="V329" s="160"/>
      <c r="W329" s="160"/>
      <c r="X329" s="160"/>
      <c r="Y329" s="160"/>
      <c r="Z329" s="149"/>
      <c r="AA329" s="149"/>
      <c r="AB329" s="149"/>
      <c r="AC329" s="149"/>
      <c r="AD329" s="149"/>
      <c r="AE329" s="149"/>
      <c r="AF329" s="149"/>
      <c r="AG329" s="149" t="s">
        <v>278</v>
      </c>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outlineLevel="3" x14ac:dyDescent="0.2">
      <c r="A330" s="156"/>
      <c r="B330" s="157"/>
      <c r="C330" s="264" t="s">
        <v>1343</v>
      </c>
      <c r="D330" s="265"/>
      <c r="E330" s="265"/>
      <c r="F330" s="265"/>
      <c r="G330" s="265"/>
      <c r="H330" s="160"/>
      <c r="I330" s="160"/>
      <c r="J330" s="160"/>
      <c r="K330" s="160"/>
      <c r="L330" s="160"/>
      <c r="M330" s="160"/>
      <c r="N330" s="159"/>
      <c r="O330" s="159"/>
      <c r="P330" s="159"/>
      <c r="Q330" s="159"/>
      <c r="R330" s="160"/>
      <c r="S330" s="160"/>
      <c r="T330" s="160"/>
      <c r="U330" s="160"/>
      <c r="V330" s="160"/>
      <c r="W330" s="160"/>
      <c r="X330" s="160"/>
      <c r="Y330" s="160"/>
      <c r="Z330" s="149"/>
      <c r="AA330" s="149"/>
      <c r="AB330" s="149"/>
      <c r="AC330" s="149"/>
      <c r="AD330" s="149"/>
      <c r="AE330" s="149"/>
      <c r="AF330" s="149"/>
      <c r="AG330" s="149" t="s">
        <v>278</v>
      </c>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3" x14ac:dyDescent="0.2">
      <c r="A331" s="156"/>
      <c r="B331" s="157"/>
      <c r="C331" s="264" t="s">
        <v>1344</v>
      </c>
      <c r="D331" s="265"/>
      <c r="E331" s="265"/>
      <c r="F331" s="265"/>
      <c r="G331" s="265"/>
      <c r="H331" s="160"/>
      <c r="I331" s="160"/>
      <c r="J331" s="160"/>
      <c r="K331" s="160"/>
      <c r="L331" s="160"/>
      <c r="M331" s="160"/>
      <c r="N331" s="159"/>
      <c r="O331" s="159"/>
      <c r="P331" s="159"/>
      <c r="Q331" s="159"/>
      <c r="R331" s="160"/>
      <c r="S331" s="160"/>
      <c r="T331" s="160"/>
      <c r="U331" s="160"/>
      <c r="V331" s="160"/>
      <c r="W331" s="160"/>
      <c r="X331" s="160"/>
      <c r="Y331" s="160"/>
      <c r="Z331" s="149"/>
      <c r="AA331" s="149"/>
      <c r="AB331" s="149"/>
      <c r="AC331" s="149"/>
      <c r="AD331" s="149"/>
      <c r="AE331" s="149"/>
      <c r="AF331" s="149"/>
      <c r="AG331" s="149" t="s">
        <v>278</v>
      </c>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outlineLevel="3" x14ac:dyDescent="0.2">
      <c r="A332" s="156"/>
      <c r="B332" s="157"/>
      <c r="C332" s="264" t="s">
        <v>1354</v>
      </c>
      <c r="D332" s="265"/>
      <c r="E332" s="265"/>
      <c r="F332" s="265"/>
      <c r="G332" s="265"/>
      <c r="H332" s="160"/>
      <c r="I332" s="160"/>
      <c r="J332" s="160"/>
      <c r="K332" s="160"/>
      <c r="L332" s="160"/>
      <c r="M332" s="160"/>
      <c r="N332" s="159"/>
      <c r="O332" s="159"/>
      <c r="P332" s="159"/>
      <c r="Q332" s="159"/>
      <c r="R332" s="160"/>
      <c r="S332" s="160"/>
      <c r="T332" s="160"/>
      <c r="U332" s="160"/>
      <c r="V332" s="160"/>
      <c r="W332" s="160"/>
      <c r="X332" s="160"/>
      <c r="Y332" s="160"/>
      <c r="Z332" s="149"/>
      <c r="AA332" s="149"/>
      <c r="AB332" s="149"/>
      <c r="AC332" s="149"/>
      <c r="AD332" s="149"/>
      <c r="AE332" s="149"/>
      <c r="AF332" s="149"/>
      <c r="AG332" s="149" t="s">
        <v>278</v>
      </c>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3" x14ac:dyDescent="0.2">
      <c r="A333" s="156"/>
      <c r="B333" s="157"/>
      <c r="C333" s="264" t="s">
        <v>967</v>
      </c>
      <c r="D333" s="265"/>
      <c r="E333" s="265"/>
      <c r="F333" s="265"/>
      <c r="G333" s="265"/>
      <c r="H333" s="160"/>
      <c r="I333" s="160"/>
      <c r="J333" s="160"/>
      <c r="K333" s="160"/>
      <c r="L333" s="160"/>
      <c r="M333" s="160"/>
      <c r="N333" s="159"/>
      <c r="O333" s="159"/>
      <c r="P333" s="159"/>
      <c r="Q333" s="159"/>
      <c r="R333" s="160"/>
      <c r="S333" s="160"/>
      <c r="T333" s="160"/>
      <c r="U333" s="160"/>
      <c r="V333" s="160"/>
      <c r="W333" s="160"/>
      <c r="X333" s="160"/>
      <c r="Y333" s="160"/>
      <c r="Z333" s="149"/>
      <c r="AA333" s="149"/>
      <c r="AB333" s="149"/>
      <c r="AC333" s="149"/>
      <c r="AD333" s="149"/>
      <c r="AE333" s="149"/>
      <c r="AF333" s="149"/>
      <c r="AG333" s="149" t="s">
        <v>278</v>
      </c>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outlineLevel="2" x14ac:dyDescent="0.2">
      <c r="A334" s="156"/>
      <c r="B334" s="157"/>
      <c r="C334" s="186" t="s">
        <v>1345</v>
      </c>
      <c r="D334" s="165"/>
      <c r="E334" s="166">
        <v>4</v>
      </c>
      <c r="F334" s="160"/>
      <c r="G334" s="160"/>
      <c r="H334" s="160"/>
      <c r="I334" s="160"/>
      <c r="J334" s="160"/>
      <c r="K334" s="160"/>
      <c r="L334" s="160"/>
      <c r="M334" s="160"/>
      <c r="N334" s="159"/>
      <c r="O334" s="159"/>
      <c r="P334" s="159"/>
      <c r="Q334" s="159"/>
      <c r="R334" s="160"/>
      <c r="S334" s="160"/>
      <c r="T334" s="160"/>
      <c r="U334" s="160"/>
      <c r="V334" s="160"/>
      <c r="W334" s="160"/>
      <c r="X334" s="160"/>
      <c r="Y334" s="160"/>
      <c r="Z334" s="149"/>
      <c r="AA334" s="149"/>
      <c r="AB334" s="149"/>
      <c r="AC334" s="149"/>
      <c r="AD334" s="149"/>
      <c r="AE334" s="149"/>
      <c r="AF334" s="149"/>
      <c r="AG334" s="149" t="s">
        <v>284</v>
      </c>
      <c r="AH334" s="149">
        <v>0</v>
      </c>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2" x14ac:dyDescent="0.2">
      <c r="A335" s="156"/>
      <c r="B335" s="157"/>
      <c r="C335" s="251"/>
      <c r="D335" s="252"/>
      <c r="E335" s="252"/>
      <c r="F335" s="252"/>
      <c r="G335" s="252"/>
      <c r="H335" s="160"/>
      <c r="I335" s="160"/>
      <c r="J335" s="160"/>
      <c r="K335" s="160"/>
      <c r="L335" s="160"/>
      <c r="M335" s="160"/>
      <c r="N335" s="159"/>
      <c r="O335" s="159"/>
      <c r="P335" s="159"/>
      <c r="Q335" s="159"/>
      <c r="R335" s="160"/>
      <c r="S335" s="160"/>
      <c r="T335" s="160"/>
      <c r="U335" s="160"/>
      <c r="V335" s="160"/>
      <c r="W335" s="160"/>
      <c r="X335" s="160"/>
      <c r="Y335" s="160"/>
      <c r="Z335" s="149"/>
      <c r="AA335" s="149"/>
      <c r="AB335" s="149"/>
      <c r="AC335" s="149"/>
      <c r="AD335" s="149"/>
      <c r="AE335" s="149"/>
      <c r="AF335" s="149"/>
      <c r="AG335" s="149" t="s">
        <v>279</v>
      </c>
      <c r="AH335" s="149"/>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outlineLevel="1" x14ac:dyDescent="0.2">
      <c r="A336" s="175">
        <v>77</v>
      </c>
      <c r="B336" s="176" t="s">
        <v>1346</v>
      </c>
      <c r="C336" s="185" t="s">
        <v>1347</v>
      </c>
      <c r="D336" s="177" t="s">
        <v>998</v>
      </c>
      <c r="E336" s="178">
        <v>1</v>
      </c>
      <c r="F336" s="179"/>
      <c r="G336" s="180">
        <f>ROUND(E336*F336,2)</f>
        <v>0</v>
      </c>
      <c r="H336" s="179"/>
      <c r="I336" s="180">
        <f>ROUND(E336*H336,2)</f>
        <v>0</v>
      </c>
      <c r="J336" s="179"/>
      <c r="K336" s="180">
        <f>ROUND(E336*J336,2)</f>
        <v>0</v>
      </c>
      <c r="L336" s="180">
        <v>21</v>
      </c>
      <c r="M336" s="180">
        <f>G336*(1+L336/100)</f>
        <v>0</v>
      </c>
      <c r="N336" s="178">
        <v>0</v>
      </c>
      <c r="O336" s="178">
        <f>ROUND(E336*N336,2)</f>
        <v>0</v>
      </c>
      <c r="P336" s="178">
        <v>0</v>
      </c>
      <c r="Q336" s="178">
        <f>ROUND(E336*P336,2)</f>
        <v>0</v>
      </c>
      <c r="R336" s="180"/>
      <c r="S336" s="180" t="s">
        <v>354</v>
      </c>
      <c r="T336" s="181" t="s">
        <v>273</v>
      </c>
      <c r="U336" s="160">
        <v>0</v>
      </c>
      <c r="V336" s="160">
        <f>ROUND(E336*U336,2)</f>
        <v>0</v>
      </c>
      <c r="W336" s="160"/>
      <c r="X336" s="160" t="s">
        <v>379</v>
      </c>
      <c r="Y336" s="160" t="s">
        <v>275</v>
      </c>
      <c r="Z336" s="149"/>
      <c r="AA336" s="149"/>
      <c r="AB336" s="149"/>
      <c r="AC336" s="149"/>
      <c r="AD336" s="149"/>
      <c r="AE336" s="149"/>
      <c r="AF336" s="149"/>
      <c r="AG336" s="149" t="s">
        <v>597</v>
      </c>
      <c r="AH336" s="149"/>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row>
    <row r="337" spans="1:60" outlineLevel="2" x14ac:dyDescent="0.2">
      <c r="A337" s="156"/>
      <c r="B337" s="157"/>
      <c r="C337" s="249" t="s">
        <v>1348</v>
      </c>
      <c r="D337" s="250"/>
      <c r="E337" s="250"/>
      <c r="F337" s="250"/>
      <c r="G337" s="250"/>
      <c r="H337" s="160"/>
      <c r="I337" s="160"/>
      <c r="J337" s="160"/>
      <c r="K337" s="160"/>
      <c r="L337" s="160"/>
      <c r="M337" s="160"/>
      <c r="N337" s="159"/>
      <c r="O337" s="159"/>
      <c r="P337" s="159"/>
      <c r="Q337" s="159"/>
      <c r="R337" s="160"/>
      <c r="S337" s="160"/>
      <c r="T337" s="160"/>
      <c r="U337" s="160"/>
      <c r="V337" s="160"/>
      <c r="W337" s="160"/>
      <c r="X337" s="160"/>
      <c r="Y337" s="160"/>
      <c r="Z337" s="149"/>
      <c r="AA337" s="149"/>
      <c r="AB337" s="149"/>
      <c r="AC337" s="149"/>
      <c r="AD337" s="149"/>
      <c r="AE337" s="149"/>
      <c r="AF337" s="149"/>
      <c r="AG337" s="149" t="s">
        <v>278</v>
      </c>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outlineLevel="3" x14ac:dyDescent="0.2">
      <c r="A338" s="156"/>
      <c r="B338" s="157"/>
      <c r="C338" s="264" t="s">
        <v>1349</v>
      </c>
      <c r="D338" s="265"/>
      <c r="E338" s="265"/>
      <c r="F338" s="265"/>
      <c r="G338" s="265"/>
      <c r="H338" s="160"/>
      <c r="I338" s="160"/>
      <c r="J338" s="160"/>
      <c r="K338" s="160"/>
      <c r="L338" s="160"/>
      <c r="M338" s="160"/>
      <c r="N338" s="159"/>
      <c r="O338" s="159"/>
      <c r="P338" s="159"/>
      <c r="Q338" s="159"/>
      <c r="R338" s="160"/>
      <c r="S338" s="160"/>
      <c r="T338" s="160"/>
      <c r="U338" s="160"/>
      <c r="V338" s="160"/>
      <c r="W338" s="160"/>
      <c r="X338" s="160"/>
      <c r="Y338" s="160"/>
      <c r="Z338" s="149"/>
      <c r="AA338" s="149"/>
      <c r="AB338" s="149"/>
      <c r="AC338" s="149"/>
      <c r="AD338" s="149"/>
      <c r="AE338" s="149"/>
      <c r="AF338" s="149"/>
      <c r="AG338" s="149" t="s">
        <v>278</v>
      </c>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3" x14ac:dyDescent="0.2">
      <c r="A339" s="156"/>
      <c r="B339" s="157"/>
      <c r="C339" s="264" t="s">
        <v>1350</v>
      </c>
      <c r="D339" s="265"/>
      <c r="E339" s="265"/>
      <c r="F339" s="265"/>
      <c r="G339" s="265"/>
      <c r="H339" s="160"/>
      <c r="I339" s="160"/>
      <c r="J339" s="160"/>
      <c r="K339" s="160"/>
      <c r="L339" s="160"/>
      <c r="M339" s="160"/>
      <c r="N339" s="159"/>
      <c r="O339" s="159"/>
      <c r="P339" s="159"/>
      <c r="Q339" s="159"/>
      <c r="R339" s="160"/>
      <c r="S339" s="160"/>
      <c r="T339" s="160"/>
      <c r="U339" s="160"/>
      <c r="V339" s="160"/>
      <c r="W339" s="160"/>
      <c r="X339" s="160"/>
      <c r="Y339" s="160"/>
      <c r="Z339" s="149"/>
      <c r="AA339" s="149"/>
      <c r="AB339" s="149"/>
      <c r="AC339" s="149"/>
      <c r="AD339" s="149"/>
      <c r="AE339" s="149"/>
      <c r="AF339" s="149"/>
      <c r="AG339" s="149" t="s">
        <v>278</v>
      </c>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3" x14ac:dyDescent="0.2">
      <c r="A340" s="156"/>
      <c r="B340" s="157"/>
      <c r="C340" s="264" t="s">
        <v>967</v>
      </c>
      <c r="D340" s="265"/>
      <c r="E340" s="265"/>
      <c r="F340" s="265"/>
      <c r="G340" s="265"/>
      <c r="H340" s="160"/>
      <c r="I340" s="160"/>
      <c r="J340" s="160"/>
      <c r="K340" s="160"/>
      <c r="L340" s="160"/>
      <c r="M340" s="160"/>
      <c r="N340" s="159"/>
      <c r="O340" s="159"/>
      <c r="P340" s="159"/>
      <c r="Q340" s="159"/>
      <c r="R340" s="160"/>
      <c r="S340" s="160"/>
      <c r="T340" s="160"/>
      <c r="U340" s="160"/>
      <c r="V340" s="160"/>
      <c r="W340" s="160"/>
      <c r="X340" s="160"/>
      <c r="Y340" s="160"/>
      <c r="Z340" s="149"/>
      <c r="AA340" s="149"/>
      <c r="AB340" s="149"/>
      <c r="AC340" s="149"/>
      <c r="AD340" s="149"/>
      <c r="AE340" s="149"/>
      <c r="AF340" s="149"/>
      <c r="AG340" s="149" t="s">
        <v>278</v>
      </c>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outlineLevel="2" x14ac:dyDescent="0.2">
      <c r="A341" s="156"/>
      <c r="B341" s="157"/>
      <c r="C341" s="186" t="s">
        <v>1351</v>
      </c>
      <c r="D341" s="165"/>
      <c r="E341" s="166">
        <v>1</v>
      </c>
      <c r="F341" s="160"/>
      <c r="G341" s="160"/>
      <c r="H341" s="160"/>
      <c r="I341" s="160"/>
      <c r="J341" s="160"/>
      <c r="K341" s="160"/>
      <c r="L341" s="160"/>
      <c r="M341" s="160"/>
      <c r="N341" s="159"/>
      <c r="O341" s="159"/>
      <c r="P341" s="159"/>
      <c r="Q341" s="159"/>
      <c r="R341" s="160"/>
      <c r="S341" s="160"/>
      <c r="T341" s="160"/>
      <c r="U341" s="160"/>
      <c r="V341" s="160"/>
      <c r="W341" s="160"/>
      <c r="X341" s="160"/>
      <c r="Y341" s="160"/>
      <c r="Z341" s="149"/>
      <c r="AA341" s="149"/>
      <c r="AB341" s="149"/>
      <c r="AC341" s="149"/>
      <c r="AD341" s="149"/>
      <c r="AE341" s="149"/>
      <c r="AF341" s="149"/>
      <c r="AG341" s="149" t="s">
        <v>284</v>
      </c>
      <c r="AH341" s="149">
        <v>0</v>
      </c>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2" x14ac:dyDescent="0.2">
      <c r="A342" s="156"/>
      <c r="B342" s="157"/>
      <c r="C342" s="251"/>
      <c r="D342" s="252"/>
      <c r="E342" s="252"/>
      <c r="F342" s="252"/>
      <c r="G342" s="252"/>
      <c r="H342" s="160"/>
      <c r="I342" s="160"/>
      <c r="J342" s="160"/>
      <c r="K342" s="160"/>
      <c r="L342" s="160"/>
      <c r="M342" s="160"/>
      <c r="N342" s="159"/>
      <c r="O342" s="159"/>
      <c r="P342" s="159"/>
      <c r="Q342" s="159"/>
      <c r="R342" s="160"/>
      <c r="S342" s="160"/>
      <c r="T342" s="160"/>
      <c r="U342" s="160"/>
      <c r="V342" s="160"/>
      <c r="W342" s="160"/>
      <c r="X342" s="160"/>
      <c r="Y342" s="160"/>
      <c r="Z342" s="149"/>
      <c r="AA342" s="149"/>
      <c r="AB342" s="149"/>
      <c r="AC342" s="149"/>
      <c r="AD342" s="149"/>
      <c r="AE342" s="149"/>
      <c r="AF342" s="149"/>
      <c r="AG342" s="149" t="s">
        <v>279</v>
      </c>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1" x14ac:dyDescent="0.2">
      <c r="A343" s="156">
        <v>78</v>
      </c>
      <c r="B343" s="157" t="s">
        <v>1190</v>
      </c>
      <c r="C343" s="190" t="s">
        <v>1191</v>
      </c>
      <c r="D343" s="158" t="s">
        <v>0</v>
      </c>
      <c r="E343" s="182"/>
      <c r="F343" s="161"/>
      <c r="G343" s="160">
        <f>ROUND(E343*F343,2)</f>
        <v>0</v>
      </c>
      <c r="H343" s="161"/>
      <c r="I343" s="160">
        <f>ROUND(E343*H343,2)</f>
        <v>0</v>
      </c>
      <c r="J343" s="161"/>
      <c r="K343" s="160">
        <f>ROUND(E343*J343,2)</f>
        <v>0</v>
      </c>
      <c r="L343" s="160">
        <v>21</v>
      </c>
      <c r="M343" s="160">
        <f>G343*(1+L343/100)</f>
        <v>0</v>
      </c>
      <c r="N343" s="159">
        <v>0</v>
      </c>
      <c r="O343" s="159">
        <f>ROUND(E343*N343,2)</f>
        <v>0</v>
      </c>
      <c r="P343" s="159">
        <v>0</v>
      </c>
      <c r="Q343" s="159">
        <f>ROUND(E343*P343,2)</f>
        <v>0</v>
      </c>
      <c r="R343" s="160" t="s">
        <v>962</v>
      </c>
      <c r="S343" s="160" t="s">
        <v>272</v>
      </c>
      <c r="T343" s="160" t="s">
        <v>272</v>
      </c>
      <c r="U343" s="160">
        <v>0</v>
      </c>
      <c r="V343" s="160">
        <f>ROUND(E343*U343,2)</f>
        <v>0</v>
      </c>
      <c r="W343" s="160"/>
      <c r="X343" s="160" t="s">
        <v>833</v>
      </c>
      <c r="Y343" s="160" t="s">
        <v>275</v>
      </c>
      <c r="Z343" s="149"/>
      <c r="AA343" s="149"/>
      <c r="AB343" s="149"/>
      <c r="AC343" s="149"/>
      <c r="AD343" s="149"/>
      <c r="AE343" s="149"/>
      <c r="AF343" s="149"/>
      <c r="AG343" s="149" t="s">
        <v>834</v>
      </c>
      <c r="AH343" s="149"/>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2" x14ac:dyDescent="0.2">
      <c r="A344" s="156"/>
      <c r="B344" s="157"/>
      <c r="C344" s="266" t="s">
        <v>1133</v>
      </c>
      <c r="D344" s="267"/>
      <c r="E344" s="267"/>
      <c r="F344" s="267"/>
      <c r="G344" s="267"/>
      <c r="H344" s="160"/>
      <c r="I344" s="160"/>
      <c r="J344" s="160"/>
      <c r="K344" s="160"/>
      <c r="L344" s="160"/>
      <c r="M344" s="160"/>
      <c r="N344" s="159"/>
      <c r="O344" s="159"/>
      <c r="P344" s="159"/>
      <c r="Q344" s="159"/>
      <c r="R344" s="160"/>
      <c r="S344" s="160"/>
      <c r="T344" s="160"/>
      <c r="U344" s="160"/>
      <c r="V344" s="160"/>
      <c r="W344" s="160"/>
      <c r="X344" s="160"/>
      <c r="Y344" s="160"/>
      <c r="Z344" s="149"/>
      <c r="AA344" s="149"/>
      <c r="AB344" s="149"/>
      <c r="AC344" s="149"/>
      <c r="AD344" s="149"/>
      <c r="AE344" s="149"/>
      <c r="AF344" s="149"/>
      <c r="AG344" s="149" t="s">
        <v>316</v>
      </c>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2" x14ac:dyDescent="0.2">
      <c r="A345" s="156"/>
      <c r="B345" s="157"/>
      <c r="C345" s="251"/>
      <c r="D345" s="252"/>
      <c r="E345" s="252"/>
      <c r="F345" s="252"/>
      <c r="G345" s="252"/>
      <c r="H345" s="160"/>
      <c r="I345" s="160"/>
      <c r="J345" s="160"/>
      <c r="K345" s="160"/>
      <c r="L345" s="160"/>
      <c r="M345" s="160"/>
      <c r="N345" s="159"/>
      <c r="O345" s="159"/>
      <c r="P345" s="159"/>
      <c r="Q345" s="159"/>
      <c r="R345" s="160"/>
      <c r="S345" s="160"/>
      <c r="T345" s="160"/>
      <c r="U345" s="160"/>
      <c r="V345" s="160"/>
      <c r="W345" s="160"/>
      <c r="X345" s="160"/>
      <c r="Y345" s="160"/>
      <c r="Z345" s="149"/>
      <c r="AA345" s="149"/>
      <c r="AB345" s="149"/>
      <c r="AC345" s="149"/>
      <c r="AD345" s="149"/>
      <c r="AE345" s="149"/>
      <c r="AF345" s="149"/>
      <c r="AG345" s="149" t="s">
        <v>279</v>
      </c>
      <c r="AH345" s="149"/>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x14ac:dyDescent="0.2">
      <c r="A346" s="3"/>
      <c r="B346" s="4"/>
      <c r="C346" s="187"/>
      <c r="D346" s="6"/>
      <c r="E346" s="3"/>
      <c r="F346" s="3"/>
      <c r="G346" s="3"/>
      <c r="H346" s="3"/>
      <c r="I346" s="3"/>
      <c r="J346" s="3"/>
      <c r="K346" s="3"/>
      <c r="L346" s="3"/>
      <c r="M346" s="3"/>
      <c r="N346" s="3"/>
      <c r="O346" s="3"/>
      <c r="P346" s="3"/>
      <c r="Q346" s="3"/>
      <c r="R346" s="3"/>
      <c r="S346" s="3"/>
      <c r="T346" s="3"/>
      <c r="U346" s="3"/>
      <c r="V346" s="3"/>
      <c r="W346" s="3"/>
      <c r="X346" s="3"/>
      <c r="Y346" s="3"/>
      <c r="AE346">
        <v>15</v>
      </c>
      <c r="AF346">
        <v>21</v>
      </c>
      <c r="AG346" t="s">
        <v>253</v>
      </c>
    </row>
    <row r="347" spans="1:60" x14ac:dyDescent="0.2">
      <c r="A347" s="152"/>
      <c r="B347" s="153" t="s">
        <v>29</v>
      </c>
      <c r="C347" s="188"/>
      <c r="D347" s="154"/>
      <c r="E347" s="155"/>
      <c r="F347" s="155"/>
      <c r="G347" s="174">
        <f>G8+G32+G85+G215</f>
        <v>0</v>
      </c>
      <c r="H347" s="3"/>
      <c r="I347" s="3"/>
      <c r="J347" s="3"/>
      <c r="K347" s="3"/>
      <c r="L347" s="3"/>
      <c r="M347" s="3"/>
      <c r="N347" s="3"/>
      <c r="O347" s="3"/>
      <c r="P347" s="3"/>
      <c r="Q347" s="3"/>
      <c r="R347" s="3"/>
      <c r="S347" s="3"/>
      <c r="T347" s="3"/>
      <c r="U347" s="3"/>
      <c r="V347" s="3"/>
      <c r="W347" s="3"/>
      <c r="X347" s="3"/>
      <c r="Y347" s="3"/>
      <c r="AE347">
        <f>SUMIF(L7:L345,AE346,G7:G345)</f>
        <v>0</v>
      </c>
      <c r="AF347">
        <f>SUMIF(L7:L345,AF346,G7:G345)</f>
        <v>0</v>
      </c>
      <c r="AG347" t="s">
        <v>306</v>
      </c>
    </row>
    <row r="348" spans="1:60" x14ac:dyDescent="0.2">
      <c r="C348" s="189"/>
      <c r="D348" s="10"/>
      <c r="AG348" t="s">
        <v>307</v>
      </c>
    </row>
    <row r="349" spans="1:60" x14ac:dyDescent="0.2">
      <c r="D349" s="10"/>
    </row>
    <row r="350" spans="1:60" x14ac:dyDescent="0.2">
      <c r="D350" s="10"/>
    </row>
    <row r="351" spans="1:60" x14ac:dyDescent="0.2">
      <c r="D351" s="10"/>
    </row>
    <row r="352" spans="1:60"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DAeOAuM3kFLnagZ547JVT+0wTrt6FKJs7c5G21+hLqJAeqFybCFbwOdHhxibvCG6qSHYptCSfZKjG/c0oQr+Q==" saltValue="d5NdSbr9QhvDalofpq4Xhg==" spinCount="100000" sheet="1" formatRows="0"/>
  <mergeCells count="183">
    <mergeCell ref="A1:G1"/>
    <mergeCell ref="C2:G2"/>
    <mergeCell ref="C3:G3"/>
    <mergeCell ref="C4:G4"/>
    <mergeCell ref="C11:G11"/>
    <mergeCell ref="C13:G13"/>
    <mergeCell ref="C26:G26"/>
    <mergeCell ref="C28:G28"/>
    <mergeCell ref="C30:G30"/>
    <mergeCell ref="C31:G31"/>
    <mergeCell ref="C34:G34"/>
    <mergeCell ref="C36:G36"/>
    <mergeCell ref="C14:G14"/>
    <mergeCell ref="C16:G16"/>
    <mergeCell ref="C18:G18"/>
    <mergeCell ref="C20:G20"/>
    <mergeCell ref="C22:G22"/>
    <mergeCell ref="C24:G24"/>
    <mergeCell ref="C50:G50"/>
    <mergeCell ref="C51:G51"/>
    <mergeCell ref="C53:G53"/>
    <mergeCell ref="C55:G55"/>
    <mergeCell ref="C56:G56"/>
    <mergeCell ref="C58:G58"/>
    <mergeCell ref="C38:G38"/>
    <mergeCell ref="C40:G40"/>
    <mergeCell ref="C42:G42"/>
    <mergeCell ref="C44:G44"/>
    <mergeCell ref="C46:G46"/>
    <mergeCell ref="C48:G48"/>
    <mergeCell ref="C71:G71"/>
    <mergeCell ref="C73:G73"/>
    <mergeCell ref="C75:G75"/>
    <mergeCell ref="C78:G78"/>
    <mergeCell ref="C81:G81"/>
    <mergeCell ref="C83:G83"/>
    <mergeCell ref="C60:G60"/>
    <mergeCell ref="C61:G61"/>
    <mergeCell ref="C63:G63"/>
    <mergeCell ref="C65:G65"/>
    <mergeCell ref="C66:G66"/>
    <mergeCell ref="C68:G68"/>
    <mergeCell ref="C100:G100"/>
    <mergeCell ref="C102:G102"/>
    <mergeCell ref="C105:G105"/>
    <mergeCell ref="C108:G108"/>
    <mergeCell ref="C110:G110"/>
    <mergeCell ref="C112:G112"/>
    <mergeCell ref="C84:G84"/>
    <mergeCell ref="C88:G88"/>
    <mergeCell ref="C91:G91"/>
    <mergeCell ref="C94:G94"/>
    <mergeCell ref="C97:G97"/>
    <mergeCell ref="C99:G99"/>
    <mergeCell ref="C124:G124"/>
    <mergeCell ref="C125:G125"/>
    <mergeCell ref="C126:G126"/>
    <mergeCell ref="C128:G128"/>
    <mergeCell ref="C130:G130"/>
    <mergeCell ref="C131:G131"/>
    <mergeCell ref="C114:G114"/>
    <mergeCell ref="C116:G116"/>
    <mergeCell ref="C118:G118"/>
    <mergeCell ref="C119:G119"/>
    <mergeCell ref="C120:G120"/>
    <mergeCell ref="C122:G122"/>
    <mergeCell ref="C147:G147"/>
    <mergeCell ref="C149:G149"/>
    <mergeCell ref="C151:G151"/>
    <mergeCell ref="C153:G153"/>
    <mergeCell ref="C155:G155"/>
    <mergeCell ref="C157:G157"/>
    <mergeCell ref="C132:G132"/>
    <mergeCell ref="C134:G134"/>
    <mergeCell ref="C137:G137"/>
    <mergeCell ref="C140:G140"/>
    <mergeCell ref="C143:G143"/>
    <mergeCell ref="C145:G145"/>
    <mergeCell ref="C173:G173"/>
    <mergeCell ref="C175:G175"/>
    <mergeCell ref="C177:G177"/>
    <mergeCell ref="C179:G179"/>
    <mergeCell ref="C181:G181"/>
    <mergeCell ref="C183:G183"/>
    <mergeCell ref="C159:G159"/>
    <mergeCell ref="C161:G161"/>
    <mergeCell ref="C163:G163"/>
    <mergeCell ref="C165:G165"/>
    <mergeCell ref="C167:G167"/>
    <mergeCell ref="C170:G170"/>
    <mergeCell ref="C197:G197"/>
    <mergeCell ref="C199:G199"/>
    <mergeCell ref="C201:G201"/>
    <mergeCell ref="C203:G203"/>
    <mergeCell ref="C205:G205"/>
    <mergeCell ref="C207:G207"/>
    <mergeCell ref="C185:G185"/>
    <mergeCell ref="C187:G187"/>
    <mergeCell ref="C189:G189"/>
    <mergeCell ref="C191:G191"/>
    <mergeCell ref="C193:G193"/>
    <mergeCell ref="C195:G195"/>
    <mergeCell ref="C224:G224"/>
    <mergeCell ref="C226:G226"/>
    <mergeCell ref="C228:G228"/>
    <mergeCell ref="C230:G230"/>
    <mergeCell ref="C232:G232"/>
    <mergeCell ref="C234:G234"/>
    <mergeCell ref="C208:G208"/>
    <mergeCell ref="C210:G210"/>
    <mergeCell ref="C214:G214"/>
    <mergeCell ref="C217:G217"/>
    <mergeCell ref="C219:G219"/>
    <mergeCell ref="C222:G222"/>
    <mergeCell ref="C248:G248"/>
    <mergeCell ref="C250:G250"/>
    <mergeCell ref="C252:G252"/>
    <mergeCell ref="C253:G253"/>
    <mergeCell ref="C255:G255"/>
    <mergeCell ref="C257:G257"/>
    <mergeCell ref="C236:G236"/>
    <mergeCell ref="C238:G238"/>
    <mergeCell ref="C240:G240"/>
    <mergeCell ref="C242:G242"/>
    <mergeCell ref="C245:G245"/>
    <mergeCell ref="C247:G247"/>
    <mergeCell ref="C272:G272"/>
    <mergeCell ref="C274:G274"/>
    <mergeCell ref="C276:G276"/>
    <mergeCell ref="C279:G279"/>
    <mergeCell ref="C281:G281"/>
    <mergeCell ref="C283:G283"/>
    <mergeCell ref="C260:G260"/>
    <mergeCell ref="C262:G262"/>
    <mergeCell ref="C264:G264"/>
    <mergeCell ref="C266:G266"/>
    <mergeCell ref="C268:G268"/>
    <mergeCell ref="C270:G270"/>
    <mergeCell ref="C297:G297"/>
    <mergeCell ref="C298:G298"/>
    <mergeCell ref="C299:G299"/>
    <mergeCell ref="C300:G300"/>
    <mergeCell ref="C301:G301"/>
    <mergeCell ref="C302:G302"/>
    <mergeCell ref="C285:G285"/>
    <mergeCell ref="C287:G287"/>
    <mergeCell ref="C289:G289"/>
    <mergeCell ref="C291:G291"/>
    <mergeCell ref="C293:G293"/>
    <mergeCell ref="C295:G295"/>
    <mergeCell ref="C311:G311"/>
    <mergeCell ref="C312:G312"/>
    <mergeCell ref="C313:G313"/>
    <mergeCell ref="C314:G314"/>
    <mergeCell ref="C316:G316"/>
    <mergeCell ref="C318:G318"/>
    <mergeCell ref="C303:G303"/>
    <mergeCell ref="C305:G305"/>
    <mergeCell ref="C307:G307"/>
    <mergeCell ref="C308:G308"/>
    <mergeCell ref="C309:G309"/>
    <mergeCell ref="C310:G310"/>
    <mergeCell ref="C326:G326"/>
    <mergeCell ref="C328:G328"/>
    <mergeCell ref="C329:G329"/>
    <mergeCell ref="C330:G330"/>
    <mergeCell ref="C331:G331"/>
    <mergeCell ref="C332:G332"/>
    <mergeCell ref="C319:G319"/>
    <mergeCell ref="C320:G320"/>
    <mergeCell ref="C321:G321"/>
    <mergeCell ref="C322:G322"/>
    <mergeCell ref="C323:G323"/>
    <mergeCell ref="C324:G324"/>
    <mergeCell ref="C342:G342"/>
    <mergeCell ref="C344:G344"/>
    <mergeCell ref="C345:G345"/>
    <mergeCell ref="C333:G333"/>
    <mergeCell ref="C335:G335"/>
    <mergeCell ref="C337:G337"/>
    <mergeCell ref="C338:G338"/>
    <mergeCell ref="C339:G339"/>
    <mergeCell ref="C340:G34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13</vt:i4>
      </vt:variant>
      <vt:variant>
        <vt:lpstr>Pojmenované oblasti</vt:lpstr>
      </vt:variant>
      <vt:variant>
        <vt:i4>66</vt:i4>
      </vt:variant>
    </vt:vector>
  </HeadingPairs>
  <TitlesOfParts>
    <vt:vector size="79" baseType="lpstr">
      <vt:lpstr>Pokyny pro vyplnění</vt:lpstr>
      <vt:lpstr>Stavba</vt:lpstr>
      <vt:lpstr>VzorPolozky</vt:lpstr>
      <vt:lpstr>001 001 Naklady</vt:lpstr>
      <vt:lpstr>D1.1 D1.1-01 Pol</vt:lpstr>
      <vt:lpstr>D1.1 D1.1-02 Pol</vt:lpstr>
      <vt:lpstr>D1.1 D1.1-03 Pol</vt:lpstr>
      <vt:lpstr>D1.4 D1.4-01.1 Pol</vt:lpstr>
      <vt:lpstr>D1.4 D1.4-01.2 Pol</vt:lpstr>
      <vt:lpstr>D1.4 D1.4-02 Pol</vt:lpstr>
      <vt:lpstr>D1.4 D1.4-04 Pol</vt:lpstr>
      <vt:lpstr>D1.4 D1.4-06 Pol</vt:lpstr>
      <vt:lpstr>D1.4 D1.4-07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'001 001 Naklady'!Názvy_tisku</vt:lpstr>
      <vt:lpstr>'D1.1 D1.1-01 Pol'!Názvy_tisku</vt:lpstr>
      <vt:lpstr>'D1.1 D1.1-02 Pol'!Názvy_tisku</vt:lpstr>
      <vt:lpstr>'D1.1 D1.1-03 Pol'!Názvy_tisku</vt:lpstr>
      <vt:lpstr>'D1.4 D1.4-01.1 Pol'!Názvy_tisku</vt:lpstr>
      <vt:lpstr>'D1.4 D1.4-01.2 Pol'!Názvy_tisku</vt:lpstr>
      <vt:lpstr>'D1.4 D1.4-02 Pol'!Názvy_tisku</vt:lpstr>
      <vt:lpstr>'D1.4 D1.4-04 Pol'!Názvy_tisku</vt:lpstr>
      <vt:lpstr>'D1.4 D1.4-06 Pol'!Názvy_tisku</vt:lpstr>
      <vt:lpstr>'D1.4 D1.4-07 Pol'!Názvy_tisku</vt:lpstr>
      <vt:lpstr>oadresa</vt:lpstr>
      <vt:lpstr>Stavba!Objednatel</vt:lpstr>
      <vt:lpstr>Stavba!Objekt</vt:lpstr>
      <vt:lpstr>'001 001 Naklady'!Oblast_tisku</vt:lpstr>
      <vt:lpstr>'D1.1 D1.1-01 Pol'!Oblast_tisku</vt:lpstr>
      <vt:lpstr>'D1.1 D1.1-02 Pol'!Oblast_tisku</vt:lpstr>
      <vt:lpstr>'D1.1 D1.1-03 Pol'!Oblast_tisku</vt:lpstr>
      <vt:lpstr>'D1.4 D1.4-01.1 Pol'!Oblast_tisku</vt:lpstr>
      <vt:lpstr>'D1.4 D1.4-01.2 Pol'!Oblast_tisku</vt:lpstr>
      <vt:lpstr>'D1.4 D1.4-02 Pol'!Oblast_tisku</vt:lpstr>
      <vt:lpstr>'D1.4 D1.4-04 Pol'!Oblast_tisku</vt:lpstr>
      <vt:lpstr>'D1.4 D1.4-06 Pol'!Oblast_tisku</vt:lpstr>
      <vt:lpstr>'D1.4 D1.4-07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Eduard Šober</dc:creator>
  <cp:lastModifiedBy>Ing. Eduard Šober</cp:lastModifiedBy>
  <cp:lastPrinted>2019-03-19T12:27:02Z</cp:lastPrinted>
  <dcterms:created xsi:type="dcterms:W3CDTF">2009-04-08T07:15:50Z</dcterms:created>
  <dcterms:modified xsi:type="dcterms:W3CDTF">2023-05-22T13:11:16Z</dcterms:modified>
</cp:coreProperties>
</file>