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ákladní" sheetId="2" r:id="rId2"/>
  </sheets>
  <definedNames>
    <definedName name="_xlnm.Print_Area" localSheetId="0">'Rekapitulace stavby'!$D$4:$AO$76,'Rekapitulace stavby'!$C$82:$AQ$96</definedName>
    <definedName name="_xlnm._FilterDatabase" localSheetId="1" hidden="1">'01 - Základní'!$C$127:$K$247</definedName>
    <definedName name="_xlnm.Print_Area" localSheetId="1">'01 - Základní'!$C$4:$J$76,'01 - Základní'!$C$82:$J$109,'01 - Základní'!$C$115:$J$247</definedName>
    <definedName name="_xlnm.Print_Titles" localSheetId="0">'Rekapitulace stavby'!$92:$92</definedName>
    <definedName name="_xlnm.Print_Titles" localSheetId="1">'01 - Základní'!$127:$127</definedName>
  </definedNames>
  <calcPr fullCalcOnLoad="1"/>
</workbook>
</file>

<file path=xl/sharedStrings.xml><?xml version="1.0" encoding="utf-8"?>
<sst xmlns="http://schemas.openxmlformats.org/spreadsheetml/2006/main" count="1720" uniqueCount="503">
  <si>
    <t>Export Komplet</t>
  </si>
  <si>
    <t/>
  </si>
  <si>
    <t>2.0</t>
  </si>
  <si>
    <t>ZAMOK</t>
  </si>
  <si>
    <t>False</t>
  </si>
  <si>
    <t>{84135bbd-4e68-4d1c-8a10-433add4f79d9}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</si>
  <si>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</si>
  <si>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</si>
  <si>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</si>
  <si>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</si>
  <si>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</si>
  <si>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</si>
  <si>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</si>
  <si>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</si>
  <si>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5014311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</si>
  <si>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</si>
  <si>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</si>
  <si>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propustku P16 v ulici K potoku</t>
  </si>
  <si>
    <t>KSO:</t>
  </si>
  <si>
    <t>CC-CZ:</t>
  </si>
  <si>
    <t>Místo:</t>
  </si>
  <si>
    <t xml:space="preserve"> </t>
  </si>
  <si>
    <t>Datum:</t>
  </si>
  <si>
    <t>22. 6. 2023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</si>
  <si>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</si>
  <si>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</si>
  <si>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</si>
  <si>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</si>
  <si>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</si>
  <si>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</si>
  <si>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</si>
  <si>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</si>
  <si>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</si>
  <si>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</si>
  <si>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</si>
  <si>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</si>
  <si>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</si>
  <si>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</si>
  <si>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</si>
  <si>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</si>
  <si>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</si>
  <si>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</si>
  <si>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</si>
  <si>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</si>
  <si>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</si>
  <si>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</si>
  <si>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</si>
  <si>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</si>
  <si>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</si>
  <si>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</si>
  <si>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</si>
  <si>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</si>
  <si>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</si>
  <si>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</si>
  <si>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</si>
  <si>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</si>
  <si>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</si>
  <si>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</si>
  <si>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</si>
  <si>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</si>
  <si>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</si>
  <si>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</si>
  <si>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</si>
  <si>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</si>
  <si>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</si>
  <si>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</si>
  <si>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</si>
  <si>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</si>
  <si>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</si>
  <si>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</si>
  <si>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</si>
  <si>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</si>
  <si>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</si>
  <si>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</si>
  <si>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</si>
  <si>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</si>
  <si>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</si>
  <si>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</si>
  <si>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</si>
  <si>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Základní</t>
  </si>
  <si>
    <t>STA</t>
  </si>
  <si>
    <t>1</t>
  </si>
  <si>
    <t>{33063c6b-52a0-42cf-a586-b2beb703d1c6}</t>
  </si>
  <si>
    <t>2</t>
  </si>
  <si>
    <t>KRYCÍ LIST SOUPISU PRACÍ</t>
  </si>
  <si>
    <t>Objekt:</t>
  </si>
  <si>
    <t>01 - Základní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</si>
  <si>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</si>
  <si>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</si>
  <si>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</si>
  <si>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</si>
  <si>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</si>
  <si>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</si>
  <si>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</si>
  <si>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</si>
  <si>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</si>
  <si>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</si>
  <si>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</si>
  <si>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</si>
  <si>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</si>
  <si>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</si>
  <si>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</si>
  <si>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</si>
  <si>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</si>
  <si>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</si>
  <si>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</si>
  <si>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</si>
  <si>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</si>
  <si>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</si>
  <si>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</si>
  <si>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</si>
  <si>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</si>
  <si>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</si>
  <si>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</si>
  <si>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</si>
  <si>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</si>
  <si>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</si>
  <si>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</si>
  <si>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</si>
  <si>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</si>
  <si>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</si>
  <si>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</si>
  <si>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113106092</t>
  </si>
  <si>
    <t>Rozebrání vozovek ze silničních dílců při překopech se spárami zalitými cementovou maltou strojně pl do 15 m2</t>
  </si>
  <si>
    <t>m2</t>
  </si>
  <si>
    <t>4</t>
  </si>
  <si>
    <t>1785529270</t>
  </si>
  <si>
    <t>113107331</t>
  </si>
  <si>
    <t>Odstranění podkladu z betonu prostého tl přes 100 do 150 mm strojně pl do 50 m2</t>
  </si>
  <si>
    <t>1159041540</t>
  </si>
  <si>
    <t>3</t>
  </si>
  <si>
    <t>113154114</t>
  </si>
  <si>
    <t>Frézování živičného krytu tl 100 mm pruh š 0,5 m pl do 500 m2 bez překážek v trase</t>
  </si>
  <si>
    <t>-383650216</t>
  </si>
  <si>
    <t>121151103</t>
  </si>
  <si>
    <t>Sejmutí ornice plochy do 100 m2 tl vrstvy do 200 mm strojně</t>
  </si>
  <si>
    <t>-513568220</t>
  </si>
  <si>
    <t>5</t>
  </si>
  <si>
    <t>122251104</t>
  </si>
  <si>
    <t>Odkopávky a prokopávky nezapažené v hornině třídy těžitelnosti I skupiny 3 objem do 500 m3 strojně</t>
  </si>
  <si>
    <t>m3</t>
  </si>
  <si>
    <t>1768475154</t>
  </si>
  <si>
    <t>6</t>
  </si>
  <si>
    <t>124253100</t>
  </si>
  <si>
    <t>Vykopávky pro koryta vodotečí v hornině třídy těžitelnosti I skupiny 3 objem do 100 m3 strojně</t>
  </si>
  <si>
    <t>-2111502113</t>
  </si>
  <si>
    <t>7</t>
  </si>
  <si>
    <t>162351103</t>
  </si>
  <si>
    <t>Vodorovné přemístění přes 50 do 500 m výkopku/sypaniny z horniny třídy těžitelnosti I skupiny 1 až 3</t>
  </si>
  <si>
    <t>375787426</t>
  </si>
  <si>
    <t>VV</t>
  </si>
  <si>
    <t>8+8</t>
  </si>
  <si>
    <t>8</t>
  </si>
  <si>
    <t>162751117</t>
  </si>
  <si>
    <t>Vodorovné přemístění přes 9 000 do 10000 m výkopku/sypaniny z horniny třídy těžitelnosti I skupiny 1 až 3</t>
  </si>
  <si>
    <t>-87026884</t>
  </si>
  <si>
    <t>127,25+18,75</t>
  </si>
  <si>
    <t>9</t>
  </si>
  <si>
    <t>167151111</t>
  </si>
  <si>
    <t>Nakládání výkopku z hornin třídy těžitelnosti I skupiny 1 až 3 přes 100 m3</t>
  </si>
  <si>
    <t>203659990</t>
  </si>
  <si>
    <t>127,25+8+18,75+8</t>
  </si>
  <si>
    <t>10</t>
  </si>
  <si>
    <t>171201231</t>
  </si>
  <si>
    <t>Poplatek za uložení zeminy a kamení na recyklační skládce (skládkovné)</t>
  </si>
  <si>
    <t>t</t>
  </si>
  <si>
    <t>1240068916</t>
  </si>
  <si>
    <t>(127,25+18,75)*1,8</t>
  </si>
  <si>
    <t>11</t>
  </si>
  <si>
    <t>171251201</t>
  </si>
  <si>
    <t>Uložení sypaniny na skládky nebo meziskládky</t>
  </si>
  <si>
    <t>-770567878</t>
  </si>
  <si>
    <t>12</t>
  </si>
  <si>
    <t>174151101</t>
  </si>
  <si>
    <t>Zásyp jam, šachet rýh nebo kolem objektů sypaninou se zhutněním</t>
  </si>
  <si>
    <t>99608262</t>
  </si>
  <si>
    <t>13</t>
  </si>
  <si>
    <t>M</t>
  </si>
  <si>
    <t>58125110</t>
  </si>
  <si>
    <t>zásypový materiál v kvalitě těsnící vrstvy dle ČSN 736244</t>
  </si>
  <si>
    <t>2131264390</t>
  </si>
  <si>
    <t>78,5*2 'Přepočtené koeficientem množství</t>
  </si>
  <si>
    <t>14</t>
  </si>
  <si>
    <t>181351003</t>
  </si>
  <si>
    <t>Rozprostření ornice tl vrstvy do 200 mm pl do 100 m2 v rovině nebo ve svahu do 1:5 strojně</t>
  </si>
  <si>
    <t>-1509895532</t>
  </si>
  <si>
    <t>181411131</t>
  </si>
  <si>
    <t>Založení parkového trávníku výsevem pl do 1000 m2 v rovině a ve svahu do 1:5</t>
  </si>
  <si>
    <t>474013265</t>
  </si>
  <si>
    <t>16</t>
  </si>
  <si>
    <t>00572420</t>
  </si>
  <si>
    <t>osivo směs travní parková okrasná</t>
  </si>
  <si>
    <t>kg</t>
  </si>
  <si>
    <t>-109374351</t>
  </si>
  <si>
    <t>40/20*1,15</t>
  </si>
  <si>
    <t>17</t>
  </si>
  <si>
    <t>181951111</t>
  </si>
  <si>
    <t>Úprava pláně v hornině třídy těžitelnosti I skupiny 1 až 3 bez zhutnění strojně</t>
  </si>
  <si>
    <t>-2041694753</t>
  </si>
  <si>
    <t>18</t>
  </si>
  <si>
    <t>181951112</t>
  </si>
  <si>
    <t>Úprava pláně v hornině třídy těžitelnosti I skupiny 1 až 3 se zhutněním strojně</t>
  </si>
  <si>
    <t>1848048501</t>
  </si>
  <si>
    <t>Zakládání</t>
  </si>
  <si>
    <t>19</t>
  </si>
  <si>
    <t>211561111</t>
  </si>
  <si>
    <t>Výplň odvodňovacích žeber nebo trativodů kamenivem hrubým drceným frakce 4 až 16 mm</t>
  </si>
  <si>
    <t>-1237576621</t>
  </si>
  <si>
    <t>20</t>
  </si>
  <si>
    <t>211971121</t>
  </si>
  <si>
    <t>Zřízení opláštění žeber nebo trativodů geotextilií v rýze nebo zářezu sklonu přes 1:2 š do 2,5 m</t>
  </si>
  <si>
    <t>-966490124</t>
  </si>
  <si>
    <t>69311080</t>
  </si>
  <si>
    <t>geotextilie netkaná separační, ochranná, filtrační, drenážní PES 200g/m2</t>
  </si>
  <si>
    <t>-1320022664</t>
  </si>
  <si>
    <t>65,5*1,1845 'Přepočtené koeficientem množství</t>
  </si>
  <si>
    <t>22</t>
  </si>
  <si>
    <t>212755214</t>
  </si>
  <si>
    <t>Trativody z drenážních trubek plastových flexibilních D 100 mm bez lože</t>
  </si>
  <si>
    <t>m</t>
  </si>
  <si>
    <t>2073576459</t>
  </si>
  <si>
    <t>23</t>
  </si>
  <si>
    <t>274311124</t>
  </si>
  <si>
    <t>Základové pasy, prahy, věnce a ostruhy z betonu prostého C 12/15</t>
  </si>
  <si>
    <t>1522774785</t>
  </si>
  <si>
    <t>24</t>
  </si>
  <si>
    <t>274311127</t>
  </si>
  <si>
    <t>Základové pasy, prahy, věnce a ostruhy z betonu prostého C 25/30</t>
  </si>
  <si>
    <t>-488206570</t>
  </si>
  <si>
    <t>25</t>
  </si>
  <si>
    <t>274311191</t>
  </si>
  <si>
    <t>Příplatek k základovým pasům, prahům a věncům za betonáž malého rozsahu do 25 m3</t>
  </si>
  <si>
    <t>-782600000</t>
  </si>
  <si>
    <t>26</t>
  </si>
  <si>
    <t>274321117</t>
  </si>
  <si>
    <t>Základové pasy, prahy, věnce a ostruhy mostních konstrukcí ze ŽB C 25/30</t>
  </si>
  <si>
    <t>-109961074</t>
  </si>
  <si>
    <t>27</t>
  </si>
  <si>
    <t>274354111</t>
  </si>
  <si>
    <t>Bednění základových pasů - zřízení</t>
  </si>
  <si>
    <t>811611083</t>
  </si>
  <si>
    <t>10,35+30</t>
  </si>
  <si>
    <t>28</t>
  </si>
  <si>
    <t>274354211</t>
  </si>
  <si>
    <t>Bednění základových pasů - odstranění</t>
  </si>
  <si>
    <t>621331229</t>
  </si>
  <si>
    <t>29</t>
  </si>
  <si>
    <t>274361116</t>
  </si>
  <si>
    <t>Výztuž základových pasů, prahů, věnců a ostruh z betonářské oceli 10 505</t>
  </si>
  <si>
    <t>-97390538</t>
  </si>
  <si>
    <t>10,89*120/1000</t>
  </si>
  <si>
    <t>Svislé a kompletní konstrukce</t>
  </si>
  <si>
    <t>30</t>
  </si>
  <si>
    <t>317171126</t>
  </si>
  <si>
    <t>Kotvení monolitického betonu římsy do mostovky kotvou do vývrtu</t>
  </si>
  <si>
    <t>kus</t>
  </si>
  <si>
    <t>-979041748</t>
  </si>
  <si>
    <t>31</t>
  </si>
  <si>
    <t>54879992</t>
  </si>
  <si>
    <t>kotva římsy M24 do vývrtu</t>
  </si>
  <si>
    <t>-1451284081</t>
  </si>
  <si>
    <t>32</t>
  </si>
  <si>
    <t>317321118</t>
  </si>
  <si>
    <t>Mostní římsy ze ŽB C 30/37</t>
  </si>
  <si>
    <t>-989006304</t>
  </si>
  <si>
    <t>33</t>
  </si>
  <si>
    <t>317321191</t>
  </si>
  <si>
    <t>Příplatek k mostním římsám ze ŽB za betonáž malého rozsahu do 25 m3</t>
  </si>
  <si>
    <t>-351365854</t>
  </si>
  <si>
    <t>34</t>
  </si>
  <si>
    <t>334323117</t>
  </si>
  <si>
    <t>Mostní opěry a úložné prahy ze ŽB C 25/30</t>
  </si>
  <si>
    <t>-52353760</t>
  </si>
  <si>
    <t>35</t>
  </si>
  <si>
    <t>334323191</t>
  </si>
  <si>
    <t>Příplatek k mostním opěrám a úložným prahům ze ŽB za betonáž malého rozsahu do 25 m3</t>
  </si>
  <si>
    <t>1099091801</t>
  </si>
  <si>
    <t>36</t>
  </si>
  <si>
    <t>334361216</t>
  </si>
  <si>
    <t>Výztuž opěr z betonářské oceli 10 505</t>
  </si>
  <si>
    <t>-45512164</t>
  </si>
  <si>
    <t>5,22*120/1000</t>
  </si>
  <si>
    <t>Vodorovné konstrukce</t>
  </si>
  <si>
    <t>37</t>
  </si>
  <si>
    <t>423321127</t>
  </si>
  <si>
    <t>Mostní nosné konstrukce ze ŽB C 25/30</t>
  </si>
  <si>
    <t>-17613863</t>
  </si>
  <si>
    <t>8,64+20,4</t>
  </si>
  <si>
    <t>38</t>
  </si>
  <si>
    <t>423321191</t>
  </si>
  <si>
    <t>Příplatek k mostní železobetonové nosné konstrukci trámové za betonáž malého rozsahu do 50 m3</t>
  </si>
  <si>
    <t>1480972186</t>
  </si>
  <si>
    <t>39</t>
  </si>
  <si>
    <t>423351111</t>
  </si>
  <si>
    <t>Bednění spodní - zřízení</t>
  </si>
  <si>
    <t>230148609</t>
  </si>
  <si>
    <t>40</t>
  </si>
  <si>
    <t>423351112</t>
  </si>
  <si>
    <t>Bednění podhledu - zřízení</t>
  </si>
  <si>
    <t>1689978142</t>
  </si>
  <si>
    <t>41</t>
  </si>
  <si>
    <t>423351211</t>
  </si>
  <si>
    <t>Bednění spodní - odstranění</t>
  </si>
  <si>
    <t>-1403151005</t>
  </si>
  <si>
    <t>42</t>
  </si>
  <si>
    <t>423351212</t>
  </si>
  <si>
    <t>Bednění podhledu - odstranění</t>
  </si>
  <si>
    <t>1228688316</t>
  </si>
  <si>
    <t>43</t>
  </si>
  <si>
    <t>423353111</t>
  </si>
  <si>
    <t>Bednění čel koncových rovných - zřízení</t>
  </si>
  <si>
    <t>1377987413</t>
  </si>
  <si>
    <t>44</t>
  </si>
  <si>
    <t>423353211</t>
  </si>
  <si>
    <t>Bednění čel koncových rovných - odstranění</t>
  </si>
  <si>
    <t>-828982290</t>
  </si>
  <si>
    <t>45</t>
  </si>
  <si>
    <t>423361216</t>
  </si>
  <si>
    <t>Výztuž konstrukce z betonářské oceli 10 505</t>
  </si>
  <si>
    <t>895912393</t>
  </si>
  <si>
    <t>29,04*120/1000</t>
  </si>
  <si>
    <t>46</t>
  </si>
  <si>
    <t>457451112</t>
  </si>
  <si>
    <t>Ochranná betonová vrstva na izolaci přesýpaných objektů tl 60 mm z prostého betonu C 16/20</t>
  </si>
  <si>
    <t>493659159</t>
  </si>
  <si>
    <t>47</t>
  </si>
  <si>
    <t>465513157</t>
  </si>
  <si>
    <t>Dlažba svahu u opěr z upraveného lomového žulového kamene tl 200 mm do lože C 25/30 pl přes 10 m2 včetně vyspárování</t>
  </si>
  <si>
    <t>-763350471</t>
  </si>
  <si>
    <t>Komunikace pozemní</t>
  </si>
  <si>
    <t>48</t>
  </si>
  <si>
    <t>564851111</t>
  </si>
  <si>
    <t>Podklad ze štěrkodrtě ŠD plochy přes 100 m2 tl 150 mm</t>
  </si>
  <si>
    <t>-809072740</t>
  </si>
  <si>
    <t>49</t>
  </si>
  <si>
    <t>565155101</t>
  </si>
  <si>
    <t>Asfaltový beton vrstva podkladní ACP 16 (obalované kamenivo OKS) tl 70 mm š do 1,5 m</t>
  </si>
  <si>
    <t>1575628628</t>
  </si>
  <si>
    <t>50</t>
  </si>
  <si>
    <t>573111112</t>
  </si>
  <si>
    <t>Postřik živičný infiltrační s posypem z asfaltu množství 1 kg/m2</t>
  </si>
  <si>
    <t>181074864</t>
  </si>
  <si>
    <t>51</t>
  </si>
  <si>
    <t>573231106</t>
  </si>
  <si>
    <t>Postřik živičný spojovací ze silniční emulze v množství 0,30 kg/m2</t>
  </si>
  <si>
    <t>-1830653542</t>
  </si>
  <si>
    <t>52</t>
  </si>
  <si>
    <t>577134111</t>
  </si>
  <si>
    <t>Asfaltový beton vrstva obrusná ACO 11 (ABS) tř. I tl 40 mm š do 3 m z nemodifikovaného asfaltu</t>
  </si>
  <si>
    <t>-189373522</t>
  </si>
  <si>
    <t>53</t>
  </si>
  <si>
    <t>599142111</t>
  </si>
  <si>
    <t>Úprava zálivky dilatačních nebo pracovních spár v krytu hl do 40 mm š přes 20 do 40 mm</t>
  </si>
  <si>
    <t>1639042530</t>
  </si>
  <si>
    <t>Ostatní konstrukce a práce, bourání</t>
  </si>
  <si>
    <t>54</t>
  </si>
  <si>
    <t>911334621.VSB.001</t>
  </si>
  <si>
    <t>Mostní svodidlo ocelové jednostranné úrovně zádržnosti H2 typ KB1 RH2 K</t>
  </si>
  <si>
    <t>-1159368909</t>
  </si>
  <si>
    <t>55</t>
  </si>
  <si>
    <t>914112111</t>
  </si>
  <si>
    <t>Tabulka s označením evidenčního čísla mostu</t>
  </si>
  <si>
    <t>-7551523</t>
  </si>
  <si>
    <t>56</t>
  </si>
  <si>
    <t>914511112</t>
  </si>
  <si>
    <t>Montáž sloupku dopravních značek délky do 3,5 m s betonovým základem a patkou</t>
  </si>
  <si>
    <t>-1548700044</t>
  </si>
  <si>
    <t>57</t>
  </si>
  <si>
    <t>40445225</t>
  </si>
  <si>
    <t xml:space="preserve">sloupek pro dopravní značku </t>
  </si>
  <si>
    <t>1029621984</t>
  </si>
  <si>
    <t>58</t>
  </si>
  <si>
    <t>916131213</t>
  </si>
  <si>
    <t>Osazení silničního obrubníku betonového stojatého s boční opěrou do lože z betonu prostého</t>
  </si>
  <si>
    <t>1831158703</t>
  </si>
  <si>
    <t>59</t>
  </si>
  <si>
    <t>59217032</t>
  </si>
  <si>
    <t>obrubník betonový silniční 1000x150x150mm</t>
  </si>
  <si>
    <t>-1312905827</t>
  </si>
  <si>
    <t>5*1,02 'Přepočtené koeficientem množství</t>
  </si>
  <si>
    <t>60</t>
  </si>
  <si>
    <t>916991121</t>
  </si>
  <si>
    <t>Lože pod obrubníky, krajníky nebo obruby z dlažebních kostek z betonu prostého</t>
  </si>
  <si>
    <t>-1938665444</t>
  </si>
  <si>
    <t>5*0,25*0,15</t>
  </si>
  <si>
    <t>61</t>
  </si>
  <si>
    <t>919726122</t>
  </si>
  <si>
    <t>Geotextilie pro ochranu, separaci a filtraci netkaná měrná hm přes 200 do 300 g/m2</t>
  </si>
  <si>
    <t>407693507</t>
  </si>
  <si>
    <t>62</t>
  </si>
  <si>
    <t>938909331</t>
  </si>
  <si>
    <t>Čištění vozovek metením ručně podkladu nebo krytu betonového nebo živičného</t>
  </si>
  <si>
    <t>-1123533528</t>
  </si>
  <si>
    <t>63</t>
  </si>
  <si>
    <t>953334315</t>
  </si>
  <si>
    <t>Kombinovaný těsnící PVC pás s bobtnavým profilem do pracovních spar betonových kcí š 150 mm</t>
  </si>
  <si>
    <t>1631561475</t>
  </si>
  <si>
    <t>64</t>
  </si>
  <si>
    <t>962051111</t>
  </si>
  <si>
    <t>Bourání mostních zdí a pilířů z ŽB</t>
  </si>
  <si>
    <t>1862730883</t>
  </si>
  <si>
    <t>1,3+1,95</t>
  </si>
  <si>
    <t>997</t>
  </si>
  <si>
    <t>Přesun sutě</t>
  </si>
  <si>
    <t>65</t>
  </si>
  <si>
    <t>997211111</t>
  </si>
  <si>
    <t>Svislá doprava suti na v 3,5 m</t>
  </si>
  <si>
    <t>-633839030</t>
  </si>
  <si>
    <t>66</t>
  </si>
  <si>
    <t>997211511</t>
  </si>
  <si>
    <t>Vodorovná doprava suti po suchu na vzdálenost do 1 km</t>
  </si>
  <si>
    <t>767494400</t>
  </si>
  <si>
    <t>67</t>
  </si>
  <si>
    <t>997211519</t>
  </si>
  <si>
    <t>Příplatek ZKD 1 km u vodorovné dopravy suti</t>
  </si>
  <si>
    <t>-809656427</t>
  </si>
  <si>
    <t>37,498*9 'Přepočtené koeficientem množství</t>
  </si>
  <si>
    <t>68</t>
  </si>
  <si>
    <t>997211611</t>
  </si>
  <si>
    <t>Nakládání suti na dopravní prostředky pro vodorovnou dopravu</t>
  </si>
  <si>
    <t>-394957625</t>
  </si>
  <si>
    <t>69</t>
  </si>
  <si>
    <t>997221861</t>
  </si>
  <si>
    <t xml:space="preserve">Poplatek za uložení stavebního odpadu na recyklační skládce (skládkovné) </t>
  </si>
  <si>
    <t>413939274</t>
  </si>
  <si>
    <t>998</t>
  </si>
  <si>
    <t>Přesun hmot</t>
  </si>
  <si>
    <t>70</t>
  </si>
  <si>
    <t>998212111</t>
  </si>
  <si>
    <t>Přesun hmot pro mosty zděné, monolitické betonové nebo ocelové v do 20 m</t>
  </si>
  <si>
    <t>129066247</t>
  </si>
  <si>
    <t>PSV</t>
  </si>
  <si>
    <t>Práce a dodávky PSV</t>
  </si>
  <si>
    <t>711</t>
  </si>
  <si>
    <t>Izolace proti vodě, vlhkosti a plynům</t>
  </si>
  <si>
    <t>71</t>
  </si>
  <si>
    <t>711112011</t>
  </si>
  <si>
    <t>Provedení izolace proti zemní vlhkosti svislé za studena suspenzí asfaltovou</t>
  </si>
  <si>
    <t>1135150883</t>
  </si>
  <si>
    <t>72</t>
  </si>
  <si>
    <t>11163346</t>
  </si>
  <si>
    <t>suspenze hydroizolační asfaltová</t>
  </si>
  <si>
    <t>1597236927</t>
  </si>
  <si>
    <t>14,5*0,0011 'Přepočtené koeficientem množství</t>
  </si>
  <si>
    <t>73</t>
  </si>
  <si>
    <t>711161115</t>
  </si>
  <si>
    <t>Izolace proti zemní vlhkosti - ochrana izolace</t>
  </si>
  <si>
    <t>-367922716</t>
  </si>
  <si>
    <t>74</t>
  </si>
  <si>
    <t>711341564</t>
  </si>
  <si>
    <t>Provedení hydroizolace mostovek pásy přitavením NAIP vč. pečetící vrstvy</t>
  </si>
  <si>
    <t>-962331450</t>
  </si>
  <si>
    <t>75</t>
  </si>
  <si>
    <t>62832134</t>
  </si>
  <si>
    <t xml:space="preserve">pás asfaltový natavitelný </t>
  </si>
  <si>
    <t>1539703526</t>
  </si>
  <si>
    <t>54*1,1655 'Přepočtené koeficientem množství</t>
  </si>
  <si>
    <t>76</t>
  </si>
  <si>
    <t>998711101</t>
  </si>
  <si>
    <t>Přesun hmot tonážní pro izolace proti vodě, vlhkosti a plynům v objektech v do 6 m</t>
  </si>
  <si>
    <t>-1119561639</t>
  </si>
  <si>
    <t>VRN</t>
  </si>
  <si>
    <t>Vedlejší rozpočtové náklady</t>
  </si>
  <si>
    <t>77</t>
  </si>
  <si>
    <t>Vytýčení stavby</t>
  </si>
  <si>
    <t>kpl</t>
  </si>
  <si>
    <t>-22443060</t>
  </si>
  <si>
    <t>78</t>
  </si>
  <si>
    <t>02</t>
  </si>
  <si>
    <t>Zařízení staveniště</t>
  </si>
  <si>
    <t>-171281117</t>
  </si>
  <si>
    <t>79</t>
  </si>
  <si>
    <t>03</t>
  </si>
  <si>
    <t>Pořízení fotodokumentace</t>
  </si>
  <si>
    <t>1656093413</t>
  </si>
  <si>
    <t>80</t>
  </si>
  <si>
    <t>04</t>
  </si>
  <si>
    <t>Vypracování plánu BOZP</t>
  </si>
  <si>
    <t>1776032630</t>
  </si>
  <si>
    <t>81</t>
  </si>
  <si>
    <t>05</t>
  </si>
  <si>
    <t>Geometriský oddělovací plán pro zápis do katastru nemovitostí</t>
  </si>
  <si>
    <t>1142735236</t>
  </si>
  <si>
    <t>82</t>
  </si>
  <si>
    <t>06</t>
  </si>
  <si>
    <t>Statická zatěžovací zkouška na pláni</t>
  </si>
  <si>
    <t>-1570351656</t>
  </si>
  <si>
    <t>83</t>
  </si>
  <si>
    <t>07</t>
  </si>
  <si>
    <t>Dokumentace skutečného provedení</t>
  </si>
  <si>
    <t>-819892613</t>
  </si>
  <si>
    <t>84</t>
  </si>
  <si>
    <t>08</t>
  </si>
  <si>
    <t>Realizační dokumentace</t>
  </si>
  <si>
    <t>948920417</t>
  </si>
  <si>
    <t>85</t>
  </si>
  <si>
    <t>09</t>
  </si>
  <si>
    <t>Zkoušky na přítomnost dehtů</t>
  </si>
  <si>
    <t>-565617540</t>
  </si>
  <si>
    <t>86</t>
  </si>
  <si>
    <t>Dopravní opatření</t>
  </si>
  <si>
    <t>-2098220083</t>
  </si>
  <si>
    <t>"po celou dobu stavby - 2x žluté blikající světlo a 12ks dočasných značek ocelových s folií"1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</si>
</sst>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5014311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Rekonstrukce propustku P16 v ulici K potoku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22. 6. 2023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Základní'!J30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'01 - Základní'!P128</f>
        <v>0</v>
      </c>
      <c r="AV95" s="126">
        <f>'01 - Základní'!J33</f>
        <v>0</v>
      </c>
      <c r="AW95" s="126">
        <f>'01 - Základní'!J34</f>
        <v>0</v>
      </c>
      <c r="AX95" s="126">
        <f>'01 - Základní'!J35</f>
        <v>0</v>
      </c>
      <c r="AY95" s="126">
        <f>'01 - Základní'!J36</f>
        <v>0</v>
      </c>
      <c r="AZ95" s="126">
        <f>'01 - Základní'!F33</f>
        <v>0</v>
      </c>
      <c r="BA95" s="126">
        <f>'01 - Základní'!F34</f>
        <v>0</v>
      </c>
      <c r="BB95" s="126">
        <f>'01 - Základní'!F35</f>
        <v>0</v>
      </c>
      <c r="BC95" s="126">
        <f>'01 - Základní'!F36</f>
        <v>0</v>
      </c>
      <c r="BD95" s="128">
        <f>'01 - Základní'!F37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Základ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83</v>
      </c>
    </row>
    <row r="4" spans="2:46" s="1" customFormat="1" ht="24.95" customHeight="1">
      <c r="B4" s="18"/>
      <c r="D4" s="132" t="s">
        <v>84</v>
      </c>
      <c r="L4" s="18"/>
      <c r="M4" s="133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4" t="s">
        <v>16</v>
      </c>
      <c r="L6" s="18"/>
    </row>
    <row r="7" spans="2:12" s="1" customFormat="1" ht="16.5" customHeight="1">
      <c r="B7" s="18"/>
      <c r="E7" s="135" t="str">
        <f>'Rekapitulace stavby'!K6</f>
        <v>Rekonstrukce propustku P16 v ulici K potoku</v>
      </c>
      <c r="F7" s="134"/>
      <c r="G7" s="134"/>
      <c r="H7" s="134"/>
      <c r="L7" s="18"/>
    </row>
    <row r="8" spans="1:31" s="2" customFormat="1" ht="12" customHeight="1">
      <c r="A8" s="36"/>
      <c r="B8" s="42"/>
      <c r="C8" s="36"/>
      <c r="D8" s="134" t="s">
        <v>85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86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4" t="s">
        <v>18</v>
      </c>
      <c r="E11" s="36"/>
      <c r="F11" s="137" t="s">
        <v>1</v>
      </c>
      <c r="G11" s="36"/>
      <c r="H11" s="36"/>
      <c r="I11" s="134" t="s">
        <v>19</v>
      </c>
      <c r="J11" s="137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20</v>
      </c>
      <c r="E12" s="36"/>
      <c r="F12" s="137" t="s">
        <v>21</v>
      </c>
      <c r="G12" s="36"/>
      <c r="H12" s="36"/>
      <c r="I12" s="134" t="s">
        <v>22</v>
      </c>
      <c r="J12" s="138" t="str">
        <f>'Rekapitulace stavby'!AN8</f>
        <v>22. 6. 2023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4" t="s">
        <v>24</v>
      </c>
      <c r="E14" s="36"/>
      <c r="F14" s="36"/>
      <c r="G14" s="36"/>
      <c r="H14" s="36"/>
      <c r="I14" s="134" t="s">
        <v>25</v>
      </c>
      <c r="J14" s="137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tr">
        <f>IF('Rekapitulace stavby'!E11="","",'Rekapitulace stavby'!E11)</f>
        <v xml:space="preserve"> </v>
      </c>
      <c r="F15" s="36"/>
      <c r="G15" s="36"/>
      <c r="H15" s="36"/>
      <c r="I15" s="134" t="s">
        <v>26</v>
      </c>
      <c r="J15" s="137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4" t="s">
        <v>27</v>
      </c>
      <c r="E17" s="36"/>
      <c r="F17" s="36"/>
      <c r="G17" s="36"/>
      <c r="H17" s="36"/>
      <c r="I17" s="134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7"/>
      <c r="G18" s="137"/>
      <c r="H18" s="137"/>
      <c r="I18" s="134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4" t="s">
        <v>29</v>
      </c>
      <c r="E20" s="36"/>
      <c r="F20" s="36"/>
      <c r="G20" s="36"/>
      <c r="H20" s="36"/>
      <c r="I20" s="134" t="s">
        <v>25</v>
      </c>
      <c r="J20" s="137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tr">
        <f>IF('Rekapitulace stavby'!E17="","",'Rekapitulace stavby'!E17)</f>
        <v xml:space="preserve"> </v>
      </c>
      <c r="F21" s="36"/>
      <c r="G21" s="36"/>
      <c r="H21" s="36"/>
      <c r="I21" s="134" t="s">
        <v>26</v>
      </c>
      <c r="J21" s="137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4" t="s">
        <v>31</v>
      </c>
      <c r="E23" s="36"/>
      <c r="F23" s="36"/>
      <c r="G23" s="36"/>
      <c r="H23" s="36"/>
      <c r="I23" s="134" t="s">
        <v>25</v>
      </c>
      <c r="J23" s="137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4" t="s">
        <v>26</v>
      </c>
      <c r="J24" s="137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4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3"/>
      <c r="E29" s="143"/>
      <c r="F29" s="143"/>
      <c r="G29" s="143"/>
      <c r="H29" s="143"/>
      <c r="I29" s="143"/>
      <c r="J29" s="143"/>
      <c r="K29" s="143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33</v>
      </c>
      <c r="E30" s="36"/>
      <c r="F30" s="36"/>
      <c r="G30" s="36"/>
      <c r="H30" s="36"/>
      <c r="I30" s="36"/>
      <c r="J30" s="145">
        <f>ROUND(J128,2)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3"/>
      <c r="E31" s="143"/>
      <c r="F31" s="143"/>
      <c r="G31" s="143"/>
      <c r="H31" s="143"/>
      <c r="I31" s="143"/>
      <c r="J31" s="143"/>
      <c r="K31" s="143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35</v>
      </c>
      <c r="G32" s="36"/>
      <c r="H32" s="36"/>
      <c r="I32" s="146" t="s">
        <v>34</v>
      </c>
      <c r="J32" s="146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37</v>
      </c>
      <c r="E33" s="134" t="s">
        <v>38</v>
      </c>
      <c r="F33" s="148">
        <f>ROUND((SUM(BE128:BE247)),2)</f>
        <v>0</v>
      </c>
      <c r="G33" s="36"/>
      <c r="H33" s="36"/>
      <c r="I33" s="149">
        <v>0.21</v>
      </c>
      <c r="J33" s="148">
        <f>ROUND(((SUM(BE128:BE247))*I33),2)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39</v>
      </c>
      <c r="F34" s="148">
        <f>ROUND((SUM(BF128:BF247)),2)</f>
        <v>0</v>
      </c>
      <c r="G34" s="36"/>
      <c r="H34" s="36"/>
      <c r="I34" s="149">
        <v>0.15</v>
      </c>
      <c r="J34" s="148">
        <f>ROUND(((SUM(BF128:BF247))*I34),2)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40</v>
      </c>
      <c r="F35" s="148">
        <f>ROUND((SUM(BG128:BG247)),2)</f>
        <v>0</v>
      </c>
      <c r="G35" s="36"/>
      <c r="H35" s="36"/>
      <c r="I35" s="149">
        <v>0.21</v>
      </c>
      <c r="J35" s="148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41</v>
      </c>
      <c r="F36" s="148">
        <f>ROUND((SUM(BH128:BH247)),2)</f>
        <v>0</v>
      </c>
      <c r="G36" s="36"/>
      <c r="H36" s="36"/>
      <c r="I36" s="149">
        <v>0.15</v>
      </c>
      <c r="J36" s="148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42</v>
      </c>
      <c r="F37" s="148">
        <f>ROUND((SUM(BI128:BI247)),2)</f>
        <v>0</v>
      </c>
      <c r="G37" s="36"/>
      <c r="H37" s="36"/>
      <c r="I37" s="149">
        <v>0</v>
      </c>
      <c r="J37" s="148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0</v>
      </c>
      <c r="K39" s="15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87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68" t="str">
        <f>E7</f>
        <v>Rekonstrukce propustku P16 v ulici K potoku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Základní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22. 6. 2023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9" t="s">
        <v>88</v>
      </c>
      <c r="D94" s="170"/>
      <c r="E94" s="170"/>
      <c r="F94" s="170"/>
      <c r="G94" s="170"/>
      <c r="H94" s="170"/>
      <c r="I94" s="170"/>
      <c r="J94" s="171" t="s">
        <v>89</v>
      </c>
      <c r="K94" s="17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2" t="s">
        <v>90</v>
      </c>
      <c r="D96" s="38"/>
      <c r="E96" s="38"/>
      <c r="F96" s="38"/>
      <c r="G96" s="38"/>
      <c r="H96" s="38"/>
      <c r="I96" s="38"/>
      <c r="J96" s="108">
        <f>J128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91</v>
      </c>
    </row>
    <row r="97" spans="1:31" s="9" customFormat="1" ht="24.95" customHeight="1">
      <c r="A97" s="9"/>
      <c r="B97" s="173"/>
      <c r="C97" s="174"/>
      <c r="D97" s="175" t="s">
        <v>92</v>
      </c>
      <c r="E97" s="176"/>
      <c r="F97" s="176"/>
      <c r="G97" s="176"/>
      <c r="H97" s="176"/>
      <c r="I97" s="176"/>
      <c r="J97" s="177">
        <f>J129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9"/>
      <c r="C98" s="180"/>
      <c r="D98" s="181" t="s">
        <v>93</v>
      </c>
      <c r="E98" s="182"/>
      <c r="F98" s="182"/>
      <c r="G98" s="182"/>
      <c r="H98" s="182"/>
      <c r="I98" s="182"/>
      <c r="J98" s="183">
        <f>J130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94</v>
      </c>
      <c r="E99" s="182"/>
      <c r="F99" s="182"/>
      <c r="G99" s="182"/>
      <c r="H99" s="182"/>
      <c r="I99" s="182"/>
      <c r="J99" s="183">
        <f>J155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95</v>
      </c>
      <c r="E100" s="182"/>
      <c r="F100" s="182"/>
      <c r="G100" s="182"/>
      <c r="H100" s="182"/>
      <c r="I100" s="182"/>
      <c r="J100" s="183">
        <f>J171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96</v>
      </c>
      <c r="E101" s="182"/>
      <c r="F101" s="182"/>
      <c r="G101" s="182"/>
      <c r="H101" s="182"/>
      <c r="I101" s="182"/>
      <c r="J101" s="183">
        <f>J180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97</v>
      </c>
      <c r="E102" s="182"/>
      <c r="F102" s="182"/>
      <c r="G102" s="182"/>
      <c r="H102" s="182"/>
      <c r="I102" s="182"/>
      <c r="J102" s="183">
        <f>J195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98</v>
      </c>
      <c r="E103" s="182"/>
      <c r="F103" s="182"/>
      <c r="G103" s="182"/>
      <c r="H103" s="182"/>
      <c r="I103" s="182"/>
      <c r="J103" s="183">
        <f>J202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99</v>
      </c>
      <c r="E104" s="182"/>
      <c r="F104" s="182"/>
      <c r="G104" s="182"/>
      <c r="H104" s="182"/>
      <c r="I104" s="182"/>
      <c r="J104" s="183">
        <f>J217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9"/>
      <c r="C105" s="180"/>
      <c r="D105" s="181" t="s">
        <v>100</v>
      </c>
      <c r="E105" s="182"/>
      <c r="F105" s="182"/>
      <c r="G105" s="182"/>
      <c r="H105" s="182"/>
      <c r="I105" s="182"/>
      <c r="J105" s="183">
        <f>J224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3"/>
      <c r="C106" s="174"/>
      <c r="D106" s="175" t="s">
        <v>101</v>
      </c>
      <c r="E106" s="176"/>
      <c r="F106" s="176"/>
      <c r="G106" s="176"/>
      <c r="H106" s="176"/>
      <c r="I106" s="176"/>
      <c r="J106" s="177">
        <f>J226</f>
        <v>0</v>
      </c>
      <c r="K106" s="174"/>
      <c r="L106" s="17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9"/>
      <c r="C107" s="180"/>
      <c r="D107" s="181" t="s">
        <v>102</v>
      </c>
      <c r="E107" s="182"/>
      <c r="F107" s="182"/>
      <c r="G107" s="182"/>
      <c r="H107" s="182"/>
      <c r="I107" s="182"/>
      <c r="J107" s="183">
        <f>J227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3"/>
      <c r="C108" s="174"/>
      <c r="D108" s="175" t="s">
        <v>103</v>
      </c>
      <c r="E108" s="176"/>
      <c r="F108" s="176"/>
      <c r="G108" s="176"/>
      <c r="H108" s="176"/>
      <c r="I108" s="176"/>
      <c r="J108" s="177">
        <f>J236</f>
        <v>0</v>
      </c>
      <c r="K108" s="174"/>
      <c r="L108" s="17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4" spans="1:31" s="2" customFormat="1" ht="6.95" customHeight="1">
      <c r="A114" s="36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95" customHeight="1">
      <c r="A115" s="36"/>
      <c r="B115" s="37"/>
      <c r="C115" s="21" t="s">
        <v>104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16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168" t="str">
        <f>E7</f>
        <v>Rekonstrukce propustku P16 v ulici K potoku</v>
      </c>
      <c r="F118" s="30"/>
      <c r="G118" s="30"/>
      <c r="H118" s="30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85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E9</f>
        <v>01 - Základní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20</v>
      </c>
      <c r="D122" s="38"/>
      <c r="E122" s="38"/>
      <c r="F122" s="25" t="str">
        <f>F12</f>
        <v xml:space="preserve"> </v>
      </c>
      <c r="G122" s="38"/>
      <c r="H122" s="38"/>
      <c r="I122" s="30" t="s">
        <v>22</v>
      </c>
      <c r="J122" s="77" t="str">
        <f>IF(J12="","",J12)</f>
        <v>22. 6. 2023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24</v>
      </c>
      <c r="D124" s="38"/>
      <c r="E124" s="38"/>
      <c r="F124" s="25" t="str">
        <f>E15</f>
        <v xml:space="preserve"> </v>
      </c>
      <c r="G124" s="38"/>
      <c r="H124" s="38"/>
      <c r="I124" s="30" t="s">
        <v>29</v>
      </c>
      <c r="J124" s="34" t="str">
        <f>E21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27</v>
      </c>
      <c r="D125" s="38"/>
      <c r="E125" s="38"/>
      <c r="F125" s="25" t="str">
        <f>IF(E18="","",E18)</f>
        <v>Vyplň údaj</v>
      </c>
      <c r="G125" s="38"/>
      <c r="H125" s="38"/>
      <c r="I125" s="30" t="s">
        <v>31</v>
      </c>
      <c r="J125" s="34" t="str">
        <f>E24</f>
        <v xml:space="preserve"> 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85"/>
      <c r="B127" s="186"/>
      <c r="C127" s="187" t="s">
        <v>105</v>
      </c>
      <c r="D127" s="188" t="s">
        <v>58</v>
      </c>
      <c r="E127" s="188" t="s">
        <v>54</v>
      </c>
      <c r="F127" s="188" t="s">
        <v>55</v>
      </c>
      <c r="G127" s="188" t="s">
        <v>106</v>
      </c>
      <c r="H127" s="188" t="s">
        <v>107</v>
      </c>
      <c r="I127" s="188" t="s">
        <v>108</v>
      </c>
      <c r="J127" s="189" t="s">
        <v>89</v>
      </c>
      <c r="K127" s="190" t="s">
        <v>109</v>
      </c>
      <c r="L127" s="191"/>
      <c r="M127" s="98" t="s">
        <v>1</v>
      </c>
      <c r="N127" s="99" t="s">
        <v>37</v>
      </c>
      <c r="O127" s="99" t="s">
        <v>110</v>
      </c>
      <c r="P127" s="99" t="s">
        <v>111</v>
      </c>
      <c r="Q127" s="99" t="s">
        <v>112</v>
      </c>
      <c r="R127" s="99" t="s">
        <v>113</v>
      </c>
      <c r="S127" s="99" t="s">
        <v>114</v>
      </c>
      <c r="T127" s="100" t="s">
        <v>115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pans="1:63" s="2" customFormat="1" ht="22.8" customHeight="1">
      <c r="A128" s="36"/>
      <c r="B128" s="37"/>
      <c r="C128" s="105" t="s">
        <v>116</v>
      </c>
      <c r="D128" s="38"/>
      <c r="E128" s="38"/>
      <c r="F128" s="38"/>
      <c r="G128" s="38"/>
      <c r="H128" s="38"/>
      <c r="I128" s="38"/>
      <c r="J128" s="192">
        <f>BK128</f>
        <v>0</v>
      </c>
      <c r="K128" s="38"/>
      <c r="L128" s="42"/>
      <c r="M128" s="101"/>
      <c r="N128" s="193"/>
      <c r="O128" s="102"/>
      <c r="P128" s="194">
        <f>P129+P226+P236</f>
        <v>0</v>
      </c>
      <c r="Q128" s="102"/>
      <c r="R128" s="194">
        <f>R129+R226+R236</f>
        <v>400.79166162</v>
      </c>
      <c r="S128" s="102"/>
      <c r="T128" s="195">
        <f>T129+T226+T236</f>
        <v>37.497499999999995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72</v>
      </c>
      <c r="AU128" s="15" t="s">
        <v>91</v>
      </c>
      <c r="BK128" s="196">
        <f>BK129+BK226+BK236</f>
        <v>0</v>
      </c>
    </row>
    <row r="129" spans="1:63" s="12" customFormat="1" ht="25.9" customHeight="1">
      <c r="A129" s="12"/>
      <c r="B129" s="197"/>
      <c r="C129" s="198"/>
      <c r="D129" s="199" t="s">
        <v>72</v>
      </c>
      <c r="E129" s="200" t="s">
        <v>117</v>
      </c>
      <c r="F129" s="200" t="s">
        <v>118</v>
      </c>
      <c r="G129" s="198"/>
      <c r="H129" s="198"/>
      <c r="I129" s="201"/>
      <c r="J129" s="202">
        <f>BK129</f>
        <v>0</v>
      </c>
      <c r="K129" s="198"/>
      <c r="L129" s="203"/>
      <c r="M129" s="204"/>
      <c r="N129" s="205"/>
      <c r="O129" s="205"/>
      <c r="P129" s="206">
        <f>P130+P155+P171+P180+P195+P202+P217+P224</f>
        <v>0</v>
      </c>
      <c r="Q129" s="205"/>
      <c r="R129" s="206">
        <f>R130+R155+R171+R180+R195+R202+R217+R224</f>
        <v>400.41168182</v>
      </c>
      <c r="S129" s="205"/>
      <c r="T129" s="207">
        <f>T130+T155+T171+T180+T195+T202+T217+T224</f>
        <v>37.497499999999995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72</v>
      </c>
      <c r="AU129" s="209" t="s">
        <v>73</v>
      </c>
      <c r="AY129" s="208" t="s">
        <v>119</v>
      </c>
      <c r="BK129" s="210">
        <f>BK130+BK155+BK171+BK180+BK195+BK202+BK217+BK224</f>
        <v>0</v>
      </c>
    </row>
    <row r="130" spans="1:63" s="12" customFormat="1" ht="22.8" customHeight="1">
      <c r="A130" s="12"/>
      <c r="B130" s="197"/>
      <c r="C130" s="198"/>
      <c r="D130" s="199" t="s">
        <v>72</v>
      </c>
      <c r="E130" s="211" t="s">
        <v>81</v>
      </c>
      <c r="F130" s="211" t="s">
        <v>120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SUM(P131:P154)</f>
        <v>0</v>
      </c>
      <c r="Q130" s="205"/>
      <c r="R130" s="206">
        <f>SUM(R131:R154)</f>
        <v>157.0059</v>
      </c>
      <c r="S130" s="205"/>
      <c r="T130" s="207">
        <f>SUM(T131:T154)</f>
        <v>27.737499999999997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81</v>
      </c>
      <c r="AT130" s="209" t="s">
        <v>72</v>
      </c>
      <c r="AU130" s="209" t="s">
        <v>81</v>
      </c>
      <c r="AY130" s="208" t="s">
        <v>119</v>
      </c>
      <c r="BK130" s="210">
        <f>SUM(BK131:BK154)</f>
        <v>0</v>
      </c>
    </row>
    <row r="131" spans="1:65" s="2" customFormat="1" ht="37.8" customHeight="1">
      <c r="A131" s="36"/>
      <c r="B131" s="37"/>
      <c r="C131" s="213" t="s">
        <v>81</v>
      </c>
      <c r="D131" s="213" t="s">
        <v>121</v>
      </c>
      <c r="E131" s="214" t="s">
        <v>122</v>
      </c>
      <c r="F131" s="215" t="s">
        <v>123</v>
      </c>
      <c r="G131" s="216" t="s">
        <v>124</v>
      </c>
      <c r="H131" s="217">
        <v>6.5</v>
      </c>
      <c r="I131" s="218"/>
      <c r="J131" s="219">
        <f>ROUND(I131*H131,2)</f>
        <v>0</v>
      </c>
      <c r="K131" s="220"/>
      <c r="L131" s="42"/>
      <c r="M131" s="221" t="s">
        <v>1</v>
      </c>
      <c r="N131" s="222" t="s">
        <v>38</v>
      </c>
      <c r="O131" s="89"/>
      <c r="P131" s="223">
        <f>O131*H131</f>
        <v>0</v>
      </c>
      <c r="Q131" s="223">
        <v>0</v>
      </c>
      <c r="R131" s="223">
        <f>Q131*H131</f>
        <v>0</v>
      </c>
      <c r="S131" s="223">
        <v>0.425</v>
      </c>
      <c r="T131" s="224">
        <f>S131*H131</f>
        <v>2.7624999999999997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5" t="s">
        <v>125</v>
      </c>
      <c r="AT131" s="225" t="s">
        <v>121</v>
      </c>
      <c r="AU131" s="225" t="s">
        <v>83</v>
      </c>
      <c r="AY131" s="15" t="s">
        <v>119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5" t="s">
        <v>81</v>
      </c>
      <c r="BK131" s="226">
        <f>ROUND(I131*H131,2)</f>
        <v>0</v>
      </c>
      <c r="BL131" s="15" t="s">
        <v>125</v>
      </c>
      <c r="BM131" s="225" t="s">
        <v>126</v>
      </c>
    </row>
    <row r="132" spans="1:65" s="2" customFormat="1" ht="24.15" customHeight="1">
      <c r="A132" s="36"/>
      <c r="B132" s="37"/>
      <c r="C132" s="213" t="s">
        <v>83</v>
      </c>
      <c r="D132" s="213" t="s">
        <v>121</v>
      </c>
      <c r="E132" s="214" t="s">
        <v>127</v>
      </c>
      <c r="F132" s="215" t="s">
        <v>128</v>
      </c>
      <c r="G132" s="216" t="s">
        <v>124</v>
      </c>
      <c r="H132" s="217">
        <v>45</v>
      </c>
      <c r="I132" s="218"/>
      <c r="J132" s="219">
        <f>ROUND(I132*H132,2)</f>
        <v>0</v>
      </c>
      <c r="K132" s="220"/>
      <c r="L132" s="42"/>
      <c r="M132" s="221" t="s">
        <v>1</v>
      </c>
      <c r="N132" s="222" t="s">
        <v>38</v>
      </c>
      <c r="O132" s="89"/>
      <c r="P132" s="223">
        <f>O132*H132</f>
        <v>0</v>
      </c>
      <c r="Q132" s="223">
        <v>0</v>
      </c>
      <c r="R132" s="223">
        <f>Q132*H132</f>
        <v>0</v>
      </c>
      <c r="S132" s="223">
        <v>0.325</v>
      </c>
      <c r="T132" s="224">
        <f>S132*H132</f>
        <v>14.625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5" t="s">
        <v>125</v>
      </c>
      <c r="AT132" s="225" t="s">
        <v>121</v>
      </c>
      <c r="AU132" s="225" t="s">
        <v>83</v>
      </c>
      <c r="AY132" s="15" t="s">
        <v>119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5" t="s">
        <v>81</v>
      </c>
      <c r="BK132" s="226">
        <f>ROUND(I132*H132,2)</f>
        <v>0</v>
      </c>
      <c r="BL132" s="15" t="s">
        <v>125</v>
      </c>
      <c r="BM132" s="225" t="s">
        <v>129</v>
      </c>
    </row>
    <row r="133" spans="1:65" s="2" customFormat="1" ht="24.15" customHeight="1">
      <c r="A133" s="36"/>
      <c r="B133" s="37"/>
      <c r="C133" s="213" t="s">
        <v>130</v>
      </c>
      <c r="D133" s="213" t="s">
        <v>121</v>
      </c>
      <c r="E133" s="214" t="s">
        <v>131</v>
      </c>
      <c r="F133" s="215" t="s">
        <v>132</v>
      </c>
      <c r="G133" s="216" t="s">
        <v>124</v>
      </c>
      <c r="H133" s="217">
        <v>45</v>
      </c>
      <c r="I133" s="218"/>
      <c r="J133" s="219">
        <f>ROUND(I133*H133,2)</f>
        <v>0</v>
      </c>
      <c r="K133" s="220"/>
      <c r="L133" s="42"/>
      <c r="M133" s="221" t="s">
        <v>1</v>
      </c>
      <c r="N133" s="222" t="s">
        <v>38</v>
      </c>
      <c r="O133" s="89"/>
      <c r="P133" s="223">
        <f>O133*H133</f>
        <v>0</v>
      </c>
      <c r="Q133" s="223">
        <v>8E-05</v>
      </c>
      <c r="R133" s="223">
        <f>Q133*H133</f>
        <v>0.0036000000000000003</v>
      </c>
      <c r="S133" s="223">
        <v>0.23</v>
      </c>
      <c r="T133" s="224">
        <f>S133*H133</f>
        <v>10.35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5" t="s">
        <v>125</v>
      </c>
      <c r="AT133" s="225" t="s">
        <v>121</v>
      </c>
      <c r="AU133" s="225" t="s">
        <v>83</v>
      </c>
      <c r="AY133" s="15" t="s">
        <v>119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5" t="s">
        <v>81</v>
      </c>
      <c r="BK133" s="226">
        <f>ROUND(I133*H133,2)</f>
        <v>0</v>
      </c>
      <c r="BL133" s="15" t="s">
        <v>125</v>
      </c>
      <c r="BM133" s="225" t="s">
        <v>133</v>
      </c>
    </row>
    <row r="134" spans="1:65" s="2" customFormat="1" ht="24.15" customHeight="1">
      <c r="A134" s="36"/>
      <c r="B134" s="37"/>
      <c r="C134" s="213" t="s">
        <v>125</v>
      </c>
      <c r="D134" s="213" t="s">
        <v>121</v>
      </c>
      <c r="E134" s="214" t="s">
        <v>134</v>
      </c>
      <c r="F134" s="215" t="s">
        <v>135</v>
      </c>
      <c r="G134" s="216" t="s">
        <v>124</v>
      </c>
      <c r="H134" s="217">
        <v>40</v>
      </c>
      <c r="I134" s="218"/>
      <c r="J134" s="219">
        <f>ROUND(I134*H134,2)</f>
        <v>0</v>
      </c>
      <c r="K134" s="220"/>
      <c r="L134" s="42"/>
      <c r="M134" s="221" t="s">
        <v>1</v>
      </c>
      <c r="N134" s="222" t="s">
        <v>38</v>
      </c>
      <c r="O134" s="89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5" t="s">
        <v>125</v>
      </c>
      <c r="AT134" s="225" t="s">
        <v>121</v>
      </c>
      <c r="AU134" s="225" t="s">
        <v>83</v>
      </c>
      <c r="AY134" s="15" t="s">
        <v>119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5" t="s">
        <v>81</v>
      </c>
      <c r="BK134" s="226">
        <f>ROUND(I134*H134,2)</f>
        <v>0</v>
      </c>
      <c r="BL134" s="15" t="s">
        <v>125</v>
      </c>
      <c r="BM134" s="225" t="s">
        <v>136</v>
      </c>
    </row>
    <row r="135" spans="1:65" s="2" customFormat="1" ht="33" customHeight="1">
      <c r="A135" s="36"/>
      <c r="B135" s="37"/>
      <c r="C135" s="213" t="s">
        <v>137</v>
      </c>
      <c r="D135" s="213" t="s">
        <v>121</v>
      </c>
      <c r="E135" s="214" t="s">
        <v>138</v>
      </c>
      <c r="F135" s="215" t="s">
        <v>139</v>
      </c>
      <c r="G135" s="216" t="s">
        <v>140</v>
      </c>
      <c r="H135" s="217">
        <v>127.25</v>
      </c>
      <c r="I135" s="218"/>
      <c r="J135" s="219">
        <f>ROUND(I135*H135,2)</f>
        <v>0</v>
      </c>
      <c r="K135" s="220"/>
      <c r="L135" s="42"/>
      <c r="M135" s="221" t="s">
        <v>1</v>
      </c>
      <c r="N135" s="222" t="s">
        <v>38</v>
      </c>
      <c r="O135" s="89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5" t="s">
        <v>125</v>
      </c>
      <c r="AT135" s="225" t="s">
        <v>121</v>
      </c>
      <c r="AU135" s="225" t="s">
        <v>83</v>
      </c>
      <c r="AY135" s="15" t="s">
        <v>119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5" t="s">
        <v>81</v>
      </c>
      <c r="BK135" s="226">
        <f>ROUND(I135*H135,2)</f>
        <v>0</v>
      </c>
      <c r="BL135" s="15" t="s">
        <v>125</v>
      </c>
      <c r="BM135" s="225" t="s">
        <v>141</v>
      </c>
    </row>
    <row r="136" spans="1:65" s="2" customFormat="1" ht="33" customHeight="1">
      <c r="A136" s="36"/>
      <c r="B136" s="37"/>
      <c r="C136" s="213" t="s">
        <v>142</v>
      </c>
      <c r="D136" s="213" t="s">
        <v>121</v>
      </c>
      <c r="E136" s="214" t="s">
        <v>143</v>
      </c>
      <c r="F136" s="215" t="s">
        <v>144</v>
      </c>
      <c r="G136" s="216" t="s">
        <v>140</v>
      </c>
      <c r="H136" s="217">
        <v>18.75</v>
      </c>
      <c r="I136" s="218"/>
      <c r="J136" s="219">
        <f>ROUND(I136*H136,2)</f>
        <v>0</v>
      </c>
      <c r="K136" s="220"/>
      <c r="L136" s="42"/>
      <c r="M136" s="221" t="s">
        <v>1</v>
      </c>
      <c r="N136" s="222" t="s">
        <v>38</v>
      </c>
      <c r="O136" s="89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5" t="s">
        <v>125</v>
      </c>
      <c r="AT136" s="225" t="s">
        <v>121</v>
      </c>
      <c r="AU136" s="225" t="s">
        <v>83</v>
      </c>
      <c r="AY136" s="15" t="s">
        <v>119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5" t="s">
        <v>81</v>
      </c>
      <c r="BK136" s="226">
        <f>ROUND(I136*H136,2)</f>
        <v>0</v>
      </c>
      <c r="BL136" s="15" t="s">
        <v>125</v>
      </c>
      <c r="BM136" s="225" t="s">
        <v>145</v>
      </c>
    </row>
    <row r="137" spans="1:65" s="2" customFormat="1" ht="37.8" customHeight="1">
      <c r="A137" s="36"/>
      <c r="B137" s="37"/>
      <c r="C137" s="213" t="s">
        <v>146</v>
      </c>
      <c r="D137" s="213" t="s">
        <v>121</v>
      </c>
      <c r="E137" s="214" t="s">
        <v>147</v>
      </c>
      <c r="F137" s="215" t="s">
        <v>148</v>
      </c>
      <c r="G137" s="216" t="s">
        <v>140</v>
      </c>
      <c r="H137" s="217">
        <v>16</v>
      </c>
      <c r="I137" s="218"/>
      <c r="J137" s="219">
        <f>ROUND(I137*H137,2)</f>
        <v>0</v>
      </c>
      <c r="K137" s="220"/>
      <c r="L137" s="42"/>
      <c r="M137" s="221" t="s">
        <v>1</v>
      </c>
      <c r="N137" s="222" t="s">
        <v>38</v>
      </c>
      <c r="O137" s="89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5" t="s">
        <v>125</v>
      </c>
      <c r="AT137" s="225" t="s">
        <v>121</v>
      </c>
      <c r="AU137" s="225" t="s">
        <v>83</v>
      </c>
      <c r="AY137" s="15" t="s">
        <v>119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5" t="s">
        <v>81</v>
      </c>
      <c r="BK137" s="226">
        <f>ROUND(I137*H137,2)</f>
        <v>0</v>
      </c>
      <c r="BL137" s="15" t="s">
        <v>125</v>
      </c>
      <c r="BM137" s="225" t="s">
        <v>149</v>
      </c>
    </row>
    <row r="138" spans="1:51" s="13" customFormat="1" ht="12">
      <c r="A138" s="13"/>
      <c r="B138" s="227"/>
      <c r="C138" s="228"/>
      <c r="D138" s="229" t="s">
        <v>150</v>
      </c>
      <c r="E138" s="230" t="s">
        <v>1</v>
      </c>
      <c r="F138" s="231" t="s">
        <v>151</v>
      </c>
      <c r="G138" s="228"/>
      <c r="H138" s="232">
        <v>16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150</v>
      </c>
      <c r="AU138" s="238" t="s">
        <v>83</v>
      </c>
      <c r="AV138" s="13" t="s">
        <v>83</v>
      </c>
      <c r="AW138" s="13" t="s">
        <v>30</v>
      </c>
      <c r="AX138" s="13" t="s">
        <v>81</v>
      </c>
      <c r="AY138" s="238" t="s">
        <v>119</v>
      </c>
    </row>
    <row r="139" spans="1:65" s="2" customFormat="1" ht="37.8" customHeight="1">
      <c r="A139" s="36"/>
      <c r="B139" s="37"/>
      <c r="C139" s="213" t="s">
        <v>152</v>
      </c>
      <c r="D139" s="213" t="s">
        <v>121</v>
      </c>
      <c r="E139" s="214" t="s">
        <v>153</v>
      </c>
      <c r="F139" s="215" t="s">
        <v>154</v>
      </c>
      <c r="G139" s="216" t="s">
        <v>140</v>
      </c>
      <c r="H139" s="217">
        <v>146</v>
      </c>
      <c r="I139" s="218"/>
      <c r="J139" s="219">
        <f>ROUND(I139*H139,2)</f>
        <v>0</v>
      </c>
      <c r="K139" s="220"/>
      <c r="L139" s="42"/>
      <c r="M139" s="221" t="s">
        <v>1</v>
      </c>
      <c r="N139" s="222" t="s">
        <v>38</v>
      </c>
      <c r="O139" s="89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5" t="s">
        <v>125</v>
      </c>
      <c r="AT139" s="225" t="s">
        <v>121</v>
      </c>
      <c r="AU139" s="225" t="s">
        <v>83</v>
      </c>
      <c r="AY139" s="15" t="s">
        <v>119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5" t="s">
        <v>81</v>
      </c>
      <c r="BK139" s="226">
        <f>ROUND(I139*H139,2)</f>
        <v>0</v>
      </c>
      <c r="BL139" s="15" t="s">
        <v>125</v>
      </c>
      <c r="BM139" s="225" t="s">
        <v>155</v>
      </c>
    </row>
    <row r="140" spans="1:51" s="13" customFormat="1" ht="12">
      <c r="A140" s="13"/>
      <c r="B140" s="227"/>
      <c r="C140" s="228"/>
      <c r="D140" s="229" t="s">
        <v>150</v>
      </c>
      <c r="E140" s="230" t="s">
        <v>1</v>
      </c>
      <c r="F140" s="231" t="s">
        <v>156</v>
      </c>
      <c r="G140" s="228"/>
      <c r="H140" s="232">
        <v>146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150</v>
      </c>
      <c r="AU140" s="238" t="s">
        <v>83</v>
      </c>
      <c r="AV140" s="13" t="s">
        <v>83</v>
      </c>
      <c r="AW140" s="13" t="s">
        <v>30</v>
      </c>
      <c r="AX140" s="13" t="s">
        <v>81</v>
      </c>
      <c r="AY140" s="238" t="s">
        <v>119</v>
      </c>
    </row>
    <row r="141" spans="1:65" s="2" customFormat="1" ht="24.15" customHeight="1">
      <c r="A141" s="36"/>
      <c r="B141" s="37"/>
      <c r="C141" s="213" t="s">
        <v>157</v>
      </c>
      <c r="D141" s="213" t="s">
        <v>121</v>
      </c>
      <c r="E141" s="214" t="s">
        <v>158</v>
      </c>
      <c r="F141" s="215" t="s">
        <v>159</v>
      </c>
      <c r="G141" s="216" t="s">
        <v>140</v>
      </c>
      <c r="H141" s="217">
        <v>162</v>
      </c>
      <c r="I141" s="218"/>
      <c r="J141" s="219">
        <f>ROUND(I141*H141,2)</f>
        <v>0</v>
      </c>
      <c r="K141" s="220"/>
      <c r="L141" s="42"/>
      <c r="M141" s="221" t="s">
        <v>1</v>
      </c>
      <c r="N141" s="222" t="s">
        <v>38</v>
      </c>
      <c r="O141" s="89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5" t="s">
        <v>125</v>
      </c>
      <c r="AT141" s="225" t="s">
        <v>121</v>
      </c>
      <c r="AU141" s="225" t="s">
        <v>83</v>
      </c>
      <c r="AY141" s="15" t="s">
        <v>119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5" t="s">
        <v>81</v>
      </c>
      <c r="BK141" s="226">
        <f>ROUND(I141*H141,2)</f>
        <v>0</v>
      </c>
      <c r="BL141" s="15" t="s">
        <v>125</v>
      </c>
      <c r="BM141" s="225" t="s">
        <v>160</v>
      </c>
    </row>
    <row r="142" spans="1:51" s="13" customFormat="1" ht="12">
      <c r="A142" s="13"/>
      <c r="B142" s="227"/>
      <c r="C142" s="228"/>
      <c r="D142" s="229" t="s">
        <v>150</v>
      </c>
      <c r="E142" s="230" t="s">
        <v>1</v>
      </c>
      <c r="F142" s="231" t="s">
        <v>161</v>
      </c>
      <c r="G142" s="228"/>
      <c r="H142" s="232">
        <v>162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150</v>
      </c>
      <c r="AU142" s="238" t="s">
        <v>83</v>
      </c>
      <c r="AV142" s="13" t="s">
        <v>83</v>
      </c>
      <c r="AW142" s="13" t="s">
        <v>30</v>
      </c>
      <c r="AX142" s="13" t="s">
        <v>81</v>
      </c>
      <c r="AY142" s="238" t="s">
        <v>119</v>
      </c>
    </row>
    <row r="143" spans="1:65" s="2" customFormat="1" ht="24.15" customHeight="1">
      <c r="A143" s="36"/>
      <c r="B143" s="37"/>
      <c r="C143" s="213" t="s">
        <v>162</v>
      </c>
      <c r="D143" s="213" t="s">
        <v>121</v>
      </c>
      <c r="E143" s="214" t="s">
        <v>163</v>
      </c>
      <c r="F143" s="215" t="s">
        <v>164</v>
      </c>
      <c r="G143" s="216" t="s">
        <v>165</v>
      </c>
      <c r="H143" s="217">
        <v>262.8</v>
      </c>
      <c r="I143" s="218"/>
      <c r="J143" s="219">
        <f>ROUND(I143*H143,2)</f>
        <v>0</v>
      </c>
      <c r="K143" s="220"/>
      <c r="L143" s="42"/>
      <c r="M143" s="221" t="s">
        <v>1</v>
      </c>
      <c r="N143" s="222" t="s">
        <v>38</v>
      </c>
      <c r="O143" s="89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5" t="s">
        <v>125</v>
      </c>
      <c r="AT143" s="225" t="s">
        <v>121</v>
      </c>
      <c r="AU143" s="225" t="s">
        <v>83</v>
      </c>
      <c r="AY143" s="15" t="s">
        <v>119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5" t="s">
        <v>81</v>
      </c>
      <c r="BK143" s="226">
        <f>ROUND(I143*H143,2)</f>
        <v>0</v>
      </c>
      <c r="BL143" s="15" t="s">
        <v>125</v>
      </c>
      <c r="BM143" s="225" t="s">
        <v>166</v>
      </c>
    </row>
    <row r="144" spans="1:51" s="13" customFormat="1" ht="12">
      <c r="A144" s="13"/>
      <c r="B144" s="227"/>
      <c r="C144" s="228"/>
      <c r="D144" s="229" t="s">
        <v>150</v>
      </c>
      <c r="E144" s="230" t="s">
        <v>1</v>
      </c>
      <c r="F144" s="231" t="s">
        <v>167</v>
      </c>
      <c r="G144" s="228"/>
      <c r="H144" s="232">
        <v>262.8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150</v>
      </c>
      <c r="AU144" s="238" t="s">
        <v>83</v>
      </c>
      <c r="AV144" s="13" t="s">
        <v>83</v>
      </c>
      <c r="AW144" s="13" t="s">
        <v>30</v>
      </c>
      <c r="AX144" s="13" t="s">
        <v>81</v>
      </c>
      <c r="AY144" s="238" t="s">
        <v>119</v>
      </c>
    </row>
    <row r="145" spans="1:65" s="2" customFormat="1" ht="16.5" customHeight="1">
      <c r="A145" s="36"/>
      <c r="B145" s="37"/>
      <c r="C145" s="213" t="s">
        <v>168</v>
      </c>
      <c r="D145" s="213" t="s">
        <v>121</v>
      </c>
      <c r="E145" s="214" t="s">
        <v>169</v>
      </c>
      <c r="F145" s="215" t="s">
        <v>170</v>
      </c>
      <c r="G145" s="216" t="s">
        <v>140</v>
      </c>
      <c r="H145" s="217">
        <v>154</v>
      </c>
      <c r="I145" s="218"/>
      <c r="J145" s="219">
        <f>ROUND(I145*H145,2)</f>
        <v>0</v>
      </c>
      <c r="K145" s="220"/>
      <c r="L145" s="42"/>
      <c r="M145" s="221" t="s">
        <v>1</v>
      </c>
      <c r="N145" s="222" t="s">
        <v>38</v>
      </c>
      <c r="O145" s="89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5" t="s">
        <v>125</v>
      </c>
      <c r="AT145" s="225" t="s">
        <v>121</v>
      </c>
      <c r="AU145" s="225" t="s">
        <v>83</v>
      </c>
      <c r="AY145" s="15" t="s">
        <v>119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5" t="s">
        <v>81</v>
      </c>
      <c r="BK145" s="226">
        <f>ROUND(I145*H145,2)</f>
        <v>0</v>
      </c>
      <c r="BL145" s="15" t="s">
        <v>125</v>
      </c>
      <c r="BM145" s="225" t="s">
        <v>171</v>
      </c>
    </row>
    <row r="146" spans="1:65" s="2" customFormat="1" ht="24.15" customHeight="1">
      <c r="A146" s="36"/>
      <c r="B146" s="37"/>
      <c r="C146" s="213" t="s">
        <v>172</v>
      </c>
      <c r="D146" s="213" t="s">
        <v>121</v>
      </c>
      <c r="E146" s="214" t="s">
        <v>173</v>
      </c>
      <c r="F146" s="215" t="s">
        <v>174</v>
      </c>
      <c r="G146" s="216" t="s">
        <v>140</v>
      </c>
      <c r="H146" s="217">
        <v>78.5</v>
      </c>
      <c r="I146" s="218"/>
      <c r="J146" s="219">
        <f>ROUND(I146*H146,2)</f>
        <v>0</v>
      </c>
      <c r="K146" s="220"/>
      <c r="L146" s="42"/>
      <c r="M146" s="221" t="s">
        <v>1</v>
      </c>
      <c r="N146" s="222" t="s">
        <v>38</v>
      </c>
      <c r="O146" s="89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5" t="s">
        <v>125</v>
      </c>
      <c r="AT146" s="225" t="s">
        <v>121</v>
      </c>
      <c r="AU146" s="225" t="s">
        <v>83</v>
      </c>
      <c r="AY146" s="15" t="s">
        <v>119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5" t="s">
        <v>81</v>
      </c>
      <c r="BK146" s="226">
        <f>ROUND(I146*H146,2)</f>
        <v>0</v>
      </c>
      <c r="BL146" s="15" t="s">
        <v>125</v>
      </c>
      <c r="BM146" s="225" t="s">
        <v>175</v>
      </c>
    </row>
    <row r="147" spans="1:65" s="2" customFormat="1" ht="24.15" customHeight="1">
      <c r="A147" s="36"/>
      <c r="B147" s="37"/>
      <c r="C147" s="239" t="s">
        <v>176</v>
      </c>
      <c r="D147" s="239" t="s">
        <v>177</v>
      </c>
      <c r="E147" s="240" t="s">
        <v>178</v>
      </c>
      <c r="F147" s="241" t="s">
        <v>179</v>
      </c>
      <c r="G147" s="242" t="s">
        <v>165</v>
      </c>
      <c r="H147" s="243">
        <v>157</v>
      </c>
      <c r="I147" s="244"/>
      <c r="J147" s="245">
        <f>ROUND(I147*H147,2)</f>
        <v>0</v>
      </c>
      <c r="K147" s="246"/>
      <c r="L147" s="247"/>
      <c r="M147" s="248" t="s">
        <v>1</v>
      </c>
      <c r="N147" s="249" t="s">
        <v>38</v>
      </c>
      <c r="O147" s="89"/>
      <c r="P147" s="223">
        <f>O147*H147</f>
        <v>0</v>
      </c>
      <c r="Q147" s="223">
        <v>1</v>
      </c>
      <c r="R147" s="223">
        <f>Q147*H147</f>
        <v>157</v>
      </c>
      <c r="S147" s="223">
        <v>0</v>
      </c>
      <c r="T147" s="22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5" t="s">
        <v>152</v>
      </c>
      <c r="AT147" s="225" t="s">
        <v>177</v>
      </c>
      <c r="AU147" s="225" t="s">
        <v>83</v>
      </c>
      <c r="AY147" s="15" t="s">
        <v>119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5" t="s">
        <v>81</v>
      </c>
      <c r="BK147" s="226">
        <f>ROUND(I147*H147,2)</f>
        <v>0</v>
      </c>
      <c r="BL147" s="15" t="s">
        <v>125</v>
      </c>
      <c r="BM147" s="225" t="s">
        <v>180</v>
      </c>
    </row>
    <row r="148" spans="1:51" s="13" customFormat="1" ht="12">
      <c r="A148" s="13"/>
      <c r="B148" s="227"/>
      <c r="C148" s="228"/>
      <c r="D148" s="229" t="s">
        <v>150</v>
      </c>
      <c r="E148" s="228"/>
      <c r="F148" s="231" t="s">
        <v>181</v>
      </c>
      <c r="G148" s="228"/>
      <c r="H148" s="232">
        <v>157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150</v>
      </c>
      <c r="AU148" s="238" t="s">
        <v>83</v>
      </c>
      <c r="AV148" s="13" t="s">
        <v>83</v>
      </c>
      <c r="AW148" s="13" t="s">
        <v>4</v>
      </c>
      <c r="AX148" s="13" t="s">
        <v>81</v>
      </c>
      <c r="AY148" s="238" t="s">
        <v>119</v>
      </c>
    </row>
    <row r="149" spans="1:65" s="2" customFormat="1" ht="24.15" customHeight="1">
      <c r="A149" s="36"/>
      <c r="B149" s="37"/>
      <c r="C149" s="213" t="s">
        <v>182</v>
      </c>
      <c r="D149" s="213" t="s">
        <v>121</v>
      </c>
      <c r="E149" s="214" t="s">
        <v>183</v>
      </c>
      <c r="F149" s="215" t="s">
        <v>184</v>
      </c>
      <c r="G149" s="216" t="s">
        <v>124</v>
      </c>
      <c r="H149" s="217">
        <v>40</v>
      </c>
      <c r="I149" s="218"/>
      <c r="J149" s="219">
        <f>ROUND(I149*H149,2)</f>
        <v>0</v>
      </c>
      <c r="K149" s="220"/>
      <c r="L149" s="42"/>
      <c r="M149" s="221" t="s">
        <v>1</v>
      </c>
      <c r="N149" s="222" t="s">
        <v>38</v>
      </c>
      <c r="O149" s="89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5" t="s">
        <v>125</v>
      </c>
      <c r="AT149" s="225" t="s">
        <v>121</v>
      </c>
      <c r="AU149" s="225" t="s">
        <v>83</v>
      </c>
      <c r="AY149" s="15" t="s">
        <v>119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5" t="s">
        <v>81</v>
      </c>
      <c r="BK149" s="226">
        <f>ROUND(I149*H149,2)</f>
        <v>0</v>
      </c>
      <c r="BL149" s="15" t="s">
        <v>125</v>
      </c>
      <c r="BM149" s="225" t="s">
        <v>185</v>
      </c>
    </row>
    <row r="150" spans="1:65" s="2" customFormat="1" ht="24.15" customHeight="1">
      <c r="A150" s="36"/>
      <c r="B150" s="37"/>
      <c r="C150" s="213" t="s">
        <v>8</v>
      </c>
      <c r="D150" s="213" t="s">
        <v>121</v>
      </c>
      <c r="E150" s="214" t="s">
        <v>186</v>
      </c>
      <c r="F150" s="215" t="s">
        <v>187</v>
      </c>
      <c r="G150" s="216" t="s">
        <v>124</v>
      </c>
      <c r="H150" s="217">
        <v>40</v>
      </c>
      <c r="I150" s="218"/>
      <c r="J150" s="219">
        <f>ROUND(I150*H150,2)</f>
        <v>0</v>
      </c>
      <c r="K150" s="220"/>
      <c r="L150" s="42"/>
      <c r="M150" s="221" t="s">
        <v>1</v>
      </c>
      <c r="N150" s="222" t="s">
        <v>38</v>
      </c>
      <c r="O150" s="89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5" t="s">
        <v>125</v>
      </c>
      <c r="AT150" s="225" t="s">
        <v>121</v>
      </c>
      <c r="AU150" s="225" t="s">
        <v>83</v>
      </c>
      <c r="AY150" s="15" t="s">
        <v>119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5" t="s">
        <v>81</v>
      </c>
      <c r="BK150" s="226">
        <f>ROUND(I150*H150,2)</f>
        <v>0</v>
      </c>
      <c r="BL150" s="15" t="s">
        <v>125</v>
      </c>
      <c r="BM150" s="225" t="s">
        <v>188</v>
      </c>
    </row>
    <row r="151" spans="1:65" s="2" customFormat="1" ht="16.5" customHeight="1">
      <c r="A151" s="36"/>
      <c r="B151" s="37"/>
      <c r="C151" s="239" t="s">
        <v>189</v>
      </c>
      <c r="D151" s="239" t="s">
        <v>177</v>
      </c>
      <c r="E151" s="240" t="s">
        <v>190</v>
      </c>
      <c r="F151" s="241" t="s">
        <v>191</v>
      </c>
      <c r="G151" s="242" t="s">
        <v>192</v>
      </c>
      <c r="H151" s="243">
        <v>2.3</v>
      </c>
      <c r="I151" s="244"/>
      <c r="J151" s="245">
        <f>ROUND(I151*H151,2)</f>
        <v>0</v>
      </c>
      <c r="K151" s="246"/>
      <c r="L151" s="247"/>
      <c r="M151" s="248" t="s">
        <v>1</v>
      </c>
      <c r="N151" s="249" t="s">
        <v>38</v>
      </c>
      <c r="O151" s="89"/>
      <c r="P151" s="223">
        <f>O151*H151</f>
        <v>0</v>
      </c>
      <c r="Q151" s="223">
        <v>0.001</v>
      </c>
      <c r="R151" s="223">
        <f>Q151*H151</f>
        <v>0.0023</v>
      </c>
      <c r="S151" s="223">
        <v>0</v>
      </c>
      <c r="T151" s="22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5" t="s">
        <v>152</v>
      </c>
      <c r="AT151" s="225" t="s">
        <v>177</v>
      </c>
      <c r="AU151" s="225" t="s">
        <v>83</v>
      </c>
      <c r="AY151" s="15" t="s">
        <v>119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5" t="s">
        <v>81</v>
      </c>
      <c r="BK151" s="226">
        <f>ROUND(I151*H151,2)</f>
        <v>0</v>
      </c>
      <c r="BL151" s="15" t="s">
        <v>125</v>
      </c>
      <c r="BM151" s="225" t="s">
        <v>193</v>
      </c>
    </row>
    <row r="152" spans="1:51" s="13" customFormat="1" ht="12">
      <c r="A152" s="13"/>
      <c r="B152" s="227"/>
      <c r="C152" s="228"/>
      <c r="D152" s="229" t="s">
        <v>150</v>
      </c>
      <c r="E152" s="230" t="s">
        <v>1</v>
      </c>
      <c r="F152" s="231" t="s">
        <v>194</v>
      </c>
      <c r="G152" s="228"/>
      <c r="H152" s="232">
        <v>2.3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150</v>
      </c>
      <c r="AU152" s="238" t="s">
        <v>83</v>
      </c>
      <c r="AV152" s="13" t="s">
        <v>83</v>
      </c>
      <c r="AW152" s="13" t="s">
        <v>30</v>
      </c>
      <c r="AX152" s="13" t="s">
        <v>81</v>
      </c>
      <c r="AY152" s="238" t="s">
        <v>119</v>
      </c>
    </row>
    <row r="153" spans="1:65" s="2" customFormat="1" ht="24.15" customHeight="1">
      <c r="A153" s="36"/>
      <c r="B153" s="37"/>
      <c r="C153" s="213" t="s">
        <v>195</v>
      </c>
      <c r="D153" s="213" t="s">
        <v>121</v>
      </c>
      <c r="E153" s="214" t="s">
        <v>196</v>
      </c>
      <c r="F153" s="215" t="s">
        <v>197</v>
      </c>
      <c r="G153" s="216" t="s">
        <v>124</v>
      </c>
      <c r="H153" s="217">
        <v>40</v>
      </c>
      <c r="I153" s="218"/>
      <c r="J153" s="219">
        <f>ROUND(I153*H153,2)</f>
        <v>0</v>
      </c>
      <c r="K153" s="220"/>
      <c r="L153" s="42"/>
      <c r="M153" s="221" t="s">
        <v>1</v>
      </c>
      <c r="N153" s="222" t="s">
        <v>38</v>
      </c>
      <c r="O153" s="89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5" t="s">
        <v>125</v>
      </c>
      <c r="AT153" s="225" t="s">
        <v>121</v>
      </c>
      <c r="AU153" s="225" t="s">
        <v>83</v>
      </c>
      <c r="AY153" s="15" t="s">
        <v>119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5" t="s">
        <v>81</v>
      </c>
      <c r="BK153" s="226">
        <f>ROUND(I153*H153,2)</f>
        <v>0</v>
      </c>
      <c r="BL153" s="15" t="s">
        <v>125</v>
      </c>
      <c r="BM153" s="225" t="s">
        <v>198</v>
      </c>
    </row>
    <row r="154" spans="1:65" s="2" customFormat="1" ht="24.15" customHeight="1">
      <c r="A154" s="36"/>
      <c r="B154" s="37"/>
      <c r="C154" s="213" t="s">
        <v>199</v>
      </c>
      <c r="D154" s="213" t="s">
        <v>121</v>
      </c>
      <c r="E154" s="214" t="s">
        <v>200</v>
      </c>
      <c r="F154" s="215" t="s">
        <v>201</v>
      </c>
      <c r="G154" s="216" t="s">
        <v>124</v>
      </c>
      <c r="H154" s="217">
        <v>108</v>
      </c>
      <c r="I154" s="218"/>
      <c r="J154" s="219">
        <f>ROUND(I154*H154,2)</f>
        <v>0</v>
      </c>
      <c r="K154" s="220"/>
      <c r="L154" s="42"/>
      <c r="M154" s="221" t="s">
        <v>1</v>
      </c>
      <c r="N154" s="222" t="s">
        <v>38</v>
      </c>
      <c r="O154" s="89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5" t="s">
        <v>125</v>
      </c>
      <c r="AT154" s="225" t="s">
        <v>121</v>
      </c>
      <c r="AU154" s="225" t="s">
        <v>83</v>
      </c>
      <c r="AY154" s="15" t="s">
        <v>119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5" t="s">
        <v>81</v>
      </c>
      <c r="BK154" s="226">
        <f>ROUND(I154*H154,2)</f>
        <v>0</v>
      </c>
      <c r="BL154" s="15" t="s">
        <v>125</v>
      </c>
      <c r="BM154" s="225" t="s">
        <v>202</v>
      </c>
    </row>
    <row r="155" spans="1:63" s="12" customFormat="1" ht="22.8" customHeight="1">
      <c r="A155" s="12"/>
      <c r="B155" s="197"/>
      <c r="C155" s="198"/>
      <c r="D155" s="199" t="s">
        <v>72</v>
      </c>
      <c r="E155" s="211" t="s">
        <v>83</v>
      </c>
      <c r="F155" s="211" t="s">
        <v>203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SUM(P156:P170)</f>
        <v>0</v>
      </c>
      <c r="Q155" s="205"/>
      <c r="R155" s="206">
        <f>SUM(R156:R170)</f>
        <v>54.066489000000004</v>
      </c>
      <c r="S155" s="205"/>
      <c r="T155" s="207">
        <f>SUM(T156:T170)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81</v>
      </c>
      <c r="AT155" s="209" t="s">
        <v>72</v>
      </c>
      <c r="AU155" s="209" t="s">
        <v>81</v>
      </c>
      <c r="AY155" s="208" t="s">
        <v>119</v>
      </c>
      <c r="BK155" s="210">
        <f>SUM(BK156:BK170)</f>
        <v>0</v>
      </c>
    </row>
    <row r="156" spans="1:65" s="2" customFormat="1" ht="33" customHeight="1">
      <c r="A156" s="36"/>
      <c r="B156" s="37"/>
      <c r="C156" s="213" t="s">
        <v>204</v>
      </c>
      <c r="D156" s="213" t="s">
        <v>121</v>
      </c>
      <c r="E156" s="214" t="s">
        <v>205</v>
      </c>
      <c r="F156" s="215" t="s">
        <v>206</v>
      </c>
      <c r="G156" s="216" t="s">
        <v>140</v>
      </c>
      <c r="H156" s="217">
        <v>4.19</v>
      </c>
      <c r="I156" s="218"/>
      <c r="J156" s="219">
        <f>ROUND(I156*H156,2)</f>
        <v>0</v>
      </c>
      <c r="K156" s="220"/>
      <c r="L156" s="42"/>
      <c r="M156" s="221" t="s">
        <v>1</v>
      </c>
      <c r="N156" s="222" t="s">
        <v>38</v>
      </c>
      <c r="O156" s="89"/>
      <c r="P156" s="223">
        <f>O156*H156</f>
        <v>0</v>
      </c>
      <c r="Q156" s="223">
        <v>1.665</v>
      </c>
      <c r="R156" s="223">
        <f>Q156*H156</f>
        <v>6.976350000000001</v>
      </c>
      <c r="S156" s="223">
        <v>0</v>
      </c>
      <c r="T156" s="22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5" t="s">
        <v>125</v>
      </c>
      <c r="AT156" s="225" t="s">
        <v>121</v>
      </c>
      <c r="AU156" s="225" t="s">
        <v>83</v>
      </c>
      <c r="AY156" s="15" t="s">
        <v>119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5" t="s">
        <v>81</v>
      </c>
      <c r="BK156" s="226">
        <f>ROUND(I156*H156,2)</f>
        <v>0</v>
      </c>
      <c r="BL156" s="15" t="s">
        <v>125</v>
      </c>
      <c r="BM156" s="225" t="s">
        <v>207</v>
      </c>
    </row>
    <row r="157" spans="1:65" s="2" customFormat="1" ht="33" customHeight="1">
      <c r="A157" s="36"/>
      <c r="B157" s="37"/>
      <c r="C157" s="213" t="s">
        <v>208</v>
      </c>
      <c r="D157" s="213" t="s">
        <v>121</v>
      </c>
      <c r="E157" s="214" t="s">
        <v>209</v>
      </c>
      <c r="F157" s="215" t="s">
        <v>210</v>
      </c>
      <c r="G157" s="216" t="s">
        <v>124</v>
      </c>
      <c r="H157" s="217">
        <v>65.5</v>
      </c>
      <c r="I157" s="218"/>
      <c r="J157" s="219">
        <f>ROUND(I157*H157,2)</f>
        <v>0</v>
      </c>
      <c r="K157" s="220"/>
      <c r="L157" s="42"/>
      <c r="M157" s="221" t="s">
        <v>1</v>
      </c>
      <c r="N157" s="222" t="s">
        <v>38</v>
      </c>
      <c r="O157" s="89"/>
      <c r="P157" s="223">
        <f>O157*H157</f>
        <v>0</v>
      </c>
      <c r="Q157" s="223">
        <v>0.00031</v>
      </c>
      <c r="R157" s="223">
        <f>Q157*H157</f>
        <v>0.020305</v>
      </c>
      <c r="S157" s="223">
        <v>0</v>
      </c>
      <c r="T157" s="22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5" t="s">
        <v>125</v>
      </c>
      <c r="AT157" s="225" t="s">
        <v>121</v>
      </c>
      <c r="AU157" s="225" t="s">
        <v>83</v>
      </c>
      <c r="AY157" s="15" t="s">
        <v>119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5" t="s">
        <v>81</v>
      </c>
      <c r="BK157" s="226">
        <f>ROUND(I157*H157,2)</f>
        <v>0</v>
      </c>
      <c r="BL157" s="15" t="s">
        <v>125</v>
      </c>
      <c r="BM157" s="225" t="s">
        <v>211</v>
      </c>
    </row>
    <row r="158" spans="1:65" s="2" customFormat="1" ht="24.15" customHeight="1">
      <c r="A158" s="36"/>
      <c r="B158" s="37"/>
      <c r="C158" s="239" t="s">
        <v>7</v>
      </c>
      <c r="D158" s="239" t="s">
        <v>177</v>
      </c>
      <c r="E158" s="240" t="s">
        <v>212</v>
      </c>
      <c r="F158" s="241" t="s">
        <v>213</v>
      </c>
      <c r="G158" s="242" t="s">
        <v>124</v>
      </c>
      <c r="H158" s="243">
        <v>77.585</v>
      </c>
      <c r="I158" s="244"/>
      <c r="J158" s="245">
        <f>ROUND(I158*H158,2)</f>
        <v>0</v>
      </c>
      <c r="K158" s="246"/>
      <c r="L158" s="247"/>
      <c r="M158" s="248" t="s">
        <v>1</v>
      </c>
      <c r="N158" s="249" t="s">
        <v>38</v>
      </c>
      <c r="O158" s="89"/>
      <c r="P158" s="223">
        <f>O158*H158</f>
        <v>0</v>
      </c>
      <c r="Q158" s="223">
        <v>0.0002</v>
      </c>
      <c r="R158" s="223">
        <f>Q158*H158</f>
        <v>0.015517</v>
      </c>
      <c r="S158" s="223">
        <v>0</v>
      </c>
      <c r="T158" s="22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5" t="s">
        <v>152</v>
      </c>
      <c r="AT158" s="225" t="s">
        <v>177</v>
      </c>
      <c r="AU158" s="225" t="s">
        <v>83</v>
      </c>
      <c r="AY158" s="15" t="s">
        <v>119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5" t="s">
        <v>81</v>
      </c>
      <c r="BK158" s="226">
        <f>ROUND(I158*H158,2)</f>
        <v>0</v>
      </c>
      <c r="BL158" s="15" t="s">
        <v>125</v>
      </c>
      <c r="BM158" s="225" t="s">
        <v>214</v>
      </c>
    </row>
    <row r="159" spans="1:51" s="13" customFormat="1" ht="12">
      <c r="A159" s="13"/>
      <c r="B159" s="227"/>
      <c r="C159" s="228"/>
      <c r="D159" s="229" t="s">
        <v>150</v>
      </c>
      <c r="E159" s="228"/>
      <c r="F159" s="231" t="s">
        <v>215</v>
      </c>
      <c r="G159" s="228"/>
      <c r="H159" s="232">
        <v>77.585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150</v>
      </c>
      <c r="AU159" s="238" t="s">
        <v>83</v>
      </c>
      <c r="AV159" s="13" t="s">
        <v>83</v>
      </c>
      <c r="AW159" s="13" t="s">
        <v>4</v>
      </c>
      <c r="AX159" s="13" t="s">
        <v>81</v>
      </c>
      <c r="AY159" s="238" t="s">
        <v>119</v>
      </c>
    </row>
    <row r="160" spans="1:65" s="2" customFormat="1" ht="24.15" customHeight="1">
      <c r="A160" s="36"/>
      <c r="B160" s="37"/>
      <c r="C160" s="213" t="s">
        <v>216</v>
      </c>
      <c r="D160" s="213" t="s">
        <v>121</v>
      </c>
      <c r="E160" s="214" t="s">
        <v>217</v>
      </c>
      <c r="F160" s="215" t="s">
        <v>218</v>
      </c>
      <c r="G160" s="216" t="s">
        <v>219</v>
      </c>
      <c r="H160" s="217">
        <v>17.32</v>
      </c>
      <c r="I160" s="218"/>
      <c r="J160" s="219">
        <f>ROUND(I160*H160,2)</f>
        <v>0</v>
      </c>
      <c r="K160" s="220"/>
      <c r="L160" s="42"/>
      <c r="M160" s="221" t="s">
        <v>1</v>
      </c>
      <c r="N160" s="222" t="s">
        <v>38</v>
      </c>
      <c r="O160" s="89"/>
      <c r="P160" s="223">
        <f>O160*H160</f>
        <v>0</v>
      </c>
      <c r="Q160" s="223">
        <v>0.00049</v>
      </c>
      <c r="R160" s="223">
        <f>Q160*H160</f>
        <v>0.0084868</v>
      </c>
      <c r="S160" s="223">
        <v>0</v>
      </c>
      <c r="T160" s="22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5" t="s">
        <v>125</v>
      </c>
      <c r="AT160" s="225" t="s">
        <v>121</v>
      </c>
      <c r="AU160" s="225" t="s">
        <v>83</v>
      </c>
      <c r="AY160" s="15" t="s">
        <v>119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5" t="s">
        <v>81</v>
      </c>
      <c r="BK160" s="226">
        <f>ROUND(I160*H160,2)</f>
        <v>0</v>
      </c>
      <c r="BL160" s="15" t="s">
        <v>125</v>
      </c>
      <c r="BM160" s="225" t="s">
        <v>220</v>
      </c>
    </row>
    <row r="161" spans="1:65" s="2" customFormat="1" ht="24.15" customHeight="1">
      <c r="A161" s="36"/>
      <c r="B161" s="37"/>
      <c r="C161" s="213" t="s">
        <v>221</v>
      </c>
      <c r="D161" s="213" t="s">
        <v>121</v>
      </c>
      <c r="E161" s="214" t="s">
        <v>222</v>
      </c>
      <c r="F161" s="215" t="s">
        <v>223</v>
      </c>
      <c r="G161" s="216" t="s">
        <v>140</v>
      </c>
      <c r="H161" s="217">
        <v>7.35</v>
      </c>
      <c r="I161" s="218"/>
      <c r="J161" s="219">
        <f>ROUND(I161*H161,2)</f>
        <v>0</v>
      </c>
      <c r="K161" s="220"/>
      <c r="L161" s="42"/>
      <c r="M161" s="221" t="s">
        <v>1</v>
      </c>
      <c r="N161" s="222" t="s">
        <v>38</v>
      </c>
      <c r="O161" s="89"/>
      <c r="P161" s="223">
        <f>O161*H161</f>
        <v>0</v>
      </c>
      <c r="Q161" s="223">
        <v>2.34579</v>
      </c>
      <c r="R161" s="223">
        <f>Q161*H161</f>
        <v>17.241556499999998</v>
      </c>
      <c r="S161" s="223">
        <v>0</v>
      </c>
      <c r="T161" s="22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5" t="s">
        <v>125</v>
      </c>
      <c r="AT161" s="225" t="s">
        <v>121</v>
      </c>
      <c r="AU161" s="225" t="s">
        <v>83</v>
      </c>
      <c r="AY161" s="15" t="s">
        <v>119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5" t="s">
        <v>81</v>
      </c>
      <c r="BK161" s="226">
        <f>ROUND(I161*H161,2)</f>
        <v>0</v>
      </c>
      <c r="BL161" s="15" t="s">
        <v>125</v>
      </c>
      <c r="BM161" s="225" t="s">
        <v>224</v>
      </c>
    </row>
    <row r="162" spans="1:65" s="2" customFormat="1" ht="24.15" customHeight="1">
      <c r="A162" s="36"/>
      <c r="B162" s="37"/>
      <c r="C162" s="213" t="s">
        <v>225</v>
      </c>
      <c r="D162" s="213" t="s">
        <v>121</v>
      </c>
      <c r="E162" s="214" t="s">
        <v>226</v>
      </c>
      <c r="F162" s="215" t="s">
        <v>227</v>
      </c>
      <c r="G162" s="216" t="s">
        <v>140</v>
      </c>
      <c r="H162" s="217">
        <v>0.1</v>
      </c>
      <c r="I162" s="218"/>
      <c r="J162" s="219">
        <f>ROUND(I162*H162,2)</f>
        <v>0</v>
      </c>
      <c r="K162" s="220"/>
      <c r="L162" s="42"/>
      <c r="M162" s="221" t="s">
        <v>1</v>
      </c>
      <c r="N162" s="222" t="s">
        <v>38</v>
      </c>
      <c r="O162" s="89"/>
      <c r="P162" s="223">
        <f>O162*H162</f>
        <v>0</v>
      </c>
      <c r="Q162" s="223">
        <v>2.55054</v>
      </c>
      <c r="R162" s="223">
        <f>Q162*H162</f>
        <v>0.255054</v>
      </c>
      <c r="S162" s="223">
        <v>0</v>
      </c>
      <c r="T162" s="22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5" t="s">
        <v>125</v>
      </c>
      <c r="AT162" s="225" t="s">
        <v>121</v>
      </c>
      <c r="AU162" s="225" t="s">
        <v>83</v>
      </c>
      <c r="AY162" s="15" t="s">
        <v>119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5" t="s">
        <v>81</v>
      </c>
      <c r="BK162" s="226">
        <f>ROUND(I162*H162,2)</f>
        <v>0</v>
      </c>
      <c r="BL162" s="15" t="s">
        <v>125</v>
      </c>
      <c r="BM162" s="225" t="s">
        <v>228</v>
      </c>
    </row>
    <row r="163" spans="1:65" s="2" customFormat="1" ht="24.15" customHeight="1">
      <c r="A163" s="36"/>
      <c r="B163" s="37"/>
      <c r="C163" s="213" t="s">
        <v>229</v>
      </c>
      <c r="D163" s="213" t="s">
        <v>121</v>
      </c>
      <c r="E163" s="214" t="s">
        <v>230</v>
      </c>
      <c r="F163" s="215" t="s">
        <v>231</v>
      </c>
      <c r="G163" s="216" t="s">
        <v>140</v>
      </c>
      <c r="H163" s="217">
        <v>7.35</v>
      </c>
      <c r="I163" s="218"/>
      <c r="J163" s="219">
        <f>ROUND(I163*H163,2)</f>
        <v>0</v>
      </c>
      <c r="K163" s="220"/>
      <c r="L163" s="42"/>
      <c r="M163" s="221" t="s">
        <v>1</v>
      </c>
      <c r="N163" s="222" t="s">
        <v>38</v>
      </c>
      <c r="O163" s="89"/>
      <c r="P163" s="223">
        <f>O163*H163</f>
        <v>0</v>
      </c>
      <c r="Q163" s="223">
        <v>0.04858</v>
      </c>
      <c r="R163" s="223">
        <f>Q163*H163</f>
        <v>0.35706299999999996</v>
      </c>
      <c r="S163" s="223">
        <v>0</v>
      </c>
      <c r="T163" s="22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5" t="s">
        <v>125</v>
      </c>
      <c r="AT163" s="225" t="s">
        <v>121</v>
      </c>
      <c r="AU163" s="225" t="s">
        <v>83</v>
      </c>
      <c r="AY163" s="15" t="s">
        <v>119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5" t="s">
        <v>81</v>
      </c>
      <c r="BK163" s="226">
        <f>ROUND(I163*H163,2)</f>
        <v>0</v>
      </c>
      <c r="BL163" s="15" t="s">
        <v>125</v>
      </c>
      <c r="BM163" s="225" t="s">
        <v>232</v>
      </c>
    </row>
    <row r="164" spans="1:65" s="2" customFormat="1" ht="24.15" customHeight="1">
      <c r="A164" s="36"/>
      <c r="B164" s="37"/>
      <c r="C164" s="213" t="s">
        <v>233</v>
      </c>
      <c r="D164" s="213" t="s">
        <v>121</v>
      </c>
      <c r="E164" s="214" t="s">
        <v>234</v>
      </c>
      <c r="F164" s="215" t="s">
        <v>235</v>
      </c>
      <c r="G164" s="216" t="s">
        <v>140</v>
      </c>
      <c r="H164" s="217">
        <v>10.89</v>
      </c>
      <c r="I164" s="218"/>
      <c r="J164" s="219">
        <f>ROUND(I164*H164,2)</f>
        <v>0</v>
      </c>
      <c r="K164" s="220"/>
      <c r="L164" s="42"/>
      <c r="M164" s="221" t="s">
        <v>1</v>
      </c>
      <c r="N164" s="222" t="s">
        <v>38</v>
      </c>
      <c r="O164" s="89"/>
      <c r="P164" s="223">
        <f>O164*H164</f>
        <v>0</v>
      </c>
      <c r="Q164" s="223">
        <v>2.55054</v>
      </c>
      <c r="R164" s="223">
        <f>Q164*H164</f>
        <v>27.7753806</v>
      </c>
      <c r="S164" s="223">
        <v>0</v>
      </c>
      <c r="T164" s="22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5" t="s">
        <v>125</v>
      </c>
      <c r="AT164" s="225" t="s">
        <v>121</v>
      </c>
      <c r="AU164" s="225" t="s">
        <v>83</v>
      </c>
      <c r="AY164" s="15" t="s">
        <v>119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5" t="s">
        <v>81</v>
      </c>
      <c r="BK164" s="226">
        <f>ROUND(I164*H164,2)</f>
        <v>0</v>
      </c>
      <c r="BL164" s="15" t="s">
        <v>125</v>
      </c>
      <c r="BM164" s="225" t="s">
        <v>236</v>
      </c>
    </row>
    <row r="165" spans="1:65" s="2" customFormat="1" ht="16.5" customHeight="1">
      <c r="A165" s="36"/>
      <c r="B165" s="37"/>
      <c r="C165" s="213" t="s">
        <v>237</v>
      </c>
      <c r="D165" s="213" t="s">
        <v>121</v>
      </c>
      <c r="E165" s="214" t="s">
        <v>238</v>
      </c>
      <c r="F165" s="215" t="s">
        <v>239</v>
      </c>
      <c r="G165" s="216" t="s">
        <v>124</v>
      </c>
      <c r="H165" s="217">
        <v>40.35</v>
      </c>
      <c r="I165" s="218"/>
      <c r="J165" s="219">
        <f>ROUND(I165*H165,2)</f>
        <v>0</v>
      </c>
      <c r="K165" s="220"/>
      <c r="L165" s="42"/>
      <c r="M165" s="221" t="s">
        <v>1</v>
      </c>
      <c r="N165" s="222" t="s">
        <v>38</v>
      </c>
      <c r="O165" s="89"/>
      <c r="P165" s="223">
        <f>O165*H165</f>
        <v>0</v>
      </c>
      <c r="Q165" s="223">
        <v>0.00144</v>
      </c>
      <c r="R165" s="223">
        <f>Q165*H165</f>
        <v>0.058104</v>
      </c>
      <c r="S165" s="223">
        <v>0</v>
      </c>
      <c r="T165" s="22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5" t="s">
        <v>125</v>
      </c>
      <c r="AT165" s="225" t="s">
        <v>121</v>
      </c>
      <c r="AU165" s="225" t="s">
        <v>83</v>
      </c>
      <c r="AY165" s="15" t="s">
        <v>119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5" t="s">
        <v>81</v>
      </c>
      <c r="BK165" s="226">
        <f>ROUND(I165*H165,2)</f>
        <v>0</v>
      </c>
      <c r="BL165" s="15" t="s">
        <v>125</v>
      </c>
      <c r="BM165" s="225" t="s">
        <v>240</v>
      </c>
    </row>
    <row r="166" spans="1:51" s="13" customFormat="1" ht="12">
      <c r="A166" s="13"/>
      <c r="B166" s="227"/>
      <c r="C166" s="228"/>
      <c r="D166" s="229" t="s">
        <v>150</v>
      </c>
      <c r="E166" s="230" t="s">
        <v>1</v>
      </c>
      <c r="F166" s="231" t="s">
        <v>241</v>
      </c>
      <c r="G166" s="228"/>
      <c r="H166" s="232">
        <v>40.35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150</v>
      </c>
      <c r="AU166" s="238" t="s">
        <v>83</v>
      </c>
      <c r="AV166" s="13" t="s">
        <v>83</v>
      </c>
      <c r="AW166" s="13" t="s">
        <v>30</v>
      </c>
      <c r="AX166" s="13" t="s">
        <v>81</v>
      </c>
      <c r="AY166" s="238" t="s">
        <v>119</v>
      </c>
    </row>
    <row r="167" spans="1:65" s="2" customFormat="1" ht="16.5" customHeight="1">
      <c r="A167" s="36"/>
      <c r="B167" s="37"/>
      <c r="C167" s="213" t="s">
        <v>242</v>
      </c>
      <c r="D167" s="213" t="s">
        <v>121</v>
      </c>
      <c r="E167" s="214" t="s">
        <v>243</v>
      </c>
      <c r="F167" s="215" t="s">
        <v>244</v>
      </c>
      <c r="G167" s="216" t="s">
        <v>124</v>
      </c>
      <c r="H167" s="217">
        <v>40.35</v>
      </c>
      <c r="I167" s="218"/>
      <c r="J167" s="219">
        <f>ROUND(I167*H167,2)</f>
        <v>0</v>
      </c>
      <c r="K167" s="220"/>
      <c r="L167" s="42"/>
      <c r="M167" s="221" t="s">
        <v>1</v>
      </c>
      <c r="N167" s="222" t="s">
        <v>38</v>
      </c>
      <c r="O167" s="89"/>
      <c r="P167" s="223">
        <f>O167*H167</f>
        <v>0</v>
      </c>
      <c r="Q167" s="223">
        <v>4E-05</v>
      </c>
      <c r="R167" s="223">
        <f>Q167*H167</f>
        <v>0.0016140000000000002</v>
      </c>
      <c r="S167" s="223">
        <v>0</v>
      </c>
      <c r="T167" s="22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5" t="s">
        <v>125</v>
      </c>
      <c r="AT167" s="225" t="s">
        <v>121</v>
      </c>
      <c r="AU167" s="225" t="s">
        <v>83</v>
      </c>
      <c r="AY167" s="15" t="s">
        <v>119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5" t="s">
        <v>81</v>
      </c>
      <c r="BK167" s="226">
        <f>ROUND(I167*H167,2)</f>
        <v>0</v>
      </c>
      <c r="BL167" s="15" t="s">
        <v>125</v>
      </c>
      <c r="BM167" s="225" t="s">
        <v>245</v>
      </c>
    </row>
    <row r="168" spans="1:51" s="13" customFormat="1" ht="12">
      <c r="A168" s="13"/>
      <c r="B168" s="227"/>
      <c r="C168" s="228"/>
      <c r="D168" s="229" t="s">
        <v>150</v>
      </c>
      <c r="E168" s="230" t="s">
        <v>1</v>
      </c>
      <c r="F168" s="231" t="s">
        <v>241</v>
      </c>
      <c r="G168" s="228"/>
      <c r="H168" s="232">
        <v>40.35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150</v>
      </c>
      <c r="AU168" s="238" t="s">
        <v>83</v>
      </c>
      <c r="AV168" s="13" t="s">
        <v>83</v>
      </c>
      <c r="AW168" s="13" t="s">
        <v>30</v>
      </c>
      <c r="AX168" s="13" t="s">
        <v>81</v>
      </c>
      <c r="AY168" s="238" t="s">
        <v>119</v>
      </c>
    </row>
    <row r="169" spans="1:65" s="2" customFormat="1" ht="24.15" customHeight="1">
      <c r="A169" s="36"/>
      <c r="B169" s="37"/>
      <c r="C169" s="213" t="s">
        <v>246</v>
      </c>
      <c r="D169" s="213" t="s">
        <v>121</v>
      </c>
      <c r="E169" s="214" t="s">
        <v>247</v>
      </c>
      <c r="F169" s="215" t="s">
        <v>248</v>
      </c>
      <c r="G169" s="216" t="s">
        <v>165</v>
      </c>
      <c r="H169" s="217">
        <v>1.307</v>
      </c>
      <c r="I169" s="218"/>
      <c r="J169" s="219">
        <f>ROUND(I169*H169,2)</f>
        <v>0</v>
      </c>
      <c r="K169" s="220"/>
      <c r="L169" s="42"/>
      <c r="M169" s="221" t="s">
        <v>1</v>
      </c>
      <c r="N169" s="222" t="s">
        <v>38</v>
      </c>
      <c r="O169" s="89"/>
      <c r="P169" s="223">
        <f>O169*H169</f>
        <v>0</v>
      </c>
      <c r="Q169" s="223">
        <v>1.0383</v>
      </c>
      <c r="R169" s="223">
        <f>Q169*H169</f>
        <v>1.3570581</v>
      </c>
      <c r="S169" s="223">
        <v>0</v>
      </c>
      <c r="T169" s="22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5" t="s">
        <v>125</v>
      </c>
      <c r="AT169" s="225" t="s">
        <v>121</v>
      </c>
      <c r="AU169" s="225" t="s">
        <v>83</v>
      </c>
      <c r="AY169" s="15" t="s">
        <v>119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5" t="s">
        <v>81</v>
      </c>
      <c r="BK169" s="226">
        <f>ROUND(I169*H169,2)</f>
        <v>0</v>
      </c>
      <c r="BL169" s="15" t="s">
        <v>125</v>
      </c>
      <c r="BM169" s="225" t="s">
        <v>249</v>
      </c>
    </row>
    <row r="170" spans="1:51" s="13" customFormat="1" ht="12">
      <c r="A170" s="13"/>
      <c r="B170" s="227"/>
      <c r="C170" s="228"/>
      <c r="D170" s="229" t="s">
        <v>150</v>
      </c>
      <c r="E170" s="230" t="s">
        <v>1</v>
      </c>
      <c r="F170" s="231" t="s">
        <v>250</v>
      </c>
      <c r="G170" s="228"/>
      <c r="H170" s="232">
        <v>1.307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150</v>
      </c>
      <c r="AU170" s="238" t="s">
        <v>83</v>
      </c>
      <c r="AV170" s="13" t="s">
        <v>83</v>
      </c>
      <c r="AW170" s="13" t="s">
        <v>30</v>
      </c>
      <c r="AX170" s="13" t="s">
        <v>81</v>
      </c>
      <c r="AY170" s="238" t="s">
        <v>119</v>
      </c>
    </row>
    <row r="171" spans="1:63" s="12" customFormat="1" ht="22.8" customHeight="1">
      <c r="A171" s="12"/>
      <c r="B171" s="197"/>
      <c r="C171" s="198"/>
      <c r="D171" s="199" t="s">
        <v>72</v>
      </c>
      <c r="E171" s="211" t="s">
        <v>130</v>
      </c>
      <c r="F171" s="211" t="s">
        <v>251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SUM(P172:P179)</f>
        <v>0</v>
      </c>
      <c r="Q171" s="205"/>
      <c r="R171" s="206">
        <f>SUM(R172:R179)</f>
        <v>18.441724599999997</v>
      </c>
      <c r="S171" s="205"/>
      <c r="T171" s="207">
        <f>SUM(T172:T179)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81</v>
      </c>
      <c r="AT171" s="209" t="s">
        <v>72</v>
      </c>
      <c r="AU171" s="209" t="s">
        <v>81</v>
      </c>
      <c r="AY171" s="208" t="s">
        <v>119</v>
      </c>
      <c r="BK171" s="210">
        <f>SUM(BK172:BK179)</f>
        <v>0</v>
      </c>
    </row>
    <row r="172" spans="1:65" s="2" customFormat="1" ht="24.15" customHeight="1">
      <c r="A172" s="36"/>
      <c r="B172" s="37"/>
      <c r="C172" s="213" t="s">
        <v>252</v>
      </c>
      <c r="D172" s="213" t="s">
        <v>121</v>
      </c>
      <c r="E172" s="214" t="s">
        <v>253</v>
      </c>
      <c r="F172" s="215" t="s">
        <v>254</v>
      </c>
      <c r="G172" s="216" t="s">
        <v>255</v>
      </c>
      <c r="H172" s="217">
        <v>6</v>
      </c>
      <c r="I172" s="218"/>
      <c r="J172" s="219">
        <f>ROUND(I172*H172,2)</f>
        <v>0</v>
      </c>
      <c r="K172" s="220"/>
      <c r="L172" s="42"/>
      <c r="M172" s="221" t="s">
        <v>1</v>
      </c>
      <c r="N172" s="222" t="s">
        <v>38</v>
      </c>
      <c r="O172" s="89"/>
      <c r="P172" s="223">
        <f>O172*H172</f>
        <v>0</v>
      </c>
      <c r="Q172" s="223">
        <v>0.00033</v>
      </c>
      <c r="R172" s="223">
        <f>Q172*H172</f>
        <v>0.00198</v>
      </c>
      <c r="S172" s="223">
        <v>0</v>
      </c>
      <c r="T172" s="22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5" t="s">
        <v>125</v>
      </c>
      <c r="AT172" s="225" t="s">
        <v>121</v>
      </c>
      <c r="AU172" s="225" t="s">
        <v>83</v>
      </c>
      <c r="AY172" s="15" t="s">
        <v>119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5" t="s">
        <v>81</v>
      </c>
      <c r="BK172" s="226">
        <f>ROUND(I172*H172,2)</f>
        <v>0</v>
      </c>
      <c r="BL172" s="15" t="s">
        <v>125</v>
      </c>
      <c r="BM172" s="225" t="s">
        <v>256</v>
      </c>
    </row>
    <row r="173" spans="1:65" s="2" customFormat="1" ht="16.5" customHeight="1">
      <c r="A173" s="36"/>
      <c r="B173" s="37"/>
      <c r="C173" s="239" t="s">
        <v>257</v>
      </c>
      <c r="D173" s="239" t="s">
        <v>177</v>
      </c>
      <c r="E173" s="240" t="s">
        <v>258</v>
      </c>
      <c r="F173" s="241" t="s">
        <v>259</v>
      </c>
      <c r="G173" s="242" t="s">
        <v>255</v>
      </c>
      <c r="H173" s="243">
        <v>6</v>
      </c>
      <c r="I173" s="244"/>
      <c r="J173" s="245">
        <f>ROUND(I173*H173,2)</f>
        <v>0</v>
      </c>
      <c r="K173" s="246"/>
      <c r="L173" s="247"/>
      <c r="M173" s="248" t="s">
        <v>1</v>
      </c>
      <c r="N173" s="249" t="s">
        <v>38</v>
      </c>
      <c r="O173" s="89"/>
      <c r="P173" s="223">
        <f>O173*H173</f>
        <v>0</v>
      </c>
      <c r="Q173" s="223">
        <v>0.0019</v>
      </c>
      <c r="R173" s="223">
        <f>Q173*H173</f>
        <v>0.0114</v>
      </c>
      <c r="S173" s="223">
        <v>0</v>
      </c>
      <c r="T173" s="22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5" t="s">
        <v>152</v>
      </c>
      <c r="AT173" s="225" t="s">
        <v>177</v>
      </c>
      <c r="AU173" s="225" t="s">
        <v>83</v>
      </c>
      <c r="AY173" s="15" t="s">
        <v>119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5" t="s">
        <v>81</v>
      </c>
      <c r="BK173" s="226">
        <f>ROUND(I173*H173,2)</f>
        <v>0</v>
      </c>
      <c r="BL173" s="15" t="s">
        <v>125</v>
      </c>
      <c r="BM173" s="225" t="s">
        <v>260</v>
      </c>
    </row>
    <row r="174" spans="1:65" s="2" customFormat="1" ht="16.5" customHeight="1">
      <c r="A174" s="36"/>
      <c r="B174" s="37"/>
      <c r="C174" s="213" t="s">
        <v>261</v>
      </c>
      <c r="D174" s="213" t="s">
        <v>121</v>
      </c>
      <c r="E174" s="214" t="s">
        <v>262</v>
      </c>
      <c r="F174" s="215" t="s">
        <v>263</v>
      </c>
      <c r="G174" s="216" t="s">
        <v>140</v>
      </c>
      <c r="H174" s="217">
        <v>1.75</v>
      </c>
      <c r="I174" s="218"/>
      <c r="J174" s="219">
        <f>ROUND(I174*H174,2)</f>
        <v>0</v>
      </c>
      <c r="K174" s="220"/>
      <c r="L174" s="42"/>
      <c r="M174" s="221" t="s">
        <v>1</v>
      </c>
      <c r="N174" s="222" t="s">
        <v>38</v>
      </c>
      <c r="O174" s="89"/>
      <c r="P174" s="223">
        <f>O174*H174</f>
        <v>0</v>
      </c>
      <c r="Q174" s="223">
        <v>2.50215</v>
      </c>
      <c r="R174" s="223">
        <f>Q174*H174</f>
        <v>4.3787625</v>
      </c>
      <c r="S174" s="223">
        <v>0</v>
      </c>
      <c r="T174" s="22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5" t="s">
        <v>125</v>
      </c>
      <c r="AT174" s="225" t="s">
        <v>121</v>
      </c>
      <c r="AU174" s="225" t="s">
        <v>83</v>
      </c>
      <c r="AY174" s="15" t="s">
        <v>119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5" t="s">
        <v>81</v>
      </c>
      <c r="BK174" s="226">
        <f>ROUND(I174*H174,2)</f>
        <v>0</v>
      </c>
      <c r="BL174" s="15" t="s">
        <v>125</v>
      </c>
      <c r="BM174" s="225" t="s">
        <v>264</v>
      </c>
    </row>
    <row r="175" spans="1:65" s="2" customFormat="1" ht="24.15" customHeight="1">
      <c r="A175" s="36"/>
      <c r="B175" s="37"/>
      <c r="C175" s="213" t="s">
        <v>265</v>
      </c>
      <c r="D175" s="213" t="s">
        <v>121</v>
      </c>
      <c r="E175" s="214" t="s">
        <v>266</v>
      </c>
      <c r="F175" s="215" t="s">
        <v>267</v>
      </c>
      <c r="G175" s="216" t="s">
        <v>140</v>
      </c>
      <c r="H175" s="217">
        <v>1.75</v>
      </c>
      <c r="I175" s="218"/>
      <c r="J175" s="219">
        <f>ROUND(I175*H175,2)</f>
        <v>0</v>
      </c>
      <c r="K175" s="220"/>
      <c r="L175" s="42"/>
      <c r="M175" s="221" t="s">
        <v>1</v>
      </c>
      <c r="N175" s="222" t="s">
        <v>38</v>
      </c>
      <c r="O175" s="89"/>
      <c r="P175" s="223">
        <f>O175*H175</f>
        <v>0</v>
      </c>
      <c r="Q175" s="223">
        <v>0.04858</v>
      </c>
      <c r="R175" s="223">
        <f>Q175*H175</f>
        <v>0.085015</v>
      </c>
      <c r="S175" s="223">
        <v>0</v>
      </c>
      <c r="T175" s="22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5" t="s">
        <v>125</v>
      </c>
      <c r="AT175" s="225" t="s">
        <v>121</v>
      </c>
      <c r="AU175" s="225" t="s">
        <v>83</v>
      </c>
      <c r="AY175" s="15" t="s">
        <v>119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5" t="s">
        <v>81</v>
      </c>
      <c r="BK175" s="226">
        <f>ROUND(I175*H175,2)</f>
        <v>0</v>
      </c>
      <c r="BL175" s="15" t="s">
        <v>125</v>
      </c>
      <c r="BM175" s="225" t="s">
        <v>268</v>
      </c>
    </row>
    <row r="176" spans="1:65" s="2" customFormat="1" ht="16.5" customHeight="1">
      <c r="A176" s="36"/>
      <c r="B176" s="37"/>
      <c r="C176" s="213" t="s">
        <v>269</v>
      </c>
      <c r="D176" s="213" t="s">
        <v>121</v>
      </c>
      <c r="E176" s="214" t="s">
        <v>270</v>
      </c>
      <c r="F176" s="215" t="s">
        <v>271</v>
      </c>
      <c r="G176" s="216" t="s">
        <v>140</v>
      </c>
      <c r="H176" s="217">
        <v>5.22</v>
      </c>
      <c r="I176" s="218"/>
      <c r="J176" s="219">
        <f>ROUND(I176*H176,2)</f>
        <v>0</v>
      </c>
      <c r="K176" s="220"/>
      <c r="L176" s="42"/>
      <c r="M176" s="221" t="s">
        <v>1</v>
      </c>
      <c r="N176" s="222" t="s">
        <v>38</v>
      </c>
      <c r="O176" s="89"/>
      <c r="P176" s="223">
        <f>O176*H176</f>
        <v>0</v>
      </c>
      <c r="Q176" s="223">
        <v>2.50209</v>
      </c>
      <c r="R176" s="223">
        <f>Q176*H176</f>
        <v>13.0609098</v>
      </c>
      <c r="S176" s="223">
        <v>0</v>
      </c>
      <c r="T176" s="22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5" t="s">
        <v>125</v>
      </c>
      <c r="AT176" s="225" t="s">
        <v>121</v>
      </c>
      <c r="AU176" s="225" t="s">
        <v>83</v>
      </c>
      <c r="AY176" s="15" t="s">
        <v>119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5" t="s">
        <v>81</v>
      </c>
      <c r="BK176" s="226">
        <f>ROUND(I176*H176,2)</f>
        <v>0</v>
      </c>
      <c r="BL176" s="15" t="s">
        <v>125</v>
      </c>
      <c r="BM176" s="225" t="s">
        <v>272</v>
      </c>
    </row>
    <row r="177" spans="1:65" s="2" customFormat="1" ht="24.15" customHeight="1">
      <c r="A177" s="36"/>
      <c r="B177" s="37"/>
      <c r="C177" s="213" t="s">
        <v>273</v>
      </c>
      <c r="D177" s="213" t="s">
        <v>121</v>
      </c>
      <c r="E177" s="214" t="s">
        <v>274</v>
      </c>
      <c r="F177" s="215" t="s">
        <v>275</v>
      </c>
      <c r="G177" s="216" t="s">
        <v>140</v>
      </c>
      <c r="H177" s="217">
        <v>5.22</v>
      </c>
      <c r="I177" s="218"/>
      <c r="J177" s="219">
        <f>ROUND(I177*H177,2)</f>
        <v>0</v>
      </c>
      <c r="K177" s="220"/>
      <c r="L177" s="42"/>
      <c r="M177" s="221" t="s">
        <v>1</v>
      </c>
      <c r="N177" s="222" t="s">
        <v>38</v>
      </c>
      <c r="O177" s="89"/>
      <c r="P177" s="223">
        <f>O177*H177</f>
        <v>0</v>
      </c>
      <c r="Q177" s="223">
        <v>0.04858</v>
      </c>
      <c r="R177" s="223">
        <f>Q177*H177</f>
        <v>0.25358759999999997</v>
      </c>
      <c r="S177" s="223">
        <v>0</v>
      </c>
      <c r="T177" s="224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5" t="s">
        <v>125</v>
      </c>
      <c r="AT177" s="225" t="s">
        <v>121</v>
      </c>
      <c r="AU177" s="225" t="s">
        <v>83</v>
      </c>
      <c r="AY177" s="15" t="s">
        <v>119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5" t="s">
        <v>81</v>
      </c>
      <c r="BK177" s="226">
        <f>ROUND(I177*H177,2)</f>
        <v>0</v>
      </c>
      <c r="BL177" s="15" t="s">
        <v>125</v>
      </c>
      <c r="BM177" s="225" t="s">
        <v>276</v>
      </c>
    </row>
    <row r="178" spans="1:65" s="2" customFormat="1" ht="16.5" customHeight="1">
      <c r="A178" s="36"/>
      <c r="B178" s="37"/>
      <c r="C178" s="213" t="s">
        <v>277</v>
      </c>
      <c r="D178" s="213" t="s">
        <v>121</v>
      </c>
      <c r="E178" s="214" t="s">
        <v>278</v>
      </c>
      <c r="F178" s="215" t="s">
        <v>279</v>
      </c>
      <c r="G178" s="216" t="s">
        <v>165</v>
      </c>
      <c r="H178" s="217">
        <v>0.626</v>
      </c>
      <c r="I178" s="218"/>
      <c r="J178" s="219">
        <f>ROUND(I178*H178,2)</f>
        <v>0</v>
      </c>
      <c r="K178" s="220"/>
      <c r="L178" s="42"/>
      <c r="M178" s="221" t="s">
        <v>1</v>
      </c>
      <c r="N178" s="222" t="s">
        <v>38</v>
      </c>
      <c r="O178" s="89"/>
      <c r="P178" s="223">
        <f>O178*H178</f>
        <v>0</v>
      </c>
      <c r="Q178" s="223">
        <v>1.03845</v>
      </c>
      <c r="R178" s="223">
        <f>Q178*H178</f>
        <v>0.6500697000000001</v>
      </c>
      <c r="S178" s="223">
        <v>0</v>
      </c>
      <c r="T178" s="22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5" t="s">
        <v>125</v>
      </c>
      <c r="AT178" s="225" t="s">
        <v>121</v>
      </c>
      <c r="AU178" s="225" t="s">
        <v>83</v>
      </c>
      <c r="AY178" s="15" t="s">
        <v>119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5" t="s">
        <v>81</v>
      </c>
      <c r="BK178" s="226">
        <f>ROUND(I178*H178,2)</f>
        <v>0</v>
      </c>
      <c r="BL178" s="15" t="s">
        <v>125</v>
      </c>
      <c r="BM178" s="225" t="s">
        <v>280</v>
      </c>
    </row>
    <row r="179" spans="1:51" s="13" customFormat="1" ht="12">
      <c r="A179" s="13"/>
      <c r="B179" s="227"/>
      <c r="C179" s="228"/>
      <c r="D179" s="229" t="s">
        <v>150</v>
      </c>
      <c r="E179" s="230" t="s">
        <v>1</v>
      </c>
      <c r="F179" s="231" t="s">
        <v>281</v>
      </c>
      <c r="G179" s="228"/>
      <c r="H179" s="232">
        <v>0.626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8" t="s">
        <v>150</v>
      </c>
      <c r="AU179" s="238" t="s">
        <v>83</v>
      </c>
      <c r="AV179" s="13" t="s">
        <v>83</v>
      </c>
      <c r="AW179" s="13" t="s">
        <v>30</v>
      </c>
      <c r="AX179" s="13" t="s">
        <v>81</v>
      </c>
      <c r="AY179" s="238" t="s">
        <v>119</v>
      </c>
    </row>
    <row r="180" spans="1:63" s="12" customFormat="1" ht="22.8" customHeight="1">
      <c r="A180" s="12"/>
      <c r="B180" s="197"/>
      <c r="C180" s="198"/>
      <c r="D180" s="199" t="s">
        <v>72</v>
      </c>
      <c r="E180" s="211" t="s">
        <v>125</v>
      </c>
      <c r="F180" s="211" t="s">
        <v>282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SUM(P181:P194)</f>
        <v>0</v>
      </c>
      <c r="Q180" s="205"/>
      <c r="R180" s="206">
        <f>SUM(R181:R194)</f>
        <v>98.8927208</v>
      </c>
      <c r="S180" s="205"/>
      <c r="T180" s="207">
        <f>SUM(T181:T194)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81</v>
      </c>
      <c r="AT180" s="209" t="s">
        <v>72</v>
      </c>
      <c r="AU180" s="209" t="s">
        <v>81</v>
      </c>
      <c r="AY180" s="208" t="s">
        <v>119</v>
      </c>
      <c r="BK180" s="210">
        <f>SUM(BK181:BK194)</f>
        <v>0</v>
      </c>
    </row>
    <row r="181" spans="1:65" s="2" customFormat="1" ht="16.5" customHeight="1">
      <c r="A181" s="36"/>
      <c r="B181" s="37"/>
      <c r="C181" s="213" t="s">
        <v>283</v>
      </c>
      <c r="D181" s="213" t="s">
        <v>121</v>
      </c>
      <c r="E181" s="214" t="s">
        <v>284</v>
      </c>
      <c r="F181" s="215" t="s">
        <v>285</v>
      </c>
      <c r="G181" s="216" t="s">
        <v>140</v>
      </c>
      <c r="H181" s="217">
        <v>29.04</v>
      </c>
      <c r="I181" s="218"/>
      <c r="J181" s="219">
        <f>ROUND(I181*H181,2)</f>
        <v>0</v>
      </c>
      <c r="K181" s="220"/>
      <c r="L181" s="42"/>
      <c r="M181" s="221" t="s">
        <v>1</v>
      </c>
      <c r="N181" s="222" t="s">
        <v>38</v>
      </c>
      <c r="O181" s="89"/>
      <c r="P181" s="223">
        <f>O181*H181</f>
        <v>0</v>
      </c>
      <c r="Q181" s="223">
        <v>2.5022</v>
      </c>
      <c r="R181" s="223">
        <f>Q181*H181</f>
        <v>72.663888</v>
      </c>
      <c r="S181" s="223">
        <v>0</v>
      </c>
      <c r="T181" s="22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5" t="s">
        <v>125</v>
      </c>
      <c r="AT181" s="225" t="s">
        <v>121</v>
      </c>
      <c r="AU181" s="225" t="s">
        <v>83</v>
      </c>
      <c r="AY181" s="15" t="s">
        <v>119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5" t="s">
        <v>81</v>
      </c>
      <c r="BK181" s="226">
        <f>ROUND(I181*H181,2)</f>
        <v>0</v>
      </c>
      <c r="BL181" s="15" t="s">
        <v>125</v>
      </c>
      <c r="BM181" s="225" t="s">
        <v>286</v>
      </c>
    </row>
    <row r="182" spans="1:51" s="13" customFormat="1" ht="12">
      <c r="A182" s="13"/>
      <c r="B182" s="227"/>
      <c r="C182" s="228"/>
      <c r="D182" s="229" t="s">
        <v>150</v>
      </c>
      <c r="E182" s="230" t="s">
        <v>1</v>
      </c>
      <c r="F182" s="231" t="s">
        <v>287</v>
      </c>
      <c r="G182" s="228"/>
      <c r="H182" s="232">
        <v>29.04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150</v>
      </c>
      <c r="AU182" s="238" t="s">
        <v>83</v>
      </c>
      <c r="AV182" s="13" t="s">
        <v>83</v>
      </c>
      <c r="AW182" s="13" t="s">
        <v>30</v>
      </c>
      <c r="AX182" s="13" t="s">
        <v>81</v>
      </c>
      <c r="AY182" s="238" t="s">
        <v>119</v>
      </c>
    </row>
    <row r="183" spans="1:65" s="2" customFormat="1" ht="33" customHeight="1">
      <c r="A183" s="36"/>
      <c r="B183" s="37"/>
      <c r="C183" s="213" t="s">
        <v>288</v>
      </c>
      <c r="D183" s="213" t="s">
        <v>121</v>
      </c>
      <c r="E183" s="214" t="s">
        <v>289</v>
      </c>
      <c r="F183" s="215" t="s">
        <v>290</v>
      </c>
      <c r="G183" s="216" t="s">
        <v>140</v>
      </c>
      <c r="H183" s="217">
        <v>29.04</v>
      </c>
      <c r="I183" s="218"/>
      <c r="J183" s="219">
        <f>ROUND(I183*H183,2)</f>
        <v>0</v>
      </c>
      <c r="K183" s="220"/>
      <c r="L183" s="42"/>
      <c r="M183" s="221" t="s">
        <v>1</v>
      </c>
      <c r="N183" s="222" t="s">
        <v>38</v>
      </c>
      <c r="O183" s="89"/>
      <c r="P183" s="223">
        <f>O183*H183</f>
        <v>0</v>
      </c>
      <c r="Q183" s="223">
        <v>0.04858</v>
      </c>
      <c r="R183" s="223">
        <f>Q183*H183</f>
        <v>1.4107631999999999</v>
      </c>
      <c r="S183" s="223">
        <v>0</v>
      </c>
      <c r="T183" s="22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5" t="s">
        <v>125</v>
      </c>
      <c r="AT183" s="225" t="s">
        <v>121</v>
      </c>
      <c r="AU183" s="225" t="s">
        <v>83</v>
      </c>
      <c r="AY183" s="15" t="s">
        <v>119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5" t="s">
        <v>81</v>
      </c>
      <c r="BK183" s="226">
        <f>ROUND(I183*H183,2)</f>
        <v>0</v>
      </c>
      <c r="BL183" s="15" t="s">
        <v>125</v>
      </c>
      <c r="BM183" s="225" t="s">
        <v>291</v>
      </c>
    </row>
    <row r="184" spans="1:51" s="13" customFormat="1" ht="12">
      <c r="A184" s="13"/>
      <c r="B184" s="227"/>
      <c r="C184" s="228"/>
      <c r="D184" s="229" t="s">
        <v>150</v>
      </c>
      <c r="E184" s="230" t="s">
        <v>1</v>
      </c>
      <c r="F184" s="231" t="s">
        <v>287</v>
      </c>
      <c r="G184" s="228"/>
      <c r="H184" s="232">
        <v>29.04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150</v>
      </c>
      <c r="AU184" s="238" t="s">
        <v>83</v>
      </c>
      <c r="AV184" s="13" t="s">
        <v>83</v>
      </c>
      <c r="AW184" s="13" t="s">
        <v>30</v>
      </c>
      <c r="AX184" s="13" t="s">
        <v>81</v>
      </c>
      <c r="AY184" s="238" t="s">
        <v>119</v>
      </c>
    </row>
    <row r="185" spans="1:65" s="2" customFormat="1" ht="16.5" customHeight="1">
      <c r="A185" s="36"/>
      <c r="B185" s="37"/>
      <c r="C185" s="213" t="s">
        <v>292</v>
      </c>
      <c r="D185" s="213" t="s">
        <v>121</v>
      </c>
      <c r="E185" s="214" t="s">
        <v>293</v>
      </c>
      <c r="F185" s="215" t="s">
        <v>294</v>
      </c>
      <c r="G185" s="216" t="s">
        <v>124</v>
      </c>
      <c r="H185" s="217">
        <v>58.5</v>
      </c>
      <c r="I185" s="218"/>
      <c r="J185" s="219">
        <f>ROUND(I185*H185,2)</f>
        <v>0</v>
      </c>
      <c r="K185" s="220"/>
      <c r="L185" s="42"/>
      <c r="M185" s="221" t="s">
        <v>1</v>
      </c>
      <c r="N185" s="222" t="s">
        <v>38</v>
      </c>
      <c r="O185" s="89"/>
      <c r="P185" s="223">
        <f>O185*H185</f>
        <v>0</v>
      </c>
      <c r="Q185" s="223">
        <v>0.01882</v>
      </c>
      <c r="R185" s="223">
        <f>Q185*H185</f>
        <v>1.10097</v>
      </c>
      <c r="S185" s="223">
        <v>0</v>
      </c>
      <c r="T185" s="22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5" t="s">
        <v>125</v>
      </c>
      <c r="AT185" s="225" t="s">
        <v>121</v>
      </c>
      <c r="AU185" s="225" t="s">
        <v>83</v>
      </c>
      <c r="AY185" s="15" t="s">
        <v>119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5" t="s">
        <v>81</v>
      </c>
      <c r="BK185" s="226">
        <f>ROUND(I185*H185,2)</f>
        <v>0</v>
      </c>
      <c r="BL185" s="15" t="s">
        <v>125</v>
      </c>
      <c r="BM185" s="225" t="s">
        <v>295</v>
      </c>
    </row>
    <row r="186" spans="1:65" s="2" customFormat="1" ht="16.5" customHeight="1">
      <c r="A186" s="36"/>
      <c r="B186" s="37"/>
      <c r="C186" s="213" t="s">
        <v>296</v>
      </c>
      <c r="D186" s="213" t="s">
        <v>121</v>
      </c>
      <c r="E186" s="214" t="s">
        <v>297</v>
      </c>
      <c r="F186" s="215" t="s">
        <v>298</v>
      </c>
      <c r="G186" s="216" t="s">
        <v>124</v>
      </c>
      <c r="H186" s="217">
        <v>15.75</v>
      </c>
      <c r="I186" s="218"/>
      <c r="J186" s="219">
        <f>ROUND(I186*H186,2)</f>
        <v>0</v>
      </c>
      <c r="K186" s="220"/>
      <c r="L186" s="42"/>
      <c r="M186" s="221" t="s">
        <v>1</v>
      </c>
      <c r="N186" s="222" t="s">
        <v>38</v>
      </c>
      <c r="O186" s="89"/>
      <c r="P186" s="223">
        <f>O186*H186</f>
        <v>0</v>
      </c>
      <c r="Q186" s="223">
        <v>0.00498</v>
      </c>
      <c r="R186" s="223">
        <f>Q186*H186</f>
        <v>0.078435</v>
      </c>
      <c r="S186" s="223">
        <v>0</v>
      </c>
      <c r="T186" s="22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5" t="s">
        <v>125</v>
      </c>
      <c r="AT186" s="225" t="s">
        <v>121</v>
      </c>
      <c r="AU186" s="225" t="s">
        <v>83</v>
      </c>
      <c r="AY186" s="15" t="s">
        <v>119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5" t="s">
        <v>81</v>
      </c>
      <c r="BK186" s="226">
        <f>ROUND(I186*H186,2)</f>
        <v>0</v>
      </c>
      <c r="BL186" s="15" t="s">
        <v>125</v>
      </c>
      <c r="BM186" s="225" t="s">
        <v>299</v>
      </c>
    </row>
    <row r="187" spans="1:65" s="2" customFormat="1" ht="16.5" customHeight="1">
      <c r="A187" s="36"/>
      <c r="B187" s="37"/>
      <c r="C187" s="213" t="s">
        <v>300</v>
      </c>
      <c r="D187" s="213" t="s">
        <v>121</v>
      </c>
      <c r="E187" s="214" t="s">
        <v>301</v>
      </c>
      <c r="F187" s="215" t="s">
        <v>302</v>
      </c>
      <c r="G187" s="216" t="s">
        <v>124</v>
      </c>
      <c r="H187" s="217">
        <v>58.5</v>
      </c>
      <c r="I187" s="218"/>
      <c r="J187" s="219">
        <f>ROUND(I187*H187,2)</f>
        <v>0</v>
      </c>
      <c r="K187" s="220"/>
      <c r="L187" s="42"/>
      <c r="M187" s="221" t="s">
        <v>1</v>
      </c>
      <c r="N187" s="222" t="s">
        <v>38</v>
      </c>
      <c r="O187" s="89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5" t="s">
        <v>125</v>
      </c>
      <c r="AT187" s="225" t="s">
        <v>121</v>
      </c>
      <c r="AU187" s="225" t="s">
        <v>83</v>
      </c>
      <c r="AY187" s="15" t="s">
        <v>119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5" t="s">
        <v>81</v>
      </c>
      <c r="BK187" s="226">
        <f>ROUND(I187*H187,2)</f>
        <v>0</v>
      </c>
      <c r="BL187" s="15" t="s">
        <v>125</v>
      </c>
      <c r="BM187" s="225" t="s">
        <v>303</v>
      </c>
    </row>
    <row r="188" spans="1:65" s="2" customFormat="1" ht="16.5" customHeight="1">
      <c r="A188" s="36"/>
      <c r="B188" s="37"/>
      <c r="C188" s="213" t="s">
        <v>304</v>
      </c>
      <c r="D188" s="213" t="s">
        <v>121</v>
      </c>
      <c r="E188" s="214" t="s">
        <v>305</v>
      </c>
      <c r="F188" s="215" t="s">
        <v>306</v>
      </c>
      <c r="G188" s="216" t="s">
        <v>124</v>
      </c>
      <c r="H188" s="217">
        <v>15.75</v>
      </c>
      <c r="I188" s="218"/>
      <c r="J188" s="219">
        <f>ROUND(I188*H188,2)</f>
        <v>0</v>
      </c>
      <c r="K188" s="220"/>
      <c r="L188" s="42"/>
      <c r="M188" s="221" t="s">
        <v>1</v>
      </c>
      <c r="N188" s="222" t="s">
        <v>38</v>
      </c>
      <c r="O188" s="89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5" t="s">
        <v>125</v>
      </c>
      <c r="AT188" s="225" t="s">
        <v>121</v>
      </c>
      <c r="AU188" s="225" t="s">
        <v>83</v>
      </c>
      <c r="AY188" s="15" t="s">
        <v>119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5" t="s">
        <v>81</v>
      </c>
      <c r="BK188" s="226">
        <f>ROUND(I188*H188,2)</f>
        <v>0</v>
      </c>
      <c r="BL188" s="15" t="s">
        <v>125</v>
      </c>
      <c r="BM188" s="225" t="s">
        <v>307</v>
      </c>
    </row>
    <row r="189" spans="1:65" s="2" customFormat="1" ht="16.5" customHeight="1">
      <c r="A189" s="36"/>
      <c r="B189" s="37"/>
      <c r="C189" s="213" t="s">
        <v>308</v>
      </c>
      <c r="D189" s="213" t="s">
        <v>121</v>
      </c>
      <c r="E189" s="214" t="s">
        <v>309</v>
      </c>
      <c r="F189" s="215" t="s">
        <v>310</v>
      </c>
      <c r="G189" s="216" t="s">
        <v>124</v>
      </c>
      <c r="H189" s="217">
        <v>24.3</v>
      </c>
      <c r="I189" s="218"/>
      <c r="J189" s="219">
        <f>ROUND(I189*H189,2)</f>
        <v>0</v>
      </c>
      <c r="K189" s="220"/>
      <c r="L189" s="42"/>
      <c r="M189" s="221" t="s">
        <v>1</v>
      </c>
      <c r="N189" s="222" t="s">
        <v>38</v>
      </c>
      <c r="O189" s="89"/>
      <c r="P189" s="223">
        <f>O189*H189</f>
        <v>0</v>
      </c>
      <c r="Q189" s="223">
        <v>0.0668</v>
      </c>
      <c r="R189" s="223">
        <f>Q189*H189</f>
        <v>1.62324</v>
      </c>
      <c r="S189" s="223">
        <v>0</v>
      </c>
      <c r="T189" s="22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5" t="s">
        <v>125</v>
      </c>
      <c r="AT189" s="225" t="s">
        <v>121</v>
      </c>
      <c r="AU189" s="225" t="s">
        <v>83</v>
      </c>
      <c r="AY189" s="15" t="s">
        <v>119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5" t="s">
        <v>81</v>
      </c>
      <c r="BK189" s="226">
        <f>ROUND(I189*H189,2)</f>
        <v>0</v>
      </c>
      <c r="BL189" s="15" t="s">
        <v>125</v>
      </c>
      <c r="BM189" s="225" t="s">
        <v>311</v>
      </c>
    </row>
    <row r="190" spans="1:65" s="2" customFormat="1" ht="16.5" customHeight="1">
      <c r="A190" s="36"/>
      <c r="B190" s="37"/>
      <c r="C190" s="213" t="s">
        <v>312</v>
      </c>
      <c r="D190" s="213" t="s">
        <v>121</v>
      </c>
      <c r="E190" s="214" t="s">
        <v>313</v>
      </c>
      <c r="F190" s="215" t="s">
        <v>314</v>
      </c>
      <c r="G190" s="216" t="s">
        <v>124</v>
      </c>
      <c r="H190" s="217">
        <v>24.3</v>
      </c>
      <c r="I190" s="218"/>
      <c r="J190" s="219">
        <f>ROUND(I190*H190,2)</f>
        <v>0</v>
      </c>
      <c r="K190" s="220"/>
      <c r="L190" s="42"/>
      <c r="M190" s="221" t="s">
        <v>1</v>
      </c>
      <c r="N190" s="222" t="s">
        <v>38</v>
      </c>
      <c r="O190" s="89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5" t="s">
        <v>125</v>
      </c>
      <c r="AT190" s="225" t="s">
        <v>121</v>
      </c>
      <c r="AU190" s="225" t="s">
        <v>83</v>
      </c>
      <c r="AY190" s="15" t="s">
        <v>119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5" t="s">
        <v>81</v>
      </c>
      <c r="BK190" s="226">
        <f>ROUND(I190*H190,2)</f>
        <v>0</v>
      </c>
      <c r="BL190" s="15" t="s">
        <v>125</v>
      </c>
      <c r="BM190" s="225" t="s">
        <v>315</v>
      </c>
    </row>
    <row r="191" spans="1:65" s="2" customFormat="1" ht="16.5" customHeight="1">
      <c r="A191" s="36"/>
      <c r="B191" s="37"/>
      <c r="C191" s="213" t="s">
        <v>316</v>
      </c>
      <c r="D191" s="213" t="s">
        <v>121</v>
      </c>
      <c r="E191" s="214" t="s">
        <v>317</v>
      </c>
      <c r="F191" s="215" t="s">
        <v>318</v>
      </c>
      <c r="G191" s="216" t="s">
        <v>165</v>
      </c>
      <c r="H191" s="217">
        <v>3.485</v>
      </c>
      <c r="I191" s="218"/>
      <c r="J191" s="219">
        <f>ROUND(I191*H191,2)</f>
        <v>0</v>
      </c>
      <c r="K191" s="220"/>
      <c r="L191" s="42"/>
      <c r="M191" s="221" t="s">
        <v>1</v>
      </c>
      <c r="N191" s="222" t="s">
        <v>38</v>
      </c>
      <c r="O191" s="89"/>
      <c r="P191" s="223">
        <f>O191*H191</f>
        <v>0</v>
      </c>
      <c r="Q191" s="223">
        <v>1.05916</v>
      </c>
      <c r="R191" s="223">
        <f>Q191*H191</f>
        <v>3.6911726000000002</v>
      </c>
      <c r="S191" s="223">
        <v>0</v>
      </c>
      <c r="T191" s="22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5" t="s">
        <v>125</v>
      </c>
      <c r="AT191" s="225" t="s">
        <v>121</v>
      </c>
      <c r="AU191" s="225" t="s">
        <v>83</v>
      </c>
      <c r="AY191" s="15" t="s">
        <v>119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5" t="s">
        <v>81</v>
      </c>
      <c r="BK191" s="226">
        <f>ROUND(I191*H191,2)</f>
        <v>0</v>
      </c>
      <c r="BL191" s="15" t="s">
        <v>125</v>
      </c>
      <c r="BM191" s="225" t="s">
        <v>319</v>
      </c>
    </row>
    <row r="192" spans="1:51" s="13" customFormat="1" ht="12">
      <c r="A192" s="13"/>
      <c r="B192" s="227"/>
      <c r="C192" s="228"/>
      <c r="D192" s="229" t="s">
        <v>150</v>
      </c>
      <c r="E192" s="230" t="s">
        <v>1</v>
      </c>
      <c r="F192" s="231" t="s">
        <v>320</v>
      </c>
      <c r="G192" s="228"/>
      <c r="H192" s="232">
        <v>3.485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8" t="s">
        <v>150</v>
      </c>
      <c r="AU192" s="238" t="s">
        <v>83</v>
      </c>
      <c r="AV192" s="13" t="s">
        <v>83</v>
      </c>
      <c r="AW192" s="13" t="s">
        <v>30</v>
      </c>
      <c r="AX192" s="13" t="s">
        <v>81</v>
      </c>
      <c r="AY192" s="238" t="s">
        <v>119</v>
      </c>
    </row>
    <row r="193" spans="1:65" s="2" customFormat="1" ht="24.15" customHeight="1">
      <c r="A193" s="36"/>
      <c r="B193" s="37"/>
      <c r="C193" s="213" t="s">
        <v>321</v>
      </c>
      <c r="D193" s="213" t="s">
        <v>121</v>
      </c>
      <c r="E193" s="214" t="s">
        <v>322</v>
      </c>
      <c r="F193" s="215" t="s">
        <v>323</v>
      </c>
      <c r="G193" s="216" t="s">
        <v>124</v>
      </c>
      <c r="H193" s="217">
        <v>9</v>
      </c>
      <c r="I193" s="218"/>
      <c r="J193" s="219">
        <f>ROUND(I193*H193,2)</f>
        <v>0</v>
      </c>
      <c r="K193" s="220"/>
      <c r="L193" s="42"/>
      <c r="M193" s="221" t="s">
        <v>1</v>
      </c>
      <c r="N193" s="222" t="s">
        <v>38</v>
      </c>
      <c r="O193" s="89"/>
      <c r="P193" s="223">
        <f>O193*H193</f>
        <v>0</v>
      </c>
      <c r="Q193" s="223">
        <v>0.13862</v>
      </c>
      <c r="R193" s="223">
        <f>Q193*H193</f>
        <v>1.24758</v>
      </c>
      <c r="S193" s="223">
        <v>0</v>
      </c>
      <c r="T193" s="22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5" t="s">
        <v>125</v>
      </c>
      <c r="AT193" s="225" t="s">
        <v>121</v>
      </c>
      <c r="AU193" s="225" t="s">
        <v>83</v>
      </c>
      <c r="AY193" s="15" t="s">
        <v>119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5" t="s">
        <v>81</v>
      </c>
      <c r="BK193" s="226">
        <f>ROUND(I193*H193,2)</f>
        <v>0</v>
      </c>
      <c r="BL193" s="15" t="s">
        <v>125</v>
      </c>
      <c r="BM193" s="225" t="s">
        <v>324</v>
      </c>
    </row>
    <row r="194" spans="1:65" s="2" customFormat="1" ht="37.8" customHeight="1">
      <c r="A194" s="36"/>
      <c r="B194" s="37"/>
      <c r="C194" s="213" t="s">
        <v>325</v>
      </c>
      <c r="D194" s="213" t="s">
        <v>121</v>
      </c>
      <c r="E194" s="214" t="s">
        <v>326</v>
      </c>
      <c r="F194" s="215" t="s">
        <v>327</v>
      </c>
      <c r="G194" s="216" t="s">
        <v>124</v>
      </c>
      <c r="H194" s="217">
        <v>16.56</v>
      </c>
      <c r="I194" s="218"/>
      <c r="J194" s="219">
        <f>ROUND(I194*H194,2)</f>
        <v>0</v>
      </c>
      <c r="K194" s="220"/>
      <c r="L194" s="42"/>
      <c r="M194" s="221" t="s">
        <v>1</v>
      </c>
      <c r="N194" s="222" t="s">
        <v>38</v>
      </c>
      <c r="O194" s="89"/>
      <c r="P194" s="223">
        <f>O194*H194</f>
        <v>0</v>
      </c>
      <c r="Q194" s="223">
        <v>1.0312</v>
      </c>
      <c r="R194" s="223">
        <f>Q194*H194</f>
        <v>17.076672</v>
      </c>
      <c r="S194" s="223">
        <v>0</v>
      </c>
      <c r="T194" s="22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5" t="s">
        <v>125</v>
      </c>
      <c r="AT194" s="225" t="s">
        <v>121</v>
      </c>
      <c r="AU194" s="225" t="s">
        <v>83</v>
      </c>
      <c r="AY194" s="15" t="s">
        <v>119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5" t="s">
        <v>81</v>
      </c>
      <c r="BK194" s="226">
        <f>ROUND(I194*H194,2)</f>
        <v>0</v>
      </c>
      <c r="BL194" s="15" t="s">
        <v>125</v>
      </c>
      <c r="BM194" s="225" t="s">
        <v>328</v>
      </c>
    </row>
    <row r="195" spans="1:63" s="12" customFormat="1" ht="22.8" customHeight="1">
      <c r="A195" s="12"/>
      <c r="B195" s="197"/>
      <c r="C195" s="198"/>
      <c r="D195" s="199" t="s">
        <v>72</v>
      </c>
      <c r="E195" s="211" t="s">
        <v>137</v>
      </c>
      <c r="F195" s="211" t="s">
        <v>329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SUM(P196:P201)</f>
        <v>0</v>
      </c>
      <c r="Q195" s="205"/>
      <c r="R195" s="206">
        <f>SUM(R196:R201)</f>
        <v>68.88652</v>
      </c>
      <c r="S195" s="205"/>
      <c r="T195" s="207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81</v>
      </c>
      <c r="AT195" s="209" t="s">
        <v>72</v>
      </c>
      <c r="AU195" s="209" t="s">
        <v>81</v>
      </c>
      <c r="AY195" s="208" t="s">
        <v>119</v>
      </c>
      <c r="BK195" s="210">
        <f>SUM(BK196:BK201)</f>
        <v>0</v>
      </c>
    </row>
    <row r="196" spans="1:65" s="2" customFormat="1" ht="24.15" customHeight="1">
      <c r="A196" s="36"/>
      <c r="B196" s="37"/>
      <c r="C196" s="213" t="s">
        <v>330</v>
      </c>
      <c r="D196" s="213" t="s">
        <v>121</v>
      </c>
      <c r="E196" s="214" t="s">
        <v>331</v>
      </c>
      <c r="F196" s="215" t="s">
        <v>332</v>
      </c>
      <c r="G196" s="216" t="s">
        <v>124</v>
      </c>
      <c r="H196" s="217">
        <v>113</v>
      </c>
      <c r="I196" s="218"/>
      <c r="J196" s="219">
        <f>ROUND(I196*H196,2)</f>
        <v>0</v>
      </c>
      <c r="K196" s="220"/>
      <c r="L196" s="42"/>
      <c r="M196" s="221" t="s">
        <v>1</v>
      </c>
      <c r="N196" s="222" t="s">
        <v>38</v>
      </c>
      <c r="O196" s="89"/>
      <c r="P196" s="223">
        <f>O196*H196</f>
        <v>0</v>
      </c>
      <c r="Q196" s="223">
        <v>0.345</v>
      </c>
      <c r="R196" s="223">
        <f>Q196*H196</f>
        <v>38.985</v>
      </c>
      <c r="S196" s="223">
        <v>0</v>
      </c>
      <c r="T196" s="22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5" t="s">
        <v>125</v>
      </c>
      <c r="AT196" s="225" t="s">
        <v>121</v>
      </c>
      <c r="AU196" s="225" t="s">
        <v>83</v>
      </c>
      <c r="AY196" s="15" t="s">
        <v>119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5" t="s">
        <v>81</v>
      </c>
      <c r="BK196" s="226">
        <f>ROUND(I196*H196,2)</f>
        <v>0</v>
      </c>
      <c r="BL196" s="15" t="s">
        <v>125</v>
      </c>
      <c r="BM196" s="225" t="s">
        <v>333</v>
      </c>
    </row>
    <row r="197" spans="1:65" s="2" customFormat="1" ht="33" customHeight="1">
      <c r="A197" s="36"/>
      <c r="B197" s="37"/>
      <c r="C197" s="213" t="s">
        <v>334</v>
      </c>
      <c r="D197" s="213" t="s">
        <v>121</v>
      </c>
      <c r="E197" s="214" t="s">
        <v>335</v>
      </c>
      <c r="F197" s="215" t="s">
        <v>336</v>
      </c>
      <c r="G197" s="216" t="s">
        <v>124</v>
      </c>
      <c r="H197" s="217">
        <v>103</v>
      </c>
      <c r="I197" s="218"/>
      <c r="J197" s="219">
        <f>ROUND(I197*H197,2)</f>
        <v>0</v>
      </c>
      <c r="K197" s="220"/>
      <c r="L197" s="42"/>
      <c r="M197" s="221" t="s">
        <v>1</v>
      </c>
      <c r="N197" s="222" t="s">
        <v>38</v>
      </c>
      <c r="O197" s="89"/>
      <c r="P197" s="223">
        <f>O197*H197</f>
        <v>0</v>
      </c>
      <c r="Q197" s="223">
        <v>0.18463</v>
      </c>
      <c r="R197" s="223">
        <f>Q197*H197</f>
        <v>19.01689</v>
      </c>
      <c r="S197" s="223">
        <v>0</v>
      </c>
      <c r="T197" s="22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5" t="s">
        <v>125</v>
      </c>
      <c r="AT197" s="225" t="s">
        <v>121</v>
      </c>
      <c r="AU197" s="225" t="s">
        <v>83</v>
      </c>
      <c r="AY197" s="15" t="s">
        <v>119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5" t="s">
        <v>81</v>
      </c>
      <c r="BK197" s="226">
        <f>ROUND(I197*H197,2)</f>
        <v>0</v>
      </c>
      <c r="BL197" s="15" t="s">
        <v>125</v>
      </c>
      <c r="BM197" s="225" t="s">
        <v>337</v>
      </c>
    </row>
    <row r="198" spans="1:65" s="2" customFormat="1" ht="24.15" customHeight="1">
      <c r="A198" s="36"/>
      <c r="B198" s="37"/>
      <c r="C198" s="213" t="s">
        <v>338</v>
      </c>
      <c r="D198" s="213" t="s">
        <v>121</v>
      </c>
      <c r="E198" s="214" t="s">
        <v>339</v>
      </c>
      <c r="F198" s="215" t="s">
        <v>340</v>
      </c>
      <c r="G198" s="216" t="s">
        <v>124</v>
      </c>
      <c r="H198" s="217">
        <v>108</v>
      </c>
      <c r="I198" s="218"/>
      <c r="J198" s="219">
        <f>ROUND(I198*H198,2)</f>
        <v>0</v>
      </c>
      <c r="K198" s="220"/>
      <c r="L198" s="42"/>
      <c r="M198" s="221" t="s">
        <v>1</v>
      </c>
      <c r="N198" s="222" t="s">
        <v>38</v>
      </c>
      <c r="O198" s="89"/>
      <c r="P198" s="223">
        <f>O198*H198</f>
        <v>0</v>
      </c>
      <c r="Q198" s="223">
        <v>0.00601</v>
      </c>
      <c r="R198" s="223">
        <f>Q198*H198</f>
        <v>0.64908</v>
      </c>
      <c r="S198" s="223">
        <v>0</v>
      </c>
      <c r="T198" s="22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5" t="s">
        <v>125</v>
      </c>
      <c r="AT198" s="225" t="s">
        <v>121</v>
      </c>
      <c r="AU198" s="225" t="s">
        <v>83</v>
      </c>
      <c r="AY198" s="15" t="s">
        <v>119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5" t="s">
        <v>81</v>
      </c>
      <c r="BK198" s="226">
        <f>ROUND(I198*H198,2)</f>
        <v>0</v>
      </c>
      <c r="BL198" s="15" t="s">
        <v>125</v>
      </c>
      <c r="BM198" s="225" t="s">
        <v>341</v>
      </c>
    </row>
    <row r="199" spans="1:65" s="2" customFormat="1" ht="24.15" customHeight="1">
      <c r="A199" s="36"/>
      <c r="B199" s="37"/>
      <c r="C199" s="213" t="s">
        <v>342</v>
      </c>
      <c r="D199" s="213" t="s">
        <v>121</v>
      </c>
      <c r="E199" s="214" t="s">
        <v>343</v>
      </c>
      <c r="F199" s="215" t="s">
        <v>344</v>
      </c>
      <c r="G199" s="216" t="s">
        <v>124</v>
      </c>
      <c r="H199" s="217">
        <v>103</v>
      </c>
      <c r="I199" s="218"/>
      <c r="J199" s="219">
        <f>ROUND(I199*H199,2)</f>
        <v>0</v>
      </c>
      <c r="K199" s="220"/>
      <c r="L199" s="42"/>
      <c r="M199" s="221" t="s">
        <v>1</v>
      </c>
      <c r="N199" s="222" t="s">
        <v>38</v>
      </c>
      <c r="O199" s="89"/>
      <c r="P199" s="223">
        <f>O199*H199</f>
        <v>0</v>
      </c>
      <c r="Q199" s="223">
        <v>0.00031</v>
      </c>
      <c r="R199" s="223">
        <f>Q199*H199</f>
        <v>0.03193</v>
      </c>
      <c r="S199" s="223">
        <v>0</v>
      </c>
      <c r="T199" s="22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5" t="s">
        <v>125</v>
      </c>
      <c r="AT199" s="225" t="s">
        <v>121</v>
      </c>
      <c r="AU199" s="225" t="s">
        <v>83</v>
      </c>
      <c r="AY199" s="15" t="s">
        <v>119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5" t="s">
        <v>81</v>
      </c>
      <c r="BK199" s="226">
        <f>ROUND(I199*H199,2)</f>
        <v>0</v>
      </c>
      <c r="BL199" s="15" t="s">
        <v>125</v>
      </c>
      <c r="BM199" s="225" t="s">
        <v>345</v>
      </c>
    </row>
    <row r="200" spans="1:65" s="2" customFormat="1" ht="33" customHeight="1">
      <c r="A200" s="36"/>
      <c r="B200" s="37"/>
      <c r="C200" s="213" t="s">
        <v>346</v>
      </c>
      <c r="D200" s="213" t="s">
        <v>121</v>
      </c>
      <c r="E200" s="214" t="s">
        <v>347</v>
      </c>
      <c r="F200" s="215" t="s">
        <v>348</v>
      </c>
      <c r="G200" s="216" t="s">
        <v>124</v>
      </c>
      <c r="H200" s="217">
        <v>98</v>
      </c>
      <c r="I200" s="218"/>
      <c r="J200" s="219">
        <f>ROUND(I200*H200,2)</f>
        <v>0</v>
      </c>
      <c r="K200" s="220"/>
      <c r="L200" s="42"/>
      <c r="M200" s="221" t="s">
        <v>1</v>
      </c>
      <c r="N200" s="222" t="s">
        <v>38</v>
      </c>
      <c r="O200" s="89"/>
      <c r="P200" s="223">
        <f>O200*H200</f>
        <v>0</v>
      </c>
      <c r="Q200" s="223">
        <v>0.10373</v>
      </c>
      <c r="R200" s="223">
        <f>Q200*H200</f>
        <v>10.16554</v>
      </c>
      <c r="S200" s="223">
        <v>0</v>
      </c>
      <c r="T200" s="22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5" t="s">
        <v>125</v>
      </c>
      <c r="AT200" s="225" t="s">
        <v>121</v>
      </c>
      <c r="AU200" s="225" t="s">
        <v>83</v>
      </c>
      <c r="AY200" s="15" t="s">
        <v>119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5" t="s">
        <v>81</v>
      </c>
      <c r="BK200" s="226">
        <f>ROUND(I200*H200,2)</f>
        <v>0</v>
      </c>
      <c r="BL200" s="15" t="s">
        <v>125</v>
      </c>
      <c r="BM200" s="225" t="s">
        <v>349</v>
      </c>
    </row>
    <row r="201" spans="1:65" s="2" customFormat="1" ht="24.15" customHeight="1">
      <c r="A201" s="36"/>
      <c r="B201" s="37"/>
      <c r="C201" s="213" t="s">
        <v>350</v>
      </c>
      <c r="D201" s="213" t="s">
        <v>121</v>
      </c>
      <c r="E201" s="214" t="s">
        <v>351</v>
      </c>
      <c r="F201" s="215" t="s">
        <v>352</v>
      </c>
      <c r="G201" s="216" t="s">
        <v>219</v>
      </c>
      <c r="H201" s="217">
        <v>17</v>
      </c>
      <c r="I201" s="218"/>
      <c r="J201" s="219">
        <f>ROUND(I201*H201,2)</f>
        <v>0</v>
      </c>
      <c r="K201" s="220"/>
      <c r="L201" s="42"/>
      <c r="M201" s="221" t="s">
        <v>1</v>
      </c>
      <c r="N201" s="222" t="s">
        <v>38</v>
      </c>
      <c r="O201" s="89"/>
      <c r="P201" s="223">
        <f>O201*H201</f>
        <v>0</v>
      </c>
      <c r="Q201" s="223">
        <v>0.00224</v>
      </c>
      <c r="R201" s="223">
        <f>Q201*H201</f>
        <v>0.038079999999999996</v>
      </c>
      <c r="S201" s="223">
        <v>0</v>
      </c>
      <c r="T201" s="22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5" t="s">
        <v>125</v>
      </c>
      <c r="AT201" s="225" t="s">
        <v>121</v>
      </c>
      <c r="AU201" s="225" t="s">
        <v>83</v>
      </c>
      <c r="AY201" s="15" t="s">
        <v>119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5" t="s">
        <v>81</v>
      </c>
      <c r="BK201" s="226">
        <f>ROUND(I201*H201,2)</f>
        <v>0</v>
      </c>
      <c r="BL201" s="15" t="s">
        <v>125</v>
      </c>
      <c r="BM201" s="225" t="s">
        <v>353</v>
      </c>
    </row>
    <row r="202" spans="1:63" s="12" customFormat="1" ht="22.8" customHeight="1">
      <c r="A202" s="12"/>
      <c r="B202" s="197"/>
      <c r="C202" s="198"/>
      <c r="D202" s="199" t="s">
        <v>72</v>
      </c>
      <c r="E202" s="211" t="s">
        <v>157</v>
      </c>
      <c r="F202" s="211" t="s">
        <v>354</v>
      </c>
      <c r="G202" s="198"/>
      <c r="H202" s="198"/>
      <c r="I202" s="201"/>
      <c r="J202" s="212">
        <f>BK202</f>
        <v>0</v>
      </c>
      <c r="K202" s="198"/>
      <c r="L202" s="203"/>
      <c r="M202" s="204"/>
      <c r="N202" s="205"/>
      <c r="O202" s="205"/>
      <c r="P202" s="206">
        <f>SUM(P203:P216)</f>
        <v>0</v>
      </c>
      <c r="Q202" s="205"/>
      <c r="R202" s="206">
        <f>SUM(R203:R216)</f>
        <v>3.11832742</v>
      </c>
      <c r="S202" s="205"/>
      <c r="T202" s="207">
        <f>SUM(T203:T216)</f>
        <v>9.76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8" t="s">
        <v>81</v>
      </c>
      <c r="AT202" s="209" t="s">
        <v>72</v>
      </c>
      <c r="AU202" s="209" t="s">
        <v>81</v>
      </c>
      <c r="AY202" s="208" t="s">
        <v>119</v>
      </c>
      <c r="BK202" s="210">
        <f>SUM(BK203:BK216)</f>
        <v>0</v>
      </c>
    </row>
    <row r="203" spans="1:65" s="2" customFormat="1" ht="24.15" customHeight="1">
      <c r="A203" s="36"/>
      <c r="B203" s="37"/>
      <c r="C203" s="213" t="s">
        <v>355</v>
      </c>
      <c r="D203" s="213" t="s">
        <v>121</v>
      </c>
      <c r="E203" s="214" t="s">
        <v>356</v>
      </c>
      <c r="F203" s="215" t="s">
        <v>357</v>
      </c>
      <c r="G203" s="216" t="s">
        <v>219</v>
      </c>
      <c r="H203" s="217">
        <v>17</v>
      </c>
      <c r="I203" s="218"/>
      <c r="J203" s="219">
        <f>ROUND(I203*H203,2)</f>
        <v>0</v>
      </c>
      <c r="K203" s="220"/>
      <c r="L203" s="42"/>
      <c r="M203" s="221" t="s">
        <v>1</v>
      </c>
      <c r="N203" s="222" t="s">
        <v>38</v>
      </c>
      <c r="O203" s="89"/>
      <c r="P203" s="223">
        <f>O203*H203</f>
        <v>0</v>
      </c>
      <c r="Q203" s="223">
        <v>0.04481</v>
      </c>
      <c r="R203" s="223">
        <f>Q203*H203</f>
        <v>0.7617700000000001</v>
      </c>
      <c r="S203" s="223">
        <v>0</v>
      </c>
      <c r="T203" s="22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5" t="s">
        <v>125</v>
      </c>
      <c r="AT203" s="225" t="s">
        <v>121</v>
      </c>
      <c r="AU203" s="225" t="s">
        <v>83</v>
      </c>
      <c r="AY203" s="15" t="s">
        <v>119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5" t="s">
        <v>81</v>
      </c>
      <c r="BK203" s="226">
        <f>ROUND(I203*H203,2)</f>
        <v>0</v>
      </c>
      <c r="BL203" s="15" t="s">
        <v>125</v>
      </c>
      <c r="BM203" s="225" t="s">
        <v>358</v>
      </c>
    </row>
    <row r="204" spans="1:65" s="2" customFormat="1" ht="16.5" customHeight="1">
      <c r="A204" s="36"/>
      <c r="B204" s="37"/>
      <c r="C204" s="213" t="s">
        <v>359</v>
      </c>
      <c r="D204" s="213" t="s">
        <v>121</v>
      </c>
      <c r="E204" s="214" t="s">
        <v>360</v>
      </c>
      <c r="F204" s="215" t="s">
        <v>361</v>
      </c>
      <c r="G204" s="216" t="s">
        <v>255</v>
      </c>
      <c r="H204" s="217">
        <v>2</v>
      </c>
      <c r="I204" s="218"/>
      <c r="J204" s="219">
        <f>ROUND(I204*H204,2)</f>
        <v>0</v>
      </c>
      <c r="K204" s="220"/>
      <c r="L204" s="42"/>
      <c r="M204" s="221" t="s">
        <v>1</v>
      </c>
      <c r="N204" s="222" t="s">
        <v>38</v>
      </c>
      <c r="O204" s="89"/>
      <c r="P204" s="223">
        <f>O204*H204</f>
        <v>0</v>
      </c>
      <c r="Q204" s="223">
        <v>0.08112</v>
      </c>
      <c r="R204" s="223">
        <f>Q204*H204</f>
        <v>0.16224</v>
      </c>
      <c r="S204" s="223">
        <v>0</v>
      </c>
      <c r="T204" s="224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5" t="s">
        <v>125</v>
      </c>
      <c r="AT204" s="225" t="s">
        <v>121</v>
      </c>
      <c r="AU204" s="225" t="s">
        <v>83</v>
      </c>
      <c r="AY204" s="15" t="s">
        <v>119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5" t="s">
        <v>81</v>
      </c>
      <c r="BK204" s="226">
        <f>ROUND(I204*H204,2)</f>
        <v>0</v>
      </c>
      <c r="BL204" s="15" t="s">
        <v>125</v>
      </c>
      <c r="BM204" s="225" t="s">
        <v>362</v>
      </c>
    </row>
    <row r="205" spans="1:65" s="2" customFormat="1" ht="24.15" customHeight="1">
      <c r="A205" s="36"/>
      <c r="B205" s="37"/>
      <c r="C205" s="213" t="s">
        <v>363</v>
      </c>
      <c r="D205" s="213" t="s">
        <v>121</v>
      </c>
      <c r="E205" s="214" t="s">
        <v>364</v>
      </c>
      <c r="F205" s="215" t="s">
        <v>365</v>
      </c>
      <c r="G205" s="216" t="s">
        <v>255</v>
      </c>
      <c r="H205" s="217">
        <v>2</v>
      </c>
      <c r="I205" s="218"/>
      <c r="J205" s="219">
        <f>ROUND(I205*H205,2)</f>
        <v>0</v>
      </c>
      <c r="K205" s="220"/>
      <c r="L205" s="42"/>
      <c r="M205" s="221" t="s">
        <v>1</v>
      </c>
      <c r="N205" s="222" t="s">
        <v>38</v>
      </c>
      <c r="O205" s="89"/>
      <c r="P205" s="223">
        <f>O205*H205</f>
        <v>0</v>
      </c>
      <c r="Q205" s="223">
        <v>0.11241</v>
      </c>
      <c r="R205" s="223">
        <f>Q205*H205</f>
        <v>0.22482</v>
      </c>
      <c r="S205" s="223">
        <v>0</v>
      </c>
      <c r="T205" s="22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5" t="s">
        <v>125</v>
      </c>
      <c r="AT205" s="225" t="s">
        <v>121</v>
      </c>
      <c r="AU205" s="225" t="s">
        <v>83</v>
      </c>
      <c r="AY205" s="15" t="s">
        <v>119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5" t="s">
        <v>81</v>
      </c>
      <c r="BK205" s="226">
        <f>ROUND(I205*H205,2)</f>
        <v>0</v>
      </c>
      <c r="BL205" s="15" t="s">
        <v>125</v>
      </c>
      <c r="BM205" s="225" t="s">
        <v>366</v>
      </c>
    </row>
    <row r="206" spans="1:65" s="2" customFormat="1" ht="16.5" customHeight="1">
      <c r="A206" s="36"/>
      <c r="B206" s="37"/>
      <c r="C206" s="239" t="s">
        <v>367</v>
      </c>
      <c r="D206" s="239" t="s">
        <v>177</v>
      </c>
      <c r="E206" s="240" t="s">
        <v>368</v>
      </c>
      <c r="F206" s="241" t="s">
        <v>369</v>
      </c>
      <c r="G206" s="242" t="s">
        <v>255</v>
      </c>
      <c r="H206" s="243">
        <v>2</v>
      </c>
      <c r="I206" s="244"/>
      <c r="J206" s="245">
        <f>ROUND(I206*H206,2)</f>
        <v>0</v>
      </c>
      <c r="K206" s="246"/>
      <c r="L206" s="247"/>
      <c r="M206" s="248" t="s">
        <v>1</v>
      </c>
      <c r="N206" s="249" t="s">
        <v>38</v>
      </c>
      <c r="O206" s="89"/>
      <c r="P206" s="223">
        <f>O206*H206</f>
        <v>0</v>
      </c>
      <c r="Q206" s="223">
        <v>0.0061</v>
      </c>
      <c r="R206" s="223">
        <f>Q206*H206</f>
        <v>0.0122</v>
      </c>
      <c r="S206" s="223">
        <v>0</v>
      </c>
      <c r="T206" s="22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5" t="s">
        <v>152</v>
      </c>
      <c r="AT206" s="225" t="s">
        <v>177</v>
      </c>
      <c r="AU206" s="225" t="s">
        <v>83</v>
      </c>
      <c r="AY206" s="15" t="s">
        <v>119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5" t="s">
        <v>81</v>
      </c>
      <c r="BK206" s="226">
        <f>ROUND(I206*H206,2)</f>
        <v>0</v>
      </c>
      <c r="BL206" s="15" t="s">
        <v>125</v>
      </c>
      <c r="BM206" s="225" t="s">
        <v>370</v>
      </c>
    </row>
    <row r="207" spans="1:65" s="2" customFormat="1" ht="33" customHeight="1">
      <c r="A207" s="36"/>
      <c r="B207" s="37"/>
      <c r="C207" s="213" t="s">
        <v>371</v>
      </c>
      <c r="D207" s="213" t="s">
        <v>121</v>
      </c>
      <c r="E207" s="214" t="s">
        <v>372</v>
      </c>
      <c r="F207" s="215" t="s">
        <v>373</v>
      </c>
      <c r="G207" s="216" t="s">
        <v>219</v>
      </c>
      <c r="H207" s="217">
        <v>5</v>
      </c>
      <c r="I207" s="218"/>
      <c r="J207" s="219">
        <f>ROUND(I207*H207,2)</f>
        <v>0</v>
      </c>
      <c r="K207" s="220"/>
      <c r="L207" s="42"/>
      <c r="M207" s="221" t="s">
        <v>1</v>
      </c>
      <c r="N207" s="222" t="s">
        <v>38</v>
      </c>
      <c r="O207" s="89"/>
      <c r="P207" s="223">
        <f>O207*H207</f>
        <v>0</v>
      </c>
      <c r="Q207" s="223">
        <v>0.1554</v>
      </c>
      <c r="R207" s="223">
        <f>Q207*H207</f>
        <v>0.777</v>
      </c>
      <c r="S207" s="223">
        <v>0</v>
      </c>
      <c r="T207" s="224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5" t="s">
        <v>125</v>
      </c>
      <c r="AT207" s="225" t="s">
        <v>121</v>
      </c>
      <c r="AU207" s="225" t="s">
        <v>83</v>
      </c>
      <c r="AY207" s="15" t="s">
        <v>119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5" t="s">
        <v>81</v>
      </c>
      <c r="BK207" s="226">
        <f>ROUND(I207*H207,2)</f>
        <v>0</v>
      </c>
      <c r="BL207" s="15" t="s">
        <v>125</v>
      </c>
      <c r="BM207" s="225" t="s">
        <v>374</v>
      </c>
    </row>
    <row r="208" spans="1:65" s="2" customFormat="1" ht="16.5" customHeight="1">
      <c r="A208" s="36"/>
      <c r="B208" s="37"/>
      <c r="C208" s="239" t="s">
        <v>375</v>
      </c>
      <c r="D208" s="239" t="s">
        <v>177</v>
      </c>
      <c r="E208" s="240" t="s">
        <v>376</v>
      </c>
      <c r="F208" s="241" t="s">
        <v>377</v>
      </c>
      <c r="G208" s="242" t="s">
        <v>219</v>
      </c>
      <c r="H208" s="243">
        <v>5.1</v>
      </c>
      <c r="I208" s="244"/>
      <c r="J208" s="245">
        <f>ROUND(I208*H208,2)</f>
        <v>0</v>
      </c>
      <c r="K208" s="246"/>
      <c r="L208" s="247"/>
      <c r="M208" s="248" t="s">
        <v>1</v>
      </c>
      <c r="N208" s="249" t="s">
        <v>38</v>
      </c>
      <c r="O208" s="89"/>
      <c r="P208" s="223">
        <f>O208*H208</f>
        <v>0</v>
      </c>
      <c r="Q208" s="223">
        <v>0.055</v>
      </c>
      <c r="R208" s="223">
        <f>Q208*H208</f>
        <v>0.28049999999999997</v>
      </c>
      <c r="S208" s="223">
        <v>0</v>
      </c>
      <c r="T208" s="22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5" t="s">
        <v>152</v>
      </c>
      <c r="AT208" s="225" t="s">
        <v>177</v>
      </c>
      <c r="AU208" s="225" t="s">
        <v>83</v>
      </c>
      <c r="AY208" s="15" t="s">
        <v>119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5" t="s">
        <v>81</v>
      </c>
      <c r="BK208" s="226">
        <f>ROUND(I208*H208,2)</f>
        <v>0</v>
      </c>
      <c r="BL208" s="15" t="s">
        <v>125</v>
      </c>
      <c r="BM208" s="225" t="s">
        <v>378</v>
      </c>
    </row>
    <row r="209" spans="1:51" s="13" customFormat="1" ht="12">
      <c r="A209" s="13"/>
      <c r="B209" s="227"/>
      <c r="C209" s="228"/>
      <c r="D209" s="229" t="s">
        <v>150</v>
      </c>
      <c r="E209" s="228"/>
      <c r="F209" s="231" t="s">
        <v>379</v>
      </c>
      <c r="G209" s="228"/>
      <c r="H209" s="232">
        <v>5.1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8" t="s">
        <v>150</v>
      </c>
      <c r="AU209" s="238" t="s">
        <v>83</v>
      </c>
      <c r="AV209" s="13" t="s">
        <v>83</v>
      </c>
      <c r="AW209" s="13" t="s">
        <v>4</v>
      </c>
      <c r="AX209" s="13" t="s">
        <v>81</v>
      </c>
      <c r="AY209" s="238" t="s">
        <v>119</v>
      </c>
    </row>
    <row r="210" spans="1:65" s="2" customFormat="1" ht="24.15" customHeight="1">
      <c r="A210" s="36"/>
      <c r="B210" s="37"/>
      <c r="C210" s="213" t="s">
        <v>380</v>
      </c>
      <c r="D210" s="213" t="s">
        <v>121</v>
      </c>
      <c r="E210" s="214" t="s">
        <v>381</v>
      </c>
      <c r="F210" s="215" t="s">
        <v>382</v>
      </c>
      <c r="G210" s="216" t="s">
        <v>140</v>
      </c>
      <c r="H210" s="217">
        <v>0.188</v>
      </c>
      <c r="I210" s="218"/>
      <c r="J210" s="219">
        <f>ROUND(I210*H210,2)</f>
        <v>0</v>
      </c>
      <c r="K210" s="220"/>
      <c r="L210" s="42"/>
      <c r="M210" s="221" t="s">
        <v>1</v>
      </c>
      <c r="N210" s="222" t="s">
        <v>38</v>
      </c>
      <c r="O210" s="89"/>
      <c r="P210" s="223">
        <f>O210*H210</f>
        <v>0</v>
      </c>
      <c r="Q210" s="223">
        <v>2.25634</v>
      </c>
      <c r="R210" s="223">
        <f>Q210*H210</f>
        <v>0.42419191999999994</v>
      </c>
      <c r="S210" s="223">
        <v>0</v>
      </c>
      <c r="T210" s="22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5" t="s">
        <v>125</v>
      </c>
      <c r="AT210" s="225" t="s">
        <v>121</v>
      </c>
      <c r="AU210" s="225" t="s">
        <v>83</v>
      </c>
      <c r="AY210" s="15" t="s">
        <v>119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5" t="s">
        <v>81</v>
      </c>
      <c r="BK210" s="226">
        <f>ROUND(I210*H210,2)</f>
        <v>0</v>
      </c>
      <c r="BL210" s="15" t="s">
        <v>125</v>
      </c>
      <c r="BM210" s="225" t="s">
        <v>383</v>
      </c>
    </row>
    <row r="211" spans="1:51" s="13" customFormat="1" ht="12">
      <c r="A211" s="13"/>
      <c r="B211" s="227"/>
      <c r="C211" s="228"/>
      <c r="D211" s="229" t="s">
        <v>150</v>
      </c>
      <c r="E211" s="230" t="s">
        <v>1</v>
      </c>
      <c r="F211" s="231" t="s">
        <v>384</v>
      </c>
      <c r="G211" s="228"/>
      <c r="H211" s="232">
        <v>0.188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150</v>
      </c>
      <c r="AU211" s="238" t="s">
        <v>83</v>
      </c>
      <c r="AV211" s="13" t="s">
        <v>83</v>
      </c>
      <c r="AW211" s="13" t="s">
        <v>30</v>
      </c>
      <c r="AX211" s="13" t="s">
        <v>81</v>
      </c>
      <c r="AY211" s="238" t="s">
        <v>119</v>
      </c>
    </row>
    <row r="212" spans="1:65" s="2" customFormat="1" ht="24.15" customHeight="1">
      <c r="A212" s="36"/>
      <c r="B212" s="37"/>
      <c r="C212" s="213" t="s">
        <v>385</v>
      </c>
      <c r="D212" s="213" t="s">
        <v>121</v>
      </c>
      <c r="E212" s="214" t="s">
        <v>386</v>
      </c>
      <c r="F212" s="215" t="s">
        <v>387</v>
      </c>
      <c r="G212" s="216" t="s">
        <v>124</v>
      </c>
      <c r="H212" s="217">
        <v>100</v>
      </c>
      <c r="I212" s="218"/>
      <c r="J212" s="219">
        <f>ROUND(I212*H212,2)</f>
        <v>0</v>
      </c>
      <c r="K212" s="220"/>
      <c r="L212" s="42"/>
      <c r="M212" s="221" t="s">
        <v>1</v>
      </c>
      <c r="N212" s="222" t="s">
        <v>38</v>
      </c>
      <c r="O212" s="89"/>
      <c r="P212" s="223">
        <f>O212*H212</f>
        <v>0</v>
      </c>
      <c r="Q212" s="223">
        <v>0.00047</v>
      </c>
      <c r="R212" s="223">
        <f>Q212*H212</f>
        <v>0.047</v>
      </c>
      <c r="S212" s="223">
        <v>0</v>
      </c>
      <c r="T212" s="22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5" t="s">
        <v>125</v>
      </c>
      <c r="AT212" s="225" t="s">
        <v>121</v>
      </c>
      <c r="AU212" s="225" t="s">
        <v>83</v>
      </c>
      <c r="AY212" s="15" t="s">
        <v>119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5" t="s">
        <v>81</v>
      </c>
      <c r="BK212" s="226">
        <f>ROUND(I212*H212,2)</f>
        <v>0</v>
      </c>
      <c r="BL212" s="15" t="s">
        <v>125</v>
      </c>
      <c r="BM212" s="225" t="s">
        <v>388</v>
      </c>
    </row>
    <row r="213" spans="1:65" s="2" customFormat="1" ht="24.15" customHeight="1">
      <c r="A213" s="36"/>
      <c r="B213" s="37"/>
      <c r="C213" s="213" t="s">
        <v>389</v>
      </c>
      <c r="D213" s="213" t="s">
        <v>121</v>
      </c>
      <c r="E213" s="214" t="s">
        <v>390</v>
      </c>
      <c r="F213" s="215" t="s">
        <v>391</v>
      </c>
      <c r="G213" s="216" t="s">
        <v>124</v>
      </c>
      <c r="H213" s="217">
        <v>98</v>
      </c>
      <c r="I213" s="218"/>
      <c r="J213" s="219">
        <f>ROUND(I213*H213,2)</f>
        <v>0</v>
      </c>
      <c r="K213" s="220"/>
      <c r="L213" s="42"/>
      <c r="M213" s="221" t="s">
        <v>1</v>
      </c>
      <c r="N213" s="222" t="s">
        <v>38</v>
      </c>
      <c r="O213" s="89"/>
      <c r="P213" s="223">
        <f>O213*H213</f>
        <v>0</v>
      </c>
      <c r="Q213" s="223">
        <v>0</v>
      </c>
      <c r="R213" s="223">
        <f>Q213*H213</f>
        <v>0</v>
      </c>
      <c r="S213" s="223">
        <v>0.02</v>
      </c>
      <c r="T213" s="224">
        <f>S213*H213</f>
        <v>1.96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5" t="s">
        <v>125</v>
      </c>
      <c r="AT213" s="225" t="s">
        <v>121</v>
      </c>
      <c r="AU213" s="225" t="s">
        <v>83</v>
      </c>
      <c r="AY213" s="15" t="s">
        <v>119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5" t="s">
        <v>81</v>
      </c>
      <c r="BK213" s="226">
        <f>ROUND(I213*H213,2)</f>
        <v>0</v>
      </c>
      <c r="BL213" s="15" t="s">
        <v>125</v>
      </c>
      <c r="BM213" s="225" t="s">
        <v>392</v>
      </c>
    </row>
    <row r="214" spans="1:65" s="2" customFormat="1" ht="33" customHeight="1">
      <c r="A214" s="36"/>
      <c r="B214" s="37"/>
      <c r="C214" s="213" t="s">
        <v>393</v>
      </c>
      <c r="D214" s="213" t="s">
        <v>121</v>
      </c>
      <c r="E214" s="214" t="s">
        <v>394</v>
      </c>
      <c r="F214" s="215" t="s">
        <v>395</v>
      </c>
      <c r="G214" s="216" t="s">
        <v>219</v>
      </c>
      <c r="H214" s="217">
        <v>16.2</v>
      </c>
      <c r="I214" s="218"/>
      <c r="J214" s="219">
        <f>ROUND(I214*H214,2)</f>
        <v>0</v>
      </c>
      <c r="K214" s="220"/>
      <c r="L214" s="42"/>
      <c r="M214" s="221" t="s">
        <v>1</v>
      </c>
      <c r="N214" s="222" t="s">
        <v>38</v>
      </c>
      <c r="O214" s="89"/>
      <c r="P214" s="223">
        <f>O214*H214</f>
        <v>0</v>
      </c>
      <c r="Q214" s="223">
        <v>0.00204</v>
      </c>
      <c r="R214" s="223">
        <f>Q214*H214</f>
        <v>0.033048</v>
      </c>
      <c r="S214" s="223">
        <v>0</v>
      </c>
      <c r="T214" s="22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5" t="s">
        <v>125</v>
      </c>
      <c r="AT214" s="225" t="s">
        <v>121</v>
      </c>
      <c r="AU214" s="225" t="s">
        <v>83</v>
      </c>
      <c r="AY214" s="15" t="s">
        <v>119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5" t="s">
        <v>81</v>
      </c>
      <c r="BK214" s="226">
        <f>ROUND(I214*H214,2)</f>
        <v>0</v>
      </c>
      <c r="BL214" s="15" t="s">
        <v>125</v>
      </c>
      <c r="BM214" s="225" t="s">
        <v>396</v>
      </c>
    </row>
    <row r="215" spans="1:65" s="2" customFormat="1" ht="16.5" customHeight="1">
      <c r="A215" s="36"/>
      <c r="B215" s="37"/>
      <c r="C215" s="213" t="s">
        <v>397</v>
      </c>
      <c r="D215" s="213" t="s">
        <v>121</v>
      </c>
      <c r="E215" s="214" t="s">
        <v>398</v>
      </c>
      <c r="F215" s="215" t="s">
        <v>399</v>
      </c>
      <c r="G215" s="216" t="s">
        <v>140</v>
      </c>
      <c r="H215" s="217">
        <v>3.25</v>
      </c>
      <c r="I215" s="218"/>
      <c r="J215" s="219">
        <f>ROUND(I215*H215,2)</f>
        <v>0</v>
      </c>
      <c r="K215" s="220"/>
      <c r="L215" s="42"/>
      <c r="M215" s="221" t="s">
        <v>1</v>
      </c>
      <c r="N215" s="222" t="s">
        <v>38</v>
      </c>
      <c r="O215" s="89"/>
      <c r="P215" s="223">
        <f>O215*H215</f>
        <v>0</v>
      </c>
      <c r="Q215" s="223">
        <v>0.12171</v>
      </c>
      <c r="R215" s="223">
        <f>Q215*H215</f>
        <v>0.3955575</v>
      </c>
      <c r="S215" s="223">
        <v>2.4</v>
      </c>
      <c r="T215" s="224">
        <f>S215*H215</f>
        <v>7.8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5" t="s">
        <v>125</v>
      </c>
      <c r="AT215" s="225" t="s">
        <v>121</v>
      </c>
      <c r="AU215" s="225" t="s">
        <v>83</v>
      </c>
      <c r="AY215" s="15" t="s">
        <v>119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5" t="s">
        <v>81</v>
      </c>
      <c r="BK215" s="226">
        <f>ROUND(I215*H215,2)</f>
        <v>0</v>
      </c>
      <c r="BL215" s="15" t="s">
        <v>125</v>
      </c>
      <c r="BM215" s="225" t="s">
        <v>400</v>
      </c>
    </row>
    <row r="216" spans="1:51" s="13" customFormat="1" ht="12">
      <c r="A216" s="13"/>
      <c r="B216" s="227"/>
      <c r="C216" s="228"/>
      <c r="D216" s="229" t="s">
        <v>150</v>
      </c>
      <c r="E216" s="230" t="s">
        <v>1</v>
      </c>
      <c r="F216" s="231" t="s">
        <v>401</v>
      </c>
      <c r="G216" s="228"/>
      <c r="H216" s="232">
        <v>3.25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150</v>
      </c>
      <c r="AU216" s="238" t="s">
        <v>83</v>
      </c>
      <c r="AV216" s="13" t="s">
        <v>83</v>
      </c>
      <c r="AW216" s="13" t="s">
        <v>30</v>
      </c>
      <c r="AX216" s="13" t="s">
        <v>81</v>
      </c>
      <c r="AY216" s="238" t="s">
        <v>119</v>
      </c>
    </row>
    <row r="217" spans="1:63" s="12" customFormat="1" ht="22.8" customHeight="1">
      <c r="A217" s="12"/>
      <c r="B217" s="197"/>
      <c r="C217" s="198"/>
      <c r="D217" s="199" t="s">
        <v>72</v>
      </c>
      <c r="E217" s="211" t="s">
        <v>402</v>
      </c>
      <c r="F217" s="211" t="s">
        <v>403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SUM(P218:P223)</f>
        <v>0</v>
      </c>
      <c r="Q217" s="205"/>
      <c r="R217" s="206">
        <f>SUM(R218:R223)</f>
        <v>0</v>
      </c>
      <c r="S217" s="205"/>
      <c r="T217" s="207">
        <f>SUM(T218:T223)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81</v>
      </c>
      <c r="AT217" s="209" t="s">
        <v>72</v>
      </c>
      <c r="AU217" s="209" t="s">
        <v>81</v>
      </c>
      <c r="AY217" s="208" t="s">
        <v>119</v>
      </c>
      <c r="BK217" s="210">
        <f>SUM(BK218:BK223)</f>
        <v>0</v>
      </c>
    </row>
    <row r="218" spans="1:65" s="2" customFormat="1" ht="16.5" customHeight="1">
      <c r="A218" s="36"/>
      <c r="B218" s="37"/>
      <c r="C218" s="213" t="s">
        <v>404</v>
      </c>
      <c r="D218" s="213" t="s">
        <v>121</v>
      </c>
      <c r="E218" s="214" t="s">
        <v>405</v>
      </c>
      <c r="F218" s="215" t="s">
        <v>406</v>
      </c>
      <c r="G218" s="216" t="s">
        <v>165</v>
      </c>
      <c r="H218" s="217">
        <v>37.498</v>
      </c>
      <c r="I218" s="218"/>
      <c r="J218" s="219">
        <f>ROUND(I218*H218,2)</f>
        <v>0</v>
      </c>
      <c r="K218" s="220"/>
      <c r="L218" s="42"/>
      <c r="M218" s="221" t="s">
        <v>1</v>
      </c>
      <c r="N218" s="222" t="s">
        <v>38</v>
      </c>
      <c r="O218" s="89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5" t="s">
        <v>125</v>
      </c>
      <c r="AT218" s="225" t="s">
        <v>121</v>
      </c>
      <c r="AU218" s="225" t="s">
        <v>83</v>
      </c>
      <c r="AY218" s="15" t="s">
        <v>119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5" t="s">
        <v>81</v>
      </c>
      <c r="BK218" s="226">
        <f>ROUND(I218*H218,2)</f>
        <v>0</v>
      </c>
      <c r="BL218" s="15" t="s">
        <v>125</v>
      </c>
      <c r="BM218" s="225" t="s">
        <v>407</v>
      </c>
    </row>
    <row r="219" spans="1:65" s="2" customFormat="1" ht="24.15" customHeight="1">
      <c r="A219" s="36"/>
      <c r="B219" s="37"/>
      <c r="C219" s="213" t="s">
        <v>408</v>
      </c>
      <c r="D219" s="213" t="s">
        <v>121</v>
      </c>
      <c r="E219" s="214" t="s">
        <v>409</v>
      </c>
      <c r="F219" s="215" t="s">
        <v>410</v>
      </c>
      <c r="G219" s="216" t="s">
        <v>165</v>
      </c>
      <c r="H219" s="217">
        <v>37.498</v>
      </c>
      <c r="I219" s="218"/>
      <c r="J219" s="219">
        <f>ROUND(I219*H219,2)</f>
        <v>0</v>
      </c>
      <c r="K219" s="220"/>
      <c r="L219" s="42"/>
      <c r="M219" s="221" t="s">
        <v>1</v>
      </c>
      <c r="N219" s="222" t="s">
        <v>38</v>
      </c>
      <c r="O219" s="89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5" t="s">
        <v>125</v>
      </c>
      <c r="AT219" s="225" t="s">
        <v>121</v>
      </c>
      <c r="AU219" s="225" t="s">
        <v>83</v>
      </c>
      <c r="AY219" s="15" t="s">
        <v>119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5" t="s">
        <v>81</v>
      </c>
      <c r="BK219" s="226">
        <f>ROUND(I219*H219,2)</f>
        <v>0</v>
      </c>
      <c r="BL219" s="15" t="s">
        <v>125</v>
      </c>
      <c r="BM219" s="225" t="s">
        <v>411</v>
      </c>
    </row>
    <row r="220" spans="1:65" s="2" customFormat="1" ht="16.5" customHeight="1">
      <c r="A220" s="36"/>
      <c r="B220" s="37"/>
      <c r="C220" s="213" t="s">
        <v>412</v>
      </c>
      <c r="D220" s="213" t="s">
        <v>121</v>
      </c>
      <c r="E220" s="214" t="s">
        <v>413</v>
      </c>
      <c r="F220" s="215" t="s">
        <v>414</v>
      </c>
      <c r="G220" s="216" t="s">
        <v>165</v>
      </c>
      <c r="H220" s="217">
        <v>337.482</v>
      </c>
      <c r="I220" s="218"/>
      <c r="J220" s="219">
        <f>ROUND(I220*H220,2)</f>
        <v>0</v>
      </c>
      <c r="K220" s="220"/>
      <c r="L220" s="42"/>
      <c r="M220" s="221" t="s">
        <v>1</v>
      </c>
      <c r="N220" s="222" t="s">
        <v>38</v>
      </c>
      <c r="O220" s="89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5" t="s">
        <v>125</v>
      </c>
      <c r="AT220" s="225" t="s">
        <v>121</v>
      </c>
      <c r="AU220" s="225" t="s">
        <v>83</v>
      </c>
      <c r="AY220" s="15" t="s">
        <v>119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5" t="s">
        <v>81</v>
      </c>
      <c r="BK220" s="226">
        <f>ROUND(I220*H220,2)</f>
        <v>0</v>
      </c>
      <c r="BL220" s="15" t="s">
        <v>125</v>
      </c>
      <c r="BM220" s="225" t="s">
        <v>415</v>
      </c>
    </row>
    <row r="221" spans="1:51" s="13" customFormat="1" ht="12">
      <c r="A221" s="13"/>
      <c r="B221" s="227"/>
      <c r="C221" s="228"/>
      <c r="D221" s="229" t="s">
        <v>150</v>
      </c>
      <c r="E221" s="228"/>
      <c r="F221" s="231" t="s">
        <v>416</v>
      </c>
      <c r="G221" s="228"/>
      <c r="H221" s="232">
        <v>337.482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150</v>
      </c>
      <c r="AU221" s="238" t="s">
        <v>83</v>
      </c>
      <c r="AV221" s="13" t="s">
        <v>83</v>
      </c>
      <c r="AW221" s="13" t="s">
        <v>4</v>
      </c>
      <c r="AX221" s="13" t="s">
        <v>81</v>
      </c>
      <c r="AY221" s="238" t="s">
        <v>119</v>
      </c>
    </row>
    <row r="222" spans="1:65" s="2" customFormat="1" ht="24.15" customHeight="1">
      <c r="A222" s="36"/>
      <c r="B222" s="37"/>
      <c r="C222" s="213" t="s">
        <v>417</v>
      </c>
      <c r="D222" s="213" t="s">
        <v>121</v>
      </c>
      <c r="E222" s="214" t="s">
        <v>418</v>
      </c>
      <c r="F222" s="215" t="s">
        <v>419</v>
      </c>
      <c r="G222" s="216" t="s">
        <v>165</v>
      </c>
      <c r="H222" s="217">
        <v>37.498</v>
      </c>
      <c r="I222" s="218"/>
      <c r="J222" s="219">
        <f>ROUND(I222*H222,2)</f>
        <v>0</v>
      </c>
      <c r="K222" s="220"/>
      <c r="L222" s="42"/>
      <c r="M222" s="221" t="s">
        <v>1</v>
      </c>
      <c r="N222" s="222" t="s">
        <v>38</v>
      </c>
      <c r="O222" s="89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5" t="s">
        <v>125</v>
      </c>
      <c r="AT222" s="225" t="s">
        <v>121</v>
      </c>
      <c r="AU222" s="225" t="s">
        <v>83</v>
      </c>
      <c r="AY222" s="15" t="s">
        <v>119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5" t="s">
        <v>81</v>
      </c>
      <c r="BK222" s="226">
        <f>ROUND(I222*H222,2)</f>
        <v>0</v>
      </c>
      <c r="BL222" s="15" t="s">
        <v>125</v>
      </c>
      <c r="BM222" s="225" t="s">
        <v>420</v>
      </c>
    </row>
    <row r="223" spans="1:65" s="2" customFormat="1" ht="24.15" customHeight="1">
      <c r="A223" s="36"/>
      <c r="B223" s="37"/>
      <c r="C223" s="213" t="s">
        <v>421</v>
      </c>
      <c r="D223" s="213" t="s">
        <v>121</v>
      </c>
      <c r="E223" s="214" t="s">
        <v>422</v>
      </c>
      <c r="F223" s="215" t="s">
        <v>423</v>
      </c>
      <c r="G223" s="216" t="s">
        <v>165</v>
      </c>
      <c r="H223" s="217">
        <v>37.498</v>
      </c>
      <c r="I223" s="218"/>
      <c r="J223" s="219">
        <f>ROUND(I223*H223,2)</f>
        <v>0</v>
      </c>
      <c r="K223" s="220"/>
      <c r="L223" s="42"/>
      <c r="M223" s="221" t="s">
        <v>1</v>
      </c>
      <c r="N223" s="222" t="s">
        <v>38</v>
      </c>
      <c r="O223" s="89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5" t="s">
        <v>125</v>
      </c>
      <c r="AT223" s="225" t="s">
        <v>121</v>
      </c>
      <c r="AU223" s="225" t="s">
        <v>83</v>
      </c>
      <c r="AY223" s="15" t="s">
        <v>119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5" t="s">
        <v>81</v>
      </c>
      <c r="BK223" s="226">
        <f>ROUND(I223*H223,2)</f>
        <v>0</v>
      </c>
      <c r="BL223" s="15" t="s">
        <v>125</v>
      </c>
      <c r="BM223" s="225" t="s">
        <v>424</v>
      </c>
    </row>
    <row r="224" spans="1:63" s="12" customFormat="1" ht="22.8" customHeight="1">
      <c r="A224" s="12"/>
      <c r="B224" s="197"/>
      <c r="C224" s="198"/>
      <c r="D224" s="199" t="s">
        <v>72</v>
      </c>
      <c r="E224" s="211" t="s">
        <v>425</v>
      </c>
      <c r="F224" s="211" t="s">
        <v>426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P225</f>
        <v>0</v>
      </c>
      <c r="Q224" s="205"/>
      <c r="R224" s="206">
        <f>R225</f>
        <v>0</v>
      </c>
      <c r="S224" s="205"/>
      <c r="T224" s="207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81</v>
      </c>
      <c r="AT224" s="209" t="s">
        <v>72</v>
      </c>
      <c r="AU224" s="209" t="s">
        <v>81</v>
      </c>
      <c r="AY224" s="208" t="s">
        <v>119</v>
      </c>
      <c r="BK224" s="210">
        <f>BK225</f>
        <v>0</v>
      </c>
    </row>
    <row r="225" spans="1:65" s="2" customFormat="1" ht="24.15" customHeight="1">
      <c r="A225" s="36"/>
      <c r="B225" s="37"/>
      <c r="C225" s="213" t="s">
        <v>427</v>
      </c>
      <c r="D225" s="213" t="s">
        <v>121</v>
      </c>
      <c r="E225" s="214" t="s">
        <v>428</v>
      </c>
      <c r="F225" s="215" t="s">
        <v>429</v>
      </c>
      <c r="G225" s="216" t="s">
        <v>165</v>
      </c>
      <c r="H225" s="217">
        <v>400.412</v>
      </c>
      <c r="I225" s="218"/>
      <c r="J225" s="219">
        <f>ROUND(I225*H225,2)</f>
        <v>0</v>
      </c>
      <c r="K225" s="220"/>
      <c r="L225" s="42"/>
      <c r="M225" s="221" t="s">
        <v>1</v>
      </c>
      <c r="N225" s="222" t="s">
        <v>38</v>
      </c>
      <c r="O225" s="89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5" t="s">
        <v>125</v>
      </c>
      <c r="AT225" s="225" t="s">
        <v>121</v>
      </c>
      <c r="AU225" s="225" t="s">
        <v>83</v>
      </c>
      <c r="AY225" s="15" t="s">
        <v>119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5" t="s">
        <v>81</v>
      </c>
      <c r="BK225" s="226">
        <f>ROUND(I225*H225,2)</f>
        <v>0</v>
      </c>
      <c r="BL225" s="15" t="s">
        <v>125</v>
      </c>
      <c r="BM225" s="225" t="s">
        <v>430</v>
      </c>
    </row>
    <row r="226" spans="1:63" s="12" customFormat="1" ht="25.9" customHeight="1">
      <c r="A226" s="12"/>
      <c r="B226" s="197"/>
      <c r="C226" s="198"/>
      <c r="D226" s="199" t="s">
        <v>72</v>
      </c>
      <c r="E226" s="200" t="s">
        <v>431</v>
      </c>
      <c r="F226" s="200" t="s">
        <v>432</v>
      </c>
      <c r="G226" s="198"/>
      <c r="H226" s="198"/>
      <c r="I226" s="201"/>
      <c r="J226" s="202">
        <f>BK226</f>
        <v>0</v>
      </c>
      <c r="K226" s="198"/>
      <c r="L226" s="203"/>
      <c r="M226" s="204"/>
      <c r="N226" s="205"/>
      <c r="O226" s="205"/>
      <c r="P226" s="206">
        <f>P227</f>
        <v>0</v>
      </c>
      <c r="Q226" s="205"/>
      <c r="R226" s="206">
        <f>R227</f>
        <v>0.3799798</v>
      </c>
      <c r="S226" s="205"/>
      <c r="T226" s="207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83</v>
      </c>
      <c r="AT226" s="209" t="s">
        <v>72</v>
      </c>
      <c r="AU226" s="209" t="s">
        <v>73</v>
      </c>
      <c r="AY226" s="208" t="s">
        <v>119</v>
      </c>
      <c r="BK226" s="210">
        <f>BK227</f>
        <v>0</v>
      </c>
    </row>
    <row r="227" spans="1:63" s="12" customFormat="1" ht="22.8" customHeight="1">
      <c r="A227" s="12"/>
      <c r="B227" s="197"/>
      <c r="C227" s="198"/>
      <c r="D227" s="199" t="s">
        <v>72</v>
      </c>
      <c r="E227" s="211" t="s">
        <v>433</v>
      </c>
      <c r="F227" s="211" t="s">
        <v>434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SUM(P228:P235)</f>
        <v>0</v>
      </c>
      <c r="Q227" s="205"/>
      <c r="R227" s="206">
        <f>SUM(R228:R235)</f>
        <v>0.3799798</v>
      </c>
      <c r="S227" s="205"/>
      <c r="T227" s="207">
        <f>SUM(T228:T235)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83</v>
      </c>
      <c r="AT227" s="209" t="s">
        <v>72</v>
      </c>
      <c r="AU227" s="209" t="s">
        <v>81</v>
      </c>
      <c r="AY227" s="208" t="s">
        <v>119</v>
      </c>
      <c r="BK227" s="210">
        <f>SUM(BK228:BK235)</f>
        <v>0</v>
      </c>
    </row>
    <row r="228" spans="1:65" s="2" customFormat="1" ht="24.15" customHeight="1">
      <c r="A228" s="36"/>
      <c r="B228" s="37"/>
      <c r="C228" s="213" t="s">
        <v>435</v>
      </c>
      <c r="D228" s="213" t="s">
        <v>121</v>
      </c>
      <c r="E228" s="214" t="s">
        <v>436</v>
      </c>
      <c r="F228" s="215" t="s">
        <v>437</v>
      </c>
      <c r="G228" s="216" t="s">
        <v>124</v>
      </c>
      <c r="H228" s="217">
        <v>14.5</v>
      </c>
      <c r="I228" s="218"/>
      <c r="J228" s="219">
        <f>ROUND(I228*H228,2)</f>
        <v>0</v>
      </c>
      <c r="K228" s="220"/>
      <c r="L228" s="42"/>
      <c r="M228" s="221" t="s">
        <v>1</v>
      </c>
      <c r="N228" s="222" t="s">
        <v>38</v>
      </c>
      <c r="O228" s="89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5" t="s">
        <v>189</v>
      </c>
      <c r="AT228" s="225" t="s">
        <v>121</v>
      </c>
      <c r="AU228" s="225" t="s">
        <v>83</v>
      </c>
      <c r="AY228" s="15" t="s">
        <v>119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5" t="s">
        <v>81</v>
      </c>
      <c r="BK228" s="226">
        <f>ROUND(I228*H228,2)</f>
        <v>0</v>
      </c>
      <c r="BL228" s="15" t="s">
        <v>189</v>
      </c>
      <c r="BM228" s="225" t="s">
        <v>438</v>
      </c>
    </row>
    <row r="229" spans="1:65" s="2" customFormat="1" ht="16.5" customHeight="1">
      <c r="A229" s="36"/>
      <c r="B229" s="37"/>
      <c r="C229" s="239" t="s">
        <v>439</v>
      </c>
      <c r="D229" s="239" t="s">
        <v>177</v>
      </c>
      <c r="E229" s="240" t="s">
        <v>440</v>
      </c>
      <c r="F229" s="241" t="s">
        <v>441</v>
      </c>
      <c r="G229" s="242" t="s">
        <v>165</v>
      </c>
      <c r="H229" s="243">
        <v>0.016</v>
      </c>
      <c r="I229" s="244"/>
      <c r="J229" s="245">
        <f>ROUND(I229*H229,2)</f>
        <v>0</v>
      </c>
      <c r="K229" s="246"/>
      <c r="L229" s="247"/>
      <c r="M229" s="248" t="s">
        <v>1</v>
      </c>
      <c r="N229" s="249" t="s">
        <v>38</v>
      </c>
      <c r="O229" s="89"/>
      <c r="P229" s="223">
        <f>O229*H229</f>
        <v>0</v>
      </c>
      <c r="Q229" s="223">
        <v>1</v>
      </c>
      <c r="R229" s="223">
        <f>Q229*H229</f>
        <v>0.016</v>
      </c>
      <c r="S229" s="223">
        <v>0</v>
      </c>
      <c r="T229" s="224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5" t="s">
        <v>261</v>
      </c>
      <c r="AT229" s="225" t="s">
        <v>177</v>
      </c>
      <c r="AU229" s="225" t="s">
        <v>83</v>
      </c>
      <c r="AY229" s="15" t="s">
        <v>119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5" t="s">
        <v>81</v>
      </c>
      <c r="BK229" s="226">
        <f>ROUND(I229*H229,2)</f>
        <v>0</v>
      </c>
      <c r="BL229" s="15" t="s">
        <v>189</v>
      </c>
      <c r="BM229" s="225" t="s">
        <v>442</v>
      </c>
    </row>
    <row r="230" spans="1:51" s="13" customFormat="1" ht="12">
      <c r="A230" s="13"/>
      <c r="B230" s="227"/>
      <c r="C230" s="228"/>
      <c r="D230" s="229" t="s">
        <v>150</v>
      </c>
      <c r="E230" s="228"/>
      <c r="F230" s="231" t="s">
        <v>443</v>
      </c>
      <c r="G230" s="228"/>
      <c r="H230" s="232">
        <v>0.016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150</v>
      </c>
      <c r="AU230" s="238" t="s">
        <v>83</v>
      </c>
      <c r="AV230" s="13" t="s">
        <v>83</v>
      </c>
      <c r="AW230" s="13" t="s">
        <v>4</v>
      </c>
      <c r="AX230" s="13" t="s">
        <v>81</v>
      </c>
      <c r="AY230" s="238" t="s">
        <v>119</v>
      </c>
    </row>
    <row r="231" spans="1:65" s="2" customFormat="1" ht="16.5" customHeight="1">
      <c r="A231" s="36"/>
      <c r="B231" s="37"/>
      <c r="C231" s="213" t="s">
        <v>444</v>
      </c>
      <c r="D231" s="213" t="s">
        <v>121</v>
      </c>
      <c r="E231" s="214" t="s">
        <v>445</v>
      </c>
      <c r="F231" s="215" t="s">
        <v>446</v>
      </c>
      <c r="G231" s="216" t="s">
        <v>124</v>
      </c>
      <c r="H231" s="217">
        <v>4.8</v>
      </c>
      <c r="I231" s="218"/>
      <c r="J231" s="219">
        <f>ROUND(I231*H231,2)</f>
        <v>0</v>
      </c>
      <c r="K231" s="220"/>
      <c r="L231" s="42"/>
      <c r="M231" s="221" t="s">
        <v>1</v>
      </c>
      <c r="N231" s="222" t="s">
        <v>38</v>
      </c>
      <c r="O231" s="89"/>
      <c r="P231" s="223">
        <f>O231*H231</f>
        <v>0</v>
      </c>
      <c r="Q231" s="223">
        <v>0.00075</v>
      </c>
      <c r="R231" s="223">
        <f>Q231*H231</f>
        <v>0.0036</v>
      </c>
      <c r="S231" s="223">
        <v>0</v>
      </c>
      <c r="T231" s="22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5" t="s">
        <v>189</v>
      </c>
      <c r="AT231" s="225" t="s">
        <v>121</v>
      </c>
      <c r="AU231" s="225" t="s">
        <v>83</v>
      </c>
      <c r="AY231" s="15" t="s">
        <v>119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5" t="s">
        <v>81</v>
      </c>
      <c r="BK231" s="226">
        <f>ROUND(I231*H231,2)</f>
        <v>0</v>
      </c>
      <c r="BL231" s="15" t="s">
        <v>189</v>
      </c>
      <c r="BM231" s="225" t="s">
        <v>447</v>
      </c>
    </row>
    <row r="232" spans="1:65" s="2" customFormat="1" ht="24.15" customHeight="1">
      <c r="A232" s="36"/>
      <c r="B232" s="37"/>
      <c r="C232" s="213" t="s">
        <v>448</v>
      </c>
      <c r="D232" s="213" t="s">
        <v>121</v>
      </c>
      <c r="E232" s="214" t="s">
        <v>449</v>
      </c>
      <c r="F232" s="215" t="s">
        <v>450</v>
      </c>
      <c r="G232" s="216" t="s">
        <v>124</v>
      </c>
      <c r="H232" s="217">
        <v>54</v>
      </c>
      <c r="I232" s="218"/>
      <c r="J232" s="219">
        <f>ROUND(I232*H232,2)</f>
        <v>0</v>
      </c>
      <c r="K232" s="220"/>
      <c r="L232" s="42"/>
      <c r="M232" s="221" t="s">
        <v>1</v>
      </c>
      <c r="N232" s="222" t="s">
        <v>38</v>
      </c>
      <c r="O232" s="89"/>
      <c r="P232" s="223">
        <f>O232*H232</f>
        <v>0</v>
      </c>
      <c r="Q232" s="223">
        <v>0.00038</v>
      </c>
      <c r="R232" s="223">
        <f>Q232*H232</f>
        <v>0.02052</v>
      </c>
      <c r="S232" s="223">
        <v>0</v>
      </c>
      <c r="T232" s="22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5" t="s">
        <v>189</v>
      </c>
      <c r="AT232" s="225" t="s">
        <v>121</v>
      </c>
      <c r="AU232" s="225" t="s">
        <v>83</v>
      </c>
      <c r="AY232" s="15" t="s">
        <v>119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5" t="s">
        <v>81</v>
      </c>
      <c r="BK232" s="226">
        <f>ROUND(I232*H232,2)</f>
        <v>0</v>
      </c>
      <c r="BL232" s="15" t="s">
        <v>189</v>
      </c>
      <c r="BM232" s="225" t="s">
        <v>451</v>
      </c>
    </row>
    <row r="233" spans="1:65" s="2" customFormat="1" ht="16.5" customHeight="1">
      <c r="A233" s="36"/>
      <c r="B233" s="37"/>
      <c r="C233" s="239" t="s">
        <v>452</v>
      </c>
      <c r="D233" s="239" t="s">
        <v>177</v>
      </c>
      <c r="E233" s="240" t="s">
        <v>453</v>
      </c>
      <c r="F233" s="241" t="s">
        <v>454</v>
      </c>
      <c r="G233" s="242" t="s">
        <v>124</v>
      </c>
      <c r="H233" s="243">
        <v>62.937</v>
      </c>
      <c r="I233" s="244"/>
      <c r="J233" s="245">
        <f>ROUND(I233*H233,2)</f>
        <v>0</v>
      </c>
      <c r="K233" s="246"/>
      <c r="L233" s="247"/>
      <c r="M233" s="248" t="s">
        <v>1</v>
      </c>
      <c r="N233" s="249" t="s">
        <v>38</v>
      </c>
      <c r="O233" s="89"/>
      <c r="P233" s="223">
        <f>O233*H233</f>
        <v>0</v>
      </c>
      <c r="Q233" s="223">
        <v>0.0054</v>
      </c>
      <c r="R233" s="223">
        <f>Q233*H233</f>
        <v>0.3398598</v>
      </c>
      <c r="S233" s="223">
        <v>0</v>
      </c>
      <c r="T233" s="224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5" t="s">
        <v>261</v>
      </c>
      <c r="AT233" s="225" t="s">
        <v>177</v>
      </c>
      <c r="AU233" s="225" t="s">
        <v>83</v>
      </c>
      <c r="AY233" s="15" t="s">
        <v>119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5" t="s">
        <v>81</v>
      </c>
      <c r="BK233" s="226">
        <f>ROUND(I233*H233,2)</f>
        <v>0</v>
      </c>
      <c r="BL233" s="15" t="s">
        <v>189</v>
      </c>
      <c r="BM233" s="225" t="s">
        <v>455</v>
      </c>
    </row>
    <row r="234" spans="1:51" s="13" customFormat="1" ht="12">
      <c r="A234" s="13"/>
      <c r="B234" s="227"/>
      <c r="C234" s="228"/>
      <c r="D234" s="229" t="s">
        <v>150</v>
      </c>
      <c r="E234" s="228"/>
      <c r="F234" s="231" t="s">
        <v>456</v>
      </c>
      <c r="G234" s="228"/>
      <c r="H234" s="232">
        <v>62.937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150</v>
      </c>
      <c r="AU234" s="238" t="s">
        <v>83</v>
      </c>
      <c r="AV234" s="13" t="s">
        <v>83</v>
      </c>
      <c r="AW234" s="13" t="s">
        <v>4</v>
      </c>
      <c r="AX234" s="13" t="s">
        <v>81</v>
      </c>
      <c r="AY234" s="238" t="s">
        <v>119</v>
      </c>
    </row>
    <row r="235" spans="1:65" s="2" customFormat="1" ht="24.15" customHeight="1">
      <c r="A235" s="36"/>
      <c r="B235" s="37"/>
      <c r="C235" s="213" t="s">
        <v>457</v>
      </c>
      <c r="D235" s="213" t="s">
        <v>121</v>
      </c>
      <c r="E235" s="214" t="s">
        <v>458</v>
      </c>
      <c r="F235" s="215" t="s">
        <v>459</v>
      </c>
      <c r="G235" s="216" t="s">
        <v>165</v>
      </c>
      <c r="H235" s="217">
        <v>0.38</v>
      </c>
      <c r="I235" s="218"/>
      <c r="J235" s="219">
        <f>ROUND(I235*H235,2)</f>
        <v>0</v>
      </c>
      <c r="K235" s="220"/>
      <c r="L235" s="42"/>
      <c r="M235" s="221" t="s">
        <v>1</v>
      </c>
      <c r="N235" s="222" t="s">
        <v>38</v>
      </c>
      <c r="O235" s="89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5" t="s">
        <v>189</v>
      </c>
      <c r="AT235" s="225" t="s">
        <v>121</v>
      </c>
      <c r="AU235" s="225" t="s">
        <v>83</v>
      </c>
      <c r="AY235" s="15" t="s">
        <v>119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5" t="s">
        <v>81</v>
      </c>
      <c r="BK235" s="226">
        <f>ROUND(I235*H235,2)</f>
        <v>0</v>
      </c>
      <c r="BL235" s="15" t="s">
        <v>189</v>
      </c>
      <c r="BM235" s="225" t="s">
        <v>460</v>
      </c>
    </row>
    <row r="236" spans="1:63" s="12" customFormat="1" ht="25.9" customHeight="1">
      <c r="A236" s="12"/>
      <c r="B236" s="197"/>
      <c r="C236" s="198"/>
      <c r="D236" s="199" t="s">
        <v>72</v>
      </c>
      <c r="E236" s="200" t="s">
        <v>461</v>
      </c>
      <c r="F236" s="200" t="s">
        <v>462</v>
      </c>
      <c r="G236" s="198"/>
      <c r="H236" s="198"/>
      <c r="I236" s="201"/>
      <c r="J236" s="202">
        <f>BK236</f>
        <v>0</v>
      </c>
      <c r="K236" s="198"/>
      <c r="L236" s="203"/>
      <c r="M236" s="204"/>
      <c r="N236" s="205"/>
      <c r="O236" s="205"/>
      <c r="P236" s="206">
        <f>SUM(P237:P247)</f>
        <v>0</v>
      </c>
      <c r="Q236" s="205"/>
      <c r="R236" s="206">
        <f>SUM(R237:R247)</f>
        <v>0</v>
      </c>
      <c r="S236" s="205"/>
      <c r="T236" s="207">
        <f>SUM(T237:T247)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137</v>
      </c>
      <c r="AT236" s="209" t="s">
        <v>72</v>
      </c>
      <c r="AU236" s="209" t="s">
        <v>73</v>
      </c>
      <c r="AY236" s="208" t="s">
        <v>119</v>
      </c>
      <c r="BK236" s="210">
        <f>SUM(BK237:BK247)</f>
        <v>0</v>
      </c>
    </row>
    <row r="237" spans="1:65" s="2" customFormat="1" ht="16.5" customHeight="1">
      <c r="A237" s="36"/>
      <c r="B237" s="37"/>
      <c r="C237" s="213" t="s">
        <v>463</v>
      </c>
      <c r="D237" s="213" t="s">
        <v>121</v>
      </c>
      <c r="E237" s="214" t="s">
        <v>78</v>
      </c>
      <c r="F237" s="215" t="s">
        <v>464</v>
      </c>
      <c r="G237" s="216" t="s">
        <v>465</v>
      </c>
      <c r="H237" s="217">
        <v>1</v>
      </c>
      <c r="I237" s="218"/>
      <c r="J237" s="219">
        <f>ROUND(I237*H237,2)</f>
        <v>0</v>
      </c>
      <c r="K237" s="220"/>
      <c r="L237" s="42"/>
      <c r="M237" s="221" t="s">
        <v>1</v>
      </c>
      <c r="N237" s="222" t="s">
        <v>38</v>
      </c>
      <c r="O237" s="89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5" t="s">
        <v>125</v>
      </c>
      <c r="AT237" s="225" t="s">
        <v>121</v>
      </c>
      <c r="AU237" s="225" t="s">
        <v>81</v>
      </c>
      <c r="AY237" s="15" t="s">
        <v>119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5" t="s">
        <v>81</v>
      </c>
      <c r="BK237" s="226">
        <f>ROUND(I237*H237,2)</f>
        <v>0</v>
      </c>
      <c r="BL237" s="15" t="s">
        <v>125</v>
      </c>
      <c r="BM237" s="225" t="s">
        <v>466</v>
      </c>
    </row>
    <row r="238" spans="1:65" s="2" customFormat="1" ht="16.5" customHeight="1">
      <c r="A238" s="36"/>
      <c r="B238" s="37"/>
      <c r="C238" s="213" t="s">
        <v>467</v>
      </c>
      <c r="D238" s="213" t="s">
        <v>121</v>
      </c>
      <c r="E238" s="214" t="s">
        <v>468</v>
      </c>
      <c r="F238" s="215" t="s">
        <v>469</v>
      </c>
      <c r="G238" s="216" t="s">
        <v>465</v>
      </c>
      <c r="H238" s="217">
        <v>1</v>
      </c>
      <c r="I238" s="218"/>
      <c r="J238" s="219">
        <f>ROUND(I238*H238,2)</f>
        <v>0</v>
      </c>
      <c r="K238" s="220"/>
      <c r="L238" s="42"/>
      <c r="M238" s="221" t="s">
        <v>1</v>
      </c>
      <c r="N238" s="222" t="s">
        <v>38</v>
      </c>
      <c r="O238" s="89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5" t="s">
        <v>125</v>
      </c>
      <c r="AT238" s="225" t="s">
        <v>121</v>
      </c>
      <c r="AU238" s="225" t="s">
        <v>81</v>
      </c>
      <c r="AY238" s="15" t="s">
        <v>119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5" t="s">
        <v>81</v>
      </c>
      <c r="BK238" s="226">
        <f>ROUND(I238*H238,2)</f>
        <v>0</v>
      </c>
      <c r="BL238" s="15" t="s">
        <v>125</v>
      </c>
      <c r="BM238" s="225" t="s">
        <v>470</v>
      </c>
    </row>
    <row r="239" spans="1:65" s="2" customFormat="1" ht="16.5" customHeight="1">
      <c r="A239" s="36"/>
      <c r="B239" s="37"/>
      <c r="C239" s="213" t="s">
        <v>471</v>
      </c>
      <c r="D239" s="213" t="s">
        <v>121</v>
      </c>
      <c r="E239" s="214" t="s">
        <v>472</v>
      </c>
      <c r="F239" s="215" t="s">
        <v>473</v>
      </c>
      <c r="G239" s="216" t="s">
        <v>465</v>
      </c>
      <c r="H239" s="217">
        <v>1</v>
      </c>
      <c r="I239" s="218"/>
      <c r="J239" s="219">
        <f>ROUND(I239*H239,2)</f>
        <v>0</v>
      </c>
      <c r="K239" s="220"/>
      <c r="L239" s="42"/>
      <c r="M239" s="221" t="s">
        <v>1</v>
      </c>
      <c r="N239" s="222" t="s">
        <v>38</v>
      </c>
      <c r="O239" s="89"/>
      <c r="P239" s="223">
        <f>O239*H239</f>
        <v>0</v>
      </c>
      <c r="Q239" s="223">
        <v>0</v>
      </c>
      <c r="R239" s="223">
        <f>Q239*H239</f>
        <v>0</v>
      </c>
      <c r="S239" s="223">
        <v>0</v>
      </c>
      <c r="T239" s="22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5" t="s">
        <v>125</v>
      </c>
      <c r="AT239" s="225" t="s">
        <v>121</v>
      </c>
      <c r="AU239" s="225" t="s">
        <v>81</v>
      </c>
      <c r="AY239" s="15" t="s">
        <v>119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5" t="s">
        <v>81</v>
      </c>
      <c r="BK239" s="226">
        <f>ROUND(I239*H239,2)</f>
        <v>0</v>
      </c>
      <c r="BL239" s="15" t="s">
        <v>125</v>
      </c>
      <c r="BM239" s="225" t="s">
        <v>474</v>
      </c>
    </row>
    <row r="240" spans="1:65" s="2" customFormat="1" ht="16.5" customHeight="1">
      <c r="A240" s="36"/>
      <c r="B240" s="37"/>
      <c r="C240" s="213" t="s">
        <v>475</v>
      </c>
      <c r="D240" s="213" t="s">
        <v>121</v>
      </c>
      <c r="E240" s="214" t="s">
        <v>476</v>
      </c>
      <c r="F240" s="215" t="s">
        <v>477</v>
      </c>
      <c r="G240" s="216" t="s">
        <v>465</v>
      </c>
      <c r="H240" s="217">
        <v>1</v>
      </c>
      <c r="I240" s="218"/>
      <c r="J240" s="219">
        <f>ROUND(I240*H240,2)</f>
        <v>0</v>
      </c>
      <c r="K240" s="220"/>
      <c r="L240" s="42"/>
      <c r="M240" s="221" t="s">
        <v>1</v>
      </c>
      <c r="N240" s="222" t="s">
        <v>38</v>
      </c>
      <c r="O240" s="89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5" t="s">
        <v>125</v>
      </c>
      <c r="AT240" s="225" t="s">
        <v>121</v>
      </c>
      <c r="AU240" s="225" t="s">
        <v>81</v>
      </c>
      <c r="AY240" s="15" t="s">
        <v>119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5" t="s">
        <v>81</v>
      </c>
      <c r="BK240" s="226">
        <f>ROUND(I240*H240,2)</f>
        <v>0</v>
      </c>
      <c r="BL240" s="15" t="s">
        <v>125</v>
      </c>
      <c r="BM240" s="225" t="s">
        <v>478</v>
      </c>
    </row>
    <row r="241" spans="1:65" s="2" customFormat="1" ht="24.15" customHeight="1">
      <c r="A241" s="36"/>
      <c r="B241" s="37"/>
      <c r="C241" s="213" t="s">
        <v>479</v>
      </c>
      <c r="D241" s="213" t="s">
        <v>121</v>
      </c>
      <c r="E241" s="214" t="s">
        <v>480</v>
      </c>
      <c r="F241" s="215" t="s">
        <v>481</v>
      </c>
      <c r="G241" s="216" t="s">
        <v>465</v>
      </c>
      <c r="H241" s="217">
        <v>1</v>
      </c>
      <c r="I241" s="218"/>
      <c r="J241" s="219">
        <f>ROUND(I241*H241,2)</f>
        <v>0</v>
      </c>
      <c r="K241" s="220"/>
      <c r="L241" s="42"/>
      <c r="M241" s="221" t="s">
        <v>1</v>
      </c>
      <c r="N241" s="222" t="s">
        <v>38</v>
      </c>
      <c r="O241" s="89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5" t="s">
        <v>125</v>
      </c>
      <c r="AT241" s="225" t="s">
        <v>121</v>
      </c>
      <c r="AU241" s="225" t="s">
        <v>81</v>
      </c>
      <c r="AY241" s="15" t="s">
        <v>119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5" t="s">
        <v>81</v>
      </c>
      <c r="BK241" s="226">
        <f>ROUND(I241*H241,2)</f>
        <v>0</v>
      </c>
      <c r="BL241" s="15" t="s">
        <v>125</v>
      </c>
      <c r="BM241" s="225" t="s">
        <v>482</v>
      </c>
    </row>
    <row r="242" spans="1:65" s="2" customFormat="1" ht="16.5" customHeight="1">
      <c r="A242" s="36"/>
      <c r="B242" s="37"/>
      <c r="C242" s="213" t="s">
        <v>483</v>
      </c>
      <c r="D242" s="213" t="s">
        <v>121</v>
      </c>
      <c r="E242" s="214" t="s">
        <v>484</v>
      </c>
      <c r="F242" s="215" t="s">
        <v>485</v>
      </c>
      <c r="G242" s="216" t="s">
        <v>465</v>
      </c>
      <c r="H242" s="217">
        <v>1</v>
      </c>
      <c r="I242" s="218"/>
      <c r="J242" s="219">
        <f>ROUND(I242*H242,2)</f>
        <v>0</v>
      </c>
      <c r="K242" s="220"/>
      <c r="L242" s="42"/>
      <c r="M242" s="221" t="s">
        <v>1</v>
      </c>
      <c r="N242" s="222" t="s">
        <v>38</v>
      </c>
      <c r="O242" s="89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5" t="s">
        <v>125</v>
      </c>
      <c r="AT242" s="225" t="s">
        <v>121</v>
      </c>
      <c r="AU242" s="225" t="s">
        <v>81</v>
      </c>
      <c r="AY242" s="15" t="s">
        <v>119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5" t="s">
        <v>81</v>
      </c>
      <c r="BK242" s="226">
        <f>ROUND(I242*H242,2)</f>
        <v>0</v>
      </c>
      <c r="BL242" s="15" t="s">
        <v>125</v>
      </c>
      <c r="BM242" s="225" t="s">
        <v>486</v>
      </c>
    </row>
    <row r="243" spans="1:65" s="2" customFormat="1" ht="16.5" customHeight="1">
      <c r="A243" s="36"/>
      <c r="B243" s="37"/>
      <c r="C243" s="213" t="s">
        <v>487</v>
      </c>
      <c r="D243" s="213" t="s">
        <v>121</v>
      </c>
      <c r="E243" s="214" t="s">
        <v>488</v>
      </c>
      <c r="F243" s="215" t="s">
        <v>489</v>
      </c>
      <c r="G243" s="216" t="s">
        <v>465</v>
      </c>
      <c r="H243" s="217">
        <v>1</v>
      </c>
      <c r="I243" s="218"/>
      <c r="J243" s="219">
        <f>ROUND(I243*H243,2)</f>
        <v>0</v>
      </c>
      <c r="K243" s="220"/>
      <c r="L243" s="42"/>
      <c r="M243" s="221" t="s">
        <v>1</v>
      </c>
      <c r="N243" s="222" t="s">
        <v>38</v>
      </c>
      <c r="O243" s="89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5" t="s">
        <v>125</v>
      </c>
      <c r="AT243" s="225" t="s">
        <v>121</v>
      </c>
      <c r="AU243" s="225" t="s">
        <v>81</v>
      </c>
      <c r="AY243" s="15" t="s">
        <v>119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5" t="s">
        <v>81</v>
      </c>
      <c r="BK243" s="226">
        <f>ROUND(I243*H243,2)</f>
        <v>0</v>
      </c>
      <c r="BL243" s="15" t="s">
        <v>125</v>
      </c>
      <c r="BM243" s="225" t="s">
        <v>490</v>
      </c>
    </row>
    <row r="244" spans="1:65" s="2" customFormat="1" ht="16.5" customHeight="1">
      <c r="A244" s="36"/>
      <c r="B244" s="37"/>
      <c r="C244" s="213" t="s">
        <v>491</v>
      </c>
      <c r="D244" s="213" t="s">
        <v>121</v>
      </c>
      <c r="E244" s="214" t="s">
        <v>492</v>
      </c>
      <c r="F244" s="215" t="s">
        <v>493</v>
      </c>
      <c r="G244" s="216" t="s">
        <v>465</v>
      </c>
      <c r="H244" s="217">
        <v>1</v>
      </c>
      <c r="I244" s="218"/>
      <c r="J244" s="219">
        <f>ROUND(I244*H244,2)</f>
        <v>0</v>
      </c>
      <c r="K244" s="220"/>
      <c r="L244" s="42"/>
      <c r="M244" s="221" t="s">
        <v>1</v>
      </c>
      <c r="N244" s="222" t="s">
        <v>38</v>
      </c>
      <c r="O244" s="89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5" t="s">
        <v>125</v>
      </c>
      <c r="AT244" s="225" t="s">
        <v>121</v>
      </c>
      <c r="AU244" s="225" t="s">
        <v>81</v>
      </c>
      <c r="AY244" s="15" t="s">
        <v>119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5" t="s">
        <v>81</v>
      </c>
      <c r="BK244" s="226">
        <f>ROUND(I244*H244,2)</f>
        <v>0</v>
      </c>
      <c r="BL244" s="15" t="s">
        <v>125</v>
      </c>
      <c r="BM244" s="225" t="s">
        <v>494</v>
      </c>
    </row>
    <row r="245" spans="1:65" s="2" customFormat="1" ht="16.5" customHeight="1">
      <c r="A245" s="36"/>
      <c r="B245" s="37"/>
      <c r="C245" s="213" t="s">
        <v>495</v>
      </c>
      <c r="D245" s="213" t="s">
        <v>121</v>
      </c>
      <c r="E245" s="214" t="s">
        <v>496</v>
      </c>
      <c r="F245" s="215" t="s">
        <v>497</v>
      </c>
      <c r="G245" s="216" t="s">
        <v>465</v>
      </c>
      <c r="H245" s="217">
        <v>1</v>
      </c>
      <c r="I245" s="218"/>
      <c r="J245" s="219">
        <f>ROUND(I245*H245,2)</f>
        <v>0</v>
      </c>
      <c r="K245" s="220"/>
      <c r="L245" s="42"/>
      <c r="M245" s="221" t="s">
        <v>1</v>
      </c>
      <c r="N245" s="222" t="s">
        <v>38</v>
      </c>
      <c r="O245" s="89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5" t="s">
        <v>125</v>
      </c>
      <c r="AT245" s="225" t="s">
        <v>121</v>
      </c>
      <c r="AU245" s="225" t="s">
        <v>81</v>
      </c>
      <c r="AY245" s="15" t="s">
        <v>119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5" t="s">
        <v>81</v>
      </c>
      <c r="BK245" s="226">
        <f>ROUND(I245*H245,2)</f>
        <v>0</v>
      </c>
      <c r="BL245" s="15" t="s">
        <v>125</v>
      </c>
      <c r="BM245" s="225" t="s">
        <v>498</v>
      </c>
    </row>
    <row r="246" spans="1:65" s="2" customFormat="1" ht="16.5" customHeight="1">
      <c r="A246" s="36"/>
      <c r="B246" s="37"/>
      <c r="C246" s="213" t="s">
        <v>499</v>
      </c>
      <c r="D246" s="213" t="s">
        <v>121</v>
      </c>
      <c r="E246" s="214" t="s">
        <v>162</v>
      </c>
      <c r="F246" s="215" t="s">
        <v>500</v>
      </c>
      <c r="G246" s="216" t="s">
        <v>465</v>
      </c>
      <c r="H246" s="217">
        <v>1</v>
      </c>
      <c r="I246" s="218"/>
      <c r="J246" s="219">
        <f>ROUND(I246*H246,2)</f>
        <v>0</v>
      </c>
      <c r="K246" s="220"/>
      <c r="L246" s="42"/>
      <c r="M246" s="221" t="s">
        <v>1</v>
      </c>
      <c r="N246" s="222" t="s">
        <v>38</v>
      </c>
      <c r="O246" s="89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5" t="s">
        <v>125</v>
      </c>
      <c r="AT246" s="225" t="s">
        <v>121</v>
      </c>
      <c r="AU246" s="225" t="s">
        <v>81</v>
      </c>
      <c r="AY246" s="15" t="s">
        <v>119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5" t="s">
        <v>81</v>
      </c>
      <c r="BK246" s="226">
        <f>ROUND(I246*H246,2)</f>
        <v>0</v>
      </c>
      <c r="BL246" s="15" t="s">
        <v>125</v>
      </c>
      <c r="BM246" s="225" t="s">
        <v>501</v>
      </c>
    </row>
    <row r="247" spans="1:51" s="13" customFormat="1" ht="12">
      <c r="A247" s="13"/>
      <c r="B247" s="227"/>
      <c r="C247" s="228"/>
      <c r="D247" s="229" t="s">
        <v>150</v>
      </c>
      <c r="E247" s="230" t="s">
        <v>1</v>
      </c>
      <c r="F247" s="231" t="s">
        <v>502</v>
      </c>
      <c r="G247" s="228"/>
      <c r="H247" s="232">
        <v>1</v>
      </c>
      <c r="I247" s="233"/>
      <c r="J247" s="228"/>
      <c r="K247" s="228"/>
      <c r="L247" s="234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150</v>
      </c>
      <c r="AU247" s="238" t="s">
        <v>81</v>
      </c>
      <c r="AV247" s="13" t="s">
        <v>83</v>
      </c>
      <c r="AW247" s="13" t="s">
        <v>30</v>
      </c>
      <c r="AX247" s="13" t="s">
        <v>81</v>
      </c>
      <c r="AY247" s="238" t="s">
        <v>119</v>
      </c>
    </row>
    <row r="248" spans="1:31" s="2" customFormat="1" ht="6.95" customHeight="1">
      <c r="A248" s="36"/>
      <c r="B248" s="64"/>
      <c r="C248" s="65"/>
      <c r="D248" s="65"/>
      <c r="E248" s="65"/>
      <c r="F248" s="65"/>
      <c r="G248" s="65"/>
      <c r="H248" s="65"/>
      <c r="I248" s="65"/>
      <c r="J248" s="65"/>
      <c r="K248" s="65"/>
      <c r="L248" s="42"/>
      <c r="M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</row>
  </sheetData>
  <sheetProtection password="CC35" sheet="1" objects="1" scenarios="1" formatColumns="0" formatRows="0" autoFilter="0"/>
  <autoFilter ref="C127:K24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H81M-VG4-PR\Pavla</cp:lastModifiedBy>
  <dcterms:created xsi:type="dcterms:W3CDTF">2023-07-25T11:08:12Z</dcterms:created>
  <dcterms:modified xsi:type="dcterms:W3CDTF">2023-07-25T11:08:14Z</dcterms:modified>
  <cp:category/>
  <cp:version/>
  <cp:contentType/>
  <cp:contentStatus/>
</cp:coreProperties>
</file>