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36e2dc23616c4e/Plocha/Město Kroměříž/VZ_Cyklostezka Kotojedy - Vážany/04_ZD final/"/>
    </mc:Choice>
  </mc:AlternateContent>
  <xr:revisionPtr revIDLastSave="0" documentId="8_{8B66FCE9-ED01-424E-A4AF-C62094F6CB75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1 SO 101 d Pol" sheetId="12" r:id="rId4"/>
    <sheet name="SO 101 SO 101 h Pol" sheetId="13" r:id="rId5"/>
    <sheet name="SO 101 SO 101 n Pol" sheetId="14" r:id="rId6"/>
    <sheet name="SO 201 SO 201 h Pol" sheetId="15" r:id="rId7"/>
    <sheet name="SO 201 SO 201 von Pol" sheetId="16" r:id="rId8"/>
    <sheet name="VNON VNON Pol" sheetId="17" r:id="rId9"/>
  </sheets>
  <externalReferences>
    <externalReference r:id="rId10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SO 101 d Pol'!$1:$7</definedName>
    <definedName name="_xlnm.Print_Titles" localSheetId="4">'SO 101 SO 101 h Pol'!$1:$7</definedName>
    <definedName name="_xlnm.Print_Titles" localSheetId="5">'SO 101 SO 101 n Pol'!$1:$7</definedName>
    <definedName name="_xlnm.Print_Titles" localSheetId="6">'SO 201 SO 201 h Pol'!$1:$7</definedName>
    <definedName name="_xlnm.Print_Titles" localSheetId="7">'SO 201 SO 201 von Pol'!$1:$7</definedName>
    <definedName name="_xlnm.Print_Titles" localSheetId="8">'VNON VNON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SO 101 d Pol'!$A$1:$Y$137</definedName>
    <definedName name="_xlnm.Print_Area" localSheetId="4">'SO 101 SO 101 h Pol'!$A$1:$Y$382</definedName>
    <definedName name="_xlnm.Print_Area" localSheetId="5">'SO 101 SO 101 n Pol'!$A$1:$Y$263</definedName>
    <definedName name="_xlnm.Print_Area" localSheetId="6">'SO 201 SO 201 h Pol'!$A$1:$Y$677</definedName>
    <definedName name="_xlnm.Print_Area" localSheetId="7">'SO 201 SO 201 von Pol'!$A$1:$Y$65</definedName>
    <definedName name="_xlnm.Print_Area" localSheetId="1">Stavba!$A$1:$J$91</definedName>
    <definedName name="_xlnm.Print_Area" localSheetId="8">'VNON VNON Pol'!$A$1:$Y$61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57" i="17" l="1"/>
  <c r="BA55" i="17"/>
  <c r="BA51" i="17"/>
  <c r="BA50" i="17"/>
  <c r="BA46" i="17"/>
  <c r="BA45" i="17"/>
  <c r="BA42" i="17"/>
  <c r="BA41" i="17"/>
  <c r="BA37" i="17"/>
  <c r="BA36" i="17"/>
  <c r="BA33" i="17"/>
  <c r="BA30" i="17"/>
  <c r="BA26" i="17"/>
  <c r="BA23" i="17"/>
  <c r="BA20" i="17"/>
  <c r="BA17" i="17"/>
  <c r="BA16" i="17"/>
  <c r="BA13" i="17"/>
  <c r="BA10" i="17"/>
  <c r="G9" i="17"/>
  <c r="M9" i="17" s="1"/>
  <c r="I9" i="17"/>
  <c r="K9" i="17"/>
  <c r="O9" i="17"/>
  <c r="Q9" i="17"/>
  <c r="V9" i="17"/>
  <c r="G12" i="17"/>
  <c r="I12" i="17"/>
  <c r="K12" i="17"/>
  <c r="O12" i="17"/>
  <c r="Q12" i="17"/>
  <c r="V12" i="17"/>
  <c r="G15" i="17"/>
  <c r="M15" i="17" s="1"/>
  <c r="I15" i="17"/>
  <c r="K15" i="17"/>
  <c r="O15" i="17"/>
  <c r="Q15" i="17"/>
  <c r="V15" i="17"/>
  <c r="G19" i="17"/>
  <c r="M19" i="17" s="1"/>
  <c r="I19" i="17"/>
  <c r="K19" i="17"/>
  <c r="O19" i="17"/>
  <c r="Q19" i="17"/>
  <c r="V19" i="17"/>
  <c r="G22" i="17"/>
  <c r="I22" i="17"/>
  <c r="K22" i="17"/>
  <c r="M22" i="17"/>
  <c r="O22" i="17"/>
  <c r="Q22" i="17"/>
  <c r="V22" i="17"/>
  <c r="G25" i="17"/>
  <c r="M25" i="17" s="1"/>
  <c r="I25" i="17"/>
  <c r="K25" i="17"/>
  <c r="O25" i="17"/>
  <c r="Q25" i="17"/>
  <c r="V25" i="17"/>
  <c r="G29" i="17"/>
  <c r="G28" i="17" s="1"/>
  <c r="I90" i="1" s="1"/>
  <c r="I20" i="1" s="1"/>
  <c r="I29" i="17"/>
  <c r="K29" i="17"/>
  <c r="O29" i="17"/>
  <c r="Q29" i="17"/>
  <c r="V29" i="17"/>
  <c r="G32" i="17"/>
  <c r="M32" i="17" s="1"/>
  <c r="I32" i="17"/>
  <c r="K32" i="17"/>
  <c r="O32" i="17"/>
  <c r="Q32" i="17"/>
  <c r="V32" i="17"/>
  <c r="G35" i="17"/>
  <c r="M35" i="17" s="1"/>
  <c r="I35" i="17"/>
  <c r="K35" i="17"/>
  <c r="O35" i="17"/>
  <c r="Q35" i="17"/>
  <c r="V35" i="17"/>
  <c r="G40" i="17"/>
  <c r="I40" i="17"/>
  <c r="K40" i="17"/>
  <c r="M40" i="17"/>
  <c r="O40" i="17"/>
  <c r="Q40" i="17"/>
  <c r="V40" i="17"/>
  <c r="G44" i="17"/>
  <c r="M44" i="17" s="1"/>
  <c r="I44" i="17"/>
  <c r="K44" i="17"/>
  <c r="O44" i="17"/>
  <c r="Q44" i="17"/>
  <c r="V44" i="17"/>
  <c r="G48" i="17"/>
  <c r="M48" i="17" s="1"/>
  <c r="I48" i="17"/>
  <c r="K48" i="17"/>
  <c r="O48" i="17"/>
  <c r="Q48" i="17"/>
  <c r="V48" i="17"/>
  <c r="G53" i="17"/>
  <c r="M53" i="17" s="1"/>
  <c r="I53" i="17"/>
  <c r="K53" i="17"/>
  <c r="O53" i="17"/>
  <c r="Q53" i="17"/>
  <c r="V53" i="17"/>
  <c r="AE60" i="17"/>
  <c r="F48" i="1" s="1"/>
  <c r="G9" i="16"/>
  <c r="M9" i="16" s="1"/>
  <c r="I9" i="16"/>
  <c r="K9" i="16"/>
  <c r="O9" i="16"/>
  <c r="Q9" i="16"/>
  <c r="V9" i="16"/>
  <c r="G14" i="16"/>
  <c r="M14" i="16" s="1"/>
  <c r="I14" i="16"/>
  <c r="K14" i="16"/>
  <c r="O14" i="16"/>
  <c r="Q14" i="16"/>
  <c r="V14" i="16"/>
  <c r="G20" i="16"/>
  <c r="M20" i="16" s="1"/>
  <c r="I20" i="16"/>
  <c r="K20" i="16"/>
  <c r="O20" i="16"/>
  <c r="Q20" i="16"/>
  <c r="V20" i="16"/>
  <c r="G25" i="16"/>
  <c r="M25" i="16" s="1"/>
  <c r="I25" i="16"/>
  <c r="K25" i="16"/>
  <c r="O25" i="16"/>
  <c r="Q25" i="16"/>
  <c r="V25" i="16"/>
  <c r="G30" i="16"/>
  <c r="M30" i="16" s="1"/>
  <c r="I30" i="16"/>
  <c r="K30" i="16"/>
  <c r="O30" i="16"/>
  <c r="Q30" i="16"/>
  <c r="V30" i="16"/>
  <c r="G35" i="16"/>
  <c r="M35" i="16" s="1"/>
  <c r="I35" i="16"/>
  <c r="K35" i="16"/>
  <c r="O35" i="16"/>
  <c r="Q35" i="16"/>
  <c r="V35" i="16"/>
  <c r="G40" i="16"/>
  <c r="M40" i="16" s="1"/>
  <c r="I40" i="16"/>
  <c r="K40" i="16"/>
  <c r="O40" i="16"/>
  <c r="Q40" i="16"/>
  <c r="V40" i="16"/>
  <c r="G45" i="16"/>
  <c r="M45" i="16" s="1"/>
  <c r="I45" i="16"/>
  <c r="K45" i="16"/>
  <c r="O45" i="16"/>
  <c r="Q45" i="16"/>
  <c r="V45" i="16"/>
  <c r="G50" i="16"/>
  <c r="M50" i="16" s="1"/>
  <c r="I50" i="16"/>
  <c r="K50" i="16"/>
  <c r="O50" i="16"/>
  <c r="Q50" i="16"/>
  <c r="V50" i="16"/>
  <c r="G58" i="16"/>
  <c r="M58" i="16" s="1"/>
  <c r="I58" i="16"/>
  <c r="K58" i="16"/>
  <c r="O58" i="16"/>
  <c r="Q58" i="16"/>
  <c r="V58" i="16"/>
  <c r="AE64" i="16"/>
  <c r="F47" i="1" s="1"/>
  <c r="BA670" i="15"/>
  <c r="BA659" i="15"/>
  <c r="BA655" i="15"/>
  <c r="BA648" i="15"/>
  <c r="BA646" i="15"/>
  <c r="BA645" i="15"/>
  <c r="BA644" i="15"/>
  <c r="BA641" i="15"/>
  <c r="BA611" i="15"/>
  <c r="BA610" i="15"/>
  <c r="BA608" i="15"/>
  <c r="BA578" i="15"/>
  <c r="BA575" i="15"/>
  <c r="BA570" i="15"/>
  <c r="BA561" i="15"/>
  <c r="BA552" i="15"/>
  <c r="BA545" i="15"/>
  <c r="BA543" i="15"/>
  <c r="BA542" i="15"/>
  <c r="BA541" i="15"/>
  <c r="BA538" i="15"/>
  <c r="BA529" i="15"/>
  <c r="BA522" i="15"/>
  <c r="BA520" i="15"/>
  <c r="BA519" i="15"/>
  <c r="BA518" i="15"/>
  <c r="BA515" i="15"/>
  <c r="BA502" i="15"/>
  <c r="BA494" i="15"/>
  <c r="BA483" i="15"/>
  <c r="BA476" i="15"/>
  <c r="BA475" i="15"/>
  <c r="BA473" i="15"/>
  <c r="BA470" i="15"/>
  <c r="BA463" i="15"/>
  <c r="BA456" i="15"/>
  <c r="BA455" i="15"/>
  <c r="BA453" i="15"/>
  <c r="BA450" i="15"/>
  <c r="BA434" i="15"/>
  <c r="BA427" i="15"/>
  <c r="BA426" i="15"/>
  <c r="BA424" i="15"/>
  <c r="BA421" i="15"/>
  <c r="BA413" i="15"/>
  <c r="BA406" i="15"/>
  <c r="BA405" i="15"/>
  <c r="BA403" i="15"/>
  <c r="BA400" i="15"/>
  <c r="BA389" i="15"/>
  <c r="BA387" i="15"/>
  <c r="BA381" i="15"/>
  <c r="BA380" i="15"/>
  <c r="BA378" i="15"/>
  <c r="BA367" i="15"/>
  <c r="BA360" i="15"/>
  <c r="BA358" i="15"/>
  <c r="BA357" i="15"/>
  <c r="BA356" i="15"/>
  <c r="BA353" i="15"/>
  <c r="BA338" i="15"/>
  <c r="BA331" i="15"/>
  <c r="BA329" i="15"/>
  <c r="BA328" i="15"/>
  <c r="BA327" i="15"/>
  <c r="BA324" i="15"/>
  <c r="BA283" i="15"/>
  <c r="BA281" i="15"/>
  <c r="BA275" i="15"/>
  <c r="BA274" i="15"/>
  <c r="BA265" i="15"/>
  <c r="BA258" i="15"/>
  <c r="BA256" i="15"/>
  <c r="BA255" i="15"/>
  <c r="BA254" i="15"/>
  <c r="BA251" i="15"/>
  <c r="BA242" i="15"/>
  <c r="BA235" i="15"/>
  <c r="BA233" i="15"/>
  <c r="BA232" i="15"/>
  <c r="BA231" i="15"/>
  <c r="BA228" i="15"/>
  <c r="BA201" i="15"/>
  <c r="BA177" i="15"/>
  <c r="BA166" i="15"/>
  <c r="BA145" i="15"/>
  <c r="BA134" i="15"/>
  <c r="BA121" i="15"/>
  <c r="BA120" i="15"/>
  <c r="BA114" i="15"/>
  <c r="BA110" i="15"/>
  <c r="BA106" i="15"/>
  <c r="BA101" i="15"/>
  <c r="BA90" i="15"/>
  <c r="BA89" i="15"/>
  <c r="BA79" i="15"/>
  <c r="BA75" i="15"/>
  <c r="BA72" i="15"/>
  <c r="BA67" i="15"/>
  <c r="BA46" i="15"/>
  <c r="BA45" i="15"/>
  <c r="BA34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26" i="15"/>
  <c r="M26" i="15" s="1"/>
  <c r="I26" i="15"/>
  <c r="K26" i="15"/>
  <c r="O26" i="15"/>
  <c r="Q26" i="15"/>
  <c r="V26" i="15"/>
  <c r="G32" i="15"/>
  <c r="M32" i="15" s="1"/>
  <c r="I32" i="15"/>
  <c r="K32" i="15"/>
  <c r="O32" i="15"/>
  <c r="Q32" i="15"/>
  <c r="V32" i="15"/>
  <c r="G44" i="15"/>
  <c r="M44" i="15" s="1"/>
  <c r="I44" i="15"/>
  <c r="K44" i="15"/>
  <c r="O44" i="15"/>
  <c r="Q44" i="15"/>
  <c r="V44" i="15"/>
  <c r="G51" i="15"/>
  <c r="M51" i="15" s="1"/>
  <c r="I51" i="15"/>
  <c r="K51" i="15"/>
  <c r="O51" i="15"/>
  <c r="Q51" i="15"/>
  <c r="V51" i="15"/>
  <c r="G66" i="15"/>
  <c r="I66" i="15"/>
  <c r="K66" i="15"/>
  <c r="M66" i="15"/>
  <c r="O66" i="15"/>
  <c r="Q66" i="15"/>
  <c r="V66" i="15"/>
  <c r="G100" i="15"/>
  <c r="M100" i="15" s="1"/>
  <c r="I100" i="15"/>
  <c r="K100" i="15"/>
  <c r="O100" i="15"/>
  <c r="Q100" i="15"/>
  <c r="V100" i="15"/>
  <c r="G130" i="15"/>
  <c r="M130" i="15" s="1"/>
  <c r="I130" i="15"/>
  <c r="K130" i="15"/>
  <c r="O130" i="15"/>
  <c r="Q130" i="15"/>
  <c r="V130" i="15"/>
  <c r="G162" i="15"/>
  <c r="M162" i="15" s="1"/>
  <c r="I162" i="15"/>
  <c r="K162" i="15"/>
  <c r="O162" i="15"/>
  <c r="Q162" i="15"/>
  <c r="V162" i="15"/>
  <c r="G186" i="15"/>
  <c r="G185" i="15" s="1"/>
  <c r="I74" i="1" s="1"/>
  <c r="I186" i="15"/>
  <c r="K186" i="15"/>
  <c r="O186" i="15"/>
  <c r="Q186" i="15"/>
  <c r="V186" i="15"/>
  <c r="G199" i="15"/>
  <c r="M199" i="15" s="1"/>
  <c r="I199" i="15"/>
  <c r="K199" i="15"/>
  <c r="O199" i="15"/>
  <c r="Q199" i="15"/>
  <c r="V199" i="15"/>
  <c r="G205" i="15"/>
  <c r="M205" i="15" s="1"/>
  <c r="I205" i="15"/>
  <c r="K205" i="15"/>
  <c r="O205" i="15"/>
  <c r="Q205" i="15"/>
  <c r="V205" i="15"/>
  <c r="G215" i="15"/>
  <c r="M215" i="15" s="1"/>
  <c r="I215" i="15"/>
  <c r="K215" i="15"/>
  <c r="O215" i="15"/>
  <c r="Q215" i="15"/>
  <c r="V215" i="15"/>
  <c r="G225" i="15"/>
  <c r="M225" i="15" s="1"/>
  <c r="I225" i="15"/>
  <c r="K225" i="15"/>
  <c r="O225" i="15"/>
  <c r="Q225" i="15"/>
  <c r="V225" i="15"/>
  <c r="G248" i="15"/>
  <c r="M248" i="15" s="1"/>
  <c r="I248" i="15"/>
  <c r="K248" i="15"/>
  <c r="O248" i="15"/>
  <c r="Q248" i="15"/>
  <c r="V248" i="15"/>
  <c r="G271" i="15"/>
  <c r="M271" i="15" s="1"/>
  <c r="I271" i="15"/>
  <c r="K271" i="15"/>
  <c r="O271" i="15"/>
  <c r="Q271" i="15"/>
  <c r="V271" i="15"/>
  <c r="G291" i="15"/>
  <c r="I291" i="15"/>
  <c r="K291" i="15"/>
  <c r="M291" i="15"/>
  <c r="O291" i="15"/>
  <c r="Q291" i="15"/>
  <c r="V291" i="15"/>
  <c r="G304" i="15"/>
  <c r="M304" i="15" s="1"/>
  <c r="I304" i="15"/>
  <c r="K304" i="15"/>
  <c r="O304" i="15"/>
  <c r="Q304" i="15"/>
  <c r="V304" i="15"/>
  <c r="G321" i="15"/>
  <c r="I321" i="15"/>
  <c r="K321" i="15"/>
  <c r="O321" i="15"/>
  <c r="Q321" i="15"/>
  <c r="V321" i="15"/>
  <c r="G350" i="15"/>
  <c r="M350" i="15" s="1"/>
  <c r="I350" i="15"/>
  <c r="K350" i="15"/>
  <c r="O350" i="15"/>
  <c r="Q350" i="15"/>
  <c r="V350" i="15"/>
  <c r="G377" i="15"/>
  <c r="M377" i="15" s="1"/>
  <c r="I377" i="15"/>
  <c r="K377" i="15"/>
  <c r="O377" i="15"/>
  <c r="Q377" i="15"/>
  <c r="V377" i="15"/>
  <c r="G399" i="15"/>
  <c r="M399" i="15" s="1"/>
  <c r="I399" i="15"/>
  <c r="K399" i="15"/>
  <c r="O399" i="15"/>
  <c r="Q399" i="15"/>
  <c r="V399" i="15"/>
  <c r="G420" i="15"/>
  <c r="M420" i="15" s="1"/>
  <c r="I420" i="15"/>
  <c r="K420" i="15"/>
  <c r="O420" i="15"/>
  <c r="Q420" i="15"/>
  <c r="V420" i="15"/>
  <c r="G449" i="15"/>
  <c r="M449" i="15" s="1"/>
  <c r="I449" i="15"/>
  <c r="K449" i="15"/>
  <c r="O449" i="15"/>
  <c r="Q449" i="15"/>
  <c r="V449" i="15"/>
  <c r="G469" i="15"/>
  <c r="M469" i="15" s="1"/>
  <c r="I469" i="15"/>
  <c r="K469" i="15"/>
  <c r="O469" i="15"/>
  <c r="Q469" i="15"/>
  <c r="V469" i="15"/>
  <c r="G493" i="15"/>
  <c r="M493" i="15" s="1"/>
  <c r="I493" i="15"/>
  <c r="K493" i="15"/>
  <c r="O493" i="15"/>
  <c r="Q493" i="15"/>
  <c r="V493" i="15"/>
  <c r="G512" i="15"/>
  <c r="M512" i="15" s="1"/>
  <c r="I512" i="15"/>
  <c r="K512" i="15"/>
  <c r="O512" i="15"/>
  <c r="Q512" i="15"/>
  <c r="V512" i="15"/>
  <c r="G535" i="15"/>
  <c r="M535" i="15" s="1"/>
  <c r="I535" i="15"/>
  <c r="K535" i="15"/>
  <c r="O535" i="15"/>
  <c r="Q535" i="15"/>
  <c r="V535" i="15"/>
  <c r="G558" i="15"/>
  <c r="M558" i="15" s="1"/>
  <c r="I558" i="15"/>
  <c r="K558" i="15"/>
  <c r="O558" i="15"/>
  <c r="Q558" i="15"/>
  <c r="V558" i="15"/>
  <c r="G566" i="15"/>
  <c r="M566" i="15" s="1"/>
  <c r="I566" i="15"/>
  <c r="K566" i="15"/>
  <c r="O566" i="15"/>
  <c r="Q566" i="15"/>
  <c r="V566" i="15"/>
  <c r="G574" i="15"/>
  <c r="I574" i="15"/>
  <c r="K574" i="15"/>
  <c r="M574" i="15"/>
  <c r="O574" i="15"/>
  <c r="Q574" i="15"/>
  <c r="V574" i="15"/>
  <c r="G587" i="15"/>
  <c r="M587" i="15" s="1"/>
  <c r="I587" i="15"/>
  <c r="K587" i="15"/>
  <c r="O587" i="15"/>
  <c r="Q587" i="15"/>
  <c r="V587" i="15"/>
  <c r="G602" i="15"/>
  <c r="I602" i="15"/>
  <c r="K602" i="15"/>
  <c r="O602" i="15"/>
  <c r="Q602" i="15"/>
  <c r="V602" i="15"/>
  <c r="G619" i="15"/>
  <c r="M619" i="15" s="1"/>
  <c r="I619" i="15"/>
  <c r="K619" i="15"/>
  <c r="O619" i="15"/>
  <c r="Q619" i="15"/>
  <c r="V619" i="15"/>
  <c r="G634" i="15"/>
  <c r="I79" i="1" s="1"/>
  <c r="V634" i="15"/>
  <c r="G635" i="15"/>
  <c r="I635" i="15"/>
  <c r="I634" i="15" s="1"/>
  <c r="K635" i="15"/>
  <c r="K634" i="15" s="1"/>
  <c r="M635" i="15"/>
  <c r="M634" i="15" s="1"/>
  <c r="O635" i="15"/>
  <c r="O634" i="15" s="1"/>
  <c r="Q635" i="15"/>
  <c r="Q634" i="15" s="1"/>
  <c r="V635" i="15"/>
  <c r="G654" i="15"/>
  <c r="M654" i="15" s="1"/>
  <c r="I654" i="15"/>
  <c r="K654" i="15"/>
  <c r="O654" i="15"/>
  <c r="Q654" i="15"/>
  <c r="V654" i="15"/>
  <c r="G664" i="15"/>
  <c r="M664" i="15" s="1"/>
  <c r="I664" i="15"/>
  <c r="K664" i="15"/>
  <c r="O664" i="15"/>
  <c r="Q664" i="15"/>
  <c r="V664" i="15"/>
  <c r="G668" i="15"/>
  <c r="M668" i="15" s="1"/>
  <c r="I668" i="15"/>
  <c r="K668" i="15"/>
  <c r="O668" i="15"/>
  <c r="Q668" i="15"/>
  <c r="V668" i="15"/>
  <c r="AE676" i="15"/>
  <c r="F46" i="1" s="1"/>
  <c r="BA244" i="14"/>
  <c r="BA238" i="14"/>
  <c r="BA182" i="14"/>
  <c r="BA111" i="14"/>
  <c r="BA103" i="14"/>
  <c r="BA92" i="14"/>
  <c r="BA87" i="14"/>
  <c r="BA55" i="14"/>
  <c r="BA50" i="14"/>
  <c r="BA45" i="14"/>
  <c r="BA39" i="14"/>
  <c r="BA33" i="14"/>
  <c r="G9" i="14"/>
  <c r="I9" i="14"/>
  <c r="K9" i="14"/>
  <c r="M9" i="14"/>
  <c r="O9" i="14"/>
  <c r="Q9" i="14"/>
  <c r="V9" i="14"/>
  <c r="G14" i="14"/>
  <c r="M14" i="14" s="1"/>
  <c r="I14" i="14"/>
  <c r="K14" i="14"/>
  <c r="O14" i="14"/>
  <c r="Q14" i="14"/>
  <c r="V14" i="14"/>
  <c r="G20" i="14"/>
  <c r="M20" i="14" s="1"/>
  <c r="I20" i="14"/>
  <c r="K20" i="14"/>
  <c r="O20" i="14"/>
  <c r="Q20" i="14"/>
  <c r="V20" i="14"/>
  <c r="G27" i="14"/>
  <c r="M27" i="14" s="1"/>
  <c r="I27" i="14"/>
  <c r="K27" i="14"/>
  <c r="O27" i="14"/>
  <c r="Q27" i="14"/>
  <c r="V27" i="14"/>
  <c r="G32" i="14"/>
  <c r="M32" i="14" s="1"/>
  <c r="I32" i="14"/>
  <c r="K32" i="14"/>
  <c r="O32" i="14"/>
  <c r="Q32" i="14"/>
  <c r="V32" i="14"/>
  <c r="G38" i="14"/>
  <c r="M38" i="14" s="1"/>
  <c r="I38" i="14"/>
  <c r="K38" i="14"/>
  <c r="O38" i="14"/>
  <c r="Q38" i="14"/>
  <c r="V38" i="14"/>
  <c r="G44" i="14"/>
  <c r="M44" i="14" s="1"/>
  <c r="I44" i="14"/>
  <c r="K44" i="14"/>
  <c r="O44" i="14"/>
  <c r="Q44" i="14"/>
  <c r="V44" i="14"/>
  <c r="G49" i="14"/>
  <c r="M49" i="14" s="1"/>
  <c r="I49" i="14"/>
  <c r="K49" i="14"/>
  <c r="O49" i="14"/>
  <c r="Q49" i="14"/>
  <c r="V49" i="14"/>
  <c r="G54" i="14"/>
  <c r="M54" i="14" s="1"/>
  <c r="I54" i="14"/>
  <c r="K54" i="14"/>
  <c r="O54" i="14"/>
  <c r="Q54" i="14"/>
  <c r="V54" i="14"/>
  <c r="G58" i="14"/>
  <c r="M58" i="14" s="1"/>
  <c r="I58" i="14"/>
  <c r="K58" i="14"/>
  <c r="O58" i="14"/>
  <c r="Q58" i="14"/>
  <c r="V58" i="14"/>
  <c r="G68" i="14"/>
  <c r="I68" i="14"/>
  <c r="K68" i="14"/>
  <c r="M68" i="14"/>
  <c r="O68" i="14"/>
  <c r="Q68" i="14"/>
  <c r="V68" i="14"/>
  <c r="G73" i="14"/>
  <c r="M73" i="14" s="1"/>
  <c r="I73" i="14"/>
  <c r="K73" i="14"/>
  <c r="O73" i="14"/>
  <c r="Q73" i="14"/>
  <c r="V73" i="14"/>
  <c r="G76" i="14"/>
  <c r="M76" i="14" s="1"/>
  <c r="I76" i="14"/>
  <c r="K76" i="14"/>
  <c r="O76" i="14"/>
  <c r="Q76" i="14"/>
  <c r="V76" i="14"/>
  <c r="G81" i="14"/>
  <c r="M81" i="14" s="1"/>
  <c r="I81" i="14"/>
  <c r="K81" i="14"/>
  <c r="O81" i="14"/>
  <c r="Q81" i="14"/>
  <c r="V81" i="14"/>
  <c r="G86" i="14"/>
  <c r="I86" i="14"/>
  <c r="K86" i="14"/>
  <c r="M86" i="14"/>
  <c r="O86" i="14"/>
  <c r="Q86" i="14"/>
  <c r="V86" i="14"/>
  <c r="G91" i="14"/>
  <c r="M91" i="14" s="1"/>
  <c r="I91" i="14"/>
  <c r="K91" i="14"/>
  <c r="O91" i="14"/>
  <c r="Q91" i="14"/>
  <c r="V91" i="14"/>
  <c r="G97" i="14"/>
  <c r="M97" i="14" s="1"/>
  <c r="I97" i="14"/>
  <c r="K97" i="14"/>
  <c r="O97" i="14"/>
  <c r="Q97" i="14"/>
  <c r="V97" i="14"/>
  <c r="G102" i="14"/>
  <c r="M102" i="14" s="1"/>
  <c r="I102" i="14"/>
  <c r="K102" i="14"/>
  <c r="O102" i="14"/>
  <c r="Q102" i="14"/>
  <c r="V102" i="14"/>
  <c r="G110" i="14"/>
  <c r="M110" i="14" s="1"/>
  <c r="I110" i="14"/>
  <c r="K110" i="14"/>
  <c r="O110" i="14"/>
  <c r="Q110" i="14"/>
  <c r="V110" i="14"/>
  <c r="G116" i="14"/>
  <c r="M116" i="14" s="1"/>
  <c r="I116" i="14"/>
  <c r="K116" i="14"/>
  <c r="O116" i="14"/>
  <c r="Q116" i="14"/>
  <c r="V116" i="14"/>
  <c r="G122" i="14"/>
  <c r="M122" i="14" s="1"/>
  <c r="I122" i="14"/>
  <c r="K122" i="14"/>
  <c r="O122" i="14"/>
  <c r="Q122" i="14"/>
  <c r="V122" i="14"/>
  <c r="G127" i="14"/>
  <c r="M127" i="14" s="1"/>
  <c r="I127" i="14"/>
  <c r="K127" i="14"/>
  <c r="O127" i="14"/>
  <c r="Q127" i="14"/>
  <c r="V127" i="14"/>
  <c r="G135" i="14"/>
  <c r="M135" i="14" s="1"/>
  <c r="I135" i="14"/>
  <c r="K135" i="14"/>
  <c r="O135" i="14"/>
  <c r="Q135" i="14"/>
  <c r="V135" i="14"/>
  <c r="G140" i="14"/>
  <c r="I140" i="14"/>
  <c r="K140" i="14"/>
  <c r="M140" i="14"/>
  <c r="O140" i="14"/>
  <c r="Q140" i="14"/>
  <c r="V140" i="14"/>
  <c r="G145" i="14"/>
  <c r="M145" i="14" s="1"/>
  <c r="I145" i="14"/>
  <c r="K145" i="14"/>
  <c r="O145" i="14"/>
  <c r="Q145" i="14"/>
  <c r="V145" i="14"/>
  <c r="G151" i="14"/>
  <c r="I151" i="14"/>
  <c r="K151" i="14"/>
  <c r="O151" i="14"/>
  <c r="Q151" i="14"/>
  <c r="V151" i="14"/>
  <c r="G156" i="14"/>
  <c r="M156" i="14" s="1"/>
  <c r="I156" i="14"/>
  <c r="K156" i="14"/>
  <c r="O156" i="14"/>
  <c r="Q156" i="14"/>
  <c r="V156" i="14"/>
  <c r="G161" i="14"/>
  <c r="M161" i="14" s="1"/>
  <c r="I161" i="14"/>
  <c r="K161" i="14"/>
  <c r="O161" i="14"/>
  <c r="Q161" i="14"/>
  <c r="V161" i="14"/>
  <c r="G164" i="14"/>
  <c r="M164" i="14" s="1"/>
  <c r="I164" i="14"/>
  <c r="K164" i="14"/>
  <c r="O164" i="14"/>
  <c r="Q164" i="14"/>
  <c r="V164" i="14"/>
  <c r="G169" i="14"/>
  <c r="M169" i="14" s="1"/>
  <c r="I169" i="14"/>
  <c r="K169" i="14"/>
  <c r="O169" i="14"/>
  <c r="Q169" i="14"/>
  <c r="V169" i="14"/>
  <c r="G173" i="14"/>
  <c r="M173" i="14" s="1"/>
  <c r="I173" i="14"/>
  <c r="K173" i="14"/>
  <c r="O173" i="14"/>
  <c r="Q173" i="14"/>
  <c r="V173" i="14"/>
  <c r="G177" i="14"/>
  <c r="M177" i="14" s="1"/>
  <c r="I177" i="14"/>
  <c r="K177" i="14"/>
  <c r="O177" i="14"/>
  <c r="Q177" i="14"/>
  <c r="V177" i="14"/>
  <c r="G181" i="14"/>
  <c r="M181" i="14" s="1"/>
  <c r="I181" i="14"/>
  <c r="K181" i="14"/>
  <c r="O181" i="14"/>
  <c r="Q181" i="14"/>
  <c r="V181" i="14"/>
  <c r="G187" i="14"/>
  <c r="M187" i="14" s="1"/>
  <c r="I187" i="14"/>
  <c r="K187" i="14"/>
  <c r="O187" i="14"/>
  <c r="Q187" i="14"/>
  <c r="V187" i="14"/>
  <c r="G190" i="14"/>
  <c r="M190" i="14" s="1"/>
  <c r="I190" i="14"/>
  <c r="K190" i="14"/>
  <c r="O190" i="14"/>
  <c r="Q190" i="14"/>
  <c r="V190" i="14"/>
  <c r="G195" i="14"/>
  <c r="M195" i="14" s="1"/>
  <c r="I195" i="14"/>
  <c r="K195" i="14"/>
  <c r="O195" i="14"/>
  <c r="Q195" i="14"/>
  <c r="V195" i="14"/>
  <c r="G200" i="14"/>
  <c r="M200" i="14" s="1"/>
  <c r="I200" i="14"/>
  <c r="K200" i="14"/>
  <c r="O200" i="14"/>
  <c r="Q200" i="14"/>
  <c r="V200" i="14"/>
  <c r="G207" i="14"/>
  <c r="I207" i="14"/>
  <c r="K207" i="14"/>
  <c r="M207" i="14"/>
  <c r="O207" i="14"/>
  <c r="Q207" i="14"/>
  <c r="V207" i="14"/>
  <c r="G212" i="14"/>
  <c r="M212" i="14" s="1"/>
  <c r="I212" i="14"/>
  <c r="K212" i="14"/>
  <c r="O212" i="14"/>
  <c r="Q212" i="14"/>
  <c r="V212" i="14"/>
  <c r="G217" i="14"/>
  <c r="M217" i="14" s="1"/>
  <c r="I217" i="14"/>
  <c r="K217" i="14"/>
  <c r="O217" i="14"/>
  <c r="Q217" i="14"/>
  <c r="V217" i="14"/>
  <c r="G220" i="14"/>
  <c r="M220" i="14" s="1"/>
  <c r="I220" i="14"/>
  <c r="K220" i="14"/>
  <c r="O220" i="14"/>
  <c r="Q220" i="14"/>
  <c r="V220" i="14"/>
  <c r="G224" i="14"/>
  <c r="M224" i="14" s="1"/>
  <c r="I224" i="14"/>
  <c r="K224" i="14"/>
  <c r="O224" i="14"/>
  <c r="Q224" i="14"/>
  <c r="V224" i="14"/>
  <c r="G228" i="14"/>
  <c r="M228" i="14" s="1"/>
  <c r="I228" i="14"/>
  <c r="K228" i="14"/>
  <c r="O228" i="14"/>
  <c r="Q228" i="14"/>
  <c r="V228" i="14"/>
  <c r="G232" i="14"/>
  <c r="M232" i="14" s="1"/>
  <c r="I232" i="14"/>
  <c r="K232" i="14"/>
  <c r="O232" i="14"/>
  <c r="Q232" i="14"/>
  <c r="V232" i="14"/>
  <c r="G237" i="14"/>
  <c r="M237" i="14" s="1"/>
  <c r="I237" i="14"/>
  <c r="K237" i="14"/>
  <c r="O237" i="14"/>
  <c r="Q237" i="14"/>
  <c r="Q236" i="14" s="1"/>
  <c r="V237" i="14"/>
  <c r="G243" i="14"/>
  <c r="M243" i="14" s="1"/>
  <c r="I243" i="14"/>
  <c r="K243" i="14"/>
  <c r="K236" i="14" s="1"/>
  <c r="O243" i="14"/>
  <c r="Q243" i="14"/>
  <c r="V243" i="14"/>
  <c r="G249" i="14"/>
  <c r="G248" i="14" s="1"/>
  <c r="I249" i="14"/>
  <c r="I248" i="14" s="1"/>
  <c r="K249" i="14"/>
  <c r="K248" i="14" s="1"/>
  <c r="O249" i="14"/>
  <c r="O248" i="14" s="1"/>
  <c r="Q249" i="14"/>
  <c r="Q248" i="14" s="1"/>
  <c r="V249" i="14"/>
  <c r="V248" i="14" s="1"/>
  <c r="G253" i="14"/>
  <c r="I253" i="14"/>
  <c r="K253" i="14"/>
  <c r="O253" i="14"/>
  <c r="Q253" i="14"/>
  <c r="V253" i="14"/>
  <c r="G256" i="14"/>
  <c r="M256" i="14" s="1"/>
  <c r="I256" i="14"/>
  <c r="K256" i="14"/>
  <c r="O256" i="14"/>
  <c r="Q256" i="14"/>
  <c r="V256" i="14"/>
  <c r="G258" i="14"/>
  <c r="M258" i="14" s="1"/>
  <c r="I258" i="14"/>
  <c r="K258" i="14"/>
  <c r="O258" i="14"/>
  <c r="Q258" i="14"/>
  <c r="V258" i="14"/>
  <c r="AE262" i="14"/>
  <c r="F44" i="1" s="1"/>
  <c r="BA362" i="13"/>
  <c r="BA357" i="13"/>
  <c r="BA348" i="13"/>
  <c r="BA322" i="13"/>
  <c r="BA232" i="13"/>
  <c r="BA227" i="13"/>
  <c r="BA148" i="13"/>
  <c r="BA140" i="13"/>
  <c r="BA124" i="13"/>
  <c r="BA119" i="13"/>
  <c r="BA113" i="13"/>
  <c r="BA107" i="13"/>
  <c r="BA60" i="13"/>
  <c r="BA55" i="13"/>
  <c r="BA49" i="13"/>
  <c r="BA43" i="13"/>
  <c r="G9" i="13"/>
  <c r="M9" i="13" s="1"/>
  <c r="I9" i="13"/>
  <c r="K9" i="13"/>
  <c r="O9" i="13"/>
  <c r="Q9" i="13"/>
  <c r="V9" i="13"/>
  <c r="G14" i="13"/>
  <c r="M14" i="13" s="1"/>
  <c r="I14" i="13"/>
  <c r="K14" i="13"/>
  <c r="O14" i="13"/>
  <c r="Q14" i="13"/>
  <c r="V14" i="13"/>
  <c r="G19" i="13"/>
  <c r="I19" i="13"/>
  <c r="K19" i="13"/>
  <c r="M19" i="13"/>
  <c r="O19" i="13"/>
  <c r="Q19" i="13"/>
  <c r="V19" i="13"/>
  <c r="G26" i="13"/>
  <c r="M26" i="13" s="1"/>
  <c r="I26" i="13"/>
  <c r="K26" i="13"/>
  <c r="O26" i="13"/>
  <c r="Q26" i="13"/>
  <c r="V26" i="13"/>
  <c r="G37" i="13"/>
  <c r="M37" i="13" s="1"/>
  <c r="I37" i="13"/>
  <c r="K37" i="13"/>
  <c r="O37" i="13"/>
  <c r="Q37" i="13"/>
  <c r="V37" i="13"/>
  <c r="G42" i="13"/>
  <c r="M42" i="13" s="1"/>
  <c r="I42" i="13"/>
  <c r="K42" i="13"/>
  <c r="O42" i="13"/>
  <c r="Q42" i="13"/>
  <c r="V42" i="13"/>
  <c r="G48" i="13"/>
  <c r="I48" i="13"/>
  <c r="K48" i="13"/>
  <c r="M48" i="13"/>
  <c r="O48" i="13"/>
  <c r="Q48" i="13"/>
  <c r="V48" i="13"/>
  <c r="G54" i="13"/>
  <c r="M54" i="13" s="1"/>
  <c r="I54" i="13"/>
  <c r="K54" i="13"/>
  <c r="O54" i="13"/>
  <c r="Q54" i="13"/>
  <c r="V54" i="13"/>
  <c r="G59" i="13"/>
  <c r="M59" i="13" s="1"/>
  <c r="I59" i="13"/>
  <c r="K59" i="13"/>
  <c r="O59" i="13"/>
  <c r="Q59" i="13"/>
  <c r="V59" i="13"/>
  <c r="G63" i="13"/>
  <c r="M63" i="13" s="1"/>
  <c r="I63" i="13"/>
  <c r="K63" i="13"/>
  <c r="O63" i="13"/>
  <c r="Q63" i="13"/>
  <c r="V63" i="13"/>
  <c r="G74" i="13"/>
  <c r="M74" i="13" s="1"/>
  <c r="I74" i="13"/>
  <c r="K74" i="13"/>
  <c r="O74" i="13"/>
  <c r="Q74" i="13"/>
  <c r="V74" i="13"/>
  <c r="G79" i="13"/>
  <c r="M79" i="13" s="1"/>
  <c r="I79" i="13"/>
  <c r="K79" i="13"/>
  <c r="O79" i="13"/>
  <c r="Q79" i="13"/>
  <c r="V79" i="13"/>
  <c r="G84" i="13"/>
  <c r="M84" i="13" s="1"/>
  <c r="I84" i="13"/>
  <c r="K84" i="13"/>
  <c r="O84" i="13"/>
  <c r="Q84" i="13"/>
  <c r="V84" i="13"/>
  <c r="G90" i="13"/>
  <c r="M90" i="13" s="1"/>
  <c r="I90" i="13"/>
  <c r="K90" i="13"/>
  <c r="O90" i="13"/>
  <c r="Q90" i="13"/>
  <c r="V90" i="13"/>
  <c r="G96" i="13"/>
  <c r="M96" i="13" s="1"/>
  <c r="I96" i="13"/>
  <c r="K96" i="13"/>
  <c r="O96" i="13"/>
  <c r="Q96" i="13"/>
  <c r="V96" i="13"/>
  <c r="G102" i="13"/>
  <c r="M102" i="13" s="1"/>
  <c r="I102" i="13"/>
  <c r="K102" i="13"/>
  <c r="O102" i="13"/>
  <c r="Q102" i="13"/>
  <c r="V102" i="13"/>
  <c r="G106" i="13"/>
  <c r="I106" i="13"/>
  <c r="K106" i="13"/>
  <c r="M106" i="13"/>
  <c r="O106" i="13"/>
  <c r="Q106" i="13"/>
  <c r="V106" i="13"/>
  <c r="G112" i="13"/>
  <c r="M112" i="13" s="1"/>
  <c r="I112" i="13"/>
  <c r="K112" i="13"/>
  <c r="O112" i="13"/>
  <c r="Q112" i="13"/>
  <c r="V112" i="13"/>
  <c r="G118" i="13"/>
  <c r="M118" i="13" s="1"/>
  <c r="I118" i="13"/>
  <c r="K118" i="13"/>
  <c r="O118" i="13"/>
  <c r="Q118" i="13"/>
  <c r="V118" i="13"/>
  <c r="G123" i="13"/>
  <c r="M123" i="13" s="1"/>
  <c r="I123" i="13"/>
  <c r="K123" i="13"/>
  <c r="O123" i="13"/>
  <c r="Q123" i="13"/>
  <c r="V123" i="13"/>
  <c r="G129" i="13"/>
  <c r="M129" i="13" s="1"/>
  <c r="I129" i="13"/>
  <c r="K129" i="13"/>
  <c r="O129" i="13"/>
  <c r="Q129" i="13"/>
  <c r="V129" i="13"/>
  <c r="G133" i="13"/>
  <c r="M133" i="13" s="1"/>
  <c r="I133" i="13"/>
  <c r="K133" i="13"/>
  <c r="O133" i="13"/>
  <c r="Q133" i="13"/>
  <c r="V133" i="13"/>
  <c r="G139" i="13"/>
  <c r="I139" i="13"/>
  <c r="K139" i="13"/>
  <c r="O139" i="13"/>
  <c r="Q139" i="13"/>
  <c r="V139" i="13"/>
  <c r="G147" i="13"/>
  <c r="M147" i="13" s="1"/>
  <c r="I147" i="13"/>
  <c r="K147" i="13"/>
  <c r="O147" i="13"/>
  <c r="Q147" i="13"/>
  <c r="V147" i="13"/>
  <c r="G153" i="13"/>
  <c r="M153" i="13" s="1"/>
  <c r="I153" i="13"/>
  <c r="K153" i="13"/>
  <c r="O153" i="13"/>
  <c r="Q153" i="13"/>
  <c r="V153" i="13"/>
  <c r="G159" i="13"/>
  <c r="M159" i="13" s="1"/>
  <c r="I159" i="13"/>
  <c r="K159" i="13"/>
  <c r="O159" i="13"/>
  <c r="Q159" i="13"/>
  <c r="V159" i="13"/>
  <c r="G164" i="13"/>
  <c r="M164" i="13" s="1"/>
  <c r="I164" i="13"/>
  <c r="K164" i="13"/>
  <c r="O164" i="13"/>
  <c r="Q164" i="13"/>
  <c r="V164" i="13"/>
  <c r="G172" i="13"/>
  <c r="I172" i="13"/>
  <c r="K172" i="13"/>
  <c r="M172" i="13"/>
  <c r="O172" i="13"/>
  <c r="Q172" i="13"/>
  <c r="V172" i="13"/>
  <c r="G177" i="13"/>
  <c r="M177" i="13" s="1"/>
  <c r="I177" i="13"/>
  <c r="K177" i="13"/>
  <c r="O177" i="13"/>
  <c r="Q177" i="13"/>
  <c r="V177" i="13"/>
  <c r="G182" i="13"/>
  <c r="M182" i="13" s="1"/>
  <c r="I182" i="13"/>
  <c r="K182" i="13"/>
  <c r="O182" i="13"/>
  <c r="Q182" i="13"/>
  <c r="V182" i="13"/>
  <c r="G188" i="13"/>
  <c r="I188" i="13"/>
  <c r="K188" i="13"/>
  <c r="M188" i="13"/>
  <c r="O188" i="13"/>
  <c r="Q188" i="13"/>
  <c r="V188" i="13"/>
  <c r="G191" i="13"/>
  <c r="M191" i="13" s="1"/>
  <c r="I191" i="13"/>
  <c r="K191" i="13"/>
  <c r="O191" i="13"/>
  <c r="Q191" i="13"/>
  <c r="V191" i="13"/>
  <c r="G194" i="13"/>
  <c r="M194" i="13" s="1"/>
  <c r="I194" i="13"/>
  <c r="K194" i="13"/>
  <c r="O194" i="13"/>
  <c r="Q194" i="13"/>
  <c r="V194" i="13"/>
  <c r="G197" i="13"/>
  <c r="M197" i="13" s="1"/>
  <c r="I197" i="13"/>
  <c r="K197" i="13"/>
  <c r="O197" i="13"/>
  <c r="Q197" i="13"/>
  <c r="V197" i="13"/>
  <c r="G202" i="13"/>
  <c r="M202" i="13" s="1"/>
  <c r="I202" i="13"/>
  <c r="K202" i="13"/>
  <c r="O202" i="13"/>
  <c r="Q202" i="13"/>
  <c r="V202" i="13"/>
  <c r="G208" i="13"/>
  <c r="M208" i="13" s="1"/>
  <c r="I208" i="13"/>
  <c r="K208" i="13"/>
  <c r="O208" i="13"/>
  <c r="Q208" i="13"/>
  <c r="V208" i="13"/>
  <c r="G213" i="13"/>
  <c r="M213" i="13" s="1"/>
  <c r="I213" i="13"/>
  <c r="K213" i="13"/>
  <c r="O213" i="13"/>
  <c r="Q213" i="13"/>
  <c r="V213" i="13"/>
  <c r="G216" i="13"/>
  <c r="M216" i="13" s="1"/>
  <c r="I216" i="13"/>
  <c r="K216" i="13"/>
  <c r="O216" i="13"/>
  <c r="Q216" i="13"/>
  <c r="V216" i="13"/>
  <c r="G220" i="13"/>
  <c r="M220" i="13" s="1"/>
  <c r="I220" i="13"/>
  <c r="K220" i="13"/>
  <c r="O220" i="13"/>
  <c r="Q220" i="13"/>
  <c r="V220" i="13"/>
  <c r="G226" i="13"/>
  <c r="M226" i="13" s="1"/>
  <c r="I226" i="13"/>
  <c r="K226" i="13"/>
  <c r="O226" i="13"/>
  <c r="Q226" i="13"/>
  <c r="V226" i="13"/>
  <c r="G231" i="13"/>
  <c r="M231" i="13" s="1"/>
  <c r="I231" i="13"/>
  <c r="K231" i="13"/>
  <c r="O231" i="13"/>
  <c r="Q231" i="13"/>
  <c r="V231" i="13"/>
  <c r="G236" i="13"/>
  <c r="M236" i="13" s="1"/>
  <c r="I236" i="13"/>
  <c r="K236" i="13"/>
  <c r="O236" i="13"/>
  <c r="Q236" i="13"/>
  <c r="V236" i="13"/>
  <c r="G239" i="13"/>
  <c r="M239" i="13" s="1"/>
  <c r="I239" i="13"/>
  <c r="K239" i="13"/>
  <c r="O239" i="13"/>
  <c r="Q239" i="13"/>
  <c r="V239" i="13"/>
  <c r="G243" i="13"/>
  <c r="M243" i="13" s="1"/>
  <c r="I243" i="13"/>
  <c r="K243" i="13"/>
  <c r="O243" i="13"/>
  <c r="Q243" i="13"/>
  <c r="V243" i="13"/>
  <c r="G250" i="13"/>
  <c r="M250" i="13" s="1"/>
  <c r="I250" i="13"/>
  <c r="K250" i="13"/>
  <c r="O250" i="13"/>
  <c r="Q250" i="13"/>
  <c r="V250" i="13"/>
  <c r="G255" i="13"/>
  <c r="M255" i="13" s="1"/>
  <c r="I255" i="13"/>
  <c r="K255" i="13"/>
  <c r="O255" i="13"/>
  <c r="Q255" i="13"/>
  <c r="V255" i="13"/>
  <c r="G264" i="13"/>
  <c r="M264" i="13" s="1"/>
  <c r="I264" i="13"/>
  <c r="K264" i="13"/>
  <c r="O264" i="13"/>
  <c r="Q264" i="13"/>
  <c r="V264" i="13"/>
  <c r="G268" i="13"/>
  <c r="M268" i="13" s="1"/>
  <c r="I268" i="13"/>
  <c r="K268" i="13"/>
  <c r="O268" i="13"/>
  <c r="Q268" i="13"/>
  <c r="V268" i="13"/>
  <c r="G272" i="13"/>
  <c r="M272" i="13" s="1"/>
  <c r="I272" i="13"/>
  <c r="K272" i="13"/>
  <c r="O272" i="13"/>
  <c r="Q272" i="13"/>
  <c r="V272" i="13"/>
  <c r="G277" i="13"/>
  <c r="M277" i="13" s="1"/>
  <c r="I277" i="13"/>
  <c r="K277" i="13"/>
  <c r="O277" i="13"/>
  <c r="Q277" i="13"/>
  <c r="V277" i="13"/>
  <c r="G286" i="13"/>
  <c r="M286" i="13" s="1"/>
  <c r="I286" i="13"/>
  <c r="K286" i="13"/>
  <c r="O286" i="13"/>
  <c r="Q286" i="13"/>
  <c r="V286" i="13"/>
  <c r="G291" i="13"/>
  <c r="M291" i="13" s="1"/>
  <c r="I291" i="13"/>
  <c r="K291" i="13"/>
  <c r="O291" i="13"/>
  <c r="Q291" i="13"/>
  <c r="V291" i="13"/>
  <c r="G296" i="13"/>
  <c r="M296" i="13" s="1"/>
  <c r="I296" i="13"/>
  <c r="K296" i="13"/>
  <c r="O296" i="13"/>
  <c r="Q296" i="13"/>
  <c r="V296" i="13"/>
  <c r="G299" i="13"/>
  <c r="I299" i="13"/>
  <c r="K299" i="13"/>
  <c r="M299" i="13"/>
  <c r="O299" i="13"/>
  <c r="Q299" i="13"/>
  <c r="V299" i="13"/>
  <c r="G304" i="13"/>
  <c r="M304" i="13" s="1"/>
  <c r="I304" i="13"/>
  <c r="K304" i="13"/>
  <c r="O304" i="13"/>
  <c r="Q304" i="13"/>
  <c r="V304" i="13"/>
  <c r="G308" i="13"/>
  <c r="M308" i="13" s="1"/>
  <c r="I308" i="13"/>
  <c r="K308" i="13"/>
  <c r="O308" i="13"/>
  <c r="Q308" i="13"/>
  <c r="V308" i="13"/>
  <c r="G312" i="13"/>
  <c r="M312" i="13" s="1"/>
  <c r="I312" i="13"/>
  <c r="K312" i="13"/>
  <c r="O312" i="13"/>
  <c r="Q312" i="13"/>
  <c r="V312" i="13"/>
  <c r="G316" i="13"/>
  <c r="M316" i="13" s="1"/>
  <c r="I316" i="13"/>
  <c r="K316" i="13"/>
  <c r="O316" i="13"/>
  <c r="Q316" i="13"/>
  <c r="V316" i="13"/>
  <c r="G321" i="13"/>
  <c r="M321" i="13" s="1"/>
  <c r="I321" i="13"/>
  <c r="K321" i="13"/>
  <c r="O321" i="13"/>
  <c r="Q321" i="13"/>
  <c r="V321" i="13"/>
  <c r="G330" i="13"/>
  <c r="M330" i="13" s="1"/>
  <c r="I330" i="13"/>
  <c r="K330" i="13"/>
  <c r="O330" i="13"/>
  <c r="Q330" i="13"/>
  <c r="V330" i="13"/>
  <c r="G334" i="13"/>
  <c r="M334" i="13" s="1"/>
  <c r="I334" i="13"/>
  <c r="K334" i="13"/>
  <c r="O334" i="13"/>
  <c r="Q334" i="13"/>
  <c r="V334" i="13"/>
  <c r="G338" i="13"/>
  <c r="M338" i="13" s="1"/>
  <c r="I338" i="13"/>
  <c r="K338" i="13"/>
  <c r="O338" i="13"/>
  <c r="Q338" i="13"/>
  <c r="V338" i="13"/>
  <c r="G342" i="13"/>
  <c r="I342" i="13"/>
  <c r="K342" i="13"/>
  <c r="M342" i="13"/>
  <c r="O342" i="13"/>
  <c r="Q342" i="13"/>
  <c r="V342" i="13"/>
  <c r="G347" i="13"/>
  <c r="I347" i="13"/>
  <c r="K347" i="13"/>
  <c r="M347" i="13"/>
  <c r="O347" i="13"/>
  <c r="Q347" i="13"/>
  <c r="V347" i="13"/>
  <c r="G352" i="13"/>
  <c r="M352" i="13" s="1"/>
  <c r="I352" i="13"/>
  <c r="K352" i="13"/>
  <c r="O352" i="13"/>
  <c r="Q352" i="13"/>
  <c r="V352" i="13"/>
  <c r="G356" i="13"/>
  <c r="M356" i="13" s="1"/>
  <c r="I356" i="13"/>
  <c r="K356" i="13"/>
  <c r="O356" i="13"/>
  <c r="Q356" i="13"/>
  <c r="V356" i="13"/>
  <c r="G361" i="13"/>
  <c r="M361" i="13" s="1"/>
  <c r="I361" i="13"/>
  <c r="K361" i="13"/>
  <c r="O361" i="13"/>
  <c r="Q361" i="13"/>
  <c r="V361" i="13"/>
  <c r="G368" i="13"/>
  <c r="G367" i="13" s="1"/>
  <c r="I368" i="13"/>
  <c r="I367" i="13" s="1"/>
  <c r="K368" i="13"/>
  <c r="K367" i="13" s="1"/>
  <c r="O368" i="13"/>
  <c r="O367" i="13" s="1"/>
  <c r="Q368" i="13"/>
  <c r="Q367" i="13" s="1"/>
  <c r="V368" i="13"/>
  <c r="V367" i="13" s="1"/>
  <c r="G372" i="13"/>
  <c r="I372" i="13"/>
  <c r="K372" i="13"/>
  <c r="O372" i="13"/>
  <c r="Q372" i="13"/>
  <c r="V372" i="13"/>
  <c r="V371" i="13" s="1"/>
  <c r="G375" i="13"/>
  <c r="M375" i="13" s="1"/>
  <c r="I375" i="13"/>
  <c r="K375" i="13"/>
  <c r="O375" i="13"/>
  <c r="Q375" i="13"/>
  <c r="Q371" i="13" s="1"/>
  <c r="V375" i="13"/>
  <c r="G377" i="13"/>
  <c r="M377" i="13" s="1"/>
  <c r="I377" i="13"/>
  <c r="K377" i="13"/>
  <c r="O377" i="13"/>
  <c r="Q377" i="13"/>
  <c r="V377" i="13"/>
  <c r="AE381" i="13"/>
  <c r="F43" i="1" s="1"/>
  <c r="BA116" i="12"/>
  <c r="BA65" i="12"/>
  <c r="BA58" i="12"/>
  <c r="BA47" i="12"/>
  <c r="G9" i="12"/>
  <c r="I9" i="12"/>
  <c r="K9" i="12"/>
  <c r="M9" i="12"/>
  <c r="O9" i="12"/>
  <c r="Q9" i="12"/>
  <c r="V9" i="12"/>
  <c r="G13" i="12"/>
  <c r="M13" i="12" s="1"/>
  <c r="I13" i="12"/>
  <c r="K13" i="12"/>
  <c r="O13" i="12"/>
  <c r="Q13" i="12"/>
  <c r="V13" i="12"/>
  <c r="G22" i="12"/>
  <c r="M22" i="12" s="1"/>
  <c r="I22" i="12"/>
  <c r="K22" i="12"/>
  <c r="O22" i="12"/>
  <c r="Q22" i="12"/>
  <c r="V22" i="12"/>
  <c r="G27" i="12"/>
  <c r="M27" i="12" s="1"/>
  <c r="I27" i="12"/>
  <c r="K27" i="12"/>
  <c r="O27" i="12"/>
  <c r="Q27" i="12"/>
  <c r="V27" i="12"/>
  <c r="G32" i="12"/>
  <c r="M32" i="12" s="1"/>
  <c r="I32" i="12"/>
  <c r="K32" i="12"/>
  <c r="O32" i="12"/>
  <c r="Q32" i="12"/>
  <c r="V32" i="12"/>
  <c r="G37" i="12"/>
  <c r="M37" i="12" s="1"/>
  <c r="I37" i="12"/>
  <c r="K37" i="12"/>
  <c r="O37" i="12"/>
  <c r="Q37" i="12"/>
  <c r="V37" i="12"/>
  <c r="G41" i="12"/>
  <c r="M41" i="12" s="1"/>
  <c r="I41" i="12"/>
  <c r="K41" i="12"/>
  <c r="O41" i="12"/>
  <c r="Q41" i="12"/>
  <c r="V41" i="12"/>
  <c r="G46" i="12"/>
  <c r="M46" i="12" s="1"/>
  <c r="I46" i="12"/>
  <c r="K46" i="12"/>
  <c r="O46" i="12"/>
  <c r="Q46" i="12"/>
  <c r="V46" i="12"/>
  <c r="G51" i="12"/>
  <c r="M51" i="12" s="1"/>
  <c r="I51" i="12"/>
  <c r="K51" i="12"/>
  <c r="O51" i="12"/>
  <c r="Q51" i="12"/>
  <c r="V51" i="12"/>
  <c r="G57" i="12"/>
  <c r="I57" i="12"/>
  <c r="K57" i="12"/>
  <c r="M57" i="12"/>
  <c r="O57" i="12"/>
  <c r="Q57" i="12"/>
  <c r="V57" i="12"/>
  <c r="G64" i="12"/>
  <c r="M64" i="12" s="1"/>
  <c r="I64" i="12"/>
  <c r="K64" i="12"/>
  <c r="O64" i="12"/>
  <c r="Q64" i="12"/>
  <c r="V64" i="12"/>
  <c r="G70" i="12"/>
  <c r="M70" i="12" s="1"/>
  <c r="I70" i="12"/>
  <c r="K70" i="12"/>
  <c r="O70" i="12"/>
  <c r="Q70" i="12"/>
  <c r="V70" i="12"/>
  <c r="G76" i="12"/>
  <c r="M76" i="12" s="1"/>
  <c r="I76" i="12"/>
  <c r="K76" i="12"/>
  <c r="O76" i="12"/>
  <c r="Q76" i="12"/>
  <c r="V76" i="12"/>
  <c r="G81" i="12"/>
  <c r="M81" i="12" s="1"/>
  <c r="I81" i="12"/>
  <c r="K81" i="12"/>
  <c r="O81" i="12"/>
  <c r="Q81" i="12"/>
  <c r="V81" i="12"/>
  <c r="G88" i="12"/>
  <c r="M88" i="12" s="1"/>
  <c r="I88" i="12"/>
  <c r="K88" i="12"/>
  <c r="O88" i="12"/>
  <c r="Q88" i="12"/>
  <c r="V88" i="12"/>
  <c r="G93" i="12"/>
  <c r="M93" i="12" s="1"/>
  <c r="I93" i="12"/>
  <c r="K93" i="12"/>
  <c r="O93" i="12"/>
  <c r="Q93" i="12"/>
  <c r="V93" i="12"/>
  <c r="G99" i="12"/>
  <c r="M99" i="12" s="1"/>
  <c r="I99" i="12"/>
  <c r="K99" i="12"/>
  <c r="O99" i="12"/>
  <c r="Q99" i="12"/>
  <c r="V99" i="12"/>
  <c r="G103" i="12"/>
  <c r="M103" i="12" s="1"/>
  <c r="I103" i="12"/>
  <c r="K103" i="12"/>
  <c r="O103" i="12"/>
  <c r="O98" i="12" s="1"/>
  <c r="Q103" i="12"/>
  <c r="V103" i="12"/>
  <c r="G107" i="12"/>
  <c r="G106" i="12" s="1"/>
  <c r="I84" i="1" s="1"/>
  <c r="I107" i="12"/>
  <c r="I106" i="12" s="1"/>
  <c r="K107" i="12"/>
  <c r="K106" i="12" s="1"/>
  <c r="O107" i="12"/>
  <c r="O106" i="12" s="1"/>
  <c r="Q107" i="12"/>
  <c r="Q106" i="12" s="1"/>
  <c r="V107" i="12"/>
  <c r="V106" i="12" s="1"/>
  <c r="G111" i="12"/>
  <c r="I111" i="12"/>
  <c r="K111" i="12"/>
  <c r="O111" i="12"/>
  <c r="O110" i="12" s="1"/>
  <c r="Q111" i="12"/>
  <c r="V111" i="12"/>
  <c r="G115" i="12"/>
  <c r="M115" i="12" s="1"/>
  <c r="I115" i="12"/>
  <c r="I110" i="12" s="1"/>
  <c r="K115" i="12"/>
  <c r="O115" i="12"/>
  <c r="Q115" i="12"/>
  <c r="V115" i="12"/>
  <c r="G121" i="12"/>
  <c r="G120" i="12" s="1"/>
  <c r="I87" i="1" s="1"/>
  <c r="I18" i="1" s="1"/>
  <c r="I121" i="12"/>
  <c r="I120" i="12" s="1"/>
  <c r="K121" i="12"/>
  <c r="K120" i="12" s="1"/>
  <c r="O121" i="12"/>
  <c r="O120" i="12" s="1"/>
  <c r="Q121" i="12"/>
  <c r="Q120" i="12" s="1"/>
  <c r="V121" i="12"/>
  <c r="V120" i="12" s="1"/>
  <c r="G127" i="12"/>
  <c r="I127" i="12"/>
  <c r="K127" i="12"/>
  <c r="M127" i="12"/>
  <c r="O127" i="12"/>
  <c r="Q127" i="12"/>
  <c r="V127" i="12"/>
  <c r="G130" i="12"/>
  <c r="M130" i="12" s="1"/>
  <c r="I130" i="12"/>
  <c r="K130" i="12"/>
  <c r="K126" i="12" s="1"/>
  <c r="O130" i="12"/>
  <c r="Q130" i="12"/>
  <c r="V130" i="12"/>
  <c r="G132" i="12"/>
  <c r="M132" i="12" s="1"/>
  <c r="I132" i="12"/>
  <c r="K132" i="12"/>
  <c r="O132" i="12"/>
  <c r="Q132" i="12"/>
  <c r="V132" i="12"/>
  <c r="AE136" i="12"/>
  <c r="AZ64" i="1"/>
  <c r="AZ62" i="1"/>
  <c r="AZ59" i="1"/>
  <c r="AZ57" i="1"/>
  <c r="AZ55" i="1"/>
  <c r="H50" i="1"/>
  <c r="I138" i="13" l="1"/>
  <c r="AF262" i="14"/>
  <c r="G44" i="1" s="1"/>
  <c r="Q110" i="12"/>
  <c r="O56" i="12"/>
  <c r="I236" i="14"/>
  <c r="I101" i="14"/>
  <c r="AF64" i="16"/>
  <c r="G47" i="1" s="1"/>
  <c r="I47" i="1" s="1"/>
  <c r="V110" i="12"/>
  <c r="O653" i="15"/>
  <c r="I601" i="15"/>
  <c r="I185" i="15"/>
  <c r="O150" i="14"/>
  <c r="V8" i="16"/>
  <c r="K187" i="13"/>
  <c r="V236" i="14"/>
  <c r="M121" i="12"/>
  <c r="M120" i="12" s="1"/>
  <c r="Q98" i="12"/>
  <c r="K346" i="13"/>
  <c r="O320" i="15"/>
  <c r="V320" i="13"/>
  <c r="K252" i="14"/>
  <c r="F41" i="1"/>
  <c r="V98" i="12"/>
  <c r="I371" i="13"/>
  <c r="O236" i="14"/>
  <c r="O194" i="14"/>
  <c r="K601" i="15"/>
  <c r="I419" i="15"/>
  <c r="F49" i="1"/>
  <c r="K110" i="12"/>
  <c r="Q8" i="13"/>
  <c r="K150" i="14"/>
  <c r="K8" i="14"/>
  <c r="I126" i="12"/>
  <c r="I8" i="12"/>
  <c r="O371" i="13"/>
  <c r="I346" i="13"/>
  <c r="O320" i="13"/>
  <c r="V242" i="13"/>
  <c r="I187" i="13"/>
  <c r="V138" i="13"/>
  <c r="V126" i="12"/>
  <c r="G110" i="12"/>
  <c r="I86" i="1" s="1"/>
  <c r="K98" i="12"/>
  <c r="I56" i="12"/>
  <c r="V8" i="12"/>
  <c r="AF381" i="13"/>
  <c r="G43" i="1" s="1"/>
  <c r="I43" i="1" s="1"/>
  <c r="K371" i="13"/>
  <c r="V346" i="13"/>
  <c r="K320" i="13"/>
  <c r="Q242" i="13"/>
  <c r="V187" i="13"/>
  <c r="K8" i="13"/>
  <c r="Q252" i="14"/>
  <c r="V252" i="14"/>
  <c r="I194" i="14"/>
  <c r="G150" i="14"/>
  <c r="O101" i="14"/>
  <c r="I8" i="14"/>
  <c r="Q653" i="15"/>
  <c r="Q601" i="15"/>
  <c r="V601" i="15"/>
  <c r="O419" i="15"/>
  <c r="G320" i="15"/>
  <c r="I76" i="1" s="1"/>
  <c r="M9" i="15"/>
  <c r="M8" i="15" s="1"/>
  <c r="K8" i="16"/>
  <c r="O28" i="17"/>
  <c r="V8" i="17"/>
  <c r="V56" i="12"/>
  <c r="Q8" i="12"/>
  <c r="Q187" i="13"/>
  <c r="Q150" i="14"/>
  <c r="V150" i="14"/>
  <c r="K101" i="14"/>
  <c r="V8" i="14"/>
  <c r="K419" i="15"/>
  <c r="Q320" i="15"/>
  <c r="V320" i="15"/>
  <c r="O185" i="15"/>
  <c r="I25" i="15"/>
  <c r="K28" i="17"/>
  <c r="Q8" i="17"/>
  <c r="F42" i="1"/>
  <c r="F45" i="1"/>
  <c r="K8" i="12"/>
  <c r="V8" i="13"/>
  <c r="Q25" i="15"/>
  <c r="I242" i="13"/>
  <c r="I252" i="14"/>
  <c r="V101" i="14"/>
  <c r="I653" i="15"/>
  <c r="Q126" i="12"/>
  <c r="Q346" i="13"/>
  <c r="O242" i="13"/>
  <c r="O138" i="13"/>
  <c r="V194" i="14"/>
  <c r="O126" i="12"/>
  <c r="I98" i="12"/>
  <c r="Q56" i="12"/>
  <c r="O8" i="12"/>
  <c r="G371" i="13"/>
  <c r="O346" i="13"/>
  <c r="I320" i="13"/>
  <c r="K242" i="13"/>
  <c r="O187" i="13"/>
  <c r="K138" i="13"/>
  <c r="I8" i="13"/>
  <c r="O252" i="14"/>
  <c r="Q194" i="14"/>
  <c r="Q8" i="14"/>
  <c r="K653" i="15"/>
  <c r="O601" i="15"/>
  <c r="K185" i="15"/>
  <c r="V25" i="15"/>
  <c r="I8" i="16"/>
  <c r="I28" i="17"/>
  <c r="O8" i="17"/>
  <c r="K8" i="17"/>
  <c r="F39" i="1"/>
  <c r="F50" i="1" s="1"/>
  <c r="G23" i="1" s="1"/>
  <c r="O25" i="15"/>
  <c r="Q8" i="16"/>
  <c r="Q28" i="17"/>
  <c r="V28" i="17"/>
  <c r="O8" i="14"/>
  <c r="K56" i="12"/>
  <c r="Q320" i="13"/>
  <c r="G138" i="13"/>
  <c r="K194" i="14"/>
  <c r="V419" i="15"/>
  <c r="K320" i="15"/>
  <c r="Q138" i="13"/>
  <c r="O8" i="13"/>
  <c r="G252" i="14"/>
  <c r="I150" i="14"/>
  <c r="Q101" i="14"/>
  <c r="V653" i="15"/>
  <c r="G601" i="15"/>
  <c r="I85" i="1" s="1"/>
  <c r="I17" i="1" s="1"/>
  <c r="Q419" i="15"/>
  <c r="I320" i="15"/>
  <c r="Q185" i="15"/>
  <c r="V185" i="15"/>
  <c r="K25" i="15"/>
  <c r="O8" i="16"/>
  <c r="AF60" i="17"/>
  <c r="G8" i="17"/>
  <c r="I8" i="17"/>
  <c r="I44" i="1"/>
  <c r="M29" i="17"/>
  <c r="M28" i="17" s="1"/>
  <c r="M12" i="17"/>
  <c r="M8" i="17" s="1"/>
  <c r="M8" i="16"/>
  <c r="G8" i="16"/>
  <c r="G64" i="16" s="1"/>
  <c r="M419" i="15"/>
  <c r="M25" i="15"/>
  <c r="M653" i="15"/>
  <c r="G653" i="15"/>
  <c r="I80" i="1" s="1"/>
  <c r="G419" i="15"/>
  <c r="I77" i="1" s="1"/>
  <c r="G25" i="15"/>
  <c r="AF676" i="15"/>
  <c r="M602" i="15"/>
  <c r="M601" i="15" s="1"/>
  <c r="M321" i="15"/>
  <c r="M320" i="15" s="1"/>
  <c r="M186" i="15"/>
  <c r="M185" i="15" s="1"/>
  <c r="M236" i="14"/>
  <c r="M101" i="14"/>
  <c r="M194" i="14"/>
  <c r="M8" i="14"/>
  <c r="G236" i="14"/>
  <c r="G194" i="14"/>
  <c r="G101" i="14"/>
  <c r="G8" i="14"/>
  <c r="M253" i="14"/>
  <c r="M252" i="14" s="1"/>
  <c r="M249" i="14"/>
  <c r="M248" i="14" s="1"/>
  <c r="M151" i="14"/>
  <c r="M150" i="14" s="1"/>
  <c r="M346" i="13"/>
  <c r="M187" i="13"/>
  <c r="M320" i="13"/>
  <c r="M242" i="13"/>
  <c r="M8" i="13"/>
  <c r="G346" i="13"/>
  <c r="G320" i="13"/>
  <c r="I82" i="1" s="1"/>
  <c r="G242" i="13"/>
  <c r="G187" i="13"/>
  <c r="G8" i="13"/>
  <c r="M372" i="13"/>
  <c r="M371" i="13" s="1"/>
  <c r="M368" i="13"/>
  <c r="M367" i="13" s="1"/>
  <c r="M139" i="13"/>
  <c r="M138" i="13" s="1"/>
  <c r="M98" i="12"/>
  <c r="M56" i="12"/>
  <c r="M126" i="12"/>
  <c r="M8" i="12"/>
  <c r="G126" i="12"/>
  <c r="I88" i="1" s="1"/>
  <c r="G98" i="12"/>
  <c r="G56" i="12"/>
  <c r="G8" i="12"/>
  <c r="AF136" i="12"/>
  <c r="M111" i="12"/>
  <c r="M110" i="12" s="1"/>
  <c r="M107" i="12"/>
  <c r="M106" i="12" s="1"/>
  <c r="J28" i="1"/>
  <c r="J26" i="1"/>
  <c r="G38" i="1"/>
  <c r="F38" i="1"/>
  <c r="J23" i="1"/>
  <c r="J24" i="1"/>
  <c r="J25" i="1"/>
  <c r="J27" i="1"/>
  <c r="E24" i="1"/>
  <c r="G24" i="1"/>
  <c r="E26" i="1"/>
  <c r="G26" i="1"/>
  <c r="G676" i="15" l="1"/>
  <c r="I81" i="1"/>
  <c r="I83" i="1"/>
  <c r="G262" i="14"/>
  <c r="I75" i="1"/>
  <c r="G39" i="1"/>
  <c r="G42" i="1"/>
  <c r="I42" i="1" s="1"/>
  <c r="G41" i="1"/>
  <c r="I41" i="1" s="1"/>
  <c r="G381" i="13"/>
  <c r="G46" i="1"/>
  <c r="I46" i="1" s="1"/>
  <c r="G45" i="1"/>
  <c r="I45" i="1" s="1"/>
  <c r="I89" i="1"/>
  <c r="I19" i="1" s="1"/>
  <c r="G60" i="17"/>
  <c r="G136" i="12"/>
  <c r="I73" i="1"/>
  <c r="G49" i="1"/>
  <c r="I49" i="1" s="1"/>
  <c r="G48" i="1"/>
  <c r="I48" i="1" s="1"/>
  <c r="I78" i="1"/>
  <c r="I72" i="1"/>
  <c r="I16" i="1" l="1"/>
  <c r="I21" i="1" s="1"/>
  <c r="I91" i="1"/>
  <c r="G50" i="1"/>
  <c r="G25" i="1" s="1"/>
  <c r="A27" i="1" s="1"/>
  <c r="A28" i="1" s="1"/>
  <c r="G28" i="1" s="1"/>
  <c r="G27" i="1" s="1"/>
  <c r="G29" i="1" s="1"/>
  <c r="I39" i="1"/>
  <c r="I50" i="1" s="1"/>
  <c r="J48" i="1" l="1"/>
  <c r="J41" i="1"/>
  <c r="J49" i="1"/>
  <c r="J39" i="1"/>
  <c r="J50" i="1" s="1"/>
  <c r="J43" i="1"/>
  <c r="J45" i="1"/>
  <c r="J46" i="1"/>
  <c r="J42" i="1"/>
  <c r="J44" i="1"/>
  <c r="J47" i="1"/>
  <c r="J90" i="1"/>
  <c r="J87" i="1"/>
  <c r="J83" i="1"/>
  <c r="J79" i="1"/>
  <c r="J75" i="1"/>
  <c r="J72" i="1"/>
  <c r="J84" i="1"/>
  <c r="J73" i="1"/>
  <c r="J74" i="1"/>
  <c r="J81" i="1"/>
  <c r="J86" i="1"/>
  <c r="J85" i="1"/>
  <c r="J77" i="1"/>
  <c r="J76" i="1"/>
  <c r="J88" i="1"/>
  <c r="J78" i="1"/>
  <c r="J80" i="1"/>
  <c r="J89" i="1"/>
  <c r="J82" i="1"/>
  <c r="J9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<sst xmlns="http://schemas.openxmlformats.org/spreadsheetml/2006/main" count="4722" uniqueCount="1034">
  <si>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</si>
  <si>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</si>
  <si>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</si>
  <si>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</si>
  <si>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</si>
  <si>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</si>
  <si>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</si>
  <si>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</si>
  <si>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</si>
  <si>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</si>
  <si>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</si>
  <si>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</si>
  <si>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</si>
  <si>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</si>
  <si>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</si>
  <si>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</si>
  <si>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</si>
  <si>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</si>
  <si>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</si>
  <si>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</si>
  <si>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</si>
  <si>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</si>
  <si>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</si>
  <si>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</si>
  <si>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</si>
  <si>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</si>
  <si>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</si>
  <si>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</si>
  <si>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</si>
  <si>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</si>
  <si>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</si>
  <si>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</si>
  <si>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</si>
  <si>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</si>
  <si>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</si>
  <si>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</si>
  <si>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</si>
  <si>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</si>
  <si>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</si>
  <si>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</si>
  <si>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</si>
  <si>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</si>
  <si>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</si>
  <si>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ZV23-0701</t>
  </si>
  <si>
    <t>CYKLOSTEZKA KOTOJEDY-VÁŽANY S LÁVKOU PRO PĚŠÍ A CYKLISTY</t>
  </si>
  <si>
    <t>Stavba</t>
  </si>
  <si>
    <t>Stavební objekt</t>
  </si>
  <si>
    <t>SO 101</t>
  </si>
  <si>
    <t>CYKLOSTEZKA</t>
  </si>
  <si>
    <t>SO 101 d</t>
  </si>
  <si>
    <t>CYKLOSTEZKA - doprovodná část</t>
  </si>
  <si>
    <t>SO 101 h</t>
  </si>
  <si>
    <t>CYKLOSTEZKA - hlavní část</t>
  </si>
  <si>
    <t>SO 101 n</t>
  </si>
  <si>
    <t>CYKLOSTEZKA - NEUZNATELNÉ</t>
  </si>
  <si>
    <t>SO 201</t>
  </si>
  <si>
    <t>Lávka</t>
  </si>
  <si>
    <t>SO 201 h</t>
  </si>
  <si>
    <t>Lávka  -  hlavní část OTSKP</t>
  </si>
  <si>
    <t>SO 201 von</t>
  </si>
  <si>
    <t>Lávka  -  nepřímé von OTSKP</t>
  </si>
  <si>
    <t>VNON</t>
  </si>
  <si>
    <t>Vedlejší a Ostatní náklady</t>
  </si>
  <si>
    <t>Celkem za stavbu</t>
  </si>
  <si>
    <t>CZK</t>
  </si>
  <si>
    <t>#POPS</t>
  </si>
  <si>
    <t>Popis stavby: ZV23-0701 - CYKLOSTEZKA KOTOJEDY-VÁŽANY S LÁVKOU PRO PĚŠÍ A CYKLISTY</t>
  </si>
  <si>
    <t>#POPO</t>
  </si>
  <si>
    <t>Popis objektu: SO 101 - CYKLOSTEZKA</t>
  </si>
  <si>
    <t>#POPR</t>
  </si>
  <si>
    <t>Popis rozpočtu: SO 101 d - CYKLOSTEZKA - doprovodná část</t>
  </si>
  <si>
    <t>Rozpočet SO 101 je sestaven z položek převážně cenové soustavy RTS (http://www.cenovasoustava.cz/)</t>
  </si>
  <si>
    <t>Popis rozpočtu: SO 101 h - CYKLOSTEZKA - hlavní část</t>
  </si>
  <si>
    <t>Popis rozpočtu: SO 101 n - CYKLOSTEZKA - NEUZNATELNÉ</t>
  </si>
  <si>
    <t>Popis objektu: SO 201 - Lávka</t>
  </si>
  <si>
    <t>Popis rozpočtu: SO 201 h - Lávka  -  hlavní část OTSKP</t>
  </si>
  <si>
    <t>Rozpočet SO 201je sestaven z položek cenové soustavy OTSKP (https://www.sfdi.cz/pravidla-metodiky-a-ceniky/cenove-databaze/).</t>
  </si>
  <si>
    <t>Popis rozpočtu: SO 201 von - Lávka  -  nepřímé von OTSKP</t>
  </si>
  <si>
    <t>Popis objektu: VNON - Vedlejší a Ostatní náklady</t>
  </si>
  <si>
    <t>Popis rozpočtu: VNON - Vedlejší a Ostatní náklady</t>
  </si>
  <si>
    <t>Rekapitulace dílů</t>
  </si>
  <si>
    <t>Typ dílu</t>
  </si>
  <si>
    <t>0</t>
  </si>
  <si>
    <t>Všeobecné konstrukce a práce</t>
  </si>
  <si>
    <t>1</t>
  </si>
  <si>
    <t>Zemní práce</t>
  </si>
  <si>
    <t>2</t>
  </si>
  <si>
    <t>Základy</t>
  </si>
  <si>
    <t>21</t>
  </si>
  <si>
    <t>Úprava podloží a základ.spáry</t>
  </si>
  <si>
    <t>3</t>
  </si>
  <si>
    <t>Svislé konstrukce</t>
  </si>
  <si>
    <t>4</t>
  </si>
  <si>
    <t>Vodorovné konstrukce</t>
  </si>
  <si>
    <t>5</t>
  </si>
  <si>
    <t>Komunikace</t>
  </si>
  <si>
    <t>8</t>
  </si>
  <si>
    <t>Potrubí</t>
  </si>
  <si>
    <t>9</t>
  </si>
  <si>
    <t>Ostatní konstrukce a práce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</si>
  <si>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</si>
  <si>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</si>
  <si>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</si>
  <si>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</si>
  <si>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</si>
  <si>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</si>
  <si>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</si>
  <si>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</si>
  <si>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</t>
  </si>
  <si>
    <t>Přidružená stavební výroba</t>
  </si>
  <si>
    <t>767</t>
  </si>
  <si>
    <t>Konstrukce zámečnické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</si>
  <si>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</si>
  <si>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</si>
  <si>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</si>
  <si>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</si>
  <si>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</si>
  <si>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</si>
  <si>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</si>
  <si>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</si>
  <si>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</si>
  <si>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</si>
  <si>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</si>
  <si>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</si>
  <si>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</si>
  <si>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</si>
  <si>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</si>
  <si>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</si>
  <si>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</si>
  <si>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</si>
  <si>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</si>
  <si>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</si>
  <si>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</si>
  <si>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</si>
  <si>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</si>
  <si>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</si>
  <si>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</si>
  <si>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</si>
  <si>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</si>
  <si>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</si>
  <si>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</si>
  <si>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</si>
  <si>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</si>
  <si>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</si>
  <si>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</si>
  <si>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</si>
  <si>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</si>
  <si>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</si>
  <si>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113107515R00</t>
  </si>
  <si>
    <t>Odstranění podkladů nebo krytů z kameniva hrubého drceného, v ploše jednotlivě do 50 m2, tloušťka vrstvy 150 mm</t>
  </si>
  <si>
    <t>m2</t>
  </si>
  <si>
    <t>822-1</t>
  </si>
  <si>
    <t>RTS 23/ I</t>
  </si>
  <si>
    <t>Práce</t>
  </si>
  <si>
    <t>Běžná</t>
  </si>
  <si>
    <t>POL1_</t>
  </si>
  <si>
    <t>VYTĚŽENÍ ZAHLINĚNÉ ŠTĚRKODRTĚ TL. 150mm : 9</t>
  </si>
  <si>
    <t>VV</t>
  </si>
  <si>
    <t xml:space="preserve">viz situace, zpráva : </t>
  </si>
  <si>
    <t>SPU</t>
  </si>
  <si>
    <t>162701105R00</t>
  </si>
  <si>
    <t>Vodorovné přemístění výkopku z horniny 1 až 4, na vzdálenost přes 9 000  do 10 000 m</t>
  </si>
  <si>
    <t>m3</t>
  </si>
  <si>
    <t>800-1</t>
  </si>
  <si>
    <t>po suchu, bez naložení výkopku, avšak se složením bez rozhrnutí, zpáteční cesta vozidla.</t>
  </si>
  <si>
    <t>SPI</t>
  </si>
  <si>
    <t xml:space="preserve">zemina ze zemníku, z deponie do násypů : </t>
  </si>
  <si>
    <t>Odkaz na mn. položky pořadí 4 : 16,00000</t>
  </si>
  <si>
    <t/>
  </si>
  <si>
    <t xml:space="preserve">přebytek sejmutého drnu na skládku : </t>
  </si>
  <si>
    <t>Odkaz na mn. položky pořadí 8 : 15,75000</t>
  </si>
  <si>
    <t>Odkaz na mn. položky pořadí 3 : 8,00000*-1</t>
  </si>
  <si>
    <t>171101101R00</t>
  </si>
  <si>
    <t>Uložení sypaniny do násypů zhutněných s uzavřením povrchu násypu z hornin soudržných s předepsanou mírou zhutnění v procentech výsledků zkoušek Proctor-Standard                 na 95 % PS</t>
  </si>
  <si>
    <t>s rozprostřením sypaniny ve vrstvách a s hrubým urovnáním,</t>
  </si>
  <si>
    <t>KONEČNÉ TERÉNNÍ ÚPRAVY (dosypání za obrubou) : 8</t>
  </si>
  <si>
    <t xml:space="preserve">viz situace, řez, zpráva : </t>
  </si>
  <si>
    <t>171101104R00</t>
  </si>
  <si>
    <t>Uložení sypaniny do násypů zhutněných s uzavřením povrchu násypu z hornin soudržných s předepsanou mírou zhutnění v procentech výsledků zkoušek Proctor-Standard                 přes 100 do 102 % PS</t>
  </si>
  <si>
    <t>HUTNĚNÝ NÁSYP po 20cm : 16</t>
  </si>
  <si>
    <t>171201201R00</t>
  </si>
  <si>
    <t>Uložení sypaniny na dočasnou skládku tak, že na 1 m2 plochy připadá přes 2 m3 výkopku nebo ornice</t>
  </si>
  <si>
    <t>181101102R00</t>
  </si>
  <si>
    <t>Úprava pláně v zářezech v hornině 1 až 4, se zhutněním</t>
  </si>
  <si>
    <t>vyrovnáním výškových rozdílů, ploch vodorovných a ploch do sklonu 1 : 5.</t>
  </si>
  <si>
    <t>Odkaz na mn. položky pořadí 18 : 57,75000*1,05</t>
  </si>
  <si>
    <t>199000002R00</t>
  </si>
  <si>
    <t>Poplatky za skládku horniny 1- 4, skupina 17 05 04 z Katalogu odpadů</t>
  </si>
  <si>
    <t>121100001RAB</t>
  </si>
  <si>
    <t>Sejmutí ornice naložení a uložení  odvoz do 5 000 m</t>
  </si>
  <si>
    <t>AP-HSV</t>
  </si>
  <si>
    <t>Agregovaná položka</t>
  </si>
  <si>
    <t>POL2_</t>
  </si>
  <si>
    <t>popř. lesní půdy s naložením, vodorovným přemístěním a složením na hromady nebo se zpětným přemístěním a rozprostřením.</t>
  </si>
  <si>
    <t>ODHUMUSOVÁNÍ TL. 150mm : 105*0,15</t>
  </si>
  <si>
    <t>59691019.AR</t>
  </si>
  <si>
    <t>zemina recyklovaná</t>
  </si>
  <si>
    <t>t</t>
  </si>
  <si>
    <t>SPCM</t>
  </si>
  <si>
    <t>RTS 22/ II</t>
  </si>
  <si>
    <t>Specifikace</t>
  </si>
  <si>
    <t>POL3_</t>
  </si>
  <si>
    <t xml:space="preserve">zemina do násypů : </t>
  </si>
  <si>
    <t>Odkaz na mn. položky pořadí 4 : 16,00000*1,75</t>
  </si>
  <si>
    <t>odkopek z deponie (z neuznatel) : -13*1,75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</si>
  <si>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</si>
  <si>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</si>
  <si>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</si>
  <si>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 xml:space="preserve">VÝMĚNA ZEMINY V AKTIVNÍ ZÓNĚ : </t>
  </si>
  <si>
    <t>Odkaz na mn. položky pořadí 16 : 77,70000*0,2</t>
  </si>
  <si>
    <t xml:space="preserve">(ZEMINA V AKTIVNÍ  ZÓNĚ, KTERÁ NEVYHOVÍ,  BUDE NAHRAZENÁ ŠTĚRKODRTÍ)   : </t>
  </si>
  <si>
    <t xml:space="preserve">plocha planimetrací  viz situace, řezy, zpráva : </t>
  </si>
  <si>
    <t>122202209R00</t>
  </si>
  <si>
    <t>Odkopávky a prokopávky pro silnice v hornině 3 příplatek za lepivost horniny</t>
  </si>
  <si>
    <t>POL1_1</t>
  </si>
  <si>
    <t>Odkaz na mn. položky pořadí 10 : 15,54000</t>
  </si>
  <si>
    <t xml:space="preserve">viz odkop : </t>
  </si>
  <si>
    <t xml:space="preserve">PARAPLÁŇ : </t>
  </si>
  <si>
    <t>Odkaz na mn. položky pořadí 16 : 77,70000*0,5</t>
  </si>
  <si>
    <t>564861111R00</t>
  </si>
  <si>
    <t>Podklad ze štěrkodrti s rozprostřením a zhutněním frakce 0-63 mm, tloušťka po zhutnění 200 mm</t>
  </si>
  <si>
    <t>VÝMĚNA ZEMINY V AKTIVNÍ ZÓNĚ, TL. 400mm : 37*2*1,05</t>
  </si>
  <si>
    <t>564851111R00</t>
  </si>
  <si>
    <t>Podklad ze štěrkodrti s rozprostřením a zhutněním frakce 0-63 mm, tloušťka po zhutnění 150 mm</t>
  </si>
  <si>
    <t>SJEZD NA POLE - ŠTĚRKODRŤ FR. 16 - 32 : 55</t>
  </si>
  <si>
    <t>Odkaz na mn. položky pořadí 17 : 55,00000*1,05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</si>
  <si>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</si>
  <si>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</si>
  <si>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</si>
  <si>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</si>
  <si>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</si>
  <si>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767920-NC</t>
  </si>
  <si>
    <t>Úprava posuvné brány</t>
  </si>
  <si>
    <t>kompl</t>
  </si>
  <si>
    <t>Vlastní</t>
  </si>
  <si>
    <t>Kalkul</t>
  </si>
  <si>
    <t>ÚPRAVA POSUVNÉ BRÁNY 6m - otočení, nový základ : 1</t>
  </si>
  <si>
    <t xml:space="preserve">viz situace, specifikace viz tech.zpráva : </t>
  </si>
  <si>
    <t>900100002RA0</t>
  </si>
  <si>
    <t>Plot z drátěného pletiva poplastovaného, na ocelové sloupky, výšky 2 m, vrata, vrátka, ostnatý drát</t>
  </si>
  <si>
    <t>100 m</t>
  </si>
  <si>
    <t>hloubení jam pro osazení sloupků, s naložením na dopravní prostředek a odvozem výkopku do 20 m, se složením, bez rozhrnutí, v hornině 3, dodávka a osazení sloupků a vzpěr plotových ocelových trubkových výšky 255 cm typových, se zabetonováním do 0,05 m3 betonem B 30, dodávka a montáž pletiva se čtvercovými oky 50,0 x 2,24 x 2,0 mm, ostnatého drátu čtyřšpičkového 2,24 mm, do výšky 2 m, dodávka a montáž vrat 330 x 205 cm a vrátek 100 x 205 cm ocelových se sloupky (1 kus/ 100 m).</t>
  </si>
  <si>
    <t>NOVÉ OPLOCENÍ DRÁTĚNÉ PLETIVO DO OCELOVÝCH SLOUPKŮ, VÝŠKA 1.80m : 50/100</t>
  </si>
  <si>
    <t>2105000-NC</t>
  </si>
  <si>
    <t>Venkovní osvětlení - přeložka stožáru</t>
  </si>
  <si>
    <t>kus</t>
  </si>
  <si>
    <t>Součtová</t>
  </si>
  <si>
    <t>PŘELOŽKA STOŽÁRU VO : 1</t>
  </si>
  <si>
    <t xml:space="preserve">KABEL AYKY-J 4x16    2m : 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</si>
  <si>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</si>
  <si>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</si>
  <si>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</si>
  <si>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</si>
  <si>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</si>
  <si>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</si>
  <si>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</si>
  <si>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</si>
  <si>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</si>
  <si>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979990107R00</t>
  </si>
  <si>
    <t>Poplatek za skládku za uložení, směs betonu, cihel a dřeva,  , skupina 17 09 04 z Katalogu odpadů</t>
  </si>
  <si>
    <t>Odstraněný materiál bude minimálně ze 70% recyklovám a bude znova použit.</t>
  </si>
  <si>
    <t>SUM</t>
  </si>
  <si>
    <t>END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</si>
  <si>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</si>
  <si>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</si>
  <si>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</si>
  <si>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>ROZEBRÁNÍ BETONOVÉ DLAŽBY 300/300/50mm : 91</t>
  </si>
  <si>
    <t>113106231R00</t>
  </si>
  <si>
    <t>Rozebrání vozovek a ploch s jakoukoliv výplní spár   v jakékoliv ploše, ze zámkové dlažky, kladených do lože z kameniva</t>
  </si>
  <si>
    <t>ROZEBRÁNÍ BETONOVÉ DLAŽBY - 200/200/60mm : 16</t>
  </si>
  <si>
    <t>113107315R00</t>
  </si>
  <si>
    <t>Odstranění podkladů nebo krytů z kameniva těženého, v ploše jednotlivě do 50 m2, tloušťka vrstvy 150 mm</t>
  </si>
  <si>
    <t xml:space="preserve">odstranění podkladu vybouraných zpev.ploch : </t>
  </si>
  <si>
    <t>Odkaz na mn. položky pořadí 5 : 13,00000</t>
  </si>
  <si>
    <t>Odkaz na mn. položky pořadí 2 : 16,00000</t>
  </si>
  <si>
    <t>Odkaz na mn. položky pořadí 1 : 91,00000</t>
  </si>
  <si>
    <t xml:space="preserve">využít pro zlepšení zem.pláně a do násypů : </t>
  </si>
  <si>
    <t>VYTĚŽENÍ ZAHLINĚNÉ ŠTĚRKODRTĚ TL. 150mm : 58</t>
  </si>
  <si>
    <t>113108315R00</t>
  </si>
  <si>
    <t>Odstranění podkladů nebo krytů živičných, v ploše jednotlivě do 50 m2, tloušťka vrstvy 150 mm</t>
  </si>
  <si>
    <t>VYBOURÁNÍ ASFALTU TL. 150mm : 13</t>
  </si>
  <si>
    <t xml:space="preserve">odvoz k recyklaci (započtšno jako odvoz a ulož skl.s popl,) : </t>
  </si>
  <si>
    <t>113151113R00</t>
  </si>
  <si>
    <t>Odstranění podkladu, krytu frézováním povrch živičný, plochy do 500 m2 na jednom objektu nebo při provádění pruhu šířky do  750 mm, tloušťky 40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</si>
  <si>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</si>
  <si>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FRÉZOVÁNÍ ASFALTU TL. 40mm : 14</t>
  </si>
  <si>
    <t xml:space="preserve">odvoz a uložení na deponii k dalšímu použití : 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</si>
  <si>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</si>
  <si>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</si>
  <si>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</si>
  <si>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</si>
  <si>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VYTRHÁNÍ SILNIČNÍHO OBRUBNÍKU : 17</t>
  </si>
  <si>
    <t>VYTRHÁNÍ ZÁHONOVÉHO OBRUBNÍKU : 135</t>
  </si>
  <si>
    <t>VÝKOP : 145</t>
  </si>
  <si>
    <t>Odkaz na mn. položky pořadí 8 : 145,00000</t>
  </si>
  <si>
    <t xml:space="preserve">dovoz zeminy ze zemníku do násypů : </t>
  </si>
  <si>
    <t>Odkaz na mn. položky pořadí 12 : 151,00000</t>
  </si>
  <si>
    <t>Odkaz na mn. položky pořadí 8 : 145,00000*-1</t>
  </si>
  <si>
    <t>Mezisoučet</t>
  </si>
  <si>
    <t>Odkaz na mn. položky pořadí 19 : 335,85000</t>
  </si>
  <si>
    <t>Odkaz na mn. položky pořadí 20 : 783,00000*-0,15</t>
  </si>
  <si>
    <t>Odkaz na mn. položky pořadí 11 : 165,00000*-1</t>
  </si>
  <si>
    <t>KONEČNÉ TERÉNNÍ ÚPRAVY (dosypání za obrubou) : 165</t>
  </si>
  <si>
    <t>HUTNĚNÝ NÁSYP po 20cm : 151</t>
  </si>
  <si>
    <t>Odkaz na mn. položky pořadí 33 : 38,85000</t>
  </si>
  <si>
    <t>Odkaz na mn. položky pořadí 34 : 1496,25000</t>
  </si>
  <si>
    <t>Odkaz na mn. položky pořadí 32 : 27,30000</t>
  </si>
  <si>
    <t xml:space="preserve">přebytek na skládku : </t>
  </si>
  <si>
    <t>1811-NC</t>
  </si>
  <si>
    <t>Zkouška hutnění zemní pláně</t>
  </si>
  <si>
    <t>ks</t>
  </si>
  <si>
    <t>Indiv</t>
  </si>
  <si>
    <t>ZKOUŠKY ÚNOSNOSTI ZEMNÍ PLÁNĚ : 4</t>
  </si>
  <si>
    <t>111200001RA0</t>
  </si>
  <si>
    <t>Odstranění křovin a stromů o průměru kmene do 100 mm, spálení</t>
  </si>
  <si>
    <t>a stromů o průměru kmene do 100 mm, s odstraněním kořenů, s odklizením křovin a stromů na vzdálenost do 50 m a jejich spálením.</t>
  </si>
  <si>
    <t>ODSTRANĚNÍ KŘOVIN : 81</t>
  </si>
  <si>
    <t>VÝŠKU ŽVÉHO PLOTU UPRAVIT  NA VÝŠKU 75cm - původní výška 2,0m : 32</t>
  </si>
  <si>
    <t>112100001RAA</t>
  </si>
  <si>
    <t>Odstranění stromů kácení stromů o průměru kmene do 500 mm, odstranění pařezů včetně odvozu, spálení větví</t>
  </si>
  <si>
    <t>Kácení stromů s odřezáním kmene a s odvětvením, odstranění pařezů s přesekáním kořenů, naložení kmenů a pařezů na dopravní prostředek a vodorovné přemístění, spálení větví.</t>
  </si>
  <si>
    <t>Včetně vodorovného přemístění do 1 km.</t>
  </si>
  <si>
    <t>KÁCENÍ STROMŮ - LISTNATÉ - obvod kmene 30cm : 4</t>
  </si>
  <si>
    <t>ODHUMUSOVÁNÍ TL. 150mm : 2239*0,15</t>
  </si>
  <si>
    <t>181300010RAC</t>
  </si>
  <si>
    <t>Rozprostření ornice v rovině nebo svahu do 1 : 5 a osetí travou při tloušťce 150 mm, dovoz ornice ze vzdálenosti 5 000 m</t>
  </si>
  <si>
    <t>vč. urovnání ornice, naložení na skládce, vodorovným přemístěním ornice na místo rozprostření, založení trávníku osetím a dodávky travního semene.</t>
  </si>
  <si>
    <t>Včetně přesunu hmot.</t>
  </si>
  <si>
    <t>HUMUSOVÁNÍ TL. 150mm A ZATRAVNĚNÍ _x000D_
 : 783</t>
  </si>
  <si>
    <t>183400012RAA</t>
  </si>
  <si>
    <t>Příprava půdy pro výsadbu v rovině, strojní, chemické odplevelení, frézování, hnojení</t>
  </si>
  <si>
    <t>Odkaz na mn. položky pořadí 20 : 783,00000</t>
  </si>
  <si>
    <t>Odkaz na mn. položky pořadí 12 : 151,00000*1,75</t>
  </si>
  <si>
    <t>Odkaz na mn. položky pořadí 8 : 145,00000*-1,75</t>
  </si>
  <si>
    <t>Odkaz na mn. položky pořadí 29 : 1523,55000*0,15</t>
  </si>
  <si>
    <t>Odkaz na mn. položky pořadí 30 : 77,70000*0,2</t>
  </si>
  <si>
    <t>Odkaz na mn. položky pořadí 23 : 244,07250</t>
  </si>
  <si>
    <t>Odkaz na mn. položky pořadí 29 : 1523,55000</t>
  </si>
  <si>
    <t>Odkaz na mn. položky pořadí 30 : 77,70000*0,5</t>
  </si>
  <si>
    <t>VÝMĚNA ZEMINY V AKTIVNÍ ZÓNĚ, TL. 150mm : (1425+26)*1,05</t>
  </si>
  <si>
    <t>564831111R00</t>
  </si>
  <si>
    <t>Podklad ze štěrkodrti s rozprostřením a zhutněním frakce 0-63 mm, tloušťka po zhutnění 100 mm</t>
  </si>
  <si>
    <t>Odkaz na mn. položky pořadí 40 : 26,00000</t>
  </si>
  <si>
    <t>564851112R00</t>
  </si>
  <si>
    <t>Podklad ze štěrkodrti s rozprostřením a zhutněním frakce 0-63 mm, tloušťka po zhutnění 160 mm</t>
  </si>
  <si>
    <t>Odkaz na mn. položky pořadí 40 : 26,00000*1,05</t>
  </si>
  <si>
    <t>Odkaz na mn. položky pořadí 36 : 37,00000*1,05</t>
  </si>
  <si>
    <t>564871111R00</t>
  </si>
  <si>
    <t>Podklad ze štěrkodrti s rozprostřením a zhutněním frakce 0-63 mm, tloušťka po zhutnění 250 mm</t>
  </si>
  <si>
    <t>SMÍŠENÁ CYKLOSTEZKA - ASFALTOBETON : 1415,00000*1,05</t>
  </si>
  <si>
    <t>VAROVNÝ PÁS - RELIÉFNÍ DLAŽBA - ČERVENÁ BARVA : 10*1,05</t>
  </si>
  <si>
    <t>565151111R00</t>
  </si>
  <si>
    <t>Podklad z kameniva obaleného asfaltem ACP 16+ až ACP 22+, v pruhu šířky do 3 m, třídy 1, tloušťka po zhutnění 70 mm</t>
  </si>
  <si>
    <t>s rozprostřením a zhutněním</t>
  </si>
  <si>
    <t>SJEZD - ASFALTOBETON : 37,00000</t>
  </si>
  <si>
    <t>SMÍŠENÁ CYKLOSTEZKA - ASFALTOBETON : 1415,00000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</si>
  <si>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</si>
  <si>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</si>
  <si>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</si>
  <si>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573111123R00</t>
  </si>
  <si>
    <t>Postřik živičný infiltrační s posypem kamenivem množství zbytkového asfaltu 0,8 kg/m2</t>
  </si>
  <si>
    <t>Odkaz na mn. položky pořadí 35 : 1452,00000</t>
  </si>
  <si>
    <t>573231127R00</t>
  </si>
  <si>
    <t>Postřik živičný spojovací bez posypu kamenivem , množství zbytkového asfaltu 0,70 kg/m2</t>
  </si>
  <si>
    <t>bez posypu kamenivem</t>
  </si>
  <si>
    <t>Odkaz na mn. položky pořadí 39 : 1466,00000</t>
  </si>
  <si>
    <t>577131111R00</t>
  </si>
  <si>
    <t>Beton asfaltový s rozprostřením a zhutněním v pruhu šířky do 3 m, ACO 11+, tloušťky 40 mm, plochy přes 1000 m2</t>
  </si>
  <si>
    <t>KOMUNIKACE - ASFALTOBETON - NOVÁ OBRUSNÁ VRSTVA : 14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</si>
  <si>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</si>
  <si>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</si>
  <si>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</si>
  <si>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ODPOČINKOVÉ MÍSTO - BETONOVÁ DLAŽBA 200/200/60mm, BEZ FAZET - ŠEDÁ BARVA : 26</t>
  </si>
  <si>
    <t>596215040R00</t>
  </si>
  <si>
    <t>Kladení zámkové dlažby do drtě tloušťka dlažby 80 mm, tloušťka lože 40 mm</t>
  </si>
  <si>
    <t>VAROVNÝ PÁS - RELIÉFNÍ DLAŽBA - ČERVENÁ BARVA : 10</t>
  </si>
  <si>
    <t>592451158R</t>
  </si>
  <si>
    <t>dlažba betonová dvouvrstvá, skladebná; obdélník; dlaždice pro nevidomé; červená; l = 200 mm; š = 100 mm; tl. 80,0 mm</t>
  </si>
  <si>
    <t>Odkaz na mn. položky pořadí 41 : 10,00000*1,05</t>
  </si>
  <si>
    <t>5924511900R</t>
  </si>
  <si>
    <t>dlažba betonová dvouvrstvá; čtverec; šedá; l = 200 mm; š = 200 mm; tl. 60,0 mm</t>
  </si>
  <si>
    <t>914001121R00</t>
  </si>
  <si>
    <t xml:space="preserve">Osazení a montáž svislých dopravních značek sloupek, do betonového základu a AL patky,  </t>
  </si>
  <si>
    <t>PŘESUNUTÍ SVISLÉHO DOPRAVNÍHO ZNAČENÍ : 2</t>
  </si>
  <si>
    <t xml:space="preserve">NAVRŽENÉ SVISLÉ DOPRAVNÍ ZNAČENÍ : </t>
  </si>
  <si>
    <t>C9b : 4</t>
  </si>
  <si>
    <t>C9a : 4</t>
  </si>
  <si>
    <t>915711111R00</t>
  </si>
  <si>
    <t>Vodorovné značení krytů stříkané barvou, bílou, dělicích čar šířky 120 mm</t>
  </si>
  <si>
    <t xml:space="preserve">NAVRŽENÉ VODOROVNÉ DOPRAVNÍ ZNAČENÍ : </t>
  </si>
  <si>
    <t>V2b : 496</t>
  </si>
  <si>
    <t>915721111R00</t>
  </si>
  <si>
    <t>Vodorovné značení krytů stříkané barvou, bílou, stopčar, zeber, stínů, šipek, nápisů, přechodů apod.</t>
  </si>
  <si>
    <t>4x V15 : 4*2</t>
  </si>
  <si>
    <t xml:space="preserve">V14 : </t>
  </si>
  <si>
    <t>18x šipka : 18*0,2</t>
  </si>
  <si>
    <t>22x chodec : 22*0,22</t>
  </si>
  <si>
    <t>22x kolo : 22*0,24</t>
  </si>
  <si>
    <t>915791111R00</t>
  </si>
  <si>
    <t>Předznačení pro vodorovné značení pro dělící čáry, vodící proužky</t>
  </si>
  <si>
    <t>stříkané barvou nebo prováděné z nátěrových hmot</t>
  </si>
  <si>
    <t>Odkaz na mn. položky pořadí 45 : 496,00000</t>
  </si>
  <si>
    <t>915791112R00</t>
  </si>
  <si>
    <t xml:space="preserve">Předznačení pro vodorovné značení pro stopčáry, zebry,stíny, šipky, nápisy, přechody </t>
  </si>
  <si>
    <t>Odkaz na mn. položky pořadí 46 : 21,72000</t>
  </si>
  <si>
    <t>916231111RT1</t>
  </si>
  <si>
    <t>Osazení silniční obruby z dlažebních kostek včetně dodávky dlažebních kostek  z kostek drobných 120 mm, bez boční opěry, do lože z betonu prostého C 12/15</t>
  </si>
  <si>
    <t>v jedné řadě, se zřízením lože tl. 5 až 10 cm, s vyplněním a zatřením spár cementovou maltou</t>
  </si>
  <si>
    <t>DVOUŘÁDEK ZE ŽULOVÉ KOSTKY 100/100/100mm : 2*3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</si>
  <si>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</si>
  <si>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</si>
  <si>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</si>
  <si>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SILNIČNÍ OBRUBNÍK BO 15/25 (150/250/1000mm) - NÁŠLAP 100mm : 8</t>
  </si>
  <si>
    <t>PŘECHODOVÝ KUS DL. 1,0m BO 25/15 : 3</t>
  </si>
  <si>
    <t>NÁJEZDOVÝ OBRUBNÍK BO 15/15 (150/150/1000mm) - NÁŠLAP 20mm : 15</t>
  </si>
  <si>
    <t>BETONOVÝ OBRUBNÍK BO 10/25 (100/250/1000mm) - NÁŠLAP 60mm : 470</t>
  </si>
  <si>
    <t>BETONOVÝ OBRUBNÍK BO 10/25 (100/250/1000mm) - ZAPUŠTĚNÝ : 515</t>
  </si>
  <si>
    <t>919722212R00</t>
  </si>
  <si>
    <t>Dilatační spáry řezané v cementobetonovém krytu příčné, zalití spár za tepla s těsněním, šířka přes 3 do 9 mm</t>
  </si>
  <si>
    <t>vyčištění spár po řezání, vyčištění spár před zálivkou a impregnace spár před zálivkou,</t>
  </si>
  <si>
    <t>ZAŘEZÁNÍ STYČNÉ SPÁRY ASFALTU + ZALITÍ  BITUMENOVOU ZÁLIVKOU : 25</t>
  </si>
  <si>
    <t>919735113R00</t>
  </si>
  <si>
    <t>Řezání stávajících krytů nebo podkladů živičných, hloubky přes 100 do 150 mm</t>
  </si>
  <si>
    <t>včetně spotřeby vody</t>
  </si>
  <si>
    <t>ZAŘEZÁNÍ STYČNÉ SPÁRY ASFALTU : 25</t>
  </si>
  <si>
    <t>11163611R</t>
  </si>
  <si>
    <t>asfaltová zálivka zpracování za horka; bod měknutí nad 85 °C; skupenství při 20°C tuhá hmota; hustota při 25°C 1 000 kg/m3; nerozpustný ve vodě; hořlavý; bod hoření nad 300 °C; černý</t>
  </si>
  <si>
    <t>Odkaz na mn. položky pořadí 51 : 25,00000*0,00025</t>
  </si>
  <si>
    <t>59217001R</t>
  </si>
  <si>
    <t>obrubník parkový materiál beton; l = 1000,0 mm; š = 100,0 mm; h = 250,0 mm; barva přírodní</t>
  </si>
  <si>
    <t>BETONOVÝ OBRUBNÍK BO 10/25 (100/250/1000mm) - ZAPUŠTĚNÝ : 470*1,05</t>
  </si>
  <si>
    <t>BETONOVÝ OBRUBNÍK BO 10/25 (100/250/1000mm) - NÁŠLAP 60mm : 515*1,05</t>
  </si>
  <si>
    <t>59217010R</t>
  </si>
  <si>
    <t>obrubník silniční materiál beton; l = 1000,0 mm; š = 150,0 mm; h = 250,0 mm; barva přírodní</t>
  </si>
  <si>
    <t>SILNIČNÍ OBRUBNÍK BO 15/25 (150/250/1000mm) - NÁŠLAP 100mm : 8*1,05</t>
  </si>
  <si>
    <t>59217020R</t>
  </si>
  <si>
    <t>obrubník silniční nájezdový; materiál beton; l = 1000,0 mm; š = 148,5 mm; h = 145,0 mm; barva přírodní</t>
  </si>
  <si>
    <t>NÁJEZDOVÝ OBRUBNÍK BO 15/15 (150/150/1000mm) - NÁŠLAP 20mm : 15*1,05</t>
  </si>
  <si>
    <t>59217021R</t>
  </si>
  <si>
    <t>obrubník silniční přechodový pravý; materiál beton; l = 975,0 mm; š = 150,0 mm; výškový rozsah h = 145 až 250 mm; barva přírodní</t>
  </si>
  <si>
    <t>PŘECHODOVÝ KUS DL. 1,0m BO 25/15 : 2*1,05</t>
  </si>
  <si>
    <t>59217022R</t>
  </si>
  <si>
    <t>obrubník silniční přechodový levý; materiál beton; l = 975,0 mm; š = 150,0 mm; výškový rozsah h = 145 až 250 mm; barva přírodní</t>
  </si>
  <si>
    <t>936124112R00</t>
  </si>
  <si>
    <t>Zřízení lavice stabilní se zabetonováním noh</t>
  </si>
  <si>
    <t>823-1</t>
  </si>
  <si>
    <t>s vyhloubením rýh, osazením noh, montáží sedadla a opěradla, s případným naložením přebytečného výkopku na dopravní prostředek, odvozem na vzdálenost do 20 km a se složením,</t>
  </si>
  <si>
    <t xml:space="preserve">montáž mobiliáře - vč.přípravy a spodní stavby : </t>
  </si>
  <si>
    <t>PARKOVÉ LAVIČKY : 2</t>
  </si>
  <si>
    <t>DŘEVĚNÝ STŮL : 1</t>
  </si>
  <si>
    <t>STOJAN NA KOLA : 1</t>
  </si>
  <si>
    <t>INFORMAČNÍ TABULE : 2</t>
  </si>
  <si>
    <t>749103-NC</t>
  </si>
  <si>
    <t>Lavička parková</t>
  </si>
  <si>
    <t xml:space="preserve">specifikace viz tech.zpráva : </t>
  </si>
  <si>
    <t>749105-NC</t>
  </si>
  <si>
    <t>Tabule informační, do betonu, 2 sloupky</t>
  </si>
  <si>
    <t>749106-NC</t>
  </si>
  <si>
    <t>Stojan na kola pozink, pro 5 kol</t>
  </si>
  <si>
    <t>749107-NC</t>
  </si>
  <si>
    <t>Stůl parkový, dřevěný</t>
  </si>
  <si>
    <t>966006132R00</t>
  </si>
  <si>
    <t>Odstranění značek pro staničení nebo dopravních značek dopravních nebo orientačních   s betonovými patkami</t>
  </si>
  <si>
    <t>s uložením hmot na skládku na vzdálenost do 3 m nebo s naložením na dopravní prostředek, se zásypem jam a jeho zhutněním</t>
  </si>
  <si>
    <t>966067111R00</t>
  </si>
  <si>
    <t>Rozebrání plotu tyčového laťového prkenného, drátěného, plechového</t>
  </si>
  <si>
    <t>801-5</t>
  </si>
  <si>
    <t>ODSTRANĚNÍ DRÁTĚNÉHO OPLOCENÍ : 53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</si>
  <si>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</si>
  <si>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</si>
  <si>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</si>
  <si>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Odkaz na mn. položky pořadí 7 : 152,00000</t>
  </si>
  <si>
    <t xml:space="preserve">vytřízení rozebraných obrub - použizelné kusy uloženy k dalšímu použití, nepoužité k recyklaci (započteno cenou odvoz a uložení na skl.s popl,) : </t>
  </si>
  <si>
    <t>979054441R00</t>
  </si>
  <si>
    <t xml:space="preserve">Očištění vybouraných obrubníků, dlaždic dlaždic, desek nebo tvarovek s původním vyplněním spár kamenivem těženým </t>
  </si>
  <si>
    <t xml:space="preserve">vytřízení rozebrané dlažby - použizelné kusy uloženy k dalšímu použití, nepoužité k recyklaci (započteno cenou odvoz a uložení na skl.s popl,) : </t>
  </si>
  <si>
    <t>ROZEBRÁNÍ BETONOVÉ DLAŽBY 300/300/50mm : 13</t>
  </si>
  <si>
    <t>Odkaz na mn. položky pořadí 4 : 22,00000</t>
  </si>
  <si>
    <t>Odkaz na mn. položky pořadí 1 : 13,00000</t>
  </si>
  <si>
    <t>113109315R00</t>
  </si>
  <si>
    <t>Odstranění podkladů nebo krytů z betonu prostého, v ploše jednotlivě do 50 m2, tloušťka vrstvy 150 mm</t>
  </si>
  <si>
    <t>VYBOURÁNÍ BETONU TL.150mm : 22</t>
  </si>
  <si>
    <t>FRÉZOVÁNÍ ASFALTU TL. 40mm : 10</t>
  </si>
  <si>
    <t>VYTRHÁNÍ SILNIČNÍHO OBRUBNÍKU : 10</t>
  </si>
  <si>
    <t>VYTRHÁNÍ ZÁHONOVÉHO OBRUBNÍKU : 8</t>
  </si>
  <si>
    <t>113203111R00</t>
  </si>
  <si>
    <t>Vytrhání obrub z dlažebních kostek</t>
  </si>
  <si>
    <t>VYTRHÁNÍ  DVOUŘÁDKU ZE ŽULOVÉ KOSTKY : 20*2</t>
  </si>
  <si>
    <t>VÝKOP : 15</t>
  </si>
  <si>
    <t>Odkaz na mn. položky pořadí 8 : 15,00000</t>
  </si>
  <si>
    <t xml:space="preserve">odkopek na mezideponii : </t>
  </si>
  <si>
    <t>Odkaz na mn. položky pořadí 11 : 2,00000*-1</t>
  </si>
  <si>
    <t>Odkaz na mn. položky pořadí 15 : 2,55000</t>
  </si>
  <si>
    <t>Odkaz na mn. položky pořadí 16 : 8,00000*-0,15</t>
  </si>
  <si>
    <t>KONEČNÉ TERÉNNÍ ÚPRAVY (dosypání za obrubou) : 2</t>
  </si>
  <si>
    <t>Odkaz na mn. položky pořadí 10 : 14,35000</t>
  </si>
  <si>
    <t>Odkaz na mn. položky pořadí 27 : 24,15000*1,05</t>
  </si>
  <si>
    <t>Odkaz na mn. položky pořadí 28 : 23,10000*1,05</t>
  </si>
  <si>
    <t>ODHUMUSOVÁNÍ TL. 150mm : 17*0,15</t>
  </si>
  <si>
    <t>HUMUSOVÁNÍ TL. 150mm A ZATRAVNĚNÍ _x000D_
 : 8</t>
  </si>
  <si>
    <t>Odkaz na mn. položky pořadí 16 : 8,00000</t>
  </si>
  <si>
    <t>Odkaz na mn. položky pořadí 24 : 24,15000*0,15</t>
  </si>
  <si>
    <t>Odkaz na mn. položky pořadí 25 : 46,20000*0,2</t>
  </si>
  <si>
    <t>Odkaz na mn. položky pořadí 18 : 12,86250</t>
  </si>
  <si>
    <t>Odkaz na mn. položky pořadí 24 : 24,15000</t>
  </si>
  <si>
    <t>Odkaz na mn. položky pořadí 25 : 46,20000*0,5</t>
  </si>
  <si>
    <t>VÝMĚNA ZEMINY V AKTIVNÍ ZÓNĚ, TL. 150mm : 23*1,05</t>
  </si>
  <si>
    <t>VÝMĚNA ZEMINY V AKTIVNÍ ZÓNĚ, TL. 400mm : 22*2*1,05</t>
  </si>
  <si>
    <t>289970111R00</t>
  </si>
  <si>
    <t>Geotextílie separační, filtrační, zpevňující polypropylén, 300 g/m2</t>
  </si>
  <si>
    <t>800-2</t>
  </si>
  <si>
    <t>CHODNÍK PRO PĚŠÍ - BETONOVÁ DLAŽBA 200/200/60mm - ŠEDÁ BARVA : 19,00000*1,1</t>
  </si>
  <si>
    <t>VAROVNÝ PÁS - RELIÉFNÍ DLAŽBA - ČERVENÁ BARVA : 4*1,1</t>
  </si>
  <si>
    <t>CHODNÍK PRO PĚŠÍ - BETONOVÁ DLAŽBA 200/200/60mm - ŠEDÁ BARVA : 19,00000*1,05</t>
  </si>
  <si>
    <t>VAROVNÝ PÁS - RELIÉFNÍ DLAŽBA - ČERVENÁ BARVA : 4*1,05</t>
  </si>
  <si>
    <t>Odkaz na mn. položky pořadí 32 : 22,00000*1,05</t>
  </si>
  <si>
    <t>567122114R00</t>
  </si>
  <si>
    <t>Podklad z kameniva zpevněného cementem SC C8/10, tloušťka po zhutnění 150 mm</t>
  </si>
  <si>
    <t>CHODNÍK PRO PĚŠÍ - BETONOVÁ DLAŽBA 200/200/60mm - ŠEDÁ BARVA : 19,00000</t>
  </si>
  <si>
    <t>VAROVNÝ PÁS - RELIÉFNÍ DLAŽBA - ČERVENÁ BARVA : 4</t>
  </si>
  <si>
    <t>Odkaz na mn. položky pořadí 31 : 10,00000</t>
  </si>
  <si>
    <t>KOMUNIKACE - ASFALTOBETON - NOVÁ OBRUSNÁ VRSTVA : 10</t>
  </si>
  <si>
    <t>581142111R00</t>
  </si>
  <si>
    <t>Kryt cementobetonový silničních komunikací skupiny 1 a 2, tloušťky 210 mm</t>
  </si>
  <si>
    <t>OPRAVA SJEZDU - SILNIČNÍ BETON CB II : 22</t>
  </si>
  <si>
    <t>592451151R</t>
  </si>
  <si>
    <t>dlažba betonová dvouvrstvá, skladebná; obdélník; dlaždice pro nevidomé; červená; l = 200 mm; š = 100 mm; tl. 60,0 mm</t>
  </si>
  <si>
    <t>5924511908R</t>
  </si>
  <si>
    <t>DVOUŘÁDEK ZE ŽULOVÉ KOSTKY 100/100/100mm : 16*2</t>
  </si>
  <si>
    <t>PŘECHODOVÝ KUS DL. 1,0m BO 25/15 : 1</t>
  </si>
  <si>
    <t>NÁJEZDOVÝ OBRUBNÍK BO 15/15 (150/150/1000mm) - NÁŠLAP 20mm : 9</t>
  </si>
  <si>
    <t>BETONOVÝ OBRUBNÍK BO 10/25 (100/250/1000mm) - NÁŠLAP 60mm : 10</t>
  </si>
  <si>
    <t>ZAŘEZÁNÍ STYČNÉ SPÁRY ASFALTU + ZALITÍ  BITUMENOVOU ZÁLIVKOU : 21</t>
  </si>
  <si>
    <t>ZAŘEZÁNÍ STYČNÉ SPÁRY ASFALTU : 21</t>
  </si>
  <si>
    <t>Odkaz na mn. položky pořadí 38 : 21,00000*0,00025</t>
  </si>
  <si>
    <t>BETONOVÝ OBRUBNÍK BO 10/25 (100/250/1000mm) - NÁŠLAP 60mm : 10*1,05</t>
  </si>
  <si>
    <t>NÁJEZDOVÝ OBRUBNÍK BO 15/15 (150/150/1000mm) - NÁŠLAP 20mm : 9*1,05</t>
  </si>
  <si>
    <t>PŘECHODOVÝ KUS DL. 1,0m BO 25/15 : 1*1,05</t>
  </si>
  <si>
    <t>Odkaz na mn. položky pořadí 7 : 40,00000</t>
  </si>
  <si>
    <t>Odkaz na mn. položky pořadí 6 : 18,00000</t>
  </si>
  <si>
    <t>014101   OA0</t>
  </si>
  <si>
    <t>POPLATKY ZA SKLÁDKU</t>
  </si>
  <si>
    <t>T</t>
  </si>
  <si>
    <t>poplatky za uložení zeminy</t>
  </si>
  <si>
    <t>zahrnuje veškeré poplatky provozovateli skládky související s uložením odpadu na skládce.</t>
  </si>
  <si>
    <t>Odstraněný materiál bude minimálně ze 70% recyklován a bude znova použit</t>
  </si>
  <si>
    <t xml:space="preserve"> 2*69,178 : </t>
  </si>
  <si>
    <t xml:space="preserve">131738 : </t>
  </si>
  <si>
    <t xml:space="preserve"> 2*155,46 : </t>
  </si>
  <si>
    <t xml:space="preserve">124838 : </t>
  </si>
  <si>
    <t xml:space="preserve"> 2*18,975 : </t>
  </si>
  <si>
    <t xml:space="preserve">114248 : </t>
  </si>
  <si>
    <t xml:space="preserve"> 2*29,099 : </t>
  </si>
  <si>
    <t xml:space="preserve">12110 : </t>
  </si>
  <si>
    <t xml:space="preserve">A+B+C+D : </t>
  </si>
  <si>
    <t xml:space="preserve">Celkem:  : </t>
  </si>
  <si>
    <t>545,424</t>
  </si>
  <si>
    <t>111208OA0</t>
  </si>
  <si>
    <t>ODSTRANĚNÍ KŘOVIN S ODVOZEM DO 20KM</t>
  </si>
  <si>
    <t>M2</t>
  </si>
  <si>
    <t>odstranění křoviny na březích, včetně odvozu a následného nákládání s materiálem</t>
  </si>
  <si>
    <t>odstranění křovin a stromů do průměru 100 mm</t>
  </si>
  <si>
    <t>doprava dřevin na předepsanou vzdálenost</t>
  </si>
  <si>
    <t>spálení na hromadách nebo štěpkování</t>
  </si>
  <si>
    <t>11201OA0</t>
  </si>
  <si>
    <t>KÁCENÍ STROMŮ D KMENE DO 0,5M S ODSTRANĚNÍM PAŘEZŮ</t>
  </si>
  <si>
    <t>KUS</t>
  </si>
  <si>
    <t>Kácení stromů se měří v [ks] poražených stromů (průměr stromů se měří ve výšce 1,3m nad terénem) a zahrnuje zejména:</t>
  </si>
  <si>
    <t>- poražení stromu a osekání větví</t>
  </si>
  <si>
    <t>- spálení větví na hromadách nebo štěpkování</t>
  </si>
  <si>
    <t>- dopravu a uložení kmenů, případné další práce s nimi dle pokynů zadávací dokumentace</t>
  </si>
  <si>
    <t>Odstranění pařezů se měří v [ks] vytrhaných nebo vykopaných pařezů a zahrnuje zejména:</t>
  </si>
  <si>
    <t>- vytrhání nebo vykopání pařezů</t>
  </si>
  <si>
    <t>- veškeré zemní práce spojené s odstraněním pařezů</t>
  </si>
  <si>
    <t>- dopravu a uložení pařezů, případně další práce s nimi dle pokynů zadávací dokumentace</t>
  </si>
  <si>
    <t>- zásyp jam po pařezech</t>
  </si>
  <si>
    <t>114248OA0</t>
  </si>
  <si>
    <t>ODSTR KONSTR VODNÍCH KORYT Z LOMKAM NA SUCHO, ODVOZ DO 20KM</t>
  </si>
  <si>
    <t>M3</t>
  </si>
  <si>
    <t>odstranění stávajícího zpevnění dle pokynů správce toku, včetně odvozu a uložení na skládku, čerpáno dle skutečného stavu koryta po dohodě se správcem toku a se souhlasem investora, včetně případného odřezání pažnic v korytě</t>
  </si>
  <si>
    <t>Odstranění konstrukcí vodních koryt se měří v [m3] vybouraných hmot ve stavu před vybouráním.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</si>
  <si>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 1,1*3*0,5*11,5 : </t>
  </si>
  <si>
    <t xml:space="preserve">pročištění dna : </t>
  </si>
  <si>
    <t>18,975</t>
  </si>
  <si>
    <t>12110    OA0</t>
  </si>
  <si>
    <t>SEJMUTÍ ORNICE NEBO LESNÍ PŮDY</t>
  </si>
  <si>
    <t>sejmutí kulturních vrstev v blízkosti lávky a na svazích toku, včetně odvozu a uložení na skládku</t>
  </si>
  <si>
    <t>položka zahrnuje sejmutí ornice bez ohledu na tloušťku vrstvy a její vodorovnou dopravu</t>
  </si>
  <si>
    <t>nezahrnuje uložení na trvalou skládku</t>
  </si>
  <si>
    <t xml:space="preserve"> 1,2*6,6*0,15*8,2 : </t>
  </si>
  <si>
    <t xml:space="preserve">OP1 : </t>
  </si>
  <si>
    <t xml:space="preserve"> 1,2*5,7*0,15*6,5 : </t>
  </si>
  <si>
    <t xml:space="preserve">OP2 : </t>
  </si>
  <si>
    <t xml:space="preserve"> 1,2*6,1*0,15*3,5 : </t>
  </si>
  <si>
    <t xml:space="preserve">břehy mezi lávkou a mostem OP1 : </t>
  </si>
  <si>
    <t xml:space="preserve"> 1,2*9,1*0,15*5,4 : </t>
  </si>
  <si>
    <t xml:space="preserve">břehy mezi lávkou a mostem OP2 : </t>
  </si>
  <si>
    <t>29,099</t>
  </si>
  <si>
    <t>124838OA0</t>
  </si>
  <si>
    <t>VYKOPÁVKY PRO KORYTA VODOTEČÍ TŘ. II, ODVOZ DO 20KM</t>
  </si>
  <si>
    <t>položka zahrnuje:</t>
  </si>
  <si>
    <t>- vodorovná a svislá doprava,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</si>
  <si>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</si>
  <si>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</si>
  <si>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</si>
  <si>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</si>
  <si>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</si>
  <si>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</si>
  <si>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</si>
  <si>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</si>
  <si>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</si>
  <si>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svahování a přesvah. svahů do konečného tvaru, výměna hornin v podloží a v pláni znehodnocené klimatickými vlivy</t>
  </si>
  <si>
    <t>- eventuelně nutné druhotné rozpojení odstřelené horniny</t>
  </si>
  <si>
    <t>- ruční vykopávky, odstranění kořenů a napadávek</t>
  </si>
  <si>
    <t>- pažení, vzepření a rozepření vč. přepažování (vyjma štětových stěn)</t>
  </si>
  <si>
    <t>- úpravu, ochranu a očištění dna, základové spáry, stěn a svahů</t>
  </si>
  <si>
    <t>- zhutnění podloží, případně i svahů vč. svahování</t>
  </si>
  <si>
    <t>- zřízení stupňů v podloží a lavic na svazích, není-li pro tyto práce zřízena samostatná položka</t>
  </si>
  <si>
    <t>- udržování výkopiště a jeho ochrana proti vodě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</si>
  <si>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</si>
  <si>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</si>
  <si>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</si>
  <si>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- nezahrnuje uložení zeminy (na skládku, do násypu) ani poplatky za skládku, vykazují se v položce č.0141**</t>
  </si>
  <si>
    <t xml:space="preserve"> 1,1*6*0,6*11,5 : </t>
  </si>
  <si>
    <t xml:space="preserve"> 1,2*4,5*0,8*12 : </t>
  </si>
  <si>
    <t xml:space="preserve">LB : </t>
  </si>
  <si>
    <t xml:space="preserve"> 1,2*5,5*0,8*11 : </t>
  </si>
  <si>
    <t xml:space="preserve">PB : </t>
  </si>
  <si>
    <t>155,46</t>
  </si>
  <si>
    <t>131738OA0</t>
  </si>
  <si>
    <t>HLOUBENÍ JAM ZAPAŽ I NEPAŽ TŘ. I, ODVOZ DO 20KM</t>
  </si>
  <si>
    <t>- příplatek za lepivost</t>
  </si>
  <si>
    <t xml:space="preserve"> 5,9*1,65*3,5 : </t>
  </si>
  <si>
    <t xml:space="preserve"> 5,9*1,7*3,5 : </t>
  </si>
  <si>
    <t xml:space="preserve">A+B : </t>
  </si>
  <si>
    <t>69,178</t>
  </si>
  <si>
    <t>17481    OA0</t>
  </si>
  <si>
    <t>ZÁSYP JAM A RÝH Z NAKUPOVANÝCH MATERIÁLŮ</t>
  </si>
  <si>
    <t>zásyp před a za opěrou, předpoklad použití nových materiálů s ohledem na zatřízení stávající zeminy</t>
  </si>
  <si>
    <t>- kompletní provedení zemní konstrukce včetně nákupu a dopravy materiálu dle zadávací dokumentace</t>
  </si>
  <si>
    <t>- úprava  ukládaného  materiálu  vlhčením,  tříděním,  promícháním  nebo  vysoušením,  příp. jiné úpravy za účelem zlepšení jeho  mech. vlastností</t>
  </si>
  <si>
    <t>- ošetření úložiště po celou dobu práce v něm vč. klimatických opatření</t>
  </si>
  <si>
    <t>- ztížení v okolí vedení, konstrukcí a objektů a jejich dočasné zajištění</t>
  </si>
  <si>
    <t>- ztížení provádění vč. hutnění ve ztížených podmínkách a stísněných prostorech</t>
  </si>
  <si>
    <t>- ztížené ukládání sypaniny pod vodu</t>
  </si>
  <si>
    <t>- ukládání po vrstvách a po jiných nutných částech (figurách) vč. dosypávek</t>
  </si>
  <si>
    <t>- spouštění a nošení materiálu</t>
  </si>
  <si>
    <t>- výměna částí zemní konstrukce znehodnocené klimatickými vlivy</t>
  </si>
  <si>
    <t>- udržování úložiště a jeho ochrana proti vodě</t>
  </si>
  <si>
    <t>- odvedení nebo obvedení vody v okolí úložiště a v úložišti</t>
  </si>
  <si>
    <t>- veškeré  pomocné konstrukce umožňující provedení  zemní konstrukce  (příjezdy,  sjezdy,  nájezdy, lešení, podpěrné konstrukce, přemostění, zpevněné plochy, zakrytí a pod.)</t>
  </si>
  <si>
    <t xml:space="preserve"> 3*1,2*1,6 : </t>
  </si>
  <si>
    <t xml:space="preserve">OP1 - pod těsnící vrstvou : </t>
  </si>
  <si>
    <t xml:space="preserve"> 3*1,2*2,6 : </t>
  </si>
  <si>
    <t xml:space="preserve">OP1 nad těsnící vrstvou : </t>
  </si>
  <si>
    <t xml:space="preserve"> 12*2,2*2,3 : </t>
  </si>
  <si>
    <t xml:space="preserve">OP1 na líci a bocích opěry : </t>
  </si>
  <si>
    <t xml:space="preserve"> 3*1,2*1,7 : </t>
  </si>
  <si>
    <t xml:space="preserve"> 3*1,15*2,6 : </t>
  </si>
  <si>
    <t xml:space="preserve">A+B+C+D+E+F : </t>
  </si>
  <si>
    <t>151,65</t>
  </si>
  <si>
    <t>ŠP obsyp těsnící folie</t>
  </si>
  <si>
    <t xml:space="preserve"> 3*0,3*2,5 : </t>
  </si>
  <si>
    <t>4,5</t>
  </si>
  <si>
    <t>21461OA0</t>
  </si>
  <si>
    <t>SEPARAČNÍ GEOTEXTILIE</t>
  </si>
  <si>
    <t>Položka zahrnuje:</t>
  </si>
  <si>
    <t>- dodávku předepsané geotextilie</t>
  </si>
  <si>
    <t>- úpravu, očištění a ochranu podkladu</t>
  </si>
  <si>
    <t>- přichycení k podkladu, případně zatížení</t>
  </si>
  <si>
    <t>- úpravy spojů a zajištění okrajů</t>
  </si>
  <si>
    <t>- úpravy pro odvodnění</t>
  </si>
  <si>
    <t>- nutné přesahy</t>
  </si>
  <si>
    <t>- mimostaveništní a vnitrostaveništní dopravu</t>
  </si>
  <si>
    <t xml:space="preserve">2*5*1*1 : </t>
  </si>
  <si>
    <t>10</t>
  </si>
  <si>
    <t>227821OA0</t>
  </si>
  <si>
    <t>MIKROPILOTY KOMPLET D DO 100MM NA POVRCHU</t>
  </si>
  <si>
    <t>M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</si>
  <si>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</si>
  <si>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 xml:space="preserve">2*5*7 : </t>
  </si>
  <si>
    <t>70</t>
  </si>
  <si>
    <t>26173    OA0</t>
  </si>
  <si>
    <t>VRTY PRO KOTV, INJEKT, MIKROPIL NA POVR TŘ I A II D DO 150MM</t>
  </si>
  <si>
    <t>vrty pro mikropiloty skrz navážky, hlíny a jíly, včetně hluchého vrtání cca 1 m</t>
  </si>
  <si>
    <t>přemístění, montáž a demontáž vrtných souprav</t>
  </si>
  <si>
    <t>svislou dopravu zeminy z vrtu</t>
  </si>
  <si>
    <t>vodorovnou dopravu zeminy bez uložení na skládku</t>
  </si>
  <si>
    <t>případně nutné pažení dočasné (včetně odpažení) i trvalé</t>
  </si>
  <si>
    <t>26183    OA0</t>
  </si>
  <si>
    <t>VRT PRO KOTV, INJEK, MIKROPIL NA POVR TŘ III A IV D DO 150MM</t>
  </si>
  <si>
    <t xml:space="preserve">2*5*1 : </t>
  </si>
  <si>
    <t>272313OA0</t>
  </si>
  <si>
    <t>ZÁKLADY Z PROSTÉHO BETONU DO C16/20</t>
  </si>
  <si>
    <t>podkladní beton C12/15</t>
  </si>
  <si>
    <t>- dodání  čerstvého  betonu  (betonové  směsi)  požadované  kvality,  jeho  uložení  do požadovaného tvaru při jakékoliv hustotě výztuže, konzistenci čerstvého betonu a způsobu hutnění, ošetření a ochranu betonu,</t>
  </si>
  <si>
    <t>- zhotovení nepropustného, mrazuvzdorného betonu a betonu požadované trvanlivosti a vlastností,</t>
  </si>
  <si>
    <t>- užití potřebných přísad a technologií výroby betonu,</t>
  </si>
  <si>
    <t>- zřízení pracovních a dilatačních spar, včetně potřebných úprav, výplně, vložek, opracování, očištění a ošetření,</t>
  </si>
  <si>
    <t>- bednění  požadovaných  konstr. (i ztracené) s úpravou  dle požadované  kvality povrchu betonu, včetně odbedňovacích a odskružovacích prostředků,</t>
  </si>
  <si>
    <t>- podpěrné  konstr. (skruže) a lešení všech druhů pro bednění, uložení čerstvého betonu, výztuže a doplňkových konstr., vč. požadovaných otvorů, ochranných a bezpečnostních opatření a základů těchto konstrukcí a lešení,</t>
  </si>
  <si>
    <t>- vytvoření kotevních čel, kapes, nálitků, a sedel,</t>
  </si>
  <si>
    <t>- zřízení  všech  požadovaných  otvorů, kapes, výklenků, prostupů, dutin, drážek a pod., vč. ztížení práce a úprav  kolem nich,</t>
  </si>
  <si>
    <t>- úpravy pro osazení výztuže, doplňkových konstrukcí a vybavení,</t>
  </si>
  <si>
    <t>- úpravy povrchu pro položení požadované izolace, povlaků a nátěrů, případně vyspravení,</t>
  </si>
  <si>
    <t>- ztížení práce u kabelových a injektážních trubek a ostatních zařízení osazovaných do betonu,</t>
  </si>
  <si>
    <t>- konstrukce betonových kloubů, upevnění kotevních prvků a doplňkových konstrukcí,</t>
  </si>
  <si>
    <t>- nátěry zabraňující soudržnost betonu a bednění,</t>
  </si>
  <si>
    <t>- výplň, těsnění  a tmelení spar a spojů,</t>
  </si>
  <si>
    <t>- opatření  povrchů  betonu  izolací  proti zemní vlhkosti v částech, kde přijdou do styku se zeminou nebo kamenivem,</t>
  </si>
  <si>
    <t>- případné zřízení spojovací vrstvy u základů,</t>
  </si>
  <si>
    <t>- úpravy pro osazení zařízení ochrany konstrukce proti vlivu bludných proudů,</t>
  </si>
  <si>
    <t xml:space="preserve">2*4,6*0,15*2,25 : </t>
  </si>
  <si>
    <t>3,105</t>
  </si>
  <si>
    <t>272324OA0</t>
  </si>
  <si>
    <t>ZÁKLADY ZE ŽELEZOBETONU DO C25/30</t>
  </si>
  <si>
    <t>základy lávky, beton C25/30</t>
  </si>
  <si>
    <t xml:space="preserve">2*1,95*0,6*4,3 : </t>
  </si>
  <si>
    <t>10,062</t>
  </si>
  <si>
    <t>272365OA0</t>
  </si>
  <si>
    <t>VÝZTUŽ ZÁKLADŮ Z OCELI 10505, B500B</t>
  </si>
  <si>
    <t>Položka zahrnuje veškerý materiál, výrobky a polotovary, včetně mimostaveništní a vnitrostaveništní dopravy (rovněž přesuny), včetně naložení a složení, případně s uložením</t>
  </si>
  <si>
    <t>- dodání betonářské výztuže v požadované kvalitě, stříhání, řezání, ohýbání a spojování do všech požadovaných tvarů (vč. armakošů) a uložení s požadovaným zajištěním polohy a krytí výztuže betonem,</t>
  </si>
  <si>
    <t>- veškeré svary nebo jiné spoje výztuže,</t>
  </si>
  <si>
    <t>- pomocné konstrukce a práce pro osazení a upevnění výztuže,</t>
  </si>
  <si>
    <t>- zednické výpomoci pro montáž betonářské výztuže,</t>
  </si>
  <si>
    <t>- úpravy výztuže pro osazení doplňkových konstrukcí,</t>
  </si>
  <si>
    <t>- ochranu výztuže do doby jejího zabetonování,</t>
  </si>
  <si>
    <t>- úpravy výztuže pro zřízení železobetonových kloubů, kotevních prvků, závěsných ok a doplňkových konstrukcí,</t>
  </si>
  <si>
    <t>- veškerá opatření pro zajištění soudržnosti výztuže a betonu,</t>
  </si>
  <si>
    <t>- vodivé propojení výztuže, které je součástí ochrany konstrukce proti vlivům bludných proudů, vyvedení do měřících skříní nebo míst pro měření bludných proudů (vlastní měřící skříně se uvádějí položkami SD 74),</t>
  </si>
  <si>
    <t>- povrchovou antikorozní úpravu výztuže,</t>
  </si>
  <si>
    <t>- separaci výztuže,</t>
  </si>
  <si>
    <t>- osazení měřících zařízení a úpravy pro ně,</t>
  </si>
  <si>
    <t>- osazení měřících skříní nebo míst pro měření bludných proudů.</t>
  </si>
  <si>
    <t xml:space="preserve">0,12*10,062 : </t>
  </si>
  <si>
    <t>1,207</t>
  </si>
  <si>
    <t>28997OA0</t>
  </si>
  <si>
    <t>OPLÁŠTĚNÍ (ZPEVNĚNÍ) Z GEOTEXTILIE A GEOMŘÍŽOVIN</t>
  </si>
  <si>
    <t>- dodávku předepsané geotextilie nebo geomřížoviny</t>
  </si>
  <si>
    <t xml:space="preserve">2*15 : </t>
  </si>
  <si>
    <t>30</t>
  </si>
  <si>
    <t>28999OA0</t>
  </si>
  <si>
    <t>OPLÁŠTĚNÍ (ZPEVNĚNÍ) Z FÓLIE</t>
  </si>
  <si>
    <t>- dodávku předepsané fólie</t>
  </si>
  <si>
    <t xml:space="preserve">3*2,5 : </t>
  </si>
  <si>
    <t>15</t>
  </si>
  <si>
    <t>333324OA0</t>
  </si>
  <si>
    <t>MOSTNÍ OPĚRY A KŘÍDLA ZE ŽELEZOVÉHO BETONU DO C25/30, Penetrace asfaltová; funkce: zpevnění povrchu, adhezní můstek; podklad: beton, keramika; ředidlo: organické</t>
  </si>
  <si>
    <t>- úpravy pro osazení zařízení ochrany konstrukce proti vlivu bludných proudů</t>
  </si>
  <si>
    <t xml:space="preserve"> 2*0,75*1,8*4,3 : </t>
  </si>
  <si>
    <t xml:space="preserve">dříky : </t>
  </si>
  <si>
    <t xml:space="preserve"> 2*0,65*1,85*1,95 : </t>
  </si>
  <si>
    <t xml:space="preserve">křídla OP1 : </t>
  </si>
  <si>
    <t xml:space="preserve">křídla OP2 : </t>
  </si>
  <si>
    <t>20,99</t>
  </si>
  <si>
    <t>333325OA0</t>
  </si>
  <si>
    <t>MOSTNÍ OPĚRY A KŘÍDLA ZE ŽELEZOVÉHO BETONU DO C30/37, Penetrace asfaltová; funkce: zpevnění povrchu, adhezní můstek; podklad: beton, keramika; ředidlo: organické</t>
  </si>
  <si>
    <t xml:space="preserve"> 2*0,25*4,3*0,65 : </t>
  </si>
  <si>
    <t xml:space="preserve">závěrné zídky : </t>
  </si>
  <si>
    <t xml:space="preserve"> 4*0,4*0,24*1,95 : </t>
  </si>
  <si>
    <t xml:space="preserve">římsové části křídel : </t>
  </si>
  <si>
    <t>2,147</t>
  </si>
  <si>
    <t>333365OA0</t>
  </si>
  <si>
    <t>VÝZTUŽ MOSTNÍCH OPĚR A KŘÍDEL Z OCELI 10505, B500B</t>
  </si>
  <si>
    <t xml:space="preserve">0,12*20,99 : </t>
  </si>
  <si>
    <t xml:space="preserve">0,15*2,146 : </t>
  </si>
  <si>
    <t>2,841</t>
  </si>
  <si>
    <t>34895    OA0</t>
  </si>
  <si>
    <t>ZÁBRADLÍ ZE DŘEVA TRVALÉ</t>
  </si>
  <si>
    <t>madlo zábradlí, včetně kotvení do hlavních nosníků, z dřevěné kulatiny průměr 100 mm, vykázán opsaný čtverec madla, včetně impregnačních a ochranných nátěrů</t>
  </si>
  <si>
    <t>- dílenská dokumentace, včetně technologického předpisu spojování,</t>
  </si>
  <si>
    <t>- dodání  materiálu  v požadované kvalitě a výroba konstrukce (včetně  pomůcek,  přípravků a prostředků pro výrobu) bez ohledu na náročnost a její hmotnost,</t>
  </si>
  <si>
    <t>- dodání spojovacího materiálu,</t>
  </si>
  <si>
    <t>- zřízení  montážních  a  dilatačních  spojů,  spar, včetně potřebných úprav, vložek, opracování, očištění a ošetření,</t>
  </si>
  <si>
    <t>- podpěr. konstr. a lešení všech druhů pro montáž konstrukcí i doplňkových, včetně požadovaných otvorů, ochranných a bezpečnostních opatření a základů pro tyto konstrukce a lešení,</t>
  </si>
  <si>
    <t>- výplň, těsnění a tmelení spar a spojů,</t>
  </si>
  <si>
    <t>- všechny druhy ocelového kotvení,</t>
  </si>
  <si>
    <t>- dílenskou přejímku a montážní prohlídku, včetně požadovaných dokladů,</t>
  </si>
  <si>
    <t>- zřízení kotevních otvorů nebo jam, nejsou-li částí jiné konstrukce,</t>
  </si>
  <si>
    <t>- osazení kotvení nebo přímo částí konstrukce do podpůrné konstrukce nebo do zeminy,</t>
  </si>
  <si>
    <t>- výplň kotevních otvorů  (příp.  podlití  patních  desek) maltou,  betonem  nebo  jinou speciální hmotou, vyplnění jam zeminou,</t>
  </si>
  <si>
    <t>- veškeré úpravy dřeva pro zlepšení jeho užitných vlastností (impregnace, zpevňování a pod.),</t>
  </si>
  <si>
    <t>- zvláštní spojovací prostředky, rozebíratelnost konstrukce,</t>
  </si>
  <si>
    <t xml:space="preserve">2*15*0,1*0,1 : </t>
  </si>
  <si>
    <t>0,3</t>
  </si>
  <si>
    <t>42417BOA0</t>
  </si>
  <si>
    <t>MOSTNÍ NOSNÍKY Z OCELI S 355</t>
  </si>
  <si>
    <t>- veškeré druhy protikorozní ochrany a nátěry konstrukcí,</t>
  </si>
  <si>
    <t>- ochranná opatření před účinky bludných proudů</t>
  </si>
  <si>
    <t>- ochranu před přepětím.</t>
  </si>
  <si>
    <t xml:space="preserve"> 11*3,5*0,0613 : </t>
  </si>
  <si>
    <t xml:space="preserve">nosníky HEB 200 : </t>
  </si>
  <si>
    <t xml:space="preserve"> 2*11*0,32*0,32*0,022*7,85 : </t>
  </si>
  <si>
    <t xml:space="preserve">patní desky : </t>
  </si>
  <si>
    <t xml:space="preserve"> 9*11*0,08*0,004*0,16*7,85 : </t>
  </si>
  <si>
    <t xml:space="preserve">spojovací desky pro podélníky : </t>
  </si>
  <si>
    <t xml:space="preserve">spojovací materiál, svary cca 3% : </t>
  </si>
  <si>
    <t>2,873</t>
  </si>
  <si>
    <t>42495    OA0</t>
  </si>
  <si>
    <t>MOSTNÍ NOSNÍKY ZE DŘEVA</t>
  </si>
  <si>
    <t xml:space="preserve">2*15*1,51*0,3 : </t>
  </si>
  <si>
    <t>13,59</t>
  </si>
  <si>
    <t xml:space="preserve"> 9*0,1*0,1*15 : </t>
  </si>
  <si>
    <t xml:space="preserve">podélníky : </t>
  </si>
  <si>
    <t xml:space="preserve"> 3,5*0,06*15 : </t>
  </si>
  <si>
    <t xml:space="preserve">podlaha : </t>
  </si>
  <si>
    <t>42861OA0</t>
  </si>
  <si>
    <t>MOSTNÍ LOŽISKA ELASTOMEROVÁ PRO ZATÍŽ DO 1,0MN</t>
  </si>
  <si>
    <t>- výrobní dokumentaci, jde-li o ložisko individuálně vyráběné</t>
  </si>
  <si>
    <t>- dodání kompletních ložisek požadované kvality</t>
  </si>
  <si>
    <t>- přípravu, očištění a úpravy úložných ploch</t>
  </si>
  <si>
    <t>- osazení ložisek podle předepsaného technologického předpisu bez ohledu na způsob uložení a kotvení</t>
  </si>
  <si>
    <t>- uložení do malty jakéhokoliv druhu včetně dodávky této malty</t>
  </si>
  <si>
    <t>- uložení na plastické vložky nebo maltu včetně dodávky této vložky nebo malty</t>
  </si>
  <si>
    <t>- uložení na vrstvu plastbetonové malty nebo podobné vrstvy jako ochranu proti průchodu bludných proudů</t>
  </si>
  <si>
    <t>- vyplnění kotevních otvorů</t>
  </si>
  <si>
    <t>- lešení a podpěrné konstrukce</t>
  </si>
  <si>
    <t>- tmelení, těsnění a výplně spar</t>
  </si>
  <si>
    <t>- nastavení ložisek a odborná prohlídka</t>
  </si>
  <si>
    <t>- dočasné zpevnění nebo naopak dočasné uvolnění ložisek</t>
  </si>
  <si>
    <t>- opatření ložisek znakem výrobce a typovým číslem</t>
  </si>
  <si>
    <t>- úpravy, očištění a ošetření okolí ložisek</t>
  </si>
  <si>
    <t>- přiměřeným způsobem je nutné zahrnout ustanovení pro TMCH 94 pro kovové konstrukce.</t>
  </si>
  <si>
    <t>451312OA0</t>
  </si>
  <si>
    <t>PODKLADNÍ A VÝPLŇOVÉ VRSTVY Z PROSTÉHO BETONU C12/15</t>
  </si>
  <si>
    <t xml:space="preserve">2*0,3*0,65*3 : </t>
  </si>
  <si>
    <t>1,17</t>
  </si>
  <si>
    <t>45131AOA0</t>
  </si>
  <si>
    <t>PODKLADNÍ A VÝPLŇOVÉ VRSTVY Z PROSTÉHO BETONU C20/25</t>
  </si>
  <si>
    <t xml:space="preserve">1,25*2*0,7*0,35*2 : </t>
  </si>
  <si>
    <t>1,225</t>
  </si>
  <si>
    <t>45852    OA0</t>
  </si>
  <si>
    <t>VÝPLŇ ZA OPĚRAMI A ZDMI Z KAMENIVA DRCENÉHO</t>
  </si>
  <si>
    <t>položka zahrnuje dodávku předepsaného kameniva, mimostaveništní a vnitrostaveništní dopravu a jeho uložení</t>
  </si>
  <si>
    <t>není-li v zadávací dokumentaci uvedeno jinak, jedná se o nakupovaný materiál</t>
  </si>
  <si>
    <t xml:space="preserve">2*0,6*1,4*3 : </t>
  </si>
  <si>
    <t>5,04</t>
  </si>
  <si>
    <t>45860OA0</t>
  </si>
  <si>
    <t>VÝPLŇ ZA OPĚRAMI A ZDMI Z MEZEROVITÉHO BETONU</t>
  </si>
  <si>
    <t>- dodávku mezerovitého betonu předepsané kvality a zásyp se zhutněním včetně mimostaveništní a vnitrostaveništní dopravy</t>
  </si>
  <si>
    <t xml:space="preserve">2*0,3*0,3*3 : </t>
  </si>
  <si>
    <t>0,54</t>
  </si>
  <si>
    <t>46321OA0</t>
  </si>
  <si>
    <t>ROVNANINA Z LOMOVÉHO KAMENE</t>
  </si>
  <si>
    <t>- dodávku a vyrovnání lomového kamene předepsané frakce do předepsaného tvaru včetně mimostaveništní a vnitrostaveništní dopravy</t>
  </si>
  <si>
    <t xml:space="preserve"> 1,2*15,9*0,5*11,5 : </t>
  </si>
  <si>
    <t xml:space="preserve">koryto : </t>
  </si>
  <si>
    <t xml:space="preserve"> 2*1*1*1 : </t>
  </si>
  <si>
    <t xml:space="preserve">vývařiště : </t>
  </si>
  <si>
    <t>111,71</t>
  </si>
  <si>
    <t>465512   OA0</t>
  </si>
  <si>
    <t>DLAŽBY Z LOMOVÉHO KAMENE NA MC</t>
  </si>
  <si>
    <t>- nutné zemní práce (svahování, úpravu pláně a pod.)</t>
  </si>
  <si>
    <t>- zřízení spojovací vrstvy</t>
  </si>
  <si>
    <t>- zřízení lože dlažby z cementové malty předepsané kvality a předepsané tloušťky</t>
  </si>
  <si>
    <t>- dodávku a položení dlažby z lomového kamene do předepsaného tvaru</t>
  </si>
  <si>
    <t>- spárování, těsnění, tmelení a vyplnění spar MC případně s vyklínováním</t>
  </si>
  <si>
    <t>- úprava povrchu pro odvedení srážkové vody</t>
  </si>
  <si>
    <t>- nezahrnuje podklad pod dlažbu, vykazuje se samostatně položkami SD 45</t>
  </si>
  <si>
    <t xml:space="preserve">1,25*2*0,5*0,2*2 : </t>
  </si>
  <si>
    <t>0,5</t>
  </si>
  <si>
    <t>711112OA0</t>
  </si>
  <si>
    <t>IZOLACE BĚŽNÝCH KONSTRUKCÍ PROTI ZEMNÍ VLHKOSTI ASFALTOVÝMI PÁSY, Pás hydroizolační asfaltový tloušťka = 4,0 mm; asfalt: oxidovaný; nosná vložka: skelná tkanina; horní strana: minerální posyp; spodní strana: PE fólie</t>
  </si>
  <si>
    <t>- dodání  předepsaného izolačního materiálu</t>
  </si>
  <si>
    <t>- očištění a ošetření podkladu, zadávací dokumentace může zahrnout i případné vyspravení</t>
  </si>
  <si>
    <t>- zřízení izolace jako kompletního povlaku, případně komplet. soustavy nebo systému podle příslušného  technolog. předpisu</t>
  </si>
  <si>
    <t>- zřízení izolace i jednotlivých vrstev po etapách, včetně pracovních spár a spojů</t>
  </si>
  <si>
    <t>- úprava u okrajů, rohů, hran, dilatačních i pracovních spojů, kotev, obrubníků, dilatačních zařízení, odvodnění, otvorů, neizolovaných míst a pod.</t>
  </si>
  <si>
    <t>- zajištění odvodnění povrchu izolace, včetně odvodnění nejnižších míst, pokud dokumentace pro zadání stavby nestanoví jinak</t>
  </si>
  <si>
    <t>- ochrana izolace do doby zřízení definitivní ochranné vrstvy nebo konstrukce</t>
  </si>
  <si>
    <t>- úprava, očištění a ošetření prostoru kolem izolace</t>
  </si>
  <si>
    <t>- provedení požadovaných zkoušek</t>
  </si>
  <si>
    <t>- nezahrnuje ochranné vrstvy, např. geotextilii</t>
  </si>
  <si>
    <t xml:space="preserve">2*4,5*3,75 : </t>
  </si>
  <si>
    <t>33,75</t>
  </si>
  <si>
    <t>711509OA0</t>
  </si>
  <si>
    <t>OCHRANA IZOLACE NA POVRCHU TEXTILIÍ</t>
  </si>
  <si>
    <t>- dodání  předepsaného ochranného materiálu</t>
  </si>
  <si>
    <t>- zřízení ochrany izolace</t>
  </si>
  <si>
    <t xml:space="preserve"> 2*33,75 : </t>
  </si>
  <si>
    <t xml:space="preserve">NAIP : </t>
  </si>
  <si>
    <t xml:space="preserve"> 2*4,3*2,2 : </t>
  </si>
  <si>
    <t xml:space="preserve">nátěry na líci : </t>
  </si>
  <si>
    <t xml:space="preserve"> 8*1,85*1,95 : </t>
  </si>
  <si>
    <t xml:space="preserve">nátěry na bocích a zbytku křídel : </t>
  </si>
  <si>
    <t>115,28</t>
  </si>
  <si>
    <t>87533    OA0</t>
  </si>
  <si>
    <t>POTRUBÍ DREN Z TRUB PLAST DN DO 150MM</t>
  </si>
  <si>
    <t>položky pro zhotovení potrubí platí bez ohledu na sklon</t>
  </si>
  <si>
    <t>zahrnuje:</t>
  </si>
  <si>
    <t>- výrobní dokumentaci (včetně technologického předpisu)</t>
  </si>
  <si>
    <t>- dodání veškerého trubního a pomocného materiálu  (trouby,  trubky,  tvarovky,  spojovací a těsnící  materiál a pod.), podpěrných, závěsných a upevňovacích prvků, včetně potřebných úprav</t>
  </si>
  <si>
    <t>- úprava a příprava podkladu a podpěr, očištění a ošetření podkladu a podpěr</t>
  </si>
  <si>
    <t>- zřízení plně funkčního potrubí, kompletní soustavy, podle příslušného technologického předpisu</t>
  </si>
  <si>
    <t>- zřízení potrubí i jednotlivých částí po etapách, včetně pracovních spar a spojů, pracovního zaslepení konců a pod.</t>
  </si>
  <si>
    <t>- úprava prostupů, průchodů  šachtami a komorami, okolí podpěr a vyústění, zaústění, napojení, vyvedení a upevnění odpad. výustí</t>
  </si>
  <si>
    <t>- ochrana potrubí nátěrem (vč. úpravy povrchu), případně izolací, nejsou-li tyto práce předmětem jiné položky</t>
  </si>
  <si>
    <t>- úprava, očištění a ošetření prostoru kolem potrubí</t>
  </si>
  <si>
    <t>- položky platí pro práce prováděné v prostoru zapaženém i nezapaženém a i v kolektorech, chráničkách</t>
  </si>
  <si>
    <t>- položky zahrnují i práce spojené s nutnými obtoky, převáděním a čerpáním vody</t>
  </si>
  <si>
    <t xml:space="preserve">2*5 : </t>
  </si>
  <si>
    <t>9112B1OA0</t>
  </si>
  <si>
    <t>ZÁBRADLÍ MOSTNÍ SE SVISLOU VÝPLNÍ - DODÁVKA A MONTÁŽ</t>
  </si>
  <si>
    <t>dodání zábradlí včetně předepsané povrchové úpravy</t>
  </si>
  <si>
    <t>kotvení sloupků, t.j. kotevní desky, šrouby z nerez oceli, vrty a zálivku, pokud zadávací dokumentace nestanoví jinak</t>
  </si>
  <si>
    <t>případné nivelační hmoty pod kotevní desky</t>
  </si>
  <si>
    <t xml:space="preserve">2*2*1,95 : </t>
  </si>
  <si>
    <t>7,8</t>
  </si>
  <si>
    <t>916A1OA0</t>
  </si>
  <si>
    <t>PARKOVACÍ SLOUPKY A ZÁBRANY KOVOVÉ</t>
  </si>
  <si>
    <t>položka zahrnuje dodání zařízení v předepsaném provedení včetně jeho osazení</t>
  </si>
  <si>
    <t>931326OA0</t>
  </si>
  <si>
    <t>TĚSNĚNÍ DILATAČ SPAR ASF ZÁLIVKOU MODIFIK PRŮŘ DO 800MM2</t>
  </si>
  <si>
    <t>položka zahrnuje dodávku a osazení předepsaného materiálu, očištění ploch spáry před úpravou, očištění okolí spáry po úpravě</t>
  </si>
  <si>
    <t>nezahrnuje těsnící profil</t>
  </si>
  <si>
    <t xml:space="preserve">2*6,4 : </t>
  </si>
  <si>
    <t>12,8</t>
  </si>
  <si>
    <t>kácení náletových dřevin v místě lávky</t>
  </si>
  <si>
    <t>pročištění toku v délce zpevnění, včetně odvozu a  uložení na skládku, čerpáno dle skutečného stavu koryta po dohodě se správcem toku a se souhlasem investora</t>
  </si>
  <si>
    <t>hloubení jam pro založení lávky, včetně odvozu a uložení na skládku, včetně provádění výkopů po částech a vytvoření pilotážní plošiny</t>
  </si>
  <si>
    <t>- hutnění i různé míry hutnění</t>
  </si>
  <si>
    <t>separační geotextilie pro obalení vývařišť</t>
  </si>
  <si>
    <t>mikropiloty trubka 89/10, délka 7 m, délka kořene 6 m</t>
  </si>
  <si>
    <t>vrty pro mikropiloty skrz štěrky</t>
  </si>
  <si>
    <t>parametrická spotřeba 120 kg/m3</t>
  </si>
  <si>
    <t>ochrana PE folie v přechodové oblasti</t>
  </si>
  <si>
    <t>PE folie v přechodové oblasti</t>
  </si>
  <si>
    <t>dříky a křídla, bez římsové části, beton C25/30, XF4, včetně vlisu letopočtu do bednění</t>
  </si>
  <si>
    <t>závěrné zídky a římsové části křídel, beton C30/37 XC4, XF4</t>
  </si>
  <si>
    <t>výztuž opěr a křídel, parametrická spotřeba opěr 120 kg/m3, závěrné zídky a římsové části křídel 150 kg/m3</t>
  </si>
  <si>
    <t>- montáž konstrukce na staveništi, včetně montážních prostředků a pomůcek a zednických výpomocí,</t>
  </si>
  <si>
    <t>příčníky, včetně patních desek a kotvení do hlavních nosníků, včetně PKO, včetně kompletní montáže lávky</t>
  </si>
  <si>
    <t>hlavní nosníky z lepeného dřeva GL 24H, včetně ochrany a všech nátěrů, blíže viz TZ, včetně kompletní montáže lávky</t>
  </si>
  <si>
    <t>příčníky a podélníky z rostlého dřeva D30, včetně ochrany a všech nátěrů, blíže viz TZ, včetně kompletní montáže lávky</t>
  </si>
  <si>
    <t>elastomerová ložiska do 150 kN, minimální přítlak 0,6 Mpa, ložiska budou kotvená, uzpůsobená pro kotvení do dřevěné konstrukce lávky, včetně podlitií a osazení na opěru</t>
  </si>
  <si>
    <t>podklad rubové drenáže z betonu C12/15</t>
  </si>
  <si>
    <t>podklad skluzů tl. 200 mm, včetně patky, vykázána průměrná tloušťka</t>
  </si>
  <si>
    <t>drenážní vrstva za opěrami</t>
  </si>
  <si>
    <t>obsyp rubové drenáže</t>
  </si>
  <si>
    <t>zpevnění koryta v celé délce úpravy, rozsah upraven dle skutečného stavu a po dohodě se správcem toku, kamenná vývařiště v patě svahů</t>
  </si>
  <si>
    <t>skluzy k vývařištím</t>
  </si>
  <si>
    <t>izolace rubu opěr s přetažením 0,5 m na křídla</t>
  </si>
  <si>
    <t>ochrana izolace geotextilií, 2x300 g NAIP, 1x 300 g asf. Nátěrů</t>
  </si>
  <si>
    <t>drenáž za opěrami včetně vyústění z plné trubky, včetně průchodu křídly</t>
  </si>
  <si>
    <t>zábradlí na křídlech, včetně atypické trojúhelníkové patní desky, z uzavřených ocelových profilů, madlo dřevěné stejně jako na mostě</t>
  </si>
  <si>
    <t>sloupky pro zábranu vjezdu na lávku, kompletní práce včetně kotvení a případných patek</t>
  </si>
  <si>
    <t>afaltová zálivka mezi vozovkou a závěrnou zídkou a křídly</t>
  </si>
  <si>
    <t>02811OA0</t>
  </si>
  <si>
    <t>PRŮZKUMNÉ PRÁCE GEOTECHNICKÉ NA POVRCHU</t>
  </si>
  <si>
    <t>KPL</t>
  </si>
  <si>
    <t>dozor při vrtání mikropilot, přebírka základové spáry</t>
  </si>
  <si>
    <t>zahrnuje veškeré náklady spojené s objednatelem požadovanými pracemi</t>
  </si>
  <si>
    <t>02910OA0</t>
  </si>
  <si>
    <t>OSTATNÍ POŽADAVKY - ZEMĚMĚŘIČSKÁ MĚŘENÍ</t>
  </si>
  <si>
    <t>- pro stanovení orientační investorské ceny určete jednotkovou cenu jako 1% odhadované ceny stavby</t>
  </si>
  <si>
    <t>02940OA0</t>
  </si>
  <si>
    <t>OSTATNÍ POŽADAVKY - VYPRACOVÁNÍ DOKUMENTACE</t>
  </si>
  <si>
    <t>029412OA0</t>
  </si>
  <si>
    <t>OSTATNÍ POŽADAVKY - VYPRACOVÁNÍ MOSTNÍHO LISTU</t>
  </si>
  <si>
    <t>02943OA0</t>
  </si>
  <si>
    <t>OSTATNÍ POŽADAVKY - VYPRACOVÁNÍ RDS</t>
  </si>
  <si>
    <t>02944OA0</t>
  </si>
  <si>
    <t>OSTAT POŽADAVKY - DOKUMENTACE SKUTEČ PROVEDENÍ V DIGIT FORMĚ</t>
  </si>
  <si>
    <t>02950OA0</t>
  </si>
  <si>
    <t>OSTATNÍ POŽADAVKY - POSUDKY, KONTROLY, REVIZNÍ ZPRÁVY</t>
  </si>
  <si>
    <t>02953OA0</t>
  </si>
  <si>
    <t>OSTATNÍ POŽADAVKY - HLAVNÍ MOSTNÍ PROHLÍDKA</t>
  </si>
  <si>
    <t>položka zahrnuje :</t>
  </si>
  <si>
    <t>- úkony dle ČSN 73 6221</t>
  </si>
  <si>
    <t>- provedení hlavní mostní prohlídky oprávněnou fyzickou nebo právnickou osobou</t>
  </si>
  <si>
    <t>- vyhotovení záznamu (protokolu), který jednoznačně definuje stav mostu</t>
  </si>
  <si>
    <t>02960OA0</t>
  </si>
  <si>
    <t>OSTATNÍ POŽADAVKY - ODBORNÝ DOZOR</t>
  </si>
  <si>
    <t>zahrnuje veškeré náklady spojené s objednatelem požadovaným dozorem</t>
  </si>
  <si>
    <t>Vytyčení nových konstrukcí, zaměření po dokončení</t>
  </si>
  <si>
    <t>zahrnuje veškeré náklady spojené s objednatelem požadovanými pracemi,</t>
  </si>
  <si>
    <t>vypracování VTD lávky, včetně tisku</t>
  </si>
  <si>
    <t>zpracování HAP a POP vč. projednání a schválení u příslušných úřadů</t>
  </si>
  <si>
    <t>vypracování mostního listu, včetně tisku a předání správci</t>
  </si>
  <si>
    <t>vypracování RDS lávky, včetně tisku</t>
  </si>
  <si>
    <t>DSPS lávky, včetně tisku a předání správci</t>
  </si>
  <si>
    <t>vypracování plánu kontrol a údržby, včetně tisku</t>
  </si>
  <si>
    <t>1. HMP, včetně předání závěrů správci a zanesení do databáze dle pokynů správce</t>
  </si>
  <si>
    <t>veškerá nutná opatření dle plánu BOZP</t>
  </si>
  <si>
    <t>005111010R</t>
  </si>
  <si>
    <t>Geodetické práce</t>
  </si>
  <si>
    <t>soubor</t>
  </si>
  <si>
    <t>Geodetické vytyčení staveniště, vytyčení výškových a polohových bodů stavby, zaměření inženýrských sití  vč. zaměření skutečného provedení stavby se zákresem do katastrální mapy.</t>
  </si>
  <si>
    <t>005111011R</t>
  </si>
  <si>
    <t>Vytýčení stávajících inženýrských sítí</t>
  </si>
  <si>
    <t>Vytýčení stávajících inženýrských sítí v místě stavby z hlediska jejich ochrany při provádění stavby.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</si>
  <si>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</si>
  <si>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</si>
  <si>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 včetně oplocení, dočasných komunikací a zpev.ploch, skladovacích ploch, dočasných deponií,</t>
  </si>
  <si>
    <t>ochrany sousedních pozemků a objektů vč.stromů ap., objektů a zařízení pro zajištění organizace a bezpečnosti provozu sídliště vozidel i pěších v průběhu stavby, bezpečnost a ochranu zdraví na staveništi, ap.</t>
  </si>
  <si>
    <t>005121020R</t>
  </si>
  <si>
    <t>Provoz zařízení staveniště</t>
  </si>
  <si>
    <t>Náklady na vybavení a provoz objektů zařízení staveniště , náklady na energie spotřebované dodavatelem v rámci provozu zařízení staveniště, náklady na potřebný provoz a úklid v prostorách zařízení staveniště včetně hygienického zázemí, náklady na nutnou údržbu a opravy na objektech zařízení staveniště a na přípojkách energií, náklady na pronájmy ploch a zařízení.</t>
  </si>
  <si>
    <t>005121030R</t>
  </si>
  <si>
    <t>Odstranění zařízení staveniště</t>
  </si>
  <si>
    <t>Odstranění objektů zařízení staveniště včetně dočasných komunikací a zp.ploch, oplocení, hygienického zázemí, přípojek energií a jejich odvoz. Položka zahrnuje i náklady na úpravu povrchů po odstranění zařízení staveniště a úklid ploch, na kterých bylo zařízení staveniště provozováno.</t>
  </si>
  <si>
    <t>0054500R</t>
  </si>
  <si>
    <t>Kompletační, koordinační, ostatní inženýrská činnost</t>
  </si>
  <si>
    <t>Náklady spojené se zajištěním činností souvisejících se zakázkou - účast všech zainteresovaných stran na přípravě, jednání, u zkoušek, atd, Koordinace stavby, prací a dodávek mezi dodavateli a se zůčastněnými, podchycení všech změn v průběhu stavby a předávání info o nich, řešení vazeb na okolí, další inženýrská činnost nezahrnutá v předchozích položkách.</t>
  </si>
  <si>
    <t>005111015R</t>
  </si>
  <si>
    <t>Geometrický plán na rozdělení pozemků</t>
  </si>
  <si>
    <t>Vyhotovení geometrického plánu pro majetkoprávní vypořádání nově realizovaných zpevněných ploch na základě skutečného provedení stavby –  10 ks GP ověřené úředně oprávněným zeměměřičským inženýrem.</t>
  </si>
  <si>
    <t>005211030R</t>
  </si>
  <si>
    <t>Dočasná dopravní opatření, dočasná uzavírka</t>
  </si>
  <si>
    <t>Náklady na vyhotovení návrhu dočasného dopravního značení, uzavírky, včetně pěšího provozu, jeho projednání s dotčenými orgány, dodání dopravních značek, zařízení a světelné signalizace, jejich rozmístění a přemísťování a jejich údržba v průběhu výstavby včetně následného odstranění po ukončení stavebních prací.</t>
  </si>
  <si>
    <t>005231010R</t>
  </si>
  <si>
    <t>Zkoušky a revize</t>
  </si>
  <si>
    <t>vč.zkoušek hutnění zemní pláně a vrstev konstrukcí zp.ploch.</t>
  </si>
  <si>
    <t>005241010R</t>
  </si>
  <si>
    <t>Dokumentace skutečného provedení, uvedení do provozu.</t>
  </si>
  <si>
    <t>Náklady na vyhotovení dokumentace skutečného provedení stavby vč.geodet.zaměření a její předání objednateli v požadované formě a požadovaném počtu.</t>
  </si>
  <si>
    <t>Příprava všech dalších podkladů pro projednání a uvedení stavby a jejích dílčích částí do provozu a užívání.</t>
  </si>
  <si>
    <t>005501010R</t>
  </si>
  <si>
    <t>Ostatní nákldy z obchodních podmínek smlouvy</t>
  </si>
  <si>
    <t>(např.zajištění povolení zvláštního užívání komunikací pro realizaci stavby, zajištění kladných závazných stanovisek dotčených orgánů stát.správy k vydání kolaudačního souhlasu, náklady na administraci při zajištění bankovní záruky, pořízení fotodokumentace v průběhu realizace stavby atd.)</t>
  </si>
  <si>
    <t>005602010R</t>
  </si>
  <si>
    <t>Provozní vlivy silniční, ztížený provoz a provádění prací na staveništi</t>
  </si>
  <si>
    <t>omezení prací v důsledku dopravního provozu na staveniště (zásobování, průjezd mimo stavebních vozidel).</t>
  </si>
  <si>
    <t>005701010R</t>
  </si>
  <si>
    <t>Staveništně bezpečnostní a hygienická opatření na staveništi</t>
  </si>
  <si>
    <t>- náklady na zařízení k zachycování ropných úkapů od motorových vozidel a strojů stojících či parkujících v prostoru staveniště případně na odstavných plochách v lázeńské zóně</t>
  </si>
  <si>
    <t>Náklady na provedení veškerých predepsaných zkoušek a revizí použitých materiálů a provedených konstrukcí, stavebních prací, vzniklého odpadu, doložení zkoušek objednateli.</t>
  </si>
  <si>
    <t>V rozsahu dle platných ČSN a TP a dalších potřebných zkoušek prováděných prostřednictvím akreditovaných zkušeben.</t>
  </si>
  <si>
    <t>Náklady spojené s dodržením podmínek uvedených dokumentech vyhlášené soutěže a dalších především obchodních podmínek smlouvy včetně vyměřených poplatků</t>
  </si>
  <si>
    <t>Komplet zahrnuje :</t>
  </si>
  <si>
    <t>Náklady na ztížené provádění stavebních prací za provozu, ztížená vnitrostaveništní doprava, opravy, údržba a průběžné čištění kropení komunikací užívaných v průběhu stavby,</t>
  </si>
  <si>
    <t>- náklady na zřízení oplocení staveniště v dostatečném rozsahu, náklady na zřízení koridorů pro bezpečný pohyb pěších v blízkosti staveniště vč. nezbytného osvětlení,</t>
  </si>
  <si>
    <t>zajištění řezání betonových prvků před prašností  vodní clonou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</si>
</sst>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0" fontId="20" fillId="0" borderId="0" xfId="0" applyFont="1" applyAlignment="1">
      <alignment horizontal="center" vertical="top" shrinkToFit="1"/>
    </xf>
    <xf numFmtId="165" fontId="20" fillId="0" borderId="0" xfId="0" applyNumberFormat="1" applyFont="1" applyAlignment="1">
      <alignment vertical="top" shrinkToFit="1"/>
    </xf>
    <xf numFmtId="4" fontId="20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  <xf numFmtId="165" fontId="22" fillId="0" borderId="0" xfId="0" quotePrefix="1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8" fillId="4" borderId="0" xfId="0" applyNumberFormat="1" applyFont="1" applyFill="1" applyAlignment="1" applyProtection="1">
      <alignment horizontal="left" vertical="top" wrapText="1"/>
      <protection locked="0"/>
    </xf>
    <xf numFmtId="49" fontId="18" fillId="4" borderId="0" xfId="0" applyNumberFormat="1" applyFont="1" applyFill="1" applyAlignment="1" applyProtection="1">
      <alignment vertical="top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8" xfId="0" applyFont="1" applyBorder="1" applyAlignment="1">
      <alignment vertical="top" wrapText="1"/>
    </xf>
    <xf numFmtId="49" fontId="18" fillId="4" borderId="18" xfId="0" applyNumberFormat="1" applyFont="1" applyFill="1" applyBorder="1" applyAlignment="1" applyProtection="1">
      <alignment horizontal="left" vertical="top" wrapText="1"/>
      <protection locked="0"/>
    </xf>
    <xf numFmtId="49" fontId="18" fillId="4" borderId="18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G26" sqref="G26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uyEtqHagVUVRez/xfgcWRznsIzEQqCoZDGJhNZZ5eTtxB8PkoDsJWJlex6oVEB3lAA2YFEjCoVuml9FhZFktMw==" saltValue="h9D1x/1ruX2k9kZpWQtof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94"/>
  <sheetViews>
    <sheetView showGridLines="0" topLeftCell="B7" zoomScaleNormal="100" zoomScaleSheetLayoutView="75" workbookViewId="0">
      <selection activeCell="O20" sqref="O2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28" t="s">
        <v>41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6" t="s">
        <v>22</v>
      </c>
      <c r="C2" s="77"/>
      <c r="D2" s="78" t="s">
        <v>43</v>
      </c>
      <c r="E2" s="234" t="s">
        <v>44</v>
      </c>
      <c r="F2" s="235"/>
      <c r="G2" s="235"/>
      <c r="H2" s="235"/>
      <c r="I2" s="235"/>
      <c r="J2" s="236"/>
      <c r="O2" s="1"/>
    </row>
    <row r="3" spans="1:15" ht="27" hidden="1" customHeight="1" x14ac:dyDescent="0.2">
      <c r="A3" s="2"/>
      <c r="B3" s="79"/>
      <c r="C3" s="77"/>
      <c r="D3" s="80"/>
      <c r="E3" s="237"/>
      <c r="F3" s="238"/>
      <c r="G3" s="238"/>
      <c r="H3" s="238"/>
      <c r="I3" s="238"/>
      <c r="J3" s="239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42</v>
      </c>
      <c r="D5" s="222"/>
      <c r="E5" s="223"/>
      <c r="F5" s="223"/>
      <c r="G5" s="22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1"/>
      <c r="E11" s="241"/>
      <c r="F11" s="241"/>
      <c r="G11" s="241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0"/>
      <c r="F15" s="240"/>
      <c r="G15" s="242"/>
      <c r="H15" s="242"/>
      <c r="I15" s="242" t="s">
        <v>29</v>
      </c>
      <c r="J15" s="243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SUMIF(F72:F90,A16,I72:I90)+SUMIF(F72:F90,"PSU",I72:I90)</f>
        <v>0</v>
      </c>
      <c r="J16" s="208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SUMIF(F72:F90,A17,I72:I90)</f>
        <v>0</v>
      </c>
      <c r="J17" s="208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SUMIF(F72:F90,A18,I72:I90)</f>
        <v>0</v>
      </c>
      <c r="J18" s="208"/>
    </row>
    <row r="19" spans="1:10" ht="23.25" customHeight="1" x14ac:dyDescent="0.2">
      <c r="A19" s="143" t="s">
        <v>117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SUMIF(F72:F90,A19,I72:I90)</f>
        <v>0</v>
      </c>
      <c r="J19" s="208"/>
    </row>
    <row r="20" spans="1:10" ht="23.25" customHeight="1" x14ac:dyDescent="0.2">
      <c r="A20" s="143" t="s">
        <v>118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SUMIF(F72:F90,A20,I72:I90)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02">
        <f>I23*E23/100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1">
        <f>I25*E25/100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3">
        <f>CenaCelkemBezDPH-(ZakladDPHSni+ZakladDPHZakl)</f>
        <v>0</v>
      </c>
      <c r="H27" s="233"/>
      <c r="I27" s="23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12">
        <f>IF((((A28/10)-INT(A28/10))*100)&gt;50, ROUNDUP(A27, 1), ROUNDDOWN(A27, 1))</f>
        <v>0</v>
      </c>
      <c r="H28" s="212"/>
      <c r="I28" s="212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11">
        <f>ZakladDPHSni+DPHSni+ZakladDPHZakl+DPHZakl+Zaokrouhleni</f>
        <v>0</v>
      </c>
      <c r="H29" s="211"/>
      <c r="I29" s="211"/>
      <c r="J29" s="122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197"/>
      <c r="D39" s="197"/>
      <c r="E39" s="197"/>
      <c r="F39" s="99">
        <f>'SO 101 SO 101 d Pol'!AE136+'SO 101 SO 101 h Pol'!AE381+'SO 101 SO 101 n Pol'!AE262+'SO 201 SO 201 h Pol'!AE676+'SO 201 SO 201 von Pol'!AE64+'VNON VNON Pol'!AE60</f>
        <v>0</v>
      </c>
      <c r="G39" s="100">
        <f>'SO 101 SO 101 d Pol'!AF136+'SO 101 SO 101 h Pol'!AF381+'SO 101 SO 101 n Pol'!AF262+'SO 201 SO 201 h Pol'!AF676+'SO 201 SO 201 von Pol'!AF64+'VNON VNON Pol'!AF60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7">
        <v>2</v>
      </c>
      <c r="B40" s="104"/>
      <c r="C40" s="200" t="s">
        <v>46</v>
      </c>
      <c r="D40" s="200"/>
      <c r="E40" s="200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200" t="s">
        <v>48</v>
      </c>
      <c r="D41" s="200"/>
      <c r="E41" s="200"/>
      <c r="F41" s="105">
        <f>'SO 101 SO 101 d Pol'!AE136+'SO 101 SO 101 h Pol'!AE381+'SO 101 SO 101 n Pol'!AE262</f>
        <v>0</v>
      </c>
      <c r="G41" s="106">
        <f>'SO 101 SO 101 d Pol'!AF136+'SO 101 SO 101 h Pol'!AF381+'SO 101 SO 101 n Pol'!AF262</f>
        <v>0</v>
      </c>
      <c r="H41" s="106"/>
      <c r="I41" s="107">
        <f t="shared" ref="I41:I49" si="1">F41+G41+H41</f>
        <v>0</v>
      </c>
      <c r="J41" s="108" t="str">
        <f t="shared" ref="J41:J49" si="2">IF(CenaCelkemVypocet=0,"",I41/CenaCelkemVypocet*100)</f>
        <v/>
      </c>
    </row>
    <row r="42" spans="1:10" ht="25.5" customHeight="1" x14ac:dyDescent="0.2">
      <c r="A42" s="87">
        <v>3</v>
      </c>
      <c r="B42" s="109" t="s">
        <v>49</v>
      </c>
      <c r="C42" s="197" t="s">
        <v>50</v>
      </c>
      <c r="D42" s="197"/>
      <c r="E42" s="197"/>
      <c r="F42" s="110">
        <f>'SO 101 SO 101 d Pol'!AE136</f>
        <v>0</v>
      </c>
      <c r="G42" s="101">
        <f>'SO 101 SO 101 d Pol'!AF136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">
      <c r="A43" s="87">
        <v>3</v>
      </c>
      <c r="B43" s="109" t="s">
        <v>51</v>
      </c>
      <c r="C43" s="197" t="s">
        <v>52</v>
      </c>
      <c r="D43" s="197"/>
      <c r="E43" s="197"/>
      <c r="F43" s="110">
        <f>'SO 101 SO 101 h Pol'!AE381</f>
        <v>0</v>
      </c>
      <c r="G43" s="101">
        <f>'SO 101 SO 101 h Pol'!AF381</f>
        <v>0</v>
      </c>
      <c r="H43" s="101"/>
      <c r="I43" s="102">
        <f t="shared" si="1"/>
        <v>0</v>
      </c>
      <c r="J43" s="103" t="str">
        <f t="shared" si="2"/>
        <v/>
      </c>
    </row>
    <row r="44" spans="1:10" ht="25.5" customHeight="1" x14ac:dyDescent="0.2">
      <c r="A44" s="87">
        <v>3</v>
      </c>
      <c r="B44" s="109" t="s">
        <v>53</v>
      </c>
      <c r="C44" s="197" t="s">
        <v>54</v>
      </c>
      <c r="D44" s="197"/>
      <c r="E44" s="197"/>
      <c r="F44" s="110">
        <f>'SO 101 SO 101 n Pol'!AE262</f>
        <v>0</v>
      </c>
      <c r="G44" s="101">
        <f>'SO 101 SO 101 n Pol'!AF262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">
      <c r="A45" s="87">
        <v>2</v>
      </c>
      <c r="B45" s="104" t="s">
        <v>55</v>
      </c>
      <c r="C45" s="200" t="s">
        <v>56</v>
      </c>
      <c r="D45" s="200"/>
      <c r="E45" s="200"/>
      <c r="F45" s="105">
        <f>'SO 201 SO 201 h Pol'!AE676+'SO 201 SO 201 von Pol'!AE64</f>
        <v>0</v>
      </c>
      <c r="G45" s="106">
        <f>'SO 201 SO 201 h Pol'!AF676+'SO 201 SO 201 von Pol'!AF64</f>
        <v>0</v>
      </c>
      <c r="H45" s="106"/>
      <c r="I45" s="107">
        <f t="shared" si="1"/>
        <v>0</v>
      </c>
      <c r="J45" s="108" t="str">
        <f t="shared" si="2"/>
        <v/>
      </c>
    </row>
    <row r="46" spans="1:10" ht="25.5" customHeight="1" x14ac:dyDescent="0.2">
      <c r="A46" s="87">
        <v>3</v>
      </c>
      <c r="B46" s="109" t="s">
        <v>57</v>
      </c>
      <c r="C46" s="197" t="s">
        <v>58</v>
      </c>
      <c r="D46" s="197"/>
      <c r="E46" s="197"/>
      <c r="F46" s="110">
        <f>'SO 201 SO 201 h Pol'!AE676</f>
        <v>0</v>
      </c>
      <c r="G46" s="101">
        <f>'SO 201 SO 201 h Pol'!AF676</f>
        <v>0</v>
      </c>
      <c r="H46" s="101"/>
      <c r="I46" s="102">
        <f t="shared" si="1"/>
        <v>0</v>
      </c>
      <c r="J46" s="103" t="str">
        <f t="shared" si="2"/>
        <v/>
      </c>
    </row>
    <row r="47" spans="1:10" ht="25.5" customHeight="1" x14ac:dyDescent="0.2">
      <c r="A47" s="87">
        <v>3</v>
      </c>
      <c r="B47" s="109" t="s">
        <v>59</v>
      </c>
      <c r="C47" s="197" t="s">
        <v>60</v>
      </c>
      <c r="D47" s="197"/>
      <c r="E47" s="197"/>
      <c r="F47" s="110">
        <f>'SO 201 SO 201 von Pol'!AE64</f>
        <v>0</v>
      </c>
      <c r="G47" s="101">
        <f>'SO 201 SO 201 von Pol'!AF64</f>
        <v>0</v>
      </c>
      <c r="H47" s="101"/>
      <c r="I47" s="102">
        <f t="shared" si="1"/>
        <v>0</v>
      </c>
      <c r="J47" s="103" t="str">
        <f t="shared" si="2"/>
        <v/>
      </c>
    </row>
    <row r="48" spans="1:10" ht="25.5" customHeight="1" x14ac:dyDescent="0.2">
      <c r="A48" s="87">
        <v>2</v>
      </c>
      <c r="B48" s="104" t="s">
        <v>61</v>
      </c>
      <c r="C48" s="200" t="s">
        <v>62</v>
      </c>
      <c r="D48" s="200"/>
      <c r="E48" s="200"/>
      <c r="F48" s="105">
        <f>'VNON VNON Pol'!AE60</f>
        <v>0</v>
      </c>
      <c r="G48" s="106">
        <f>'VNON VNON Pol'!AF60</f>
        <v>0</v>
      </c>
      <c r="H48" s="106"/>
      <c r="I48" s="107">
        <f t="shared" si="1"/>
        <v>0</v>
      </c>
      <c r="J48" s="108" t="str">
        <f t="shared" si="2"/>
        <v/>
      </c>
    </row>
    <row r="49" spans="1:52" ht="25.5" customHeight="1" x14ac:dyDescent="0.2">
      <c r="A49" s="87">
        <v>3</v>
      </c>
      <c r="B49" s="109" t="s">
        <v>61</v>
      </c>
      <c r="C49" s="197" t="s">
        <v>62</v>
      </c>
      <c r="D49" s="197"/>
      <c r="E49" s="197"/>
      <c r="F49" s="110">
        <f>'VNON VNON Pol'!AE60</f>
        <v>0</v>
      </c>
      <c r="G49" s="101">
        <f>'VNON VNON Pol'!AF60</f>
        <v>0</v>
      </c>
      <c r="H49" s="101"/>
      <c r="I49" s="102">
        <f t="shared" si="1"/>
        <v>0</v>
      </c>
      <c r="J49" s="103" t="str">
        <f t="shared" si="2"/>
        <v/>
      </c>
    </row>
    <row r="50" spans="1:52" ht="25.5" customHeight="1" x14ac:dyDescent="0.2">
      <c r="A50" s="87"/>
      <c r="B50" s="198" t="s">
        <v>63</v>
      </c>
      <c r="C50" s="199"/>
      <c r="D50" s="199"/>
      <c r="E50" s="199"/>
      <c r="F50" s="111">
        <f>SUMIF(A39:A49,"=1",F39:F49)</f>
        <v>0</v>
      </c>
      <c r="G50" s="112">
        <f>SUMIF(A39:A49,"=1",G39:G49)</f>
        <v>0</v>
      </c>
      <c r="H50" s="112">
        <f>SUMIF(A39:A49,"=1",H39:H49)</f>
        <v>0</v>
      </c>
      <c r="I50" s="113">
        <f>SUMIF(A39:A49,"=1",I39:I49)</f>
        <v>0</v>
      </c>
      <c r="J50" s="114">
        <f>SUMIF(A39:A49,"=1",J39:J49)</f>
        <v>0</v>
      </c>
    </row>
    <row r="52" spans="1:52" x14ac:dyDescent="0.2">
      <c r="A52" t="s">
        <v>65</v>
      </c>
      <c r="B52" t="s">
        <v>66</v>
      </c>
    </row>
    <row r="53" spans="1:52" x14ac:dyDescent="0.2">
      <c r="A53" t="s">
        <v>67</v>
      </c>
      <c r="B53" t="s">
        <v>68</v>
      </c>
    </row>
    <row r="54" spans="1:52" x14ac:dyDescent="0.2">
      <c r="A54" t="s">
        <v>69</v>
      </c>
      <c r="B54" t="s">
        <v>70</v>
      </c>
    </row>
    <row r="55" spans="1:52" x14ac:dyDescent="0.2">
      <c r="B55" s="196" t="s">
        <v>71</v>
      </c>
      <c r="C55" s="196"/>
      <c r="D55" s="196"/>
      <c r="E55" s="196"/>
      <c r="F55" s="196"/>
      <c r="G55" s="196"/>
      <c r="H55" s="196"/>
      <c r="I55" s="196"/>
      <c r="J55" s="196"/>
      <c r="AZ55" s="123" t="str">
        <f>B55</f>
        <v>Rozpočet SO 101 je sestaven z položek převážně cenové soustavy RTS (http://www.cenovasoustava.cz/)</v>
      </c>
    </row>
    <row r="56" spans="1:52" x14ac:dyDescent="0.2">
      <c r="A56" t="s">
        <v>69</v>
      </c>
      <c r="B56" t="s">
        <v>72</v>
      </c>
    </row>
    <row r="57" spans="1:52" x14ac:dyDescent="0.2">
      <c r="B57" s="196" t="s">
        <v>71</v>
      </c>
      <c r="C57" s="196"/>
      <c r="D57" s="196"/>
      <c r="E57" s="196"/>
      <c r="F57" s="196"/>
      <c r="G57" s="196"/>
      <c r="H57" s="196"/>
      <c r="I57" s="196"/>
      <c r="J57" s="196"/>
      <c r="AZ57" s="123" t="str">
        <f>B57</f>
        <v>Rozpočet SO 101 je sestaven z položek převážně cenové soustavy RTS (http://www.cenovasoustava.cz/)</v>
      </c>
    </row>
    <row r="58" spans="1:52" x14ac:dyDescent="0.2">
      <c r="A58" t="s">
        <v>69</v>
      </c>
      <c r="B58" t="s">
        <v>73</v>
      </c>
    </row>
    <row r="59" spans="1:52" x14ac:dyDescent="0.2">
      <c r="B59" s="196" t="s">
        <v>71</v>
      </c>
      <c r="C59" s="196"/>
      <c r="D59" s="196"/>
      <c r="E59" s="196"/>
      <c r="F59" s="196"/>
      <c r="G59" s="196"/>
      <c r="H59" s="196"/>
      <c r="I59" s="196"/>
      <c r="J59" s="196"/>
      <c r="AZ59" s="123" t="str">
        <f>B59</f>
        <v>Rozpočet SO 101 je sestaven z položek převážně cenové soustavy RTS (http://www.cenovasoustava.cz/)</v>
      </c>
    </row>
    <row r="60" spans="1:52" x14ac:dyDescent="0.2">
      <c r="A60" t="s">
        <v>67</v>
      </c>
      <c r="B60" t="s">
        <v>74</v>
      </c>
    </row>
    <row r="61" spans="1:52" x14ac:dyDescent="0.2">
      <c r="A61" t="s">
        <v>69</v>
      </c>
      <c r="B61" t="s">
        <v>75</v>
      </c>
    </row>
    <row r="62" spans="1:52" ht="25.5" x14ac:dyDescent="0.2">
      <c r="B62" s="196" t="s">
        <v>76</v>
      </c>
      <c r="C62" s="196"/>
      <c r="D62" s="196"/>
      <c r="E62" s="196"/>
      <c r="F62" s="196"/>
      <c r="G62" s="196"/>
      <c r="H62" s="196"/>
      <c r="I62" s="196"/>
      <c r="J62" s="196"/>
      <c r="AZ62" s="123" t="str">
        <f>B62</f>
        <v>Rozpočet SO 201je sestaven z položek cenové soustavy OTSKP (https://www.sfdi.cz/pravidla-metodiky-a-ceniky/cenove-databaze/).</v>
      </c>
    </row>
    <row r="63" spans="1:52" x14ac:dyDescent="0.2">
      <c r="A63" t="s">
        <v>69</v>
      </c>
      <c r="B63" t="s">
        <v>77</v>
      </c>
    </row>
    <row r="64" spans="1:52" ht="25.5" x14ac:dyDescent="0.2">
      <c r="B64" s="196" t="s">
        <v>76</v>
      </c>
      <c r="C64" s="196"/>
      <c r="D64" s="196"/>
      <c r="E64" s="196"/>
      <c r="F64" s="196"/>
      <c r="G64" s="196"/>
      <c r="H64" s="196"/>
      <c r="I64" s="196"/>
      <c r="J64" s="196"/>
      <c r="AZ64" s="123" t="str">
        <f>B64</f>
        <v>Rozpočet SO 201je sestaven z položek cenové soustavy OTSKP (https://www.sfdi.cz/pravidla-metodiky-a-ceniky/cenove-databaze/).</v>
      </c>
    </row>
    <row r="65" spans="1:10" x14ac:dyDescent="0.2">
      <c r="A65" t="s">
        <v>67</v>
      </c>
      <c r="B65" t="s">
        <v>78</v>
      </c>
    </row>
    <row r="66" spans="1:10" x14ac:dyDescent="0.2">
      <c r="A66" t="s">
        <v>69</v>
      </c>
      <c r="B66" t="s">
        <v>79</v>
      </c>
    </row>
    <row r="69" spans="1:10" ht="15.75" x14ac:dyDescent="0.25">
      <c r="B69" s="124" t="s">
        <v>80</v>
      </c>
    </row>
    <row r="71" spans="1:10" ht="25.5" customHeight="1" x14ac:dyDescent="0.2">
      <c r="A71" s="126"/>
      <c r="B71" s="129" t="s">
        <v>17</v>
      </c>
      <c r="C71" s="129" t="s">
        <v>5</v>
      </c>
      <c r="D71" s="130"/>
      <c r="E71" s="130"/>
      <c r="F71" s="131" t="s">
        <v>81</v>
      </c>
      <c r="G71" s="131"/>
      <c r="H71" s="131"/>
      <c r="I71" s="131" t="s">
        <v>29</v>
      </c>
      <c r="J71" s="131" t="s">
        <v>0</v>
      </c>
    </row>
    <row r="72" spans="1:10" ht="36.75" customHeight="1" x14ac:dyDescent="0.2">
      <c r="A72" s="127"/>
      <c r="B72" s="132" t="s">
        <v>82</v>
      </c>
      <c r="C72" s="194" t="s">
        <v>83</v>
      </c>
      <c r="D72" s="195"/>
      <c r="E72" s="195"/>
      <c r="F72" s="139" t="s">
        <v>24</v>
      </c>
      <c r="G72" s="140"/>
      <c r="H72" s="140"/>
      <c r="I72" s="140">
        <f>'SO 201 SO 201 h Pol'!G8+'SO 201 SO 201 von Pol'!G8</f>
        <v>0</v>
      </c>
      <c r="J72" s="136" t="str">
        <f>IF(I91=0,"",I72/I91*100)</f>
        <v/>
      </c>
    </row>
    <row r="73" spans="1:10" ht="36.75" customHeight="1" x14ac:dyDescent="0.2">
      <c r="A73" s="127"/>
      <c r="B73" s="132" t="s">
        <v>84</v>
      </c>
      <c r="C73" s="194" t="s">
        <v>85</v>
      </c>
      <c r="D73" s="195"/>
      <c r="E73" s="195"/>
      <c r="F73" s="139" t="s">
        <v>24</v>
      </c>
      <c r="G73" s="140"/>
      <c r="H73" s="140"/>
      <c r="I73" s="140">
        <f>'SO 101 SO 101 d Pol'!G8+'SO 101 SO 101 h Pol'!G8+'SO 101 SO 101 n Pol'!G8+'SO 201 SO 201 h Pol'!G25</f>
        <v>0</v>
      </c>
      <c r="J73" s="136" t="str">
        <f>IF(I91=0,"",I73/I91*100)</f>
        <v/>
      </c>
    </row>
    <row r="74" spans="1:10" ht="36.75" customHeight="1" x14ac:dyDescent="0.2">
      <c r="A74" s="127"/>
      <c r="B74" s="132" t="s">
        <v>86</v>
      </c>
      <c r="C74" s="194" t="s">
        <v>87</v>
      </c>
      <c r="D74" s="195"/>
      <c r="E74" s="195"/>
      <c r="F74" s="139" t="s">
        <v>24</v>
      </c>
      <c r="G74" s="140"/>
      <c r="H74" s="140"/>
      <c r="I74" s="140">
        <f>'SO 201 SO 201 h Pol'!G185</f>
        <v>0</v>
      </c>
      <c r="J74" s="136" t="str">
        <f>IF(I91=0,"",I74/I91*100)</f>
        <v/>
      </c>
    </row>
    <row r="75" spans="1:10" ht="36.75" customHeight="1" x14ac:dyDescent="0.2">
      <c r="A75" s="127"/>
      <c r="B75" s="132" t="s">
        <v>88</v>
      </c>
      <c r="C75" s="194" t="s">
        <v>89</v>
      </c>
      <c r="D75" s="195"/>
      <c r="E75" s="195"/>
      <c r="F75" s="139" t="s">
        <v>24</v>
      </c>
      <c r="G75" s="140"/>
      <c r="H75" s="140"/>
      <c r="I75" s="140">
        <f>'SO 101 SO 101 d Pol'!G56+'SO 101 SO 101 h Pol'!G138+'SO 101 SO 101 n Pol'!G101</f>
        <v>0</v>
      </c>
      <c r="J75" s="136" t="str">
        <f>IF(I91=0,"",I75/I91*100)</f>
        <v/>
      </c>
    </row>
    <row r="76" spans="1:10" ht="36.75" customHeight="1" x14ac:dyDescent="0.2">
      <c r="A76" s="127"/>
      <c r="B76" s="132" t="s">
        <v>90</v>
      </c>
      <c r="C76" s="194" t="s">
        <v>91</v>
      </c>
      <c r="D76" s="195"/>
      <c r="E76" s="195"/>
      <c r="F76" s="139" t="s">
        <v>24</v>
      </c>
      <c r="G76" s="140"/>
      <c r="H76" s="140"/>
      <c r="I76" s="140">
        <f>'SO 201 SO 201 h Pol'!G320</f>
        <v>0</v>
      </c>
      <c r="J76" s="136" t="str">
        <f>IF(I91=0,"",I76/I91*100)</f>
        <v/>
      </c>
    </row>
    <row r="77" spans="1:10" ht="36.75" customHeight="1" x14ac:dyDescent="0.2">
      <c r="A77" s="127"/>
      <c r="B77" s="132" t="s">
        <v>92</v>
      </c>
      <c r="C77" s="194" t="s">
        <v>93</v>
      </c>
      <c r="D77" s="195"/>
      <c r="E77" s="195"/>
      <c r="F77" s="139" t="s">
        <v>24</v>
      </c>
      <c r="G77" s="140"/>
      <c r="H77" s="140"/>
      <c r="I77" s="140">
        <f>'SO 201 SO 201 h Pol'!G419</f>
        <v>0</v>
      </c>
      <c r="J77" s="136" t="str">
        <f>IF(I91=0,"",I77/I91*100)</f>
        <v/>
      </c>
    </row>
    <row r="78" spans="1:10" ht="36.75" customHeight="1" x14ac:dyDescent="0.2">
      <c r="A78" s="127"/>
      <c r="B78" s="132" t="s">
        <v>94</v>
      </c>
      <c r="C78" s="194" t="s">
        <v>95</v>
      </c>
      <c r="D78" s="195"/>
      <c r="E78" s="195"/>
      <c r="F78" s="139" t="s">
        <v>24</v>
      </c>
      <c r="G78" s="140"/>
      <c r="H78" s="140"/>
      <c r="I78" s="140">
        <f>'SO 101 SO 101 d Pol'!G98+'SO 101 SO 101 h Pol'!G187+'SO 101 SO 101 n Pol'!G150</f>
        <v>0</v>
      </c>
      <c r="J78" s="136" t="str">
        <f>IF(I91=0,"",I78/I91*100)</f>
        <v/>
      </c>
    </row>
    <row r="79" spans="1:10" ht="36.75" customHeight="1" x14ac:dyDescent="0.2">
      <c r="A79" s="127"/>
      <c r="B79" s="132" t="s">
        <v>96</v>
      </c>
      <c r="C79" s="194" t="s">
        <v>97</v>
      </c>
      <c r="D79" s="195"/>
      <c r="E79" s="195"/>
      <c r="F79" s="139" t="s">
        <v>24</v>
      </c>
      <c r="G79" s="140"/>
      <c r="H79" s="140"/>
      <c r="I79" s="140">
        <f>'SO 201 SO 201 h Pol'!G634</f>
        <v>0</v>
      </c>
      <c r="J79" s="136" t="str">
        <f>IF(I91=0,"",I79/I91*100)</f>
        <v/>
      </c>
    </row>
    <row r="80" spans="1:10" ht="36.75" customHeight="1" x14ac:dyDescent="0.2">
      <c r="A80" s="127"/>
      <c r="B80" s="132" t="s">
        <v>98</v>
      </c>
      <c r="C80" s="194" t="s">
        <v>99</v>
      </c>
      <c r="D80" s="195"/>
      <c r="E80" s="195"/>
      <c r="F80" s="139" t="s">
        <v>24</v>
      </c>
      <c r="G80" s="140"/>
      <c r="H80" s="140"/>
      <c r="I80" s="140">
        <f>'SO 201 SO 201 h Pol'!G653</f>
        <v>0</v>
      </c>
      <c r="J80" s="136" t="str">
        <f>IF(I91=0,"",I80/I91*100)</f>
        <v/>
      </c>
    </row>
    <row r="81" spans="1:10" ht="36.75" customHeight="1" x14ac:dyDescent="0.2">
      <c r="A81" s="127"/>
      <c r="B81" s="132" t="s">
        <v>100</v>
      </c>
      <c r="C81" s="194" t="s">
        <v>101</v>
      </c>
      <c r="D81" s="195"/>
      <c r="E81" s="195"/>
      <c r="F81" s="139" t="s">
        <v>24</v>
      </c>
      <c r="G81" s="140"/>
      <c r="H81" s="140"/>
      <c r="I81" s="140">
        <f>'SO 101 SO 101 h Pol'!G242+'SO 101 SO 101 n Pol'!G194</f>
        <v>0</v>
      </c>
      <c r="J81" s="136" t="str">
        <f>IF(I91=0,"",I81/I91*100)</f>
        <v/>
      </c>
    </row>
    <row r="82" spans="1:10" ht="36.75" customHeight="1" x14ac:dyDescent="0.2">
      <c r="A82" s="127"/>
      <c r="B82" s="132" t="s">
        <v>102</v>
      </c>
      <c r="C82" s="194" t="s">
        <v>103</v>
      </c>
      <c r="D82" s="195"/>
      <c r="E82" s="195"/>
      <c r="F82" s="139" t="s">
        <v>24</v>
      </c>
      <c r="G82" s="140"/>
      <c r="H82" s="140"/>
      <c r="I82" s="140">
        <f>'SO 101 SO 101 h Pol'!G320</f>
        <v>0</v>
      </c>
      <c r="J82" s="136" t="str">
        <f>IF(I91=0,"",I82/I91*100)</f>
        <v/>
      </c>
    </row>
    <row r="83" spans="1:10" ht="36.75" customHeight="1" x14ac:dyDescent="0.2">
      <c r="A83" s="127"/>
      <c r="B83" s="132" t="s">
        <v>104</v>
      </c>
      <c r="C83" s="194" t="s">
        <v>105</v>
      </c>
      <c r="D83" s="195"/>
      <c r="E83" s="195"/>
      <c r="F83" s="139" t="s">
        <v>24</v>
      </c>
      <c r="G83" s="140"/>
      <c r="H83" s="140"/>
      <c r="I83" s="140">
        <f>'SO 101 SO 101 h Pol'!G346+'SO 101 SO 101 n Pol'!G236</f>
        <v>0</v>
      </c>
      <c r="J83" s="136" t="str">
        <f>IF(I91=0,"",I83/I91*100)</f>
        <v/>
      </c>
    </row>
    <row r="84" spans="1:10" ht="36.75" customHeight="1" x14ac:dyDescent="0.2">
      <c r="A84" s="127"/>
      <c r="B84" s="132" t="s">
        <v>106</v>
      </c>
      <c r="C84" s="194" t="s">
        <v>107</v>
      </c>
      <c r="D84" s="195"/>
      <c r="E84" s="195"/>
      <c r="F84" s="139" t="s">
        <v>24</v>
      </c>
      <c r="G84" s="140"/>
      <c r="H84" s="140"/>
      <c r="I84" s="140">
        <f>'SO 101 SO 101 d Pol'!G106+'SO 101 SO 101 h Pol'!G367+'SO 101 SO 101 n Pol'!G248</f>
        <v>0</v>
      </c>
      <c r="J84" s="136" t="str">
        <f>IF(I91=0,"",I84/I91*100)</f>
        <v/>
      </c>
    </row>
    <row r="85" spans="1:10" ht="36.75" customHeight="1" x14ac:dyDescent="0.2">
      <c r="A85" s="127"/>
      <c r="B85" s="132" t="s">
        <v>108</v>
      </c>
      <c r="C85" s="194" t="s">
        <v>109</v>
      </c>
      <c r="D85" s="195"/>
      <c r="E85" s="195"/>
      <c r="F85" s="139" t="s">
        <v>25</v>
      </c>
      <c r="G85" s="140"/>
      <c r="H85" s="140"/>
      <c r="I85" s="140">
        <f>'SO 201 SO 201 h Pol'!G601</f>
        <v>0</v>
      </c>
      <c r="J85" s="136" t="str">
        <f>IF(I91=0,"",I85/I91*100)</f>
        <v/>
      </c>
    </row>
    <row r="86" spans="1:10" ht="36.75" customHeight="1" x14ac:dyDescent="0.2">
      <c r="A86" s="127"/>
      <c r="B86" s="132" t="s">
        <v>110</v>
      </c>
      <c r="C86" s="194" t="s">
        <v>111</v>
      </c>
      <c r="D86" s="195"/>
      <c r="E86" s="195"/>
      <c r="F86" s="139" t="s">
        <v>25</v>
      </c>
      <c r="G86" s="140"/>
      <c r="H86" s="140"/>
      <c r="I86" s="140">
        <f>'SO 101 SO 101 d Pol'!G110</f>
        <v>0</v>
      </c>
      <c r="J86" s="136" t="str">
        <f>IF(I91=0,"",I86/I91*100)</f>
        <v/>
      </c>
    </row>
    <row r="87" spans="1:10" ht="36.75" customHeight="1" x14ac:dyDescent="0.2">
      <c r="A87" s="127"/>
      <c r="B87" s="132" t="s">
        <v>112</v>
      </c>
      <c r="C87" s="194" t="s">
        <v>113</v>
      </c>
      <c r="D87" s="195"/>
      <c r="E87" s="195"/>
      <c r="F87" s="139" t="s">
        <v>26</v>
      </c>
      <c r="G87" s="140"/>
      <c r="H87" s="140"/>
      <c r="I87" s="140">
        <f>'SO 101 SO 101 d Pol'!G120</f>
        <v>0</v>
      </c>
      <c r="J87" s="136" t="str">
        <f>IF(I91=0,"",I87/I91*100)</f>
        <v/>
      </c>
    </row>
    <row r="88" spans="1:10" ht="36.75" customHeight="1" x14ac:dyDescent="0.2">
      <c r="A88" s="127"/>
      <c r="B88" s="132" t="s">
        <v>114</v>
      </c>
      <c r="C88" s="194" t="s">
        <v>115</v>
      </c>
      <c r="D88" s="195"/>
      <c r="E88" s="195"/>
      <c r="F88" s="139" t="s">
        <v>116</v>
      </c>
      <c r="G88" s="140"/>
      <c r="H88" s="140"/>
      <c r="I88" s="140">
        <f>'SO 101 SO 101 d Pol'!G126+'SO 101 SO 101 h Pol'!G371+'SO 101 SO 101 n Pol'!G252</f>
        <v>0</v>
      </c>
      <c r="J88" s="136" t="str">
        <f>IF(I91=0,"",I88/I91*100)</f>
        <v/>
      </c>
    </row>
    <row r="89" spans="1:10" ht="36.75" customHeight="1" x14ac:dyDescent="0.2">
      <c r="A89" s="127"/>
      <c r="B89" s="132" t="s">
        <v>117</v>
      </c>
      <c r="C89" s="194" t="s">
        <v>27</v>
      </c>
      <c r="D89" s="195"/>
      <c r="E89" s="195"/>
      <c r="F89" s="139" t="s">
        <v>117</v>
      </c>
      <c r="G89" s="140"/>
      <c r="H89" s="140"/>
      <c r="I89" s="140">
        <f>'VNON VNON Pol'!G8</f>
        <v>0</v>
      </c>
      <c r="J89" s="136" t="str">
        <f>IF(I91=0,"",I89/I91*100)</f>
        <v/>
      </c>
    </row>
    <row r="90" spans="1:10" ht="36.75" customHeight="1" x14ac:dyDescent="0.2">
      <c r="A90" s="127"/>
      <c r="B90" s="132" t="s">
        <v>118</v>
      </c>
      <c r="C90" s="194" t="s">
        <v>28</v>
      </c>
      <c r="D90" s="195"/>
      <c r="E90" s="195"/>
      <c r="F90" s="139" t="s">
        <v>118</v>
      </c>
      <c r="G90" s="140"/>
      <c r="H90" s="140"/>
      <c r="I90" s="140">
        <f>'VNON VNON Pol'!G28</f>
        <v>0</v>
      </c>
      <c r="J90" s="136" t="str">
        <f>IF(I91=0,"",I90/I91*100)</f>
        <v/>
      </c>
    </row>
    <row r="91" spans="1:10" ht="25.5" customHeight="1" x14ac:dyDescent="0.2">
      <c r="A91" s="128"/>
      <c r="B91" s="133" t="s">
        <v>1</v>
      </c>
      <c r="C91" s="134"/>
      <c r="D91" s="135"/>
      <c r="E91" s="135"/>
      <c r="F91" s="141"/>
      <c r="G91" s="142"/>
      <c r="H91" s="142"/>
      <c r="I91" s="142">
        <f>SUM(I72:I90)</f>
        <v>0</v>
      </c>
      <c r="J91" s="137">
        <f>SUM(J72:J90)</f>
        <v>0</v>
      </c>
    </row>
    <row r="92" spans="1:10" x14ac:dyDescent="0.2">
      <c r="F92" s="86"/>
      <c r="G92" s="86"/>
      <c r="H92" s="86"/>
      <c r="I92" s="86"/>
      <c r="J92" s="138"/>
    </row>
    <row r="93" spans="1:10" x14ac:dyDescent="0.2">
      <c r="F93" s="86"/>
      <c r="G93" s="86"/>
      <c r="H93" s="86"/>
      <c r="I93" s="86"/>
      <c r="J93" s="138"/>
    </row>
    <row r="94" spans="1:10" x14ac:dyDescent="0.2">
      <c r="F94" s="86"/>
      <c r="G94" s="86"/>
      <c r="H94" s="86"/>
      <c r="I94" s="86"/>
      <c r="J94" s="138"/>
    </row>
  </sheetData>
  <sheetProtection algorithmName="SHA-512" hashValue="xeEHwXUTRAAqxetZQEZvfOoHYe4BmY+opLIgPZcqtXt4xzN+a9AJ4UQO5E3FubcCbS3dZQZsOfhG5zcIRfNHbw==" saltValue="l89U/kuM21TMDVfJly3pO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B50:E50"/>
    <mergeCell ref="B55:J55"/>
    <mergeCell ref="B57:J57"/>
    <mergeCell ref="B59:J59"/>
    <mergeCell ref="B62:J62"/>
    <mergeCell ref="B64:J64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90:E90"/>
    <mergeCell ref="C85:E85"/>
    <mergeCell ref="C86:E86"/>
    <mergeCell ref="C87:E87"/>
    <mergeCell ref="C88:E88"/>
    <mergeCell ref="C89:E8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password="C71F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opLeftCell="D1" workbookViewId="0">
      <pane ySplit="7" topLeftCell="A23" activePane="bottomLeft" state="frozen"/>
      <selection pane="bottomLeft" activeCell="AD27" sqref="AD27:AP27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50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50" t="s">
        <v>8</v>
      </c>
      <c r="B3" s="49" t="s">
        <v>47</v>
      </c>
      <c r="C3" s="258" t="s">
        <v>48</v>
      </c>
      <c r="D3" s="259"/>
      <c r="E3" s="259"/>
      <c r="F3" s="259"/>
      <c r="G3" s="260"/>
      <c r="AC3" s="125" t="s">
        <v>121</v>
      </c>
      <c r="AG3" t="s">
        <v>122</v>
      </c>
    </row>
    <row r="4" spans="1:60" ht="24.95" customHeight="1" x14ac:dyDescent="0.2">
      <c r="A4" s="144" t="s">
        <v>9</v>
      </c>
      <c r="B4" s="145" t="s">
        <v>49</v>
      </c>
      <c r="C4" s="261" t="s">
        <v>50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7" t="s">
        <v>124</v>
      </c>
      <c r="B6" s="149" t="s">
        <v>125</v>
      </c>
      <c r="C6" s="149" t="s">
        <v>126</v>
      </c>
      <c r="D6" s="148" t="s">
        <v>127</v>
      </c>
      <c r="E6" s="147" t="s">
        <v>128</v>
      </c>
      <c r="F6" s="146" t="s">
        <v>129</v>
      </c>
      <c r="G6" s="147" t="s">
        <v>29</v>
      </c>
      <c r="H6" s="150" t="s">
        <v>30</v>
      </c>
      <c r="I6" s="150" t="s">
        <v>130</v>
      </c>
      <c r="J6" s="150" t="s">
        <v>31</v>
      </c>
      <c r="K6" s="150" t="s">
        <v>131</v>
      </c>
      <c r="L6" s="150" t="s">
        <v>132</v>
      </c>
      <c r="M6" s="150" t="s">
        <v>133</v>
      </c>
      <c r="N6" s="150" t="s">
        <v>134</v>
      </c>
      <c r="O6" s="150" t="s">
        <v>135</v>
      </c>
      <c r="P6" s="150" t="s">
        <v>136</v>
      </c>
      <c r="Q6" s="150" t="s">
        <v>137</v>
      </c>
      <c r="R6" s="150" t="s">
        <v>138</v>
      </c>
      <c r="S6" s="150" t="s">
        <v>139</v>
      </c>
      <c r="T6" s="150" t="s">
        <v>140</v>
      </c>
      <c r="U6" s="150" t="s">
        <v>141</v>
      </c>
      <c r="V6" s="150" t="s">
        <v>142</v>
      </c>
      <c r="W6" s="150" t="s">
        <v>143</v>
      </c>
      <c r="X6" s="150" t="s">
        <v>144</v>
      </c>
      <c r="Y6" s="150" t="s">
        <v>145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8" t="s">
        <v>146</v>
      </c>
      <c r="B8" s="169" t="s">
        <v>84</v>
      </c>
      <c r="C8" s="183" t="s">
        <v>85</v>
      </c>
      <c r="D8" s="170"/>
      <c r="E8" s="171"/>
      <c r="F8" s="172"/>
      <c r="G8" s="172">
        <f>SUMIF(AG9:AG55,"&lt;&gt;NOR",G9:G55)</f>
        <v>0</v>
      </c>
      <c r="H8" s="172"/>
      <c r="I8" s="172">
        <f>SUM(I9:I55)</f>
        <v>0</v>
      </c>
      <c r="J8" s="172"/>
      <c r="K8" s="172">
        <f>SUM(K9:K55)</f>
        <v>0</v>
      </c>
      <c r="L8" s="172"/>
      <c r="M8" s="172">
        <f>SUM(M9:M55)</f>
        <v>0</v>
      </c>
      <c r="N8" s="171"/>
      <c r="O8" s="171">
        <f>SUM(O9:O55)</f>
        <v>5.25</v>
      </c>
      <c r="P8" s="171"/>
      <c r="Q8" s="171">
        <f>SUM(Q9:Q55)</f>
        <v>2.97</v>
      </c>
      <c r="R8" s="172"/>
      <c r="S8" s="172"/>
      <c r="T8" s="173"/>
      <c r="U8" s="167"/>
      <c r="V8" s="167">
        <f>SUM(V9:V55)</f>
        <v>7.71</v>
      </c>
      <c r="W8" s="167"/>
      <c r="X8" s="167"/>
      <c r="Y8" s="167"/>
      <c r="AG8" t="s">
        <v>147</v>
      </c>
    </row>
    <row r="9" spans="1:60" ht="22.5" outlineLevel="1" x14ac:dyDescent="0.2">
      <c r="A9" s="175">
        <v>1</v>
      </c>
      <c r="B9" s="176" t="s">
        <v>148</v>
      </c>
      <c r="C9" s="184" t="s">
        <v>149</v>
      </c>
      <c r="D9" s="177" t="s">
        <v>150</v>
      </c>
      <c r="E9" s="178">
        <v>9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0.33</v>
      </c>
      <c r="Q9" s="178">
        <f>ROUND(E9*P9,2)</f>
        <v>2.97</v>
      </c>
      <c r="R9" s="180" t="s">
        <v>151</v>
      </c>
      <c r="S9" s="180" t="s">
        <v>152</v>
      </c>
      <c r="T9" s="181" t="s">
        <v>152</v>
      </c>
      <c r="U9" s="161">
        <v>0.52649999999999997</v>
      </c>
      <c r="V9" s="161">
        <f>ROUND(E9*U9,2)</f>
        <v>4.74</v>
      </c>
      <c r="W9" s="161"/>
      <c r="X9" s="161" t="s">
        <v>153</v>
      </c>
      <c r="Y9" s="161" t="s">
        <v>154</v>
      </c>
      <c r="Z9" s="151"/>
      <c r="AA9" s="151"/>
      <c r="AB9" s="151"/>
      <c r="AC9" s="151"/>
      <c r="AD9" s="151"/>
      <c r="AE9" s="151"/>
      <c r="AF9" s="151"/>
      <c r="AG9" s="151" t="s">
        <v>155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85" t="s">
        <v>156</v>
      </c>
      <c r="D10" s="162"/>
      <c r="E10" s="163">
        <v>9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157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85" t="s">
        <v>158</v>
      </c>
      <c r="D11" s="162"/>
      <c r="E11" s="163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157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49"/>
      <c r="D12" s="250"/>
      <c r="E12" s="250"/>
      <c r="F12" s="250"/>
      <c r="G12" s="250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159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75">
        <v>2</v>
      </c>
      <c r="B13" s="176" t="s">
        <v>160</v>
      </c>
      <c r="C13" s="184" t="s">
        <v>161</v>
      </c>
      <c r="D13" s="177" t="s">
        <v>162</v>
      </c>
      <c r="E13" s="178">
        <v>23.75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80" t="s">
        <v>163</v>
      </c>
      <c r="S13" s="180" t="s">
        <v>152</v>
      </c>
      <c r="T13" s="181" t="s">
        <v>152</v>
      </c>
      <c r="U13" s="161">
        <v>1.0999999999999999E-2</v>
      </c>
      <c r="V13" s="161">
        <f>ROUND(E13*U13,2)</f>
        <v>0.26</v>
      </c>
      <c r="W13" s="161"/>
      <c r="X13" s="161" t="s">
        <v>153</v>
      </c>
      <c r="Y13" s="161" t="s">
        <v>154</v>
      </c>
      <c r="Z13" s="151"/>
      <c r="AA13" s="151"/>
      <c r="AB13" s="151"/>
      <c r="AC13" s="151"/>
      <c r="AD13" s="151"/>
      <c r="AE13" s="151"/>
      <c r="AF13" s="151"/>
      <c r="AG13" s="151" t="s">
        <v>155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51" t="s">
        <v>164</v>
      </c>
      <c r="D14" s="252"/>
      <c r="E14" s="252"/>
      <c r="F14" s="252"/>
      <c r="G14" s="252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165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85" t="s">
        <v>166</v>
      </c>
      <c r="D15" s="162"/>
      <c r="E15" s="163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157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85" t="s">
        <v>167</v>
      </c>
      <c r="D16" s="162"/>
      <c r="E16" s="163">
        <v>16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157</v>
      </c>
      <c r="AH16" s="151">
        <v>5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85" t="s">
        <v>168</v>
      </c>
      <c r="D17" s="162"/>
      <c r="E17" s="163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157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85" t="s">
        <v>169</v>
      </c>
      <c r="D18" s="162"/>
      <c r="E18" s="163"/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157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85" t="s">
        <v>170</v>
      </c>
      <c r="D19" s="162"/>
      <c r="E19" s="163">
        <v>15.75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157</v>
      </c>
      <c r="AH19" s="151">
        <v>5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85" t="s">
        <v>171</v>
      </c>
      <c r="D20" s="162"/>
      <c r="E20" s="163">
        <v>-8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157</v>
      </c>
      <c r="AH20" s="151">
        <v>5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249"/>
      <c r="D21" s="250"/>
      <c r="E21" s="250"/>
      <c r="F21" s="250"/>
      <c r="G21" s="250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159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33.75" outlineLevel="1" x14ac:dyDescent="0.2">
      <c r="A22" s="175">
        <v>3</v>
      </c>
      <c r="B22" s="176" t="s">
        <v>172</v>
      </c>
      <c r="C22" s="184" t="s">
        <v>173</v>
      </c>
      <c r="D22" s="177" t="s">
        <v>162</v>
      </c>
      <c r="E22" s="178">
        <v>8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 t="s">
        <v>163</v>
      </c>
      <c r="S22" s="180" t="s">
        <v>152</v>
      </c>
      <c r="T22" s="181" t="s">
        <v>152</v>
      </c>
      <c r="U22" s="161">
        <v>4.2999999999999997E-2</v>
      </c>
      <c r="V22" s="161">
        <f>ROUND(E22*U22,2)</f>
        <v>0.34</v>
      </c>
      <c r="W22" s="161"/>
      <c r="X22" s="161" t="s">
        <v>153</v>
      </c>
      <c r="Y22" s="161" t="s">
        <v>154</v>
      </c>
      <c r="Z22" s="151"/>
      <c r="AA22" s="151"/>
      <c r="AB22" s="151"/>
      <c r="AC22" s="151"/>
      <c r="AD22" s="151"/>
      <c r="AE22" s="151"/>
      <c r="AF22" s="151"/>
      <c r="AG22" s="151" t="s">
        <v>155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51" t="s">
        <v>174</v>
      </c>
      <c r="D23" s="252"/>
      <c r="E23" s="252"/>
      <c r="F23" s="252"/>
      <c r="G23" s="252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165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85" t="s">
        <v>175</v>
      </c>
      <c r="D24" s="162"/>
      <c r="E24" s="163">
        <v>8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157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85" t="s">
        <v>176</v>
      </c>
      <c r="D25" s="162"/>
      <c r="E25" s="163"/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157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49"/>
      <c r="D26" s="250"/>
      <c r="E26" s="250"/>
      <c r="F26" s="250"/>
      <c r="G26" s="250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159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33.75" outlineLevel="1" x14ac:dyDescent="0.2">
      <c r="A27" s="175">
        <v>4</v>
      </c>
      <c r="B27" s="176" t="s">
        <v>177</v>
      </c>
      <c r="C27" s="184" t="s">
        <v>178</v>
      </c>
      <c r="D27" s="177" t="s">
        <v>162</v>
      </c>
      <c r="E27" s="178">
        <v>16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80" t="s">
        <v>163</v>
      </c>
      <c r="S27" s="180" t="s">
        <v>152</v>
      </c>
      <c r="T27" s="181" t="s">
        <v>152</v>
      </c>
      <c r="U27" s="161">
        <v>6.8000000000000005E-2</v>
      </c>
      <c r="V27" s="161">
        <f>ROUND(E27*U27,2)</f>
        <v>1.0900000000000001</v>
      </c>
      <c r="W27" s="161"/>
      <c r="X27" s="161" t="s">
        <v>153</v>
      </c>
      <c r="Y27" s="161" t="s">
        <v>154</v>
      </c>
      <c r="Z27" s="151"/>
      <c r="AA27" s="151"/>
      <c r="AB27" s="151"/>
      <c r="AC27" s="151"/>
      <c r="AD27" s="151"/>
      <c r="AE27" s="151"/>
      <c r="AF27" s="151"/>
      <c r="AG27" s="151" t="s">
        <v>155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251" t="s">
        <v>174</v>
      </c>
      <c r="D28" s="252"/>
      <c r="E28" s="252"/>
      <c r="F28" s="252"/>
      <c r="G28" s="252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165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85" t="s">
        <v>179</v>
      </c>
      <c r="D29" s="162"/>
      <c r="E29" s="163">
        <v>16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157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85" t="s">
        <v>158</v>
      </c>
      <c r="D30" s="162"/>
      <c r="E30" s="163"/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157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49"/>
      <c r="D31" s="250"/>
      <c r="E31" s="250"/>
      <c r="F31" s="250"/>
      <c r="G31" s="250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159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5">
        <v>5</v>
      </c>
      <c r="B32" s="176" t="s">
        <v>180</v>
      </c>
      <c r="C32" s="184" t="s">
        <v>181</v>
      </c>
      <c r="D32" s="177" t="s">
        <v>162</v>
      </c>
      <c r="E32" s="178">
        <v>7.75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80" t="s">
        <v>163</v>
      </c>
      <c r="S32" s="180" t="s">
        <v>152</v>
      </c>
      <c r="T32" s="181" t="s">
        <v>152</v>
      </c>
      <c r="U32" s="161">
        <v>8.9999999999999993E-3</v>
      </c>
      <c r="V32" s="161">
        <f>ROUND(E32*U32,2)</f>
        <v>7.0000000000000007E-2</v>
      </c>
      <c r="W32" s="161"/>
      <c r="X32" s="161" t="s">
        <v>153</v>
      </c>
      <c r="Y32" s="161" t="s">
        <v>154</v>
      </c>
      <c r="Z32" s="151"/>
      <c r="AA32" s="151"/>
      <c r="AB32" s="151"/>
      <c r="AC32" s="151"/>
      <c r="AD32" s="151"/>
      <c r="AE32" s="151"/>
      <c r="AF32" s="151"/>
      <c r="AG32" s="151" t="s">
        <v>155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85" t="s">
        <v>169</v>
      </c>
      <c r="D33" s="162"/>
      <c r="E33" s="163"/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157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85" t="s">
        <v>170</v>
      </c>
      <c r="D34" s="162"/>
      <c r="E34" s="163">
        <v>15.75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157</v>
      </c>
      <c r="AH34" s="151">
        <v>5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85" t="s">
        <v>171</v>
      </c>
      <c r="D35" s="162"/>
      <c r="E35" s="163">
        <v>-8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157</v>
      </c>
      <c r="AH35" s="151">
        <v>5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249"/>
      <c r="D36" s="250"/>
      <c r="E36" s="250"/>
      <c r="F36" s="250"/>
      <c r="G36" s="250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159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5">
        <v>6</v>
      </c>
      <c r="B37" s="176" t="s">
        <v>182</v>
      </c>
      <c r="C37" s="184" t="s">
        <v>183</v>
      </c>
      <c r="D37" s="177" t="s">
        <v>150</v>
      </c>
      <c r="E37" s="178">
        <v>60.637500000000003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80" t="s">
        <v>163</v>
      </c>
      <c r="S37" s="180" t="s">
        <v>152</v>
      </c>
      <c r="T37" s="181" t="s">
        <v>152</v>
      </c>
      <c r="U37" s="161">
        <v>0.02</v>
      </c>
      <c r="V37" s="161">
        <f>ROUND(E37*U37,2)</f>
        <v>1.21</v>
      </c>
      <c r="W37" s="161"/>
      <c r="X37" s="161" t="s">
        <v>153</v>
      </c>
      <c r="Y37" s="161" t="s">
        <v>154</v>
      </c>
      <c r="Z37" s="151"/>
      <c r="AA37" s="151"/>
      <c r="AB37" s="151"/>
      <c r="AC37" s="151"/>
      <c r="AD37" s="151"/>
      <c r="AE37" s="151"/>
      <c r="AF37" s="151"/>
      <c r="AG37" s="151" t="s">
        <v>155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251" t="s">
        <v>184</v>
      </c>
      <c r="D38" s="252"/>
      <c r="E38" s="252"/>
      <c r="F38" s="252"/>
      <c r="G38" s="252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165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">
      <c r="A39" s="158"/>
      <c r="B39" s="159"/>
      <c r="C39" s="185" t="s">
        <v>185</v>
      </c>
      <c r="D39" s="162"/>
      <c r="E39" s="163">
        <v>60.637500000000003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157</v>
      </c>
      <c r="AH39" s="151">
        <v>5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249"/>
      <c r="D40" s="250"/>
      <c r="E40" s="250"/>
      <c r="F40" s="250"/>
      <c r="G40" s="250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159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5">
        <v>7</v>
      </c>
      <c r="B41" s="176" t="s">
        <v>186</v>
      </c>
      <c r="C41" s="184" t="s">
        <v>187</v>
      </c>
      <c r="D41" s="177" t="s">
        <v>162</v>
      </c>
      <c r="E41" s="178">
        <v>7.75</v>
      </c>
      <c r="F41" s="179"/>
      <c r="G41" s="180">
        <f>ROUND(E41*F41,2)</f>
        <v>0</v>
      </c>
      <c r="H41" s="179"/>
      <c r="I41" s="180">
        <f>ROUND(E41*H41,2)</f>
        <v>0</v>
      </c>
      <c r="J41" s="179"/>
      <c r="K41" s="180">
        <f>ROUND(E41*J41,2)</f>
        <v>0</v>
      </c>
      <c r="L41" s="180">
        <v>21</v>
      </c>
      <c r="M41" s="180">
        <f>G41*(1+L41/100)</f>
        <v>0</v>
      </c>
      <c r="N41" s="178">
        <v>0</v>
      </c>
      <c r="O41" s="178">
        <f>ROUND(E41*N41,2)</f>
        <v>0</v>
      </c>
      <c r="P41" s="178">
        <v>0</v>
      </c>
      <c r="Q41" s="178">
        <f>ROUND(E41*P41,2)</f>
        <v>0</v>
      </c>
      <c r="R41" s="180" t="s">
        <v>163</v>
      </c>
      <c r="S41" s="180" t="s">
        <v>152</v>
      </c>
      <c r="T41" s="181" t="s">
        <v>152</v>
      </c>
      <c r="U41" s="161">
        <v>0</v>
      </c>
      <c r="V41" s="161">
        <f>ROUND(E41*U41,2)</f>
        <v>0</v>
      </c>
      <c r="W41" s="161"/>
      <c r="X41" s="161" t="s">
        <v>153</v>
      </c>
      <c r="Y41" s="161" t="s">
        <v>154</v>
      </c>
      <c r="Z41" s="151"/>
      <c r="AA41" s="151"/>
      <c r="AB41" s="151"/>
      <c r="AC41" s="151"/>
      <c r="AD41" s="151"/>
      <c r="AE41" s="151"/>
      <c r="AF41" s="151"/>
      <c r="AG41" s="151" t="s">
        <v>155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85" t="s">
        <v>169</v>
      </c>
      <c r="D42" s="162"/>
      <c r="E42" s="163"/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157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85" t="s">
        <v>170</v>
      </c>
      <c r="D43" s="162"/>
      <c r="E43" s="163">
        <v>15.75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157</v>
      </c>
      <c r="AH43" s="151">
        <v>5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85" t="s">
        <v>171</v>
      </c>
      <c r="D44" s="162"/>
      <c r="E44" s="163">
        <v>-8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157</v>
      </c>
      <c r="AH44" s="151">
        <v>5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49"/>
      <c r="D45" s="250"/>
      <c r="E45" s="250"/>
      <c r="F45" s="250"/>
      <c r="G45" s="250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159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5">
        <v>8</v>
      </c>
      <c r="B46" s="176" t="s">
        <v>188</v>
      </c>
      <c r="C46" s="184" t="s">
        <v>189</v>
      </c>
      <c r="D46" s="177" t="s">
        <v>162</v>
      </c>
      <c r="E46" s="178">
        <v>15.75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80" t="s">
        <v>190</v>
      </c>
      <c r="S46" s="180" t="s">
        <v>152</v>
      </c>
      <c r="T46" s="181" t="s">
        <v>152</v>
      </c>
      <c r="U46" s="161">
        <v>0</v>
      </c>
      <c r="V46" s="161">
        <f>ROUND(E46*U46,2)</f>
        <v>0</v>
      </c>
      <c r="W46" s="161"/>
      <c r="X46" s="161" t="s">
        <v>191</v>
      </c>
      <c r="Y46" s="161" t="s">
        <v>154</v>
      </c>
      <c r="Z46" s="151"/>
      <c r="AA46" s="151"/>
      <c r="AB46" s="151"/>
      <c r="AC46" s="151"/>
      <c r="AD46" s="151"/>
      <c r="AE46" s="151"/>
      <c r="AF46" s="151"/>
      <c r="AG46" s="151" t="s">
        <v>192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51" t="s">
        <v>193</v>
      </c>
      <c r="D47" s="252"/>
      <c r="E47" s="252"/>
      <c r="F47" s="252"/>
      <c r="G47" s="252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165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82" t="str">
        <f>C47</f>
        <v>popř. lesní půdy s naložením, vodorovným přemístěním a složením na hromady nebo se zpětným přemístěním a rozprostřením.</v>
      </c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185" t="s">
        <v>194</v>
      </c>
      <c r="D48" s="162"/>
      <c r="E48" s="163">
        <v>15.75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157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85" t="s">
        <v>176</v>
      </c>
      <c r="D49" s="162"/>
      <c r="E49" s="163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157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49"/>
      <c r="D50" s="250"/>
      <c r="E50" s="250"/>
      <c r="F50" s="250"/>
      <c r="G50" s="250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159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5">
        <v>9</v>
      </c>
      <c r="B51" s="176" t="s">
        <v>195</v>
      </c>
      <c r="C51" s="184" t="s">
        <v>196</v>
      </c>
      <c r="D51" s="177" t="s">
        <v>197</v>
      </c>
      <c r="E51" s="178">
        <v>5.25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78">
        <v>1</v>
      </c>
      <c r="O51" s="178">
        <f>ROUND(E51*N51,2)</f>
        <v>5.25</v>
      </c>
      <c r="P51" s="178">
        <v>0</v>
      </c>
      <c r="Q51" s="178">
        <f>ROUND(E51*P51,2)</f>
        <v>0</v>
      </c>
      <c r="R51" s="180" t="s">
        <v>198</v>
      </c>
      <c r="S51" s="180" t="s">
        <v>199</v>
      </c>
      <c r="T51" s="181" t="s">
        <v>199</v>
      </c>
      <c r="U51" s="161">
        <v>0</v>
      </c>
      <c r="V51" s="161">
        <f>ROUND(E51*U51,2)</f>
        <v>0</v>
      </c>
      <c r="W51" s="161"/>
      <c r="X51" s="161" t="s">
        <v>200</v>
      </c>
      <c r="Y51" s="161" t="s">
        <v>154</v>
      </c>
      <c r="Z51" s="151"/>
      <c r="AA51" s="151"/>
      <c r="AB51" s="151"/>
      <c r="AC51" s="151"/>
      <c r="AD51" s="151"/>
      <c r="AE51" s="151"/>
      <c r="AF51" s="151"/>
      <c r="AG51" s="151" t="s">
        <v>201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85" t="s">
        <v>202</v>
      </c>
      <c r="D52" s="162"/>
      <c r="E52" s="163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157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85" t="s">
        <v>203</v>
      </c>
      <c r="D53" s="162"/>
      <c r="E53" s="163">
        <v>28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157</v>
      </c>
      <c r="AH53" s="151">
        <v>5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85" t="s">
        <v>204</v>
      </c>
      <c r="D54" s="162"/>
      <c r="E54" s="163">
        <v>-22.75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157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249"/>
      <c r="D55" s="250"/>
      <c r="E55" s="250"/>
      <c r="F55" s="250"/>
      <c r="G55" s="250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159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68" t="s">
        <v>146</v>
      </c>
      <c r="B56" s="169" t="s">
        <v>88</v>
      </c>
      <c r="C56" s="183" t="s">
        <v>89</v>
      </c>
      <c r="D56" s="170"/>
      <c r="E56" s="171"/>
      <c r="F56" s="172"/>
      <c r="G56" s="172">
        <f>SUMIF(AG57:AG97,"&lt;&gt;NOR",G57:G97)</f>
        <v>0</v>
      </c>
      <c r="H56" s="172"/>
      <c r="I56" s="172">
        <f>SUM(I57:I97)</f>
        <v>0</v>
      </c>
      <c r="J56" s="172"/>
      <c r="K56" s="172">
        <f>SUM(K57:K97)</f>
        <v>0</v>
      </c>
      <c r="L56" s="172"/>
      <c r="M56" s="172">
        <f>SUM(M57:M97)</f>
        <v>0</v>
      </c>
      <c r="N56" s="171"/>
      <c r="O56" s="171">
        <f>SUM(O57:O97)</f>
        <v>34.270000000000003</v>
      </c>
      <c r="P56" s="171"/>
      <c r="Q56" s="171">
        <f>SUM(Q57:Q97)</f>
        <v>0</v>
      </c>
      <c r="R56" s="172"/>
      <c r="S56" s="172"/>
      <c r="T56" s="173"/>
      <c r="U56" s="167"/>
      <c r="V56" s="167">
        <f>SUM(V57:V97)</f>
        <v>11.27</v>
      </c>
      <c r="W56" s="167"/>
      <c r="X56" s="167"/>
      <c r="Y56" s="167"/>
      <c r="AG56" t="s">
        <v>147</v>
      </c>
    </row>
    <row r="57" spans="1:60" outlineLevel="1" x14ac:dyDescent="0.2">
      <c r="A57" s="175">
        <v>10</v>
      </c>
      <c r="B57" s="176" t="s">
        <v>205</v>
      </c>
      <c r="C57" s="184" t="s">
        <v>206</v>
      </c>
      <c r="D57" s="177" t="s">
        <v>162</v>
      </c>
      <c r="E57" s="178">
        <v>15.54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78">
        <v>0</v>
      </c>
      <c r="O57" s="178">
        <f>ROUND(E57*N57,2)</f>
        <v>0</v>
      </c>
      <c r="P57" s="178">
        <v>0</v>
      </c>
      <c r="Q57" s="178">
        <f>ROUND(E57*P57,2)</f>
        <v>0</v>
      </c>
      <c r="R57" s="180" t="s">
        <v>163</v>
      </c>
      <c r="S57" s="180" t="s">
        <v>152</v>
      </c>
      <c r="T57" s="181" t="s">
        <v>152</v>
      </c>
      <c r="U57" s="161">
        <v>0.42199999999999999</v>
      </c>
      <c r="V57" s="161">
        <f>ROUND(E57*U57,2)</f>
        <v>6.56</v>
      </c>
      <c r="W57" s="161"/>
      <c r="X57" s="161" t="s">
        <v>153</v>
      </c>
      <c r="Y57" s="161" t="s">
        <v>154</v>
      </c>
      <c r="Z57" s="151"/>
      <c r="AA57" s="151"/>
      <c r="AB57" s="151"/>
      <c r="AC57" s="151"/>
      <c r="AD57" s="151"/>
      <c r="AE57" s="151"/>
      <c r="AF57" s="151"/>
      <c r="AG57" s="151" t="s">
        <v>155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251" t="s">
        <v>207</v>
      </c>
      <c r="D58" s="252"/>
      <c r="E58" s="252"/>
      <c r="F58" s="252"/>
      <c r="G58" s="252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165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82" t="str">
        <f>C58</f>
        <v>s přemístěním výkopku v příčných profilech na vzdálenost do 15 m nebo s naložením na dopravní prostředek.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85" t="s">
        <v>208</v>
      </c>
      <c r="D59" s="162"/>
      <c r="E59" s="163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157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85" t="s">
        <v>209</v>
      </c>
      <c r="D60" s="162"/>
      <c r="E60" s="163">
        <v>15.54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157</v>
      </c>
      <c r="AH60" s="151">
        <v>5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85" t="s">
        <v>210</v>
      </c>
      <c r="D61" s="162"/>
      <c r="E61" s="163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157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85" t="s">
        <v>211</v>
      </c>
      <c r="D62" s="162"/>
      <c r="E62" s="163"/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157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249"/>
      <c r="D63" s="250"/>
      <c r="E63" s="250"/>
      <c r="F63" s="250"/>
      <c r="G63" s="250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159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5">
        <v>11</v>
      </c>
      <c r="B64" s="176" t="s">
        <v>212</v>
      </c>
      <c r="C64" s="184" t="s">
        <v>213</v>
      </c>
      <c r="D64" s="177" t="s">
        <v>162</v>
      </c>
      <c r="E64" s="178">
        <v>15.54</v>
      </c>
      <c r="F64" s="179"/>
      <c r="G64" s="180">
        <f>ROUND(E64*F64,2)</f>
        <v>0</v>
      </c>
      <c r="H64" s="179"/>
      <c r="I64" s="180">
        <f>ROUND(E64*H64,2)</f>
        <v>0</v>
      </c>
      <c r="J64" s="179"/>
      <c r="K64" s="180">
        <f>ROUND(E64*J64,2)</f>
        <v>0</v>
      </c>
      <c r="L64" s="180">
        <v>21</v>
      </c>
      <c r="M64" s="180">
        <f>G64*(1+L64/100)</f>
        <v>0</v>
      </c>
      <c r="N64" s="178">
        <v>0</v>
      </c>
      <c r="O64" s="178">
        <f>ROUND(E64*N64,2)</f>
        <v>0</v>
      </c>
      <c r="P64" s="178">
        <v>0</v>
      </c>
      <c r="Q64" s="178">
        <f>ROUND(E64*P64,2)</f>
        <v>0</v>
      </c>
      <c r="R64" s="180" t="s">
        <v>163</v>
      </c>
      <c r="S64" s="180" t="s">
        <v>152</v>
      </c>
      <c r="T64" s="181" t="s">
        <v>152</v>
      </c>
      <c r="U64" s="161">
        <v>8.7999999999999995E-2</v>
      </c>
      <c r="V64" s="161">
        <f>ROUND(E64*U64,2)</f>
        <v>1.37</v>
      </c>
      <c r="W64" s="161"/>
      <c r="X64" s="161" t="s">
        <v>153</v>
      </c>
      <c r="Y64" s="161" t="s">
        <v>154</v>
      </c>
      <c r="Z64" s="151"/>
      <c r="AA64" s="151"/>
      <c r="AB64" s="151"/>
      <c r="AC64" s="151"/>
      <c r="AD64" s="151"/>
      <c r="AE64" s="151"/>
      <c r="AF64" s="151"/>
      <c r="AG64" s="151" t="s">
        <v>214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">
      <c r="A65" s="158"/>
      <c r="B65" s="159"/>
      <c r="C65" s="251" t="s">
        <v>207</v>
      </c>
      <c r="D65" s="252"/>
      <c r="E65" s="252"/>
      <c r="F65" s="252"/>
      <c r="G65" s="252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165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82" t="str">
        <f>C65</f>
        <v>s přemístěním výkopku v příčných profilech na vzdálenost do 15 m nebo s naložením na dopravní prostředek.</v>
      </c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85" t="s">
        <v>208</v>
      </c>
      <c r="D66" s="162"/>
      <c r="E66" s="163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157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85" t="s">
        <v>215</v>
      </c>
      <c r="D67" s="162"/>
      <c r="E67" s="163">
        <v>15.54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157</v>
      </c>
      <c r="AH67" s="151">
        <v>5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85" t="s">
        <v>216</v>
      </c>
      <c r="D68" s="162"/>
      <c r="E68" s="163"/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157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249"/>
      <c r="D69" s="250"/>
      <c r="E69" s="250"/>
      <c r="F69" s="250"/>
      <c r="G69" s="250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159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5">
        <v>12</v>
      </c>
      <c r="B70" s="176" t="s">
        <v>160</v>
      </c>
      <c r="C70" s="184" t="s">
        <v>161</v>
      </c>
      <c r="D70" s="177" t="s">
        <v>162</v>
      </c>
      <c r="E70" s="178">
        <v>15.54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78">
        <v>0</v>
      </c>
      <c r="O70" s="178">
        <f>ROUND(E70*N70,2)</f>
        <v>0</v>
      </c>
      <c r="P70" s="178">
        <v>0</v>
      </c>
      <c r="Q70" s="178">
        <f>ROUND(E70*P70,2)</f>
        <v>0</v>
      </c>
      <c r="R70" s="180" t="s">
        <v>163</v>
      </c>
      <c r="S70" s="180" t="s">
        <v>152</v>
      </c>
      <c r="T70" s="181" t="s">
        <v>152</v>
      </c>
      <c r="U70" s="161">
        <v>1.0999999999999999E-2</v>
      </c>
      <c r="V70" s="161">
        <f>ROUND(E70*U70,2)</f>
        <v>0.17</v>
      </c>
      <c r="W70" s="161"/>
      <c r="X70" s="161" t="s">
        <v>153</v>
      </c>
      <c r="Y70" s="161" t="s">
        <v>154</v>
      </c>
      <c r="Z70" s="151"/>
      <c r="AA70" s="151"/>
      <c r="AB70" s="151"/>
      <c r="AC70" s="151"/>
      <c r="AD70" s="151"/>
      <c r="AE70" s="151"/>
      <c r="AF70" s="151"/>
      <c r="AG70" s="151" t="s">
        <v>155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51" t="s">
        <v>164</v>
      </c>
      <c r="D71" s="252"/>
      <c r="E71" s="252"/>
      <c r="F71" s="252"/>
      <c r="G71" s="252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165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85" t="s">
        <v>208</v>
      </c>
      <c r="D72" s="162"/>
      <c r="E72" s="163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157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85" t="s">
        <v>215</v>
      </c>
      <c r="D73" s="162"/>
      <c r="E73" s="163">
        <v>15.54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157</v>
      </c>
      <c r="AH73" s="151">
        <v>5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58"/>
      <c r="B74" s="159"/>
      <c r="C74" s="185" t="s">
        <v>216</v>
      </c>
      <c r="D74" s="162"/>
      <c r="E74" s="163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157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249"/>
      <c r="D75" s="250"/>
      <c r="E75" s="250"/>
      <c r="F75" s="250"/>
      <c r="G75" s="250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159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5">
        <v>13</v>
      </c>
      <c r="B76" s="176" t="s">
        <v>180</v>
      </c>
      <c r="C76" s="184" t="s">
        <v>181</v>
      </c>
      <c r="D76" s="177" t="s">
        <v>162</v>
      </c>
      <c r="E76" s="178">
        <v>15.54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78">
        <v>0</v>
      </c>
      <c r="O76" s="178">
        <f>ROUND(E76*N76,2)</f>
        <v>0</v>
      </c>
      <c r="P76" s="178">
        <v>0</v>
      </c>
      <c r="Q76" s="178">
        <f>ROUND(E76*P76,2)</f>
        <v>0</v>
      </c>
      <c r="R76" s="180" t="s">
        <v>163</v>
      </c>
      <c r="S76" s="180" t="s">
        <v>152</v>
      </c>
      <c r="T76" s="181" t="s">
        <v>152</v>
      </c>
      <c r="U76" s="161">
        <v>8.9999999999999993E-3</v>
      </c>
      <c r="V76" s="161">
        <f>ROUND(E76*U76,2)</f>
        <v>0.14000000000000001</v>
      </c>
      <c r="W76" s="161"/>
      <c r="X76" s="161" t="s">
        <v>153</v>
      </c>
      <c r="Y76" s="161" t="s">
        <v>154</v>
      </c>
      <c r="Z76" s="151"/>
      <c r="AA76" s="151"/>
      <c r="AB76" s="151"/>
      <c r="AC76" s="151"/>
      <c r="AD76" s="151"/>
      <c r="AE76" s="151"/>
      <c r="AF76" s="151"/>
      <c r="AG76" s="151" t="s">
        <v>155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2" x14ac:dyDescent="0.2">
      <c r="A77" s="158"/>
      <c r="B77" s="159"/>
      <c r="C77" s="185" t="s">
        <v>208</v>
      </c>
      <c r="D77" s="162"/>
      <c r="E77" s="163"/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157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85" t="s">
        <v>215</v>
      </c>
      <c r="D78" s="162"/>
      <c r="E78" s="163">
        <v>15.54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157</v>
      </c>
      <c r="AH78" s="151">
        <v>5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85" t="s">
        <v>216</v>
      </c>
      <c r="D79" s="162"/>
      <c r="E79" s="163"/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157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">
      <c r="A80" s="158"/>
      <c r="B80" s="159"/>
      <c r="C80" s="249"/>
      <c r="D80" s="250"/>
      <c r="E80" s="250"/>
      <c r="F80" s="250"/>
      <c r="G80" s="250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159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5">
        <v>14</v>
      </c>
      <c r="B81" s="176" t="s">
        <v>182</v>
      </c>
      <c r="C81" s="184" t="s">
        <v>183</v>
      </c>
      <c r="D81" s="177" t="s">
        <v>150</v>
      </c>
      <c r="E81" s="178">
        <v>38.85</v>
      </c>
      <c r="F81" s="179"/>
      <c r="G81" s="180">
        <f>ROUND(E81*F81,2)</f>
        <v>0</v>
      </c>
      <c r="H81" s="179"/>
      <c r="I81" s="180">
        <f>ROUND(E81*H81,2)</f>
        <v>0</v>
      </c>
      <c r="J81" s="179"/>
      <c r="K81" s="180">
        <f>ROUND(E81*J81,2)</f>
        <v>0</v>
      </c>
      <c r="L81" s="180">
        <v>21</v>
      </c>
      <c r="M81" s="180">
        <f>G81*(1+L81/100)</f>
        <v>0</v>
      </c>
      <c r="N81" s="178">
        <v>0</v>
      </c>
      <c r="O81" s="178">
        <f>ROUND(E81*N81,2)</f>
        <v>0</v>
      </c>
      <c r="P81" s="178">
        <v>0</v>
      </c>
      <c r="Q81" s="178">
        <f>ROUND(E81*P81,2)</f>
        <v>0</v>
      </c>
      <c r="R81" s="180" t="s">
        <v>163</v>
      </c>
      <c r="S81" s="180" t="s">
        <v>152</v>
      </c>
      <c r="T81" s="181" t="s">
        <v>152</v>
      </c>
      <c r="U81" s="161">
        <v>0.02</v>
      </c>
      <c r="V81" s="161">
        <f>ROUND(E81*U81,2)</f>
        <v>0.78</v>
      </c>
      <c r="W81" s="161"/>
      <c r="X81" s="161" t="s">
        <v>153</v>
      </c>
      <c r="Y81" s="161" t="s">
        <v>154</v>
      </c>
      <c r="Z81" s="151"/>
      <c r="AA81" s="151"/>
      <c r="AB81" s="151"/>
      <c r="AC81" s="151"/>
      <c r="AD81" s="151"/>
      <c r="AE81" s="151"/>
      <c r="AF81" s="151"/>
      <c r="AG81" s="151" t="s">
        <v>214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251" t="s">
        <v>184</v>
      </c>
      <c r="D82" s="252"/>
      <c r="E82" s="252"/>
      <c r="F82" s="252"/>
      <c r="G82" s="252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165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185" t="s">
        <v>208</v>
      </c>
      <c r="D83" s="162"/>
      <c r="E83" s="163"/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157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3" x14ac:dyDescent="0.2">
      <c r="A84" s="158"/>
      <c r="B84" s="159"/>
      <c r="C84" s="185" t="s">
        <v>217</v>
      </c>
      <c r="D84" s="162"/>
      <c r="E84" s="163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157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85" t="s">
        <v>218</v>
      </c>
      <c r="D85" s="162"/>
      <c r="E85" s="163">
        <v>38.85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157</v>
      </c>
      <c r="AH85" s="151">
        <v>5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85" t="s">
        <v>216</v>
      </c>
      <c r="D86" s="162"/>
      <c r="E86" s="163"/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157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249"/>
      <c r="D87" s="250"/>
      <c r="E87" s="250"/>
      <c r="F87" s="250"/>
      <c r="G87" s="250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159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5">
        <v>15</v>
      </c>
      <c r="B88" s="176" t="s">
        <v>186</v>
      </c>
      <c r="C88" s="184" t="s">
        <v>187</v>
      </c>
      <c r="D88" s="177" t="s">
        <v>162</v>
      </c>
      <c r="E88" s="178">
        <v>15.54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78">
        <v>0</v>
      </c>
      <c r="O88" s="178">
        <f>ROUND(E88*N88,2)</f>
        <v>0</v>
      </c>
      <c r="P88" s="178">
        <v>0</v>
      </c>
      <c r="Q88" s="178">
        <f>ROUND(E88*P88,2)</f>
        <v>0</v>
      </c>
      <c r="R88" s="180" t="s">
        <v>163</v>
      </c>
      <c r="S88" s="180" t="s">
        <v>152</v>
      </c>
      <c r="T88" s="181" t="s">
        <v>152</v>
      </c>
      <c r="U88" s="161">
        <v>0</v>
      </c>
      <c r="V88" s="161">
        <f>ROUND(E88*U88,2)</f>
        <v>0</v>
      </c>
      <c r="W88" s="161"/>
      <c r="X88" s="161" t="s">
        <v>153</v>
      </c>
      <c r="Y88" s="161" t="s">
        <v>154</v>
      </c>
      <c r="Z88" s="151"/>
      <c r="AA88" s="151"/>
      <c r="AB88" s="151"/>
      <c r="AC88" s="151"/>
      <c r="AD88" s="151"/>
      <c r="AE88" s="151"/>
      <c r="AF88" s="151"/>
      <c r="AG88" s="151" t="s">
        <v>214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185" t="s">
        <v>208</v>
      </c>
      <c r="D89" s="162"/>
      <c r="E89" s="163"/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157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3" x14ac:dyDescent="0.2">
      <c r="A90" s="158"/>
      <c r="B90" s="159"/>
      <c r="C90" s="185" t="s">
        <v>215</v>
      </c>
      <c r="D90" s="162"/>
      <c r="E90" s="163">
        <v>15.54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157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58"/>
      <c r="B91" s="159"/>
      <c r="C91" s="185" t="s">
        <v>216</v>
      </c>
      <c r="D91" s="162"/>
      <c r="E91" s="163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157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249"/>
      <c r="D92" s="250"/>
      <c r="E92" s="250"/>
      <c r="F92" s="250"/>
      <c r="G92" s="250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159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5">
        <v>16</v>
      </c>
      <c r="B93" s="176" t="s">
        <v>219</v>
      </c>
      <c r="C93" s="184" t="s">
        <v>220</v>
      </c>
      <c r="D93" s="177" t="s">
        <v>150</v>
      </c>
      <c r="E93" s="178">
        <v>77.7</v>
      </c>
      <c r="F93" s="179"/>
      <c r="G93" s="180">
        <f>ROUND(E93*F93,2)</f>
        <v>0</v>
      </c>
      <c r="H93" s="179"/>
      <c r="I93" s="180">
        <f>ROUND(E93*H93,2)</f>
        <v>0</v>
      </c>
      <c r="J93" s="179"/>
      <c r="K93" s="180">
        <f>ROUND(E93*J93,2)</f>
        <v>0</v>
      </c>
      <c r="L93" s="180">
        <v>21</v>
      </c>
      <c r="M93" s="180">
        <f>G93*(1+L93/100)</f>
        <v>0</v>
      </c>
      <c r="N93" s="178">
        <v>0.441</v>
      </c>
      <c r="O93" s="178">
        <f>ROUND(E93*N93,2)</f>
        <v>34.270000000000003</v>
      </c>
      <c r="P93" s="178">
        <v>0</v>
      </c>
      <c r="Q93" s="178">
        <f>ROUND(E93*P93,2)</f>
        <v>0</v>
      </c>
      <c r="R93" s="180" t="s">
        <v>151</v>
      </c>
      <c r="S93" s="180" t="s">
        <v>152</v>
      </c>
      <c r="T93" s="181" t="s">
        <v>152</v>
      </c>
      <c r="U93" s="161">
        <v>2.9000000000000001E-2</v>
      </c>
      <c r="V93" s="161">
        <f>ROUND(E93*U93,2)</f>
        <v>2.25</v>
      </c>
      <c r="W93" s="161"/>
      <c r="X93" s="161" t="s">
        <v>153</v>
      </c>
      <c r="Y93" s="161" t="s">
        <v>154</v>
      </c>
      <c r="Z93" s="151"/>
      <c r="AA93" s="151"/>
      <c r="AB93" s="151"/>
      <c r="AC93" s="151"/>
      <c r="AD93" s="151"/>
      <c r="AE93" s="151"/>
      <c r="AF93" s="151"/>
      <c r="AG93" s="151" t="s">
        <v>155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85" t="s">
        <v>221</v>
      </c>
      <c r="D94" s="162"/>
      <c r="E94" s="163">
        <v>77.7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157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85" t="s">
        <v>210</v>
      </c>
      <c r="D95" s="162"/>
      <c r="E95" s="163"/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157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85" t="s">
        <v>211</v>
      </c>
      <c r="D96" s="162"/>
      <c r="E96" s="163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157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">
      <c r="A97" s="158"/>
      <c r="B97" s="159"/>
      <c r="C97" s="249"/>
      <c r="D97" s="250"/>
      <c r="E97" s="250"/>
      <c r="F97" s="250"/>
      <c r="G97" s="250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159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8" t="s">
        <v>146</v>
      </c>
      <c r="B98" s="169" t="s">
        <v>94</v>
      </c>
      <c r="C98" s="183" t="s">
        <v>95</v>
      </c>
      <c r="D98" s="170"/>
      <c r="E98" s="171"/>
      <c r="F98" s="172"/>
      <c r="G98" s="172">
        <f>SUMIF(AG99:AG105,"&lt;&gt;NOR",G99:G105)</f>
        <v>0</v>
      </c>
      <c r="H98" s="172"/>
      <c r="I98" s="172">
        <f>SUM(I99:I105)</f>
        <v>0</v>
      </c>
      <c r="J98" s="172"/>
      <c r="K98" s="172">
        <f>SUM(K99:K105)</f>
        <v>0</v>
      </c>
      <c r="L98" s="172"/>
      <c r="M98" s="172">
        <f>SUM(M99:M105)</f>
        <v>0</v>
      </c>
      <c r="N98" s="171"/>
      <c r="O98" s="171">
        <f>SUM(O99:O105)</f>
        <v>46.26</v>
      </c>
      <c r="P98" s="171"/>
      <c r="Q98" s="171">
        <f>SUM(Q99:Q105)</f>
        <v>0</v>
      </c>
      <c r="R98" s="172"/>
      <c r="S98" s="172"/>
      <c r="T98" s="173"/>
      <c r="U98" s="167"/>
      <c r="V98" s="167">
        <f>SUM(V99:V105)</f>
        <v>3.0999999999999996</v>
      </c>
      <c r="W98" s="167"/>
      <c r="X98" s="167"/>
      <c r="Y98" s="167"/>
      <c r="AG98" t="s">
        <v>147</v>
      </c>
    </row>
    <row r="99" spans="1:60" ht="22.5" outlineLevel="1" x14ac:dyDescent="0.2">
      <c r="A99" s="175">
        <v>17</v>
      </c>
      <c r="B99" s="176" t="s">
        <v>222</v>
      </c>
      <c r="C99" s="184" t="s">
        <v>223</v>
      </c>
      <c r="D99" s="177" t="s">
        <v>150</v>
      </c>
      <c r="E99" s="178">
        <v>55</v>
      </c>
      <c r="F99" s="179"/>
      <c r="G99" s="180">
        <f>ROUND(E99*F99,2)</f>
        <v>0</v>
      </c>
      <c r="H99" s="179"/>
      <c r="I99" s="180">
        <f>ROUND(E99*H99,2)</f>
        <v>0</v>
      </c>
      <c r="J99" s="179"/>
      <c r="K99" s="180">
        <f>ROUND(E99*J99,2)</f>
        <v>0</v>
      </c>
      <c r="L99" s="180">
        <v>21</v>
      </c>
      <c r="M99" s="180">
        <f>G99*(1+L99/100)</f>
        <v>0</v>
      </c>
      <c r="N99" s="178">
        <v>0.378</v>
      </c>
      <c r="O99" s="178">
        <f>ROUND(E99*N99,2)</f>
        <v>20.79</v>
      </c>
      <c r="P99" s="178">
        <v>0</v>
      </c>
      <c r="Q99" s="178">
        <f>ROUND(E99*P99,2)</f>
        <v>0</v>
      </c>
      <c r="R99" s="180" t="s">
        <v>151</v>
      </c>
      <c r="S99" s="180" t="s">
        <v>152</v>
      </c>
      <c r="T99" s="181" t="s">
        <v>152</v>
      </c>
      <c r="U99" s="161">
        <v>2.5999999999999999E-2</v>
      </c>
      <c r="V99" s="161">
        <f>ROUND(E99*U99,2)</f>
        <v>1.43</v>
      </c>
      <c r="W99" s="161"/>
      <c r="X99" s="161" t="s">
        <v>153</v>
      </c>
      <c r="Y99" s="161" t="s">
        <v>154</v>
      </c>
      <c r="Z99" s="151"/>
      <c r="AA99" s="151"/>
      <c r="AB99" s="151"/>
      <c r="AC99" s="151"/>
      <c r="AD99" s="151"/>
      <c r="AE99" s="151"/>
      <c r="AF99" s="151"/>
      <c r="AG99" s="151" t="s">
        <v>155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">
      <c r="A100" s="158"/>
      <c r="B100" s="159"/>
      <c r="C100" s="185" t="s">
        <v>224</v>
      </c>
      <c r="D100" s="162"/>
      <c r="E100" s="163">
        <v>55</v>
      </c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157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85" t="s">
        <v>176</v>
      </c>
      <c r="D101" s="162"/>
      <c r="E101" s="163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157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">
      <c r="A102" s="158"/>
      <c r="B102" s="159"/>
      <c r="C102" s="249"/>
      <c r="D102" s="250"/>
      <c r="E102" s="250"/>
      <c r="F102" s="250"/>
      <c r="G102" s="250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159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5">
        <v>18</v>
      </c>
      <c r="B103" s="176" t="s">
        <v>219</v>
      </c>
      <c r="C103" s="184" t="s">
        <v>220</v>
      </c>
      <c r="D103" s="177" t="s">
        <v>150</v>
      </c>
      <c r="E103" s="178">
        <v>57.75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78">
        <v>0.441</v>
      </c>
      <c r="O103" s="178">
        <f>ROUND(E103*N103,2)</f>
        <v>25.47</v>
      </c>
      <c r="P103" s="178">
        <v>0</v>
      </c>
      <c r="Q103" s="178">
        <f>ROUND(E103*P103,2)</f>
        <v>0</v>
      </c>
      <c r="R103" s="180" t="s">
        <v>151</v>
      </c>
      <c r="S103" s="180" t="s">
        <v>152</v>
      </c>
      <c r="T103" s="181" t="s">
        <v>152</v>
      </c>
      <c r="U103" s="161">
        <v>2.9000000000000001E-2</v>
      </c>
      <c r="V103" s="161">
        <f>ROUND(E103*U103,2)</f>
        <v>1.67</v>
      </c>
      <c r="W103" s="161"/>
      <c r="X103" s="161" t="s">
        <v>153</v>
      </c>
      <c r="Y103" s="161" t="s">
        <v>154</v>
      </c>
      <c r="Z103" s="151"/>
      <c r="AA103" s="151"/>
      <c r="AB103" s="151"/>
      <c r="AC103" s="151"/>
      <c r="AD103" s="151"/>
      <c r="AE103" s="151"/>
      <c r="AF103" s="151"/>
      <c r="AG103" s="151" t="s">
        <v>155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">
      <c r="A104" s="158"/>
      <c r="B104" s="159"/>
      <c r="C104" s="185" t="s">
        <v>225</v>
      </c>
      <c r="D104" s="162"/>
      <c r="E104" s="163">
        <v>57.75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157</v>
      </c>
      <c r="AH104" s="151">
        <v>5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2" x14ac:dyDescent="0.2">
      <c r="A105" s="158"/>
      <c r="B105" s="159"/>
      <c r="C105" s="249"/>
      <c r="D105" s="250"/>
      <c r="E105" s="250"/>
      <c r="F105" s="250"/>
      <c r="G105" s="250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159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8" t="s">
        <v>146</v>
      </c>
      <c r="B106" s="169" t="s">
        <v>106</v>
      </c>
      <c r="C106" s="183" t="s">
        <v>107</v>
      </c>
      <c r="D106" s="170"/>
      <c r="E106" s="171"/>
      <c r="F106" s="172"/>
      <c r="G106" s="172">
        <f>SUMIF(AG107:AG109,"&lt;&gt;NOR",G107:G109)</f>
        <v>0</v>
      </c>
      <c r="H106" s="172"/>
      <c r="I106" s="172">
        <f>SUM(I107:I109)</f>
        <v>0</v>
      </c>
      <c r="J106" s="172"/>
      <c r="K106" s="172">
        <f>SUM(K107:K109)</f>
        <v>0</v>
      </c>
      <c r="L106" s="172"/>
      <c r="M106" s="172">
        <f>SUM(M107:M109)</f>
        <v>0</v>
      </c>
      <c r="N106" s="171"/>
      <c r="O106" s="171">
        <f>SUM(O107:O109)</f>
        <v>0</v>
      </c>
      <c r="P106" s="171"/>
      <c r="Q106" s="171">
        <f>SUM(Q107:Q109)</f>
        <v>0</v>
      </c>
      <c r="R106" s="172"/>
      <c r="S106" s="172"/>
      <c r="T106" s="173"/>
      <c r="U106" s="167"/>
      <c r="V106" s="167">
        <f>SUM(V107:V109)</f>
        <v>1.37</v>
      </c>
      <c r="W106" s="167"/>
      <c r="X106" s="167"/>
      <c r="Y106" s="167"/>
      <c r="AG106" t="s">
        <v>147</v>
      </c>
    </row>
    <row r="107" spans="1:60" outlineLevel="1" x14ac:dyDescent="0.2">
      <c r="A107" s="175">
        <v>19</v>
      </c>
      <c r="B107" s="176" t="s">
        <v>226</v>
      </c>
      <c r="C107" s="184" t="s">
        <v>227</v>
      </c>
      <c r="D107" s="177" t="s">
        <v>197</v>
      </c>
      <c r="E107" s="178">
        <v>85.773449999999997</v>
      </c>
      <c r="F107" s="179"/>
      <c r="G107" s="180">
        <f>ROUND(E107*F107,2)</f>
        <v>0</v>
      </c>
      <c r="H107" s="179"/>
      <c r="I107" s="180">
        <f>ROUND(E107*H107,2)</f>
        <v>0</v>
      </c>
      <c r="J107" s="179"/>
      <c r="K107" s="180">
        <f>ROUND(E107*J107,2)</f>
        <v>0</v>
      </c>
      <c r="L107" s="180">
        <v>21</v>
      </c>
      <c r="M107" s="180">
        <f>G107*(1+L107/100)</f>
        <v>0</v>
      </c>
      <c r="N107" s="178">
        <v>0</v>
      </c>
      <c r="O107" s="178">
        <f>ROUND(E107*N107,2)</f>
        <v>0</v>
      </c>
      <c r="P107" s="178">
        <v>0</v>
      </c>
      <c r="Q107" s="178">
        <f>ROUND(E107*P107,2)</f>
        <v>0</v>
      </c>
      <c r="R107" s="180" t="s">
        <v>151</v>
      </c>
      <c r="S107" s="180" t="s">
        <v>152</v>
      </c>
      <c r="T107" s="181" t="s">
        <v>152</v>
      </c>
      <c r="U107" s="161">
        <v>1.6E-2</v>
      </c>
      <c r="V107" s="161">
        <f>ROUND(E107*U107,2)</f>
        <v>1.37</v>
      </c>
      <c r="W107" s="161"/>
      <c r="X107" s="161" t="s">
        <v>228</v>
      </c>
      <c r="Y107" s="161" t="s">
        <v>154</v>
      </c>
      <c r="Z107" s="151"/>
      <c r="AA107" s="151"/>
      <c r="AB107" s="151"/>
      <c r="AC107" s="151"/>
      <c r="AD107" s="151"/>
      <c r="AE107" s="151"/>
      <c r="AF107" s="151"/>
      <c r="AG107" s="151" t="s">
        <v>229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251" t="s">
        <v>230</v>
      </c>
      <c r="D108" s="252"/>
      <c r="E108" s="252"/>
      <c r="F108" s="252"/>
      <c r="G108" s="252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165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249"/>
      <c r="D109" s="250"/>
      <c r="E109" s="250"/>
      <c r="F109" s="250"/>
      <c r="G109" s="250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159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8" t="s">
        <v>146</v>
      </c>
      <c r="B110" s="169" t="s">
        <v>110</v>
      </c>
      <c r="C110" s="183" t="s">
        <v>111</v>
      </c>
      <c r="D110" s="170"/>
      <c r="E110" s="171"/>
      <c r="F110" s="172"/>
      <c r="G110" s="172">
        <f>SUMIF(AG111:AG119,"&lt;&gt;NOR",G111:G119)</f>
        <v>0</v>
      </c>
      <c r="H110" s="172"/>
      <c r="I110" s="172">
        <f>SUM(I111:I119)</f>
        <v>0</v>
      </c>
      <c r="J110" s="172"/>
      <c r="K110" s="172">
        <f>SUM(K111:K119)</f>
        <v>0</v>
      </c>
      <c r="L110" s="172"/>
      <c r="M110" s="172">
        <f>SUM(M111:M119)</f>
        <v>0</v>
      </c>
      <c r="N110" s="171"/>
      <c r="O110" s="171">
        <f>SUM(O111:O119)</f>
        <v>3.1</v>
      </c>
      <c r="P110" s="171"/>
      <c r="Q110" s="171">
        <f>SUM(Q111:Q119)</f>
        <v>0.5</v>
      </c>
      <c r="R110" s="172"/>
      <c r="S110" s="172"/>
      <c r="T110" s="173"/>
      <c r="U110" s="167"/>
      <c r="V110" s="167">
        <f>SUM(V111:V119)</f>
        <v>11.48</v>
      </c>
      <c r="W110" s="167"/>
      <c r="X110" s="167"/>
      <c r="Y110" s="167"/>
      <c r="AG110" t="s">
        <v>147</v>
      </c>
    </row>
    <row r="111" spans="1:60" outlineLevel="1" x14ac:dyDescent="0.2">
      <c r="A111" s="175">
        <v>20</v>
      </c>
      <c r="B111" s="176" t="s">
        <v>231</v>
      </c>
      <c r="C111" s="184" t="s">
        <v>232</v>
      </c>
      <c r="D111" s="177" t="s">
        <v>233</v>
      </c>
      <c r="E111" s="178">
        <v>1</v>
      </c>
      <c r="F111" s="179"/>
      <c r="G111" s="180">
        <f>ROUND(E111*F111,2)</f>
        <v>0</v>
      </c>
      <c r="H111" s="179"/>
      <c r="I111" s="180">
        <f>ROUND(E111*H111,2)</f>
        <v>0</v>
      </c>
      <c r="J111" s="179"/>
      <c r="K111" s="180">
        <f>ROUND(E111*J111,2)</f>
        <v>0</v>
      </c>
      <c r="L111" s="180">
        <v>21</v>
      </c>
      <c r="M111" s="180">
        <f>G111*(1+L111/100)</f>
        <v>0</v>
      </c>
      <c r="N111" s="178">
        <v>0.5</v>
      </c>
      <c r="O111" s="178">
        <f>ROUND(E111*N111,2)</f>
        <v>0.5</v>
      </c>
      <c r="P111" s="178">
        <v>0.5</v>
      </c>
      <c r="Q111" s="178">
        <f>ROUND(E111*P111,2)</f>
        <v>0.5</v>
      </c>
      <c r="R111" s="180"/>
      <c r="S111" s="180" t="s">
        <v>234</v>
      </c>
      <c r="T111" s="181" t="s">
        <v>235</v>
      </c>
      <c r="U111" s="161">
        <v>11.48</v>
      </c>
      <c r="V111" s="161">
        <f>ROUND(E111*U111,2)</f>
        <v>11.48</v>
      </c>
      <c r="W111" s="161"/>
      <c r="X111" s="161" t="s">
        <v>153</v>
      </c>
      <c r="Y111" s="161" t="s">
        <v>154</v>
      </c>
      <c r="Z111" s="151"/>
      <c r="AA111" s="151"/>
      <c r="AB111" s="151"/>
      <c r="AC111" s="151"/>
      <c r="AD111" s="151"/>
      <c r="AE111" s="151"/>
      <c r="AF111" s="151"/>
      <c r="AG111" s="151" t="s">
        <v>155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85" t="s">
        <v>236</v>
      </c>
      <c r="D112" s="162"/>
      <c r="E112" s="163">
        <v>1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157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85" t="s">
        <v>237</v>
      </c>
      <c r="D113" s="162"/>
      <c r="E113" s="163"/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157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">
      <c r="A114" s="158"/>
      <c r="B114" s="159"/>
      <c r="C114" s="249"/>
      <c r="D114" s="250"/>
      <c r="E114" s="250"/>
      <c r="F114" s="250"/>
      <c r="G114" s="250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159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75">
        <v>21</v>
      </c>
      <c r="B115" s="176" t="s">
        <v>238</v>
      </c>
      <c r="C115" s="184" t="s">
        <v>239</v>
      </c>
      <c r="D115" s="177" t="s">
        <v>240</v>
      </c>
      <c r="E115" s="178">
        <v>0.5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78">
        <v>5.1905599999999996</v>
      </c>
      <c r="O115" s="178">
        <f>ROUND(E115*N115,2)</f>
        <v>2.6</v>
      </c>
      <c r="P115" s="178">
        <v>0</v>
      </c>
      <c r="Q115" s="178">
        <f>ROUND(E115*P115,2)</f>
        <v>0</v>
      </c>
      <c r="R115" s="180" t="s">
        <v>190</v>
      </c>
      <c r="S115" s="180" t="s">
        <v>152</v>
      </c>
      <c r="T115" s="181" t="s">
        <v>199</v>
      </c>
      <c r="U115" s="161">
        <v>0</v>
      </c>
      <c r="V115" s="161">
        <f>ROUND(E115*U115,2)</f>
        <v>0</v>
      </c>
      <c r="W115" s="161"/>
      <c r="X115" s="161" t="s">
        <v>191</v>
      </c>
      <c r="Y115" s="161" t="s">
        <v>154</v>
      </c>
      <c r="Z115" s="151"/>
      <c r="AA115" s="151"/>
      <c r="AB115" s="151"/>
      <c r="AC115" s="151"/>
      <c r="AD115" s="151"/>
      <c r="AE115" s="151"/>
      <c r="AF115" s="151"/>
      <c r="AG115" s="151" t="s">
        <v>192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45" outlineLevel="2" x14ac:dyDescent="0.2">
      <c r="A116" s="158"/>
      <c r="B116" s="159"/>
      <c r="C116" s="251" t="s">
        <v>241</v>
      </c>
      <c r="D116" s="252"/>
      <c r="E116" s="252"/>
      <c r="F116" s="252"/>
      <c r="G116" s="252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165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82" t="str">
        <f>C116</f>
        <v>hloubení jam pro osazení sloupků, s naložením na dopravní prostředek a odvozem výkopku do 20 m, se složením, bez rozhrnutí, v hornině 3, dodávka a osazení sloupků a vzpěr plotových ocelových trubkových výšky 255 cm typových, se zabetonováním do 0,05 m3 betonem B 30, dodávka a montáž pletiva se čtvercovými oky 50,0 x 2,24 x 2,0 mm, ostnatého drátu čtyřšpičkového 2,24 mm, do výšky 2 m, dodávka a montáž vrat 330 x 205 cm a vrátek 100 x 205 cm ocelových se sloupky (1 kus/ 100 m).</v>
      </c>
      <c r="BB116" s="151"/>
      <c r="BC116" s="151"/>
      <c r="BD116" s="151"/>
      <c r="BE116" s="151"/>
      <c r="BF116" s="151"/>
      <c r="BG116" s="151"/>
      <c r="BH116" s="151"/>
    </row>
    <row r="117" spans="1:60" ht="22.5" outlineLevel="2" x14ac:dyDescent="0.2">
      <c r="A117" s="158"/>
      <c r="B117" s="159"/>
      <c r="C117" s="185" t="s">
        <v>242</v>
      </c>
      <c r="D117" s="162"/>
      <c r="E117" s="163">
        <v>0.5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157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85" t="s">
        <v>237</v>
      </c>
      <c r="D118" s="162"/>
      <c r="E118" s="163"/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157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2" x14ac:dyDescent="0.2">
      <c r="A119" s="158"/>
      <c r="B119" s="159"/>
      <c r="C119" s="249"/>
      <c r="D119" s="250"/>
      <c r="E119" s="250"/>
      <c r="F119" s="250"/>
      <c r="G119" s="250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159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8" t="s">
        <v>146</v>
      </c>
      <c r="B120" s="169" t="s">
        <v>112</v>
      </c>
      <c r="C120" s="183" t="s">
        <v>113</v>
      </c>
      <c r="D120" s="170"/>
      <c r="E120" s="171"/>
      <c r="F120" s="172"/>
      <c r="G120" s="172">
        <f>SUMIF(AG121:AG125,"&lt;&gt;NOR",G121:G125)</f>
        <v>0</v>
      </c>
      <c r="H120" s="172"/>
      <c r="I120" s="172">
        <f>SUM(I121:I125)</f>
        <v>0</v>
      </c>
      <c r="J120" s="172"/>
      <c r="K120" s="172">
        <f>SUM(K121:K125)</f>
        <v>0</v>
      </c>
      <c r="L120" s="172"/>
      <c r="M120" s="172">
        <f>SUM(M121:M125)</f>
        <v>0</v>
      </c>
      <c r="N120" s="171"/>
      <c r="O120" s="171">
        <f>SUM(O121:O125)</f>
        <v>7.79</v>
      </c>
      <c r="P120" s="171"/>
      <c r="Q120" s="171">
        <f>SUM(Q121:Q125)</f>
        <v>0.5</v>
      </c>
      <c r="R120" s="172"/>
      <c r="S120" s="172"/>
      <c r="T120" s="173"/>
      <c r="U120" s="167"/>
      <c r="V120" s="167">
        <f>SUM(V121:V125)</f>
        <v>0</v>
      </c>
      <c r="W120" s="167"/>
      <c r="X120" s="167"/>
      <c r="Y120" s="167"/>
      <c r="AG120" t="s">
        <v>147</v>
      </c>
    </row>
    <row r="121" spans="1:60" outlineLevel="1" x14ac:dyDescent="0.2">
      <c r="A121" s="175">
        <v>22</v>
      </c>
      <c r="B121" s="176" t="s">
        <v>243</v>
      </c>
      <c r="C121" s="184" t="s">
        <v>244</v>
      </c>
      <c r="D121" s="177" t="s">
        <v>245</v>
      </c>
      <c r="E121" s="178">
        <v>1</v>
      </c>
      <c r="F121" s="179"/>
      <c r="G121" s="180">
        <f>ROUND(E121*F121,2)</f>
        <v>0</v>
      </c>
      <c r="H121" s="179"/>
      <c r="I121" s="180">
        <f>ROUND(E121*H121,2)</f>
        <v>0</v>
      </c>
      <c r="J121" s="179"/>
      <c r="K121" s="180">
        <f>ROUND(E121*J121,2)</f>
        <v>0</v>
      </c>
      <c r="L121" s="180">
        <v>21</v>
      </c>
      <c r="M121" s="180">
        <f>G121*(1+L121/100)</f>
        <v>0</v>
      </c>
      <c r="N121" s="178">
        <v>7.7907599999999997</v>
      </c>
      <c r="O121" s="178">
        <f>ROUND(E121*N121,2)</f>
        <v>7.79</v>
      </c>
      <c r="P121" s="178">
        <v>0.5</v>
      </c>
      <c r="Q121" s="178">
        <f>ROUND(E121*P121,2)</f>
        <v>0.5</v>
      </c>
      <c r="R121" s="180"/>
      <c r="S121" s="180" t="s">
        <v>234</v>
      </c>
      <c r="T121" s="181" t="s">
        <v>246</v>
      </c>
      <c r="U121" s="161">
        <v>0</v>
      </c>
      <c r="V121" s="161">
        <f>ROUND(E121*U121,2)</f>
        <v>0</v>
      </c>
      <c r="W121" s="161"/>
      <c r="X121" s="161" t="s">
        <v>191</v>
      </c>
      <c r="Y121" s="161" t="s">
        <v>154</v>
      </c>
      <c r="Z121" s="151"/>
      <c r="AA121" s="151"/>
      <c r="AB121" s="151"/>
      <c r="AC121" s="151"/>
      <c r="AD121" s="151"/>
      <c r="AE121" s="151"/>
      <c r="AF121" s="151"/>
      <c r="AG121" s="151" t="s">
        <v>192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">
      <c r="A122" s="158"/>
      <c r="B122" s="159"/>
      <c r="C122" s="185" t="s">
        <v>247</v>
      </c>
      <c r="D122" s="162"/>
      <c r="E122" s="163">
        <v>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157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">
      <c r="A123" s="158"/>
      <c r="B123" s="159"/>
      <c r="C123" s="185" t="s">
        <v>248</v>
      </c>
      <c r="D123" s="162"/>
      <c r="E123" s="163"/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157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85" t="s">
        <v>237</v>
      </c>
      <c r="D124" s="162"/>
      <c r="E124" s="163"/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157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2" x14ac:dyDescent="0.2">
      <c r="A125" s="158"/>
      <c r="B125" s="159"/>
      <c r="C125" s="249"/>
      <c r="D125" s="250"/>
      <c r="E125" s="250"/>
      <c r="F125" s="250"/>
      <c r="G125" s="250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159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x14ac:dyDescent="0.2">
      <c r="A126" s="168" t="s">
        <v>146</v>
      </c>
      <c r="B126" s="169" t="s">
        <v>114</v>
      </c>
      <c r="C126" s="183" t="s">
        <v>115</v>
      </c>
      <c r="D126" s="170"/>
      <c r="E126" s="171"/>
      <c r="F126" s="172"/>
      <c r="G126" s="172">
        <f>SUMIF(AG127:AG134,"&lt;&gt;NOR",G127:G134)</f>
        <v>0</v>
      </c>
      <c r="H126" s="172"/>
      <c r="I126" s="172">
        <f>SUM(I127:I134)</f>
        <v>0</v>
      </c>
      <c r="J126" s="172"/>
      <c r="K126" s="172">
        <f>SUM(K127:K134)</f>
        <v>0</v>
      </c>
      <c r="L126" s="172"/>
      <c r="M126" s="172">
        <f>SUM(M127:M134)</f>
        <v>0</v>
      </c>
      <c r="N126" s="171"/>
      <c r="O126" s="171">
        <f>SUM(O127:O134)</f>
        <v>0</v>
      </c>
      <c r="P126" s="171"/>
      <c r="Q126" s="171">
        <f>SUM(Q127:Q134)</f>
        <v>0</v>
      </c>
      <c r="R126" s="172"/>
      <c r="S126" s="172"/>
      <c r="T126" s="173"/>
      <c r="U126" s="167"/>
      <c r="V126" s="167">
        <f>SUM(V127:V134)</f>
        <v>1.7</v>
      </c>
      <c r="W126" s="167"/>
      <c r="X126" s="167"/>
      <c r="Y126" s="167"/>
      <c r="AG126" t="s">
        <v>147</v>
      </c>
    </row>
    <row r="127" spans="1:60" outlineLevel="1" x14ac:dyDescent="0.2">
      <c r="A127" s="175">
        <v>23</v>
      </c>
      <c r="B127" s="176" t="s">
        <v>249</v>
      </c>
      <c r="C127" s="184" t="s">
        <v>250</v>
      </c>
      <c r="D127" s="177" t="s">
        <v>197</v>
      </c>
      <c r="E127" s="178">
        <v>3.47</v>
      </c>
      <c r="F127" s="179"/>
      <c r="G127" s="180">
        <f>ROUND(E127*F127,2)</f>
        <v>0</v>
      </c>
      <c r="H127" s="179"/>
      <c r="I127" s="180">
        <f>ROUND(E127*H127,2)</f>
        <v>0</v>
      </c>
      <c r="J127" s="179"/>
      <c r="K127" s="180">
        <f>ROUND(E127*J127,2)</f>
        <v>0</v>
      </c>
      <c r="L127" s="180">
        <v>21</v>
      </c>
      <c r="M127" s="180">
        <f>G127*(1+L127/100)</f>
        <v>0</v>
      </c>
      <c r="N127" s="178">
        <v>0</v>
      </c>
      <c r="O127" s="178">
        <f>ROUND(E127*N127,2)</f>
        <v>0</v>
      </c>
      <c r="P127" s="178">
        <v>0</v>
      </c>
      <c r="Q127" s="178">
        <f>ROUND(E127*P127,2)</f>
        <v>0</v>
      </c>
      <c r="R127" s="180" t="s">
        <v>251</v>
      </c>
      <c r="S127" s="180" t="s">
        <v>152</v>
      </c>
      <c r="T127" s="181" t="s">
        <v>152</v>
      </c>
      <c r="U127" s="161">
        <v>0.49</v>
      </c>
      <c r="V127" s="161">
        <f>ROUND(E127*U127,2)</f>
        <v>1.7</v>
      </c>
      <c r="W127" s="161"/>
      <c r="X127" s="161" t="s">
        <v>252</v>
      </c>
      <c r="Y127" s="161" t="s">
        <v>154</v>
      </c>
      <c r="Z127" s="151"/>
      <c r="AA127" s="151"/>
      <c r="AB127" s="151"/>
      <c r="AC127" s="151"/>
      <c r="AD127" s="151"/>
      <c r="AE127" s="151"/>
      <c r="AF127" s="151"/>
      <c r="AG127" s="151" t="s">
        <v>253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253" t="s">
        <v>254</v>
      </c>
      <c r="D128" s="254"/>
      <c r="E128" s="254"/>
      <c r="F128" s="254"/>
      <c r="G128" s="254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255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2" x14ac:dyDescent="0.2">
      <c r="A129" s="158"/>
      <c r="B129" s="159"/>
      <c r="C129" s="249"/>
      <c r="D129" s="250"/>
      <c r="E129" s="250"/>
      <c r="F129" s="250"/>
      <c r="G129" s="250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159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75">
        <v>24</v>
      </c>
      <c r="B130" s="176" t="s">
        <v>256</v>
      </c>
      <c r="C130" s="184" t="s">
        <v>257</v>
      </c>
      <c r="D130" s="177" t="s">
        <v>197</v>
      </c>
      <c r="E130" s="178">
        <v>31.23</v>
      </c>
      <c r="F130" s="179"/>
      <c r="G130" s="180">
        <f>ROUND(E130*F130,2)</f>
        <v>0</v>
      </c>
      <c r="H130" s="179"/>
      <c r="I130" s="180">
        <f>ROUND(E130*H130,2)</f>
        <v>0</v>
      </c>
      <c r="J130" s="179"/>
      <c r="K130" s="180">
        <f>ROUND(E130*J130,2)</f>
        <v>0</v>
      </c>
      <c r="L130" s="180">
        <v>21</v>
      </c>
      <c r="M130" s="180">
        <f>G130*(1+L130/100)</f>
        <v>0</v>
      </c>
      <c r="N130" s="178">
        <v>0</v>
      </c>
      <c r="O130" s="178">
        <f>ROUND(E130*N130,2)</f>
        <v>0</v>
      </c>
      <c r="P130" s="178">
        <v>0</v>
      </c>
      <c r="Q130" s="178">
        <f>ROUND(E130*P130,2)</f>
        <v>0</v>
      </c>
      <c r="R130" s="180" t="s">
        <v>251</v>
      </c>
      <c r="S130" s="180" t="s">
        <v>152</v>
      </c>
      <c r="T130" s="181" t="s">
        <v>152</v>
      </c>
      <c r="U130" s="161">
        <v>0</v>
      </c>
      <c r="V130" s="161">
        <f>ROUND(E130*U130,2)</f>
        <v>0</v>
      </c>
      <c r="W130" s="161"/>
      <c r="X130" s="161" t="s">
        <v>252</v>
      </c>
      <c r="Y130" s="161" t="s">
        <v>154</v>
      </c>
      <c r="Z130" s="151"/>
      <c r="AA130" s="151"/>
      <c r="AB130" s="151"/>
      <c r="AC130" s="151"/>
      <c r="AD130" s="151"/>
      <c r="AE130" s="151"/>
      <c r="AF130" s="151"/>
      <c r="AG130" s="151" t="s">
        <v>253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255"/>
      <c r="D131" s="256"/>
      <c r="E131" s="256"/>
      <c r="F131" s="256"/>
      <c r="G131" s="256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159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1" x14ac:dyDescent="0.2">
      <c r="A132" s="175">
        <v>25</v>
      </c>
      <c r="B132" s="176" t="s">
        <v>258</v>
      </c>
      <c r="C132" s="184" t="s">
        <v>259</v>
      </c>
      <c r="D132" s="177" t="s">
        <v>197</v>
      </c>
      <c r="E132" s="178">
        <v>3.47</v>
      </c>
      <c r="F132" s="179"/>
      <c r="G132" s="180">
        <f>ROUND(E132*F132,2)</f>
        <v>0</v>
      </c>
      <c r="H132" s="179"/>
      <c r="I132" s="180">
        <f>ROUND(E132*H132,2)</f>
        <v>0</v>
      </c>
      <c r="J132" s="179"/>
      <c r="K132" s="180">
        <f>ROUND(E132*J132,2)</f>
        <v>0</v>
      </c>
      <c r="L132" s="180">
        <v>21</v>
      </c>
      <c r="M132" s="180">
        <f>G132*(1+L132/100)</f>
        <v>0</v>
      </c>
      <c r="N132" s="178">
        <v>0</v>
      </c>
      <c r="O132" s="178">
        <f>ROUND(E132*N132,2)</f>
        <v>0</v>
      </c>
      <c r="P132" s="178">
        <v>0</v>
      </c>
      <c r="Q132" s="178">
        <f>ROUND(E132*P132,2)</f>
        <v>0</v>
      </c>
      <c r="R132" s="180" t="s">
        <v>251</v>
      </c>
      <c r="S132" s="180" t="s">
        <v>152</v>
      </c>
      <c r="T132" s="181" t="s">
        <v>152</v>
      </c>
      <c r="U132" s="161">
        <v>0</v>
      </c>
      <c r="V132" s="161">
        <f>ROUND(E132*U132,2)</f>
        <v>0</v>
      </c>
      <c r="W132" s="161"/>
      <c r="X132" s="161" t="s">
        <v>252</v>
      </c>
      <c r="Y132" s="161" t="s">
        <v>154</v>
      </c>
      <c r="Z132" s="151"/>
      <c r="AA132" s="151"/>
      <c r="AB132" s="151"/>
      <c r="AC132" s="151"/>
      <c r="AD132" s="151"/>
      <c r="AE132" s="151"/>
      <c r="AF132" s="151"/>
      <c r="AG132" s="151" t="s">
        <v>253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">
      <c r="A133" s="158"/>
      <c r="B133" s="159"/>
      <c r="C133" s="253" t="s">
        <v>260</v>
      </c>
      <c r="D133" s="254"/>
      <c r="E133" s="254"/>
      <c r="F133" s="254"/>
      <c r="G133" s="254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255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249"/>
      <c r="D134" s="250"/>
      <c r="E134" s="250"/>
      <c r="F134" s="250"/>
      <c r="G134" s="250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159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x14ac:dyDescent="0.2">
      <c r="A135" s="3"/>
      <c r="B135" s="4"/>
      <c r="C135" s="186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15</v>
      </c>
      <c r="AF135">
        <v>21</v>
      </c>
      <c r="AG135" t="s">
        <v>132</v>
      </c>
    </row>
    <row r="136" spans="1:60" x14ac:dyDescent="0.2">
      <c r="A136" s="154"/>
      <c r="B136" s="155" t="s">
        <v>29</v>
      </c>
      <c r="C136" s="187"/>
      <c r="D136" s="156"/>
      <c r="E136" s="157"/>
      <c r="F136" s="157"/>
      <c r="G136" s="174">
        <f>G8+G56+G98+G106+G110+G120+G126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261</v>
      </c>
    </row>
    <row r="137" spans="1:60" x14ac:dyDescent="0.2">
      <c r="C137" s="188"/>
      <c r="D137" s="10"/>
      <c r="AG137" t="s">
        <v>262</v>
      </c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 formatRows="0"/>
  <mergeCells count="42">
    <mergeCell ref="C14:G14"/>
    <mergeCell ref="A1:G1"/>
    <mergeCell ref="C2:G2"/>
    <mergeCell ref="C3:G3"/>
    <mergeCell ref="C4:G4"/>
    <mergeCell ref="C12:G12"/>
    <mergeCell ref="C55:G55"/>
    <mergeCell ref="C21:G21"/>
    <mergeCell ref="C23:G23"/>
    <mergeCell ref="C26:G26"/>
    <mergeCell ref="C28:G28"/>
    <mergeCell ref="C31:G31"/>
    <mergeCell ref="C36:G36"/>
    <mergeCell ref="C38:G38"/>
    <mergeCell ref="C40:G40"/>
    <mergeCell ref="C45:G45"/>
    <mergeCell ref="C47:G47"/>
    <mergeCell ref="C50:G50"/>
    <mergeCell ref="C102:G102"/>
    <mergeCell ref="C58:G58"/>
    <mergeCell ref="C63:G63"/>
    <mergeCell ref="C65:G65"/>
    <mergeCell ref="C69:G69"/>
    <mergeCell ref="C71:G71"/>
    <mergeCell ref="C75:G75"/>
    <mergeCell ref="C80:G80"/>
    <mergeCell ref="C82:G82"/>
    <mergeCell ref="C87:G87"/>
    <mergeCell ref="C92:G92"/>
    <mergeCell ref="C97:G97"/>
    <mergeCell ref="C134:G134"/>
    <mergeCell ref="C105:G105"/>
    <mergeCell ref="C108:G108"/>
    <mergeCell ref="C109:G109"/>
    <mergeCell ref="C114:G114"/>
    <mergeCell ref="C116:G116"/>
    <mergeCell ref="C119:G119"/>
    <mergeCell ref="C125:G125"/>
    <mergeCell ref="C128:G128"/>
    <mergeCell ref="C129:G129"/>
    <mergeCell ref="C131:G131"/>
    <mergeCell ref="C133:G1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50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50" t="s">
        <v>8</v>
      </c>
      <c r="B3" s="49" t="s">
        <v>47</v>
      </c>
      <c r="C3" s="258" t="s">
        <v>48</v>
      </c>
      <c r="D3" s="259"/>
      <c r="E3" s="259"/>
      <c r="F3" s="259"/>
      <c r="G3" s="260"/>
      <c r="AC3" s="125" t="s">
        <v>121</v>
      </c>
      <c r="AG3" t="s">
        <v>122</v>
      </c>
    </row>
    <row r="4" spans="1:60" ht="24.95" customHeight="1" x14ac:dyDescent="0.2">
      <c r="A4" s="144" t="s">
        <v>9</v>
      </c>
      <c r="B4" s="145" t="s">
        <v>51</v>
      </c>
      <c r="C4" s="261" t="s">
        <v>52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7" t="s">
        <v>124</v>
      </c>
      <c r="B6" s="149" t="s">
        <v>125</v>
      </c>
      <c r="C6" s="149" t="s">
        <v>126</v>
      </c>
      <c r="D6" s="148" t="s">
        <v>127</v>
      </c>
      <c r="E6" s="147" t="s">
        <v>128</v>
      </c>
      <c r="F6" s="146" t="s">
        <v>129</v>
      </c>
      <c r="G6" s="147" t="s">
        <v>29</v>
      </c>
      <c r="H6" s="150" t="s">
        <v>30</v>
      </c>
      <c r="I6" s="150" t="s">
        <v>130</v>
      </c>
      <c r="J6" s="150" t="s">
        <v>31</v>
      </c>
      <c r="K6" s="150" t="s">
        <v>131</v>
      </c>
      <c r="L6" s="150" t="s">
        <v>132</v>
      </c>
      <c r="M6" s="150" t="s">
        <v>133</v>
      </c>
      <c r="N6" s="150" t="s">
        <v>134</v>
      </c>
      <c r="O6" s="150" t="s">
        <v>135</v>
      </c>
      <c r="P6" s="150" t="s">
        <v>136</v>
      </c>
      <c r="Q6" s="150" t="s">
        <v>137</v>
      </c>
      <c r="R6" s="150" t="s">
        <v>138</v>
      </c>
      <c r="S6" s="150" t="s">
        <v>139</v>
      </c>
      <c r="T6" s="150" t="s">
        <v>140</v>
      </c>
      <c r="U6" s="150" t="s">
        <v>141</v>
      </c>
      <c r="V6" s="150" t="s">
        <v>142</v>
      </c>
      <c r="W6" s="150" t="s">
        <v>143</v>
      </c>
      <c r="X6" s="150" t="s">
        <v>144</v>
      </c>
      <c r="Y6" s="150" t="s">
        <v>145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8" t="s">
        <v>146</v>
      </c>
      <c r="B8" s="169" t="s">
        <v>84</v>
      </c>
      <c r="C8" s="183" t="s">
        <v>85</v>
      </c>
      <c r="D8" s="170"/>
      <c r="E8" s="171"/>
      <c r="F8" s="172"/>
      <c r="G8" s="172">
        <f>SUMIF(AG9:AG137,"&lt;&gt;NOR",G9:G137)</f>
        <v>0</v>
      </c>
      <c r="H8" s="172"/>
      <c r="I8" s="172">
        <f>SUM(I9:I137)</f>
        <v>0</v>
      </c>
      <c r="J8" s="172"/>
      <c r="K8" s="172">
        <f>SUM(K9:K137)</f>
        <v>0</v>
      </c>
      <c r="L8" s="172"/>
      <c r="M8" s="172">
        <f>SUM(M9:M137)</f>
        <v>0</v>
      </c>
      <c r="N8" s="171"/>
      <c r="O8" s="171">
        <f>SUM(O9:O137)</f>
        <v>10.63</v>
      </c>
      <c r="P8" s="171"/>
      <c r="Q8" s="171">
        <f>SUM(Q9:Q137)</f>
        <v>161.06</v>
      </c>
      <c r="R8" s="172"/>
      <c r="S8" s="172"/>
      <c r="T8" s="173"/>
      <c r="U8" s="167"/>
      <c r="V8" s="167">
        <f>SUM(V9:V137)</f>
        <v>299.70999999999998</v>
      </c>
      <c r="W8" s="167"/>
      <c r="X8" s="167"/>
      <c r="Y8" s="167"/>
      <c r="AG8" t="s">
        <v>147</v>
      </c>
    </row>
    <row r="9" spans="1:60" ht="22.5" outlineLevel="1" x14ac:dyDescent="0.2">
      <c r="A9" s="175">
        <v>1</v>
      </c>
      <c r="B9" s="176" t="s">
        <v>263</v>
      </c>
      <c r="C9" s="184" t="s">
        <v>264</v>
      </c>
      <c r="D9" s="177" t="s">
        <v>150</v>
      </c>
      <c r="E9" s="178">
        <v>91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0.13800000000000001</v>
      </c>
      <c r="Q9" s="178">
        <f>ROUND(E9*P9,2)</f>
        <v>12.56</v>
      </c>
      <c r="R9" s="180" t="s">
        <v>151</v>
      </c>
      <c r="S9" s="180" t="s">
        <v>152</v>
      </c>
      <c r="T9" s="181" t="s">
        <v>152</v>
      </c>
      <c r="U9" s="161">
        <v>0.16</v>
      </c>
      <c r="V9" s="161">
        <f>ROUND(E9*U9,2)</f>
        <v>14.56</v>
      </c>
      <c r="W9" s="161"/>
      <c r="X9" s="161" t="s">
        <v>153</v>
      </c>
      <c r="Y9" s="161" t="s">
        <v>154</v>
      </c>
      <c r="Z9" s="151"/>
      <c r="AA9" s="151"/>
      <c r="AB9" s="151"/>
      <c r="AC9" s="151"/>
      <c r="AD9" s="151"/>
      <c r="AE9" s="151"/>
      <c r="AF9" s="151"/>
      <c r="AG9" s="151" t="s">
        <v>155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1" t="s">
        <v>265</v>
      </c>
      <c r="D10" s="252"/>
      <c r="E10" s="252"/>
      <c r="F10" s="252"/>
      <c r="G10" s="252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165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85" t="s">
        <v>266</v>
      </c>
      <c r="D11" s="162"/>
      <c r="E11" s="163">
        <v>91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157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85" t="s">
        <v>158</v>
      </c>
      <c r="D12" s="162"/>
      <c r="E12" s="163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157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249"/>
      <c r="D13" s="250"/>
      <c r="E13" s="250"/>
      <c r="F13" s="250"/>
      <c r="G13" s="250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159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75">
        <v>2</v>
      </c>
      <c r="B14" s="176" t="s">
        <v>267</v>
      </c>
      <c r="C14" s="184" t="s">
        <v>268</v>
      </c>
      <c r="D14" s="177" t="s">
        <v>150</v>
      </c>
      <c r="E14" s="178">
        <v>16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8">
        <v>0</v>
      </c>
      <c r="O14" s="178">
        <f>ROUND(E14*N14,2)</f>
        <v>0</v>
      </c>
      <c r="P14" s="178">
        <v>0.22500000000000001</v>
      </c>
      <c r="Q14" s="178">
        <f>ROUND(E14*P14,2)</f>
        <v>3.6</v>
      </c>
      <c r="R14" s="180" t="s">
        <v>151</v>
      </c>
      <c r="S14" s="180" t="s">
        <v>152</v>
      </c>
      <c r="T14" s="181" t="s">
        <v>152</v>
      </c>
      <c r="U14" s="161">
        <v>0.14199999999999999</v>
      </c>
      <c r="V14" s="161">
        <f>ROUND(E14*U14,2)</f>
        <v>2.27</v>
      </c>
      <c r="W14" s="161"/>
      <c r="X14" s="161" t="s">
        <v>153</v>
      </c>
      <c r="Y14" s="161" t="s">
        <v>154</v>
      </c>
      <c r="Z14" s="151"/>
      <c r="AA14" s="151"/>
      <c r="AB14" s="151"/>
      <c r="AC14" s="151"/>
      <c r="AD14" s="151"/>
      <c r="AE14" s="151"/>
      <c r="AF14" s="151"/>
      <c r="AG14" s="151" t="s">
        <v>155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251" t="s">
        <v>265</v>
      </c>
      <c r="D15" s="252"/>
      <c r="E15" s="252"/>
      <c r="F15" s="252"/>
      <c r="G15" s="252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165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85" t="s">
        <v>269</v>
      </c>
      <c r="D16" s="162"/>
      <c r="E16" s="163">
        <v>16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157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85" t="s">
        <v>158</v>
      </c>
      <c r="D17" s="162"/>
      <c r="E17" s="163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157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49"/>
      <c r="D18" s="250"/>
      <c r="E18" s="250"/>
      <c r="F18" s="250"/>
      <c r="G18" s="250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159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5">
        <v>3</v>
      </c>
      <c r="B19" s="176" t="s">
        <v>270</v>
      </c>
      <c r="C19" s="184" t="s">
        <v>271</v>
      </c>
      <c r="D19" s="177" t="s">
        <v>150</v>
      </c>
      <c r="E19" s="178">
        <v>120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8">
        <v>0</v>
      </c>
      <c r="O19" s="178">
        <f>ROUND(E19*N19,2)</f>
        <v>0</v>
      </c>
      <c r="P19" s="178">
        <v>0.33</v>
      </c>
      <c r="Q19" s="178">
        <f>ROUND(E19*P19,2)</f>
        <v>39.6</v>
      </c>
      <c r="R19" s="180" t="s">
        <v>151</v>
      </c>
      <c r="S19" s="180" t="s">
        <v>152</v>
      </c>
      <c r="T19" s="181" t="s">
        <v>152</v>
      </c>
      <c r="U19" s="161">
        <v>0.3135</v>
      </c>
      <c r="V19" s="161">
        <f>ROUND(E19*U19,2)</f>
        <v>37.619999999999997</v>
      </c>
      <c r="W19" s="161"/>
      <c r="X19" s="161" t="s">
        <v>153</v>
      </c>
      <c r="Y19" s="161" t="s">
        <v>154</v>
      </c>
      <c r="Z19" s="151"/>
      <c r="AA19" s="151"/>
      <c r="AB19" s="151"/>
      <c r="AC19" s="151"/>
      <c r="AD19" s="151"/>
      <c r="AE19" s="151"/>
      <c r="AF19" s="151"/>
      <c r="AG19" s="151" t="s">
        <v>155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85" t="s">
        <v>272</v>
      </c>
      <c r="D20" s="162"/>
      <c r="E20" s="163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157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85" t="s">
        <v>273</v>
      </c>
      <c r="D21" s="162"/>
      <c r="E21" s="163">
        <v>13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157</v>
      </c>
      <c r="AH21" s="151">
        <v>5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85" t="s">
        <v>274</v>
      </c>
      <c r="D22" s="162"/>
      <c r="E22" s="163">
        <v>16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157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85" t="s">
        <v>275</v>
      </c>
      <c r="D23" s="162"/>
      <c r="E23" s="163">
        <v>91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157</v>
      </c>
      <c r="AH23" s="151">
        <v>5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85" t="s">
        <v>276</v>
      </c>
      <c r="D24" s="162"/>
      <c r="E24" s="163"/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157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249"/>
      <c r="D25" s="250"/>
      <c r="E25" s="250"/>
      <c r="F25" s="250"/>
      <c r="G25" s="250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159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75">
        <v>4</v>
      </c>
      <c r="B26" s="176" t="s">
        <v>148</v>
      </c>
      <c r="C26" s="184" t="s">
        <v>149</v>
      </c>
      <c r="D26" s="177" t="s">
        <v>150</v>
      </c>
      <c r="E26" s="178">
        <v>178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78">
        <v>0</v>
      </c>
      <c r="O26" s="178">
        <f>ROUND(E26*N26,2)</f>
        <v>0</v>
      </c>
      <c r="P26" s="178">
        <v>0.33</v>
      </c>
      <c r="Q26" s="178">
        <f>ROUND(E26*P26,2)</f>
        <v>58.74</v>
      </c>
      <c r="R26" s="180" t="s">
        <v>151</v>
      </c>
      <c r="S26" s="180" t="s">
        <v>152</v>
      </c>
      <c r="T26" s="181" t="s">
        <v>152</v>
      </c>
      <c r="U26" s="161">
        <v>0.52649999999999997</v>
      </c>
      <c r="V26" s="161">
        <f>ROUND(E26*U26,2)</f>
        <v>93.72</v>
      </c>
      <c r="W26" s="161"/>
      <c r="X26" s="161" t="s">
        <v>153</v>
      </c>
      <c r="Y26" s="161" t="s">
        <v>154</v>
      </c>
      <c r="Z26" s="151"/>
      <c r="AA26" s="151"/>
      <c r="AB26" s="151"/>
      <c r="AC26" s="151"/>
      <c r="AD26" s="151"/>
      <c r="AE26" s="151"/>
      <c r="AF26" s="151"/>
      <c r="AG26" s="151" t="s">
        <v>155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85" t="s">
        <v>277</v>
      </c>
      <c r="D27" s="162"/>
      <c r="E27" s="163">
        <v>58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157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85" t="s">
        <v>158</v>
      </c>
      <c r="D28" s="162"/>
      <c r="E28" s="163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157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85" t="s">
        <v>168</v>
      </c>
      <c r="D29" s="162"/>
      <c r="E29" s="163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157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85" t="s">
        <v>272</v>
      </c>
      <c r="D30" s="162"/>
      <c r="E30" s="163"/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157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85" t="s">
        <v>273</v>
      </c>
      <c r="D31" s="162"/>
      <c r="E31" s="163">
        <v>13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157</v>
      </c>
      <c r="AH31" s="151">
        <v>5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85" t="s">
        <v>274</v>
      </c>
      <c r="D32" s="162"/>
      <c r="E32" s="163">
        <v>16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157</v>
      </c>
      <c r="AH32" s="151">
        <v>5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85" t="s">
        <v>275</v>
      </c>
      <c r="D33" s="162"/>
      <c r="E33" s="163">
        <v>91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157</v>
      </c>
      <c r="AH33" s="151">
        <v>5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85" t="s">
        <v>168</v>
      </c>
      <c r="D34" s="162"/>
      <c r="E34" s="163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157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85" t="s">
        <v>276</v>
      </c>
      <c r="D35" s="162"/>
      <c r="E35" s="163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157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249"/>
      <c r="D36" s="250"/>
      <c r="E36" s="250"/>
      <c r="F36" s="250"/>
      <c r="G36" s="250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159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5">
        <v>5</v>
      </c>
      <c r="B37" s="176" t="s">
        <v>278</v>
      </c>
      <c r="C37" s="184" t="s">
        <v>279</v>
      </c>
      <c r="D37" s="177" t="s">
        <v>150</v>
      </c>
      <c r="E37" s="178">
        <v>13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78">
        <v>0</v>
      </c>
      <c r="O37" s="178">
        <f>ROUND(E37*N37,2)</f>
        <v>0</v>
      </c>
      <c r="P37" s="178">
        <v>0.33</v>
      </c>
      <c r="Q37" s="178">
        <f>ROUND(E37*P37,2)</f>
        <v>4.29</v>
      </c>
      <c r="R37" s="180" t="s">
        <v>151</v>
      </c>
      <c r="S37" s="180" t="s">
        <v>152</v>
      </c>
      <c r="T37" s="181" t="s">
        <v>152</v>
      </c>
      <c r="U37" s="161">
        <v>0.625</v>
      </c>
      <c r="V37" s="161">
        <f>ROUND(E37*U37,2)</f>
        <v>8.1300000000000008</v>
      </c>
      <c r="W37" s="161"/>
      <c r="X37" s="161" t="s">
        <v>153</v>
      </c>
      <c r="Y37" s="161" t="s">
        <v>154</v>
      </c>
      <c r="Z37" s="151"/>
      <c r="AA37" s="151"/>
      <c r="AB37" s="151"/>
      <c r="AC37" s="151"/>
      <c r="AD37" s="151"/>
      <c r="AE37" s="151"/>
      <c r="AF37" s="151"/>
      <c r="AG37" s="151" t="s">
        <v>155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85" t="s">
        <v>280</v>
      </c>
      <c r="D38" s="162"/>
      <c r="E38" s="163">
        <v>13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157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85" t="s">
        <v>158</v>
      </c>
      <c r="D39" s="162"/>
      <c r="E39" s="163"/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157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85" t="s">
        <v>281</v>
      </c>
      <c r="D40" s="162"/>
      <c r="E40" s="163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157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49"/>
      <c r="D41" s="250"/>
      <c r="E41" s="250"/>
      <c r="F41" s="250"/>
      <c r="G41" s="250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159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75">
        <v>6</v>
      </c>
      <c r="B42" s="176" t="s">
        <v>282</v>
      </c>
      <c r="C42" s="184" t="s">
        <v>283</v>
      </c>
      <c r="D42" s="177" t="s">
        <v>150</v>
      </c>
      <c r="E42" s="178">
        <v>14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78">
        <v>0</v>
      </c>
      <c r="O42" s="178">
        <f>ROUND(E42*N42,2)</f>
        <v>0</v>
      </c>
      <c r="P42" s="178">
        <v>8.7999999999999995E-2</v>
      </c>
      <c r="Q42" s="178">
        <f>ROUND(E42*P42,2)</f>
        <v>1.23</v>
      </c>
      <c r="R42" s="180" t="s">
        <v>151</v>
      </c>
      <c r="S42" s="180" t="s">
        <v>152</v>
      </c>
      <c r="T42" s="181" t="s">
        <v>152</v>
      </c>
      <c r="U42" s="161">
        <v>7.1999999999999995E-2</v>
      </c>
      <c r="V42" s="161">
        <f>ROUND(E42*U42,2)</f>
        <v>1.01</v>
      </c>
      <c r="W42" s="161"/>
      <c r="X42" s="161" t="s">
        <v>153</v>
      </c>
      <c r="Y42" s="161" t="s">
        <v>154</v>
      </c>
      <c r="Z42" s="151"/>
      <c r="AA42" s="151"/>
      <c r="AB42" s="151"/>
      <c r="AC42" s="151"/>
      <c r="AD42" s="151"/>
      <c r="AE42" s="151"/>
      <c r="AF42" s="151"/>
      <c r="AG42" s="151" t="s">
        <v>155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2" x14ac:dyDescent="0.2">
      <c r="A43" s="158"/>
      <c r="B43" s="159"/>
      <c r="C43" s="251" t="s">
        <v>284</v>
      </c>
      <c r="D43" s="252"/>
      <c r="E43" s="252"/>
      <c r="F43" s="252"/>
      <c r="G43" s="252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165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82" t="str">
        <f>C43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85" t="s">
        <v>285</v>
      </c>
      <c r="D44" s="162"/>
      <c r="E44" s="163">
        <v>14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157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85" t="s">
        <v>158</v>
      </c>
      <c r="D45" s="162"/>
      <c r="E45" s="163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157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85" t="s">
        <v>286</v>
      </c>
      <c r="D46" s="162"/>
      <c r="E46" s="163"/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157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49"/>
      <c r="D47" s="250"/>
      <c r="E47" s="250"/>
      <c r="F47" s="250"/>
      <c r="G47" s="250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159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5">
        <v>7</v>
      </c>
      <c r="B48" s="176" t="s">
        <v>287</v>
      </c>
      <c r="C48" s="184" t="s">
        <v>288</v>
      </c>
      <c r="D48" s="177" t="s">
        <v>289</v>
      </c>
      <c r="E48" s="178">
        <v>152</v>
      </c>
      <c r="F48" s="179"/>
      <c r="G48" s="180">
        <f>ROUND(E48*F48,2)</f>
        <v>0</v>
      </c>
      <c r="H48" s="179"/>
      <c r="I48" s="180">
        <f>ROUND(E48*H48,2)</f>
        <v>0</v>
      </c>
      <c r="J48" s="179"/>
      <c r="K48" s="180">
        <f>ROUND(E48*J48,2)</f>
        <v>0</v>
      </c>
      <c r="L48" s="180">
        <v>21</v>
      </c>
      <c r="M48" s="180">
        <f>G48*(1+L48/100)</f>
        <v>0</v>
      </c>
      <c r="N48" s="178">
        <v>0</v>
      </c>
      <c r="O48" s="178">
        <f>ROUND(E48*N48,2)</f>
        <v>0</v>
      </c>
      <c r="P48" s="178">
        <v>0.27</v>
      </c>
      <c r="Q48" s="178">
        <f>ROUND(E48*P48,2)</f>
        <v>41.04</v>
      </c>
      <c r="R48" s="180" t="s">
        <v>151</v>
      </c>
      <c r="S48" s="180" t="s">
        <v>152</v>
      </c>
      <c r="T48" s="181" t="s">
        <v>152</v>
      </c>
      <c r="U48" s="161">
        <v>0.123</v>
      </c>
      <c r="V48" s="161">
        <f>ROUND(E48*U48,2)</f>
        <v>18.7</v>
      </c>
      <c r="W48" s="161"/>
      <c r="X48" s="161" t="s">
        <v>153</v>
      </c>
      <c r="Y48" s="161" t="s">
        <v>154</v>
      </c>
      <c r="Z48" s="151"/>
      <c r="AA48" s="151"/>
      <c r="AB48" s="151"/>
      <c r="AC48" s="151"/>
      <c r="AD48" s="151"/>
      <c r="AE48" s="151"/>
      <c r="AF48" s="151"/>
      <c r="AG48" s="151" t="s">
        <v>155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51" t="s">
        <v>290</v>
      </c>
      <c r="D49" s="252"/>
      <c r="E49" s="252"/>
      <c r="F49" s="252"/>
      <c r="G49" s="252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165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82" t="str">
        <f>C49</f>
        <v>s vybouráním lože, s přemístěním hmot na skládku na vzdálenost do 3 m nebo naložením na dopravní prostředek</v>
      </c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85" t="s">
        <v>291</v>
      </c>
      <c r="D50" s="162"/>
      <c r="E50" s="163">
        <v>17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157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85" t="s">
        <v>292</v>
      </c>
      <c r="D51" s="162"/>
      <c r="E51" s="163">
        <v>135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157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85" t="s">
        <v>158</v>
      </c>
      <c r="D52" s="162"/>
      <c r="E52" s="163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157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249"/>
      <c r="D53" s="250"/>
      <c r="E53" s="250"/>
      <c r="F53" s="250"/>
      <c r="G53" s="250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159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5">
        <v>8</v>
      </c>
      <c r="B54" s="176" t="s">
        <v>205</v>
      </c>
      <c r="C54" s="184" t="s">
        <v>206</v>
      </c>
      <c r="D54" s="177" t="s">
        <v>162</v>
      </c>
      <c r="E54" s="178">
        <v>145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80" t="s">
        <v>163</v>
      </c>
      <c r="S54" s="180" t="s">
        <v>152</v>
      </c>
      <c r="T54" s="181" t="s">
        <v>152</v>
      </c>
      <c r="U54" s="161">
        <v>0.42199999999999999</v>
      </c>
      <c r="V54" s="161">
        <f>ROUND(E54*U54,2)</f>
        <v>61.19</v>
      </c>
      <c r="W54" s="161"/>
      <c r="X54" s="161" t="s">
        <v>153</v>
      </c>
      <c r="Y54" s="161" t="s">
        <v>154</v>
      </c>
      <c r="Z54" s="151"/>
      <c r="AA54" s="151"/>
      <c r="AB54" s="151"/>
      <c r="AC54" s="151"/>
      <c r="AD54" s="151"/>
      <c r="AE54" s="151"/>
      <c r="AF54" s="151"/>
      <c r="AG54" s="151" t="s">
        <v>155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251" t="s">
        <v>207</v>
      </c>
      <c r="D55" s="252"/>
      <c r="E55" s="252"/>
      <c r="F55" s="252"/>
      <c r="G55" s="252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165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82" t="str">
        <f>C55</f>
        <v>s přemístěním výkopku v příčných profilech na vzdálenost do 15 m nebo s naložením na dopravní prostředek.</v>
      </c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85" t="s">
        <v>293</v>
      </c>
      <c r="D56" s="162"/>
      <c r="E56" s="163">
        <v>145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157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85" t="s">
        <v>176</v>
      </c>
      <c r="D57" s="162"/>
      <c r="E57" s="163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157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249"/>
      <c r="D58" s="250"/>
      <c r="E58" s="250"/>
      <c r="F58" s="250"/>
      <c r="G58" s="250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159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5">
        <v>9</v>
      </c>
      <c r="B59" s="176" t="s">
        <v>212</v>
      </c>
      <c r="C59" s="184" t="s">
        <v>213</v>
      </c>
      <c r="D59" s="177" t="s">
        <v>162</v>
      </c>
      <c r="E59" s="178">
        <v>145</v>
      </c>
      <c r="F59" s="179"/>
      <c r="G59" s="180">
        <f>ROUND(E59*F59,2)</f>
        <v>0</v>
      </c>
      <c r="H59" s="179"/>
      <c r="I59" s="180">
        <f>ROUND(E59*H59,2)</f>
        <v>0</v>
      </c>
      <c r="J59" s="179"/>
      <c r="K59" s="180">
        <f>ROUND(E59*J59,2)</f>
        <v>0</v>
      </c>
      <c r="L59" s="180">
        <v>21</v>
      </c>
      <c r="M59" s="180">
        <f>G59*(1+L59/100)</f>
        <v>0</v>
      </c>
      <c r="N59" s="178">
        <v>0</v>
      </c>
      <c r="O59" s="178">
        <f>ROUND(E59*N59,2)</f>
        <v>0</v>
      </c>
      <c r="P59" s="178">
        <v>0</v>
      </c>
      <c r="Q59" s="178">
        <f>ROUND(E59*P59,2)</f>
        <v>0</v>
      </c>
      <c r="R59" s="180" t="s">
        <v>163</v>
      </c>
      <c r="S59" s="180" t="s">
        <v>152</v>
      </c>
      <c r="T59" s="181" t="s">
        <v>152</v>
      </c>
      <c r="U59" s="161">
        <v>8.7999999999999995E-2</v>
      </c>
      <c r="V59" s="161">
        <f>ROUND(E59*U59,2)</f>
        <v>12.76</v>
      </c>
      <c r="W59" s="161"/>
      <c r="X59" s="161" t="s">
        <v>153</v>
      </c>
      <c r="Y59" s="161" t="s">
        <v>154</v>
      </c>
      <c r="Z59" s="151"/>
      <c r="AA59" s="151"/>
      <c r="AB59" s="151"/>
      <c r="AC59" s="151"/>
      <c r="AD59" s="151"/>
      <c r="AE59" s="151"/>
      <c r="AF59" s="151"/>
      <c r="AG59" s="151" t="s">
        <v>155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251" t="s">
        <v>207</v>
      </c>
      <c r="D60" s="252"/>
      <c r="E60" s="252"/>
      <c r="F60" s="252"/>
      <c r="G60" s="252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165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82" t="str">
        <f>C60</f>
        <v>s přemístěním výkopku v příčných profilech na vzdálenost do 15 m nebo s naložením na dopravní prostředek.</v>
      </c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85" t="s">
        <v>294</v>
      </c>
      <c r="D61" s="162"/>
      <c r="E61" s="163">
        <v>145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157</v>
      </c>
      <c r="AH61" s="151">
        <v>5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249"/>
      <c r="D62" s="250"/>
      <c r="E62" s="250"/>
      <c r="F62" s="250"/>
      <c r="G62" s="250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159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75">
        <v>10</v>
      </c>
      <c r="B63" s="176" t="s">
        <v>160</v>
      </c>
      <c r="C63" s="184" t="s">
        <v>161</v>
      </c>
      <c r="D63" s="177" t="s">
        <v>162</v>
      </c>
      <c r="E63" s="178">
        <v>59.4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80" t="s">
        <v>163</v>
      </c>
      <c r="S63" s="180" t="s">
        <v>152</v>
      </c>
      <c r="T63" s="181" t="s">
        <v>152</v>
      </c>
      <c r="U63" s="161">
        <v>1.0999999999999999E-2</v>
      </c>
      <c r="V63" s="161">
        <f>ROUND(E63*U63,2)</f>
        <v>0.65</v>
      </c>
      <c r="W63" s="161"/>
      <c r="X63" s="161" t="s">
        <v>153</v>
      </c>
      <c r="Y63" s="161" t="s">
        <v>154</v>
      </c>
      <c r="Z63" s="151"/>
      <c r="AA63" s="151"/>
      <c r="AB63" s="151"/>
      <c r="AC63" s="151"/>
      <c r="AD63" s="151"/>
      <c r="AE63" s="151"/>
      <c r="AF63" s="151"/>
      <c r="AG63" s="151" t="s">
        <v>155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251" t="s">
        <v>164</v>
      </c>
      <c r="D64" s="252"/>
      <c r="E64" s="252"/>
      <c r="F64" s="252"/>
      <c r="G64" s="252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165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">
      <c r="A65" s="158"/>
      <c r="B65" s="159"/>
      <c r="C65" s="185" t="s">
        <v>295</v>
      </c>
      <c r="D65" s="162"/>
      <c r="E65" s="163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157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185" t="s">
        <v>296</v>
      </c>
      <c r="D66" s="162"/>
      <c r="E66" s="163">
        <v>151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157</v>
      </c>
      <c r="AH66" s="151">
        <v>5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85" t="s">
        <v>297</v>
      </c>
      <c r="D67" s="162"/>
      <c r="E67" s="163">
        <v>-145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157</v>
      </c>
      <c r="AH67" s="151">
        <v>5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1" t="s">
        <v>298</v>
      </c>
      <c r="D68" s="189"/>
      <c r="E68" s="190">
        <v>6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157</v>
      </c>
      <c r="AH68" s="151">
        <v>1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85" t="s">
        <v>169</v>
      </c>
      <c r="D69" s="162"/>
      <c r="E69" s="163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157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85" t="s">
        <v>299</v>
      </c>
      <c r="D70" s="162"/>
      <c r="E70" s="163">
        <v>335.85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157</v>
      </c>
      <c r="AH70" s="151">
        <v>5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85" t="s">
        <v>300</v>
      </c>
      <c r="D71" s="162"/>
      <c r="E71" s="163">
        <v>-117.45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157</v>
      </c>
      <c r="AH71" s="151">
        <v>5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85" t="s">
        <v>301</v>
      </c>
      <c r="D72" s="162"/>
      <c r="E72" s="163">
        <v>-165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157</v>
      </c>
      <c r="AH72" s="151">
        <v>5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">
      <c r="A73" s="158"/>
      <c r="B73" s="159"/>
      <c r="C73" s="249"/>
      <c r="D73" s="250"/>
      <c r="E73" s="250"/>
      <c r="F73" s="250"/>
      <c r="G73" s="250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159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33.75" outlineLevel="1" x14ac:dyDescent="0.2">
      <c r="A74" s="175">
        <v>11</v>
      </c>
      <c r="B74" s="176" t="s">
        <v>172</v>
      </c>
      <c r="C74" s="184" t="s">
        <v>173</v>
      </c>
      <c r="D74" s="177" t="s">
        <v>162</v>
      </c>
      <c r="E74" s="178">
        <v>165</v>
      </c>
      <c r="F74" s="179"/>
      <c r="G74" s="180">
        <f>ROUND(E74*F74,2)</f>
        <v>0</v>
      </c>
      <c r="H74" s="179"/>
      <c r="I74" s="180">
        <f>ROUND(E74*H74,2)</f>
        <v>0</v>
      </c>
      <c r="J74" s="179"/>
      <c r="K74" s="180">
        <f>ROUND(E74*J74,2)</f>
        <v>0</v>
      </c>
      <c r="L74" s="180">
        <v>21</v>
      </c>
      <c r="M74" s="180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80" t="s">
        <v>163</v>
      </c>
      <c r="S74" s="180" t="s">
        <v>152</v>
      </c>
      <c r="T74" s="181" t="s">
        <v>152</v>
      </c>
      <c r="U74" s="161">
        <v>4.2999999999999997E-2</v>
      </c>
      <c r="V74" s="161">
        <f>ROUND(E74*U74,2)</f>
        <v>7.1</v>
      </c>
      <c r="W74" s="161"/>
      <c r="X74" s="161" t="s">
        <v>153</v>
      </c>
      <c r="Y74" s="161" t="s">
        <v>154</v>
      </c>
      <c r="Z74" s="151"/>
      <c r="AA74" s="151"/>
      <c r="AB74" s="151"/>
      <c r="AC74" s="151"/>
      <c r="AD74" s="151"/>
      <c r="AE74" s="151"/>
      <c r="AF74" s="151"/>
      <c r="AG74" s="151" t="s">
        <v>155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251" t="s">
        <v>174</v>
      </c>
      <c r="D75" s="252"/>
      <c r="E75" s="252"/>
      <c r="F75" s="252"/>
      <c r="G75" s="252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165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2" x14ac:dyDescent="0.2">
      <c r="A76" s="158"/>
      <c r="B76" s="159"/>
      <c r="C76" s="185" t="s">
        <v>302</v>
      </c>
      <c r="D76" s="162"/>
      <c r="E76" s="163">
        <v>165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157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85" t="s">
        <v>176</v>
      </c>
      <c r="D77" s="162"/>
      <c r="E77" s="163"/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157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249"/>
      <c r="D78" s="250"/>
      <c r="E78" s="250"/>
      <c r="F78" s="250"/>
      <c r="G78" s="250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159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33.75" outlineLevel="1" x14ac:dyDescent="0.2">
      <c r="A79" s="175">
        <v>12</v>
      </c>
      <c r="B79" s="176" t="s">
        <v>177</v>
      </c>
      <c r="C79" s="184" t="s">
        <v>178</v>
      </c>
      <c r="D79" s="177" t="s">
        <v>162</v>
      </c>
      <c r="E79" s="178">
        <v>151</v>
      </c>
      <c r="F79" s="179"/>
      <c r="G79" s="180">
        <f>ROUND(E79*F79,2)</f>
        <v>0</v>
      </c>
      <c r="H79" s="179"/>
      <c r="I79" s="180">
        <f>ROUND(E79*H79,2)</f>
        <v>0</v>
      </c>
      <c r="J79" s="179"/>
      <c r="K79" s="180">
        <f>ROUND(E79*J79,2)</f>
        <v>0</v>
      </c>
      <c r="L79" s="180">
        <v>21</v>
      </c>
      <c r="M79" s="180">
        <f>G79*(1+L79/100)</f>
        <v>0</v>
      </c>
      <c r="N79" s="178">
        <v>0</v>
      </c>
      <c r="O79" s="178">
        <f>ROUND(E79*N79,2)</f>
        <v>0</v>
      </c>
      <c r="P79" s="178">
        <v>0</v>
      </c>
      <c r="Q79" s="178">
        <f>ROUND(E79*P79,2)</f>
        <v>0</v>
      </c>
      <c r="R79" s="180" t="s">
        <v>163</v>
      </c>
      <c r="S79" s="180" t="s">
        <v>152</v>
      </c>
      <c r="T79" s="181" t="s">
        <v>152</v>
      </c>
      <c r="U79" s="161">
        <v>6.8000000000000005E-2</v>
      </c>
      <c r="V79" s="161">
        <f>ROUND(E79*U79,2)</f>
        <v>10.27</v>
      </c>
      <c r="W79" s="161"/>
      <c r="X79" s="161" t="s">
        <v>153</v>
      </c>
      <c r="Y79" s="161" t="s">
        <v>154</v>
      </c>
      <c r="Z79" s="151"/>
      <c r="AA79" s="151"/>
      <c r="AB79" s="151"/>
      <c r="AC79" s="151"/>
      <c r="AD79" s="151"/>
      <c r="AE79" s="151"/>
      <c r="AF79" s="151"/>
      <c r="AG79" s="151" t="s">
        <v>155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">
      <c r="A80" s="158"/>
      <c r="B80" s="159"/>
      <c r="C80" s="251" t="s">
        <v>174</v>
      </c>
      <c r="D80" s="252"/>
      <c r="E80" s="252"/>
      <c r="F80" s="252"/>
      <c r="G80" s="252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165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85" t="s">
        <v>303</v>
      </c>
      <c r="D81" s="162"/>
      <c r="E81" s="163">
        <v>151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157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85" t="s">
        <v>158</v>
      </c>
      <c r="D82" s="162"/>
      <c r="E82" s="163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157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49"/>
      <c r="D83" s="250"/>
      <c r="E83" s="250"/>
      <c r="F83" s="250"/>
      <c r="G83" s="250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159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75">
        <v>13</v>
      </c>
      <c r="B84" s="176" t="s">
        <v>180</v>
      </c>
      <c r="C84" s="184" t="s">
        <v>181</v>
      </c>
      <c r="D84" s="177" t="s">
        <v>162</v>
      </c>
      <c r="E84" s="178">
        <v>53.4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78">
        <v>0</v>
      </c>
      <c r="O84" s="178">
        <f>ROUND(E84*N84,2)</f>
        <v>0</v>
      </c>
      <c r="P84" s="178">
        <v>0</v>
      </c>
      <c r="Q84" s="178">
        <f>ROUND(E84*P84,2)</f>
        <v>0</v>
      </c>
      <c r="R84" s="180" t="s">
        <v>163</v>
      </c>
      <c r="S84" s="180" t="s">
        <v>152</v>
      </c>
      <c r="T84" s="181" t="s">
        <v>152</v>
      </c>
      <c r="U84" s="161">
        <v>8.9999999999999993E-3</v>
      </c>
      <c r="V84" s="161">
        <f>ROUND(E84*U84,2)</f>
        <v>0.48</v>
      </c>
      <c r="W84" s="161"/>
      <c r="X84" s="161" t="s">
        <v>153</v>
      </c>
      <c r="Y84" s="161" t="s">
        <v>154</v>
      </c>
      <c r="Z84" s="151"/>
      <c r="AA84" s="151"/>
      <c r="AB84" s="151"/>
      <c r="AC84" s="151"/>
      <c r="AD84" s="151"/>
      <c r="AE84" s="151"/>
      <c r="AF84" s="151"/>
      <c r="AG84" s="151" t="s">
        <v>155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85" t="s">
        <v>169</v>
      </c>
      <c r="D85" s="162"/>
      <c r="E85" s="163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157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85" t="s">
        <v>299</v>
      </c>
      <c r="D86" s="162"/>
      <c r="E86" s="163">
        <v>335.85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157</v>
      </c>
      <c r="AH86" s="151">
        <v>5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85" t="s">
        <v>300</v>
      </c>
      <c r="D87" s="162"/>
      <c r="E87" s="163">
        <v>-117.45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157</v>
      </c>
      <c r="AH87" s="151">
        <v>5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85" t="s">
        <v>301</v>
      </c>
      <c r="D88" s="162"/>
      <c r="E88" s="163">
        <v>-165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157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49"/>
      <c r="D89" s="250"/>
      <c r="E89" s="250"/>
      <c r="F89" s="250"/>
      <c r="G89" s="250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159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5">
        <v>14</v>
      </c>
      <c r="B90" s="176" t="s">
        <v>182</v>
      </c>
      <c r="C90" s="184" t="s">
        <v>183</v>
      </c>
      <c r="D90" s="177" t="s">
        <v>150</v>
      </c>
      <c r="E90" s="178">
        <v>1562.4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78">
        <v>0</v>
      </c>
      <c r="O90" s="178">
        <f>ROUND(E90*N90,2)</f>
        <v>0</v>
      </c>
      <c r="P90" s="178">
        <v>0</v>
      </c>
      <c r="Q90" s="178">
        <f>ROUND(E90*P90,2)</f>
        <v>0</v>
      </c>
      <c r="R90" s="180" t="s">
        <v>163</v>
      </c>
      <c r="S90" s="180" t="s">
        <v>152</v>
      </c>
      <c r="T90" s="181" t="s">
        <v>152</v>
      </c>
      <c r="U90" s="161">
        <v>0.02</v>
      </c>
      <c r="V90" s="161">
        <f>ROUND(E90*U90,2)</f>
        <v>31.25</v>
      </c>
      <c r="W90" s="161"/>
      <c r="X90" s="161" t="s">
        <v>153</v>
      </c>
      <c r="Y90" s="161" t="s">
        <v>154</v>
      </c>
      <c r="Z90" s="151"/>
      <c r="AA90" s="151"/>
      <c r="AB90" s="151"/>
      <c r="AC90" s="151"/>
      <c r="AD90" s="151"/>
      <c r="AE90" s="151"/>
      <c r="AF90" s="151"/>
      <c r="AG90" s="151" t="s">
        <v>155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251" t="s">
        <v>184</v>
      </c>
      <c r="D91" s="252"/>
      <c r="E91" s="252"/>
      <c r="F91" s="252"/>
      <c r="G91" s="252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165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85" t="s">
        <v>304</v>
      </c>
      <c r="D92" s="162"/>
      <c r="E92" s="163">
        <v>38.85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157</v>
      </c>
      <c r="AH92" s="151">
        <v>5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85" t="s">
        <v>305</v>
      </c>
      <c r="D93" s="162"/>
      <c r="E93" s="163">
        <v>1496.25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157</v>
      </c>
      <c r="AH93" s="151">
        <v>5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">
      <c r="A94" s="158"/>
      <c r="B94" s="159"/>
      <c r="C94" s="185" t="s">
        <v>306</v>
      </c>
      <c r="D94" s="162"/>
      <c r="E94" s="163">
        <v>27.3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157</v>
      </c>
      <c r="AH94" s="151">
        <v>5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249"/>
      <c r="D95" s="250"/>
      <c r="E95" s="250"/>
      <c r="F95" s="250"/>
      <c r="G95" s="250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159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5">
        <v>15</v>
      </c>
      <c r="B96" s="176" t="s">
        <v>186</v>
      </c>
      <c r="C96" s="184" t="s">
        <v>187</v>
      </c>
      <c r="D96" s="177" t="s">
        <v>162</v>
      </c>
      <c r="E96" s="178">
        <v>53.4</v>
      </c>
      <c r="F96" s="179"/>
      <c r="G96" s="180">
        <f>ROUND(E96*F96,2)</f>
        <v>0</v>
      </c>
      <c r="H96" s="179"/>
      <c r="I96" s="180">
        <f>ROUND(E96*H96,2)</f>
        <v>0</v>
      </c>
      <c r="J96" s="179"/>
      <c r="K96" s="180">
        <f>ROUND(E96*J96,2)</f>
        <v>0</v>
      </c>
      <c r="L96" s="180">
        <v>21</v>
      </c>
      <c r="M96" s="180">
        <f>G96*(1+L96/100)</f>
        <v>0</v>
      </c>
      <c r="N96" s="178">
        <v>0</v>
      </c>
      <c r="O96" s="178">
        <f>ROUND(E96*N96,2)</f>
        <v>0</v>
      </c>
      <c r="P96" s="178">
        <v>0</v>
      </c>
      <c r="Q96" s="178">
        <f>ROUND(E96*P96,2)</f>
        <v>0</v>
      </c>
      <c r="R96" s="180" t="s">
        <v>163</v>
      </c>
      <c r="S96" s="180" t="s">
        <v>152</v>
      </c>
      <c r="T96" s="181" t="s">
        <v>152</v>
      </c>
      <c r="U96" s="161">
        <v>0</v>
      </c>
      <c r="V96" s="161">
        <f>ROUND(E96*U96,2)</f>
        <v>0</v>
      </c>
      <c r="W96" s="161"/>
      <c r="X96" s="161" t="s">
        <v>153</v>
      </c>
      <c r="Y96" s="161" t="s">
        <v>154</v>
      </c>
      <c r="Z96" s="151"/>
      <c r="AA96" s="151"/>
      <c r="AB96" s="151"/>
      <c r="AC96" s="151"/>
      <c r="AD96" s="151"/>
      <c r="AE96" s="151"/>
      <c r="AF96" s="151"/>
      <c r="AG96" s="151" t="s">
        <v>155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">
      <c r="A97" s="158"/>
      <c r="B97" s="159"/>
      <c r="C97" s="185" t="s">
        <v>307</v>
      </c>
      <c r="D97" s="162"/>
      <c r="E97" s="163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157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85" t="s">
        <v>299</v>
      </c>
      <c r="D98" s="162"/>
      <c r="E98" s="163">
        <v>335.85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157</v>
      </c>
      <c r="AH98" s="151">
        <v>5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85" t="s">
        <v>300</v>
      </c>
      <c r="D99" s="162"/>
      <c r="E99" s="163">
        <v>-117.45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157</v>
      </c>
      <c r="AH99" s="151">
        <v>5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185" t="s">
        <v>301</v>
      </c>
      <c r="D100" s="162"/>
      <c r="E100" s="163">
        <v>-165</v>
      </c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157</v>
      </c>
      <c r="AH100" s="151">
        <v>5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249"/>
      <c r="D101" s="250"/>
      <c r="E101" s="250"/>
      <c r="F101" s="250"/>
      <c r="G101" s="250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159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5">
        <v>16</v>
      </c>
      <c r="B102" s="176" t="s">
        <v>308</v>
      </c>
      <c r="C102" s="184" t="s">
        <v>309</v>
      </c>
      <c r="D102" s="177" t="s">
        <v>310</v>
      </c>
      <c r="E102" s="178">
        <v>4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21</v>
      </c>
      <c r="M102" s="180">
        <f>G102*(1+L102/100)</f>
        <v>0</v>
      </c>
      <c r="N102" s="178">
        <v>0</v>
      </c>
      <c r="O102" s="178">
        <f>ROUND(E102*N102,2)</f>
        <v>0</v>
      </c>
      <c r="P102" s="178">
        <v>0</v>
      </c>
      <c r="Q102" s="178">
        <f>ROUND(E102*P102,2)</f>
        <v>0</v>
      </c>
      <c r="R102" s="180"/>
      <c r="S102" s="180" t="s">
        <v>234</v>
      </c>
      <c r="T102" s="181" t="s">
        <v>311</v>
      </c>
      <c r="U102" s="161">
        <v>0</v>
      </c>
      <c r="V102" s="161">
        <f>ROUND(E102*U102,2)</f>
        <v>0</v>
      </c>
      <c r="W102" s="161"/>
      <c r="X102" s="161" t="s">
        <v>153</v>
      </c>
      <c r="Y102" s="161" t="s">
        <v>154</v>
      </c>
      <c r="Z102" s="151"/>
      <c r="AA102" s="151"/>
      <c r="AB102" s="151"/>
      <c r="AC102" s="151"/>
      <c r="AD102" s="151"/>
      <c r="AE102" s="151"/>
      <c r="AF102" s="151"/>
      <c r="AG102" s="151" t="s">
        <v>214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">
      <c r="A103" s="158"/>
      <c r="B103" s="159"/>
      <c r="C103" s="185" t="s">
        <v>312</v>
      </c>
      <c r="D103" s="162"/>
      <c r="E103" s="163">
        <v>4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157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185" t="s">
        <v>158</v>
      </c>
      <c r="D104" s="162"/>
      <c r="E104" s="163"/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157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2" x14ac:dyDescent="0.2">
      <c r="A105" s="158"/>
      <c r="B105" s="159"/>
      <c r="C105" s="249"/>
      <c r="D105" s="250"/>
      <c r="E105" s="250"/>
      <c r="F105" s="250"/>
      <c r="G105" s="250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159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5">
        <v>17</v>
      </c>
      <c r="B106" s="176" t="s">
        <v>313</v>
      </c>
      <c r="C106" s="184" t="s">
        <v>314</v>
      </c>
      <c r="D106" s="177" t="s">
        <v>150</v>
      </c>
      <c r="E106" s="178">
        <v>113</v>
      </c>
      <c r="F106" s="179"/>
      <c r="G106" s="180">
        <f>ROUND(E106*F106,2)</f>
        <v>0</v>
      </c>
      <c r="H106" s="179"/>
      <c r="I106" s="180">
        <f>ROUND(E106*H106,2)</f>
        <v>0</v>
      </c>
      <c r="J106" s="179"/>
      <c r="K106" s="180">
        <f>ROUND(E106*J106,2)</f>
        <v>0</v>
      </c>
      <c r="L106" s="180">
        <v>21</v>
      </c>
      <c r="M106" s="180">
        <f>G106*(1+L106/100)</f>
        <v>0</v>
      </c>
      <c r="N106" s="178">
        <v>5.0000000000000002E-5</v>
      </c>
      <c r="O106" s="178">
        <f>ROUND(E106*N106,2)</f>
        <v>0.01</v>
      </c>
      <c r="P106" s="178">
        <v>0</v>
      </c>
      <c r="Q106" s="178">
        <f>ROUND(E106*P106,2)</f>
        <v>0</v>
      </c>
      <c r="R106" s="180" t="s">
        <v>190</v>
      </c>
      <c r="S106" s="180" t="s">
        <v>152</v>
      </c>
      <c r="T106" s="181" t="s">
        <v>152</v>
      </c>
      <c r="U106" s="161">
        <v>0</v>
      </c>
      <c r="V106" s="161">
        <f>ROUND(E106*U106,2)</f>
        <v>0</v>
      </c>
      <c r="W106" s="161"/>
      <c r="X106" s="161" t="s">
        <v>191</v>
      </c>
      <c r="Y106" s="161" t="s">
        <v>154</v>
      </c>
      <c r="Z106" s="151"/>
      <c r="AA106" s="151"/>
      <c r="AB106" s="151"/>
      <c r="AC106" s="151"/>
      <c r="AD106" s="151"/>
      <c r="AE106" s="151"/>
      <c r="AF106" s="151"/>
      <c r="AG106" s="151" t="s">
        <v>192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">
      <c r="A107" s="158"/>
      <c r="B107" s="159"/>
      <c r="C107" s="251" t="s">
        <v>315</v>
      </c>
      <c r="D107" s="252"/>
      <c r="E107" s="252"/>
      <c r="F107" s="252"/>
      <c r="G107" s="252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165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82" t="str">
        <f>C107</f>
        <v>a stromů o průměru kmene do 100 mm, s odstraněním kořenů, s odklizením křovin a stromů na vzdálenost do 50 m a jejich spálením.</v>
      </c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185" t="s">
        <v>316</v>
      </c>
      <c r="D108" s="162"/>
      <c r="E108" s="163">
        <v>81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157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185" t="s">
        <v>317</v>
      </c>
      <c r="D109" s="162"/>
      <c r="E109" s="163">
        <v>32</v>
      </c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157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85" t="s">
        <v>158</v>
      </c>
      <c r="D110" s="162"/>
      <c r="E110" s="163"/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157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2" x14ac:dyDescent="0.2">
      <c r="A111" s="158"/>
      <c r="B111" s="159"/>
      <c r="C111" s="249"/>
      <c r="D111" s="250"/>
      <c r="E111" s="250"/>
      <c r="F111" s="250"/>
      <c r="G111" s="250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159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 x14ac:dyDescent="0.2">
      <c r="A112" s="175">
        <v>18</v>
      </c>
      <c r="B112" s="176" t="s">
        <v>318</v>
      </c>
      <c r="C112" s="184" t="s">
        <v>319</v>
      </c>
      <c r="D112" s="177" t="s">
        <v>245</v>
      </c>
      <c r="E112" s="178">
        <v>4</v>
      </c>
      <c r="F112" s="179"/>
      <c r="G112" s="180">
        <f>ROUND(E112*F112,2)</f>
        <v>0</v>
      </c>
      <c r="H112" s="179"/>
      <c r="I112" s="180">
        <f>ROUND(E112*H112,2)</f>
        <v>0</v>
      </c>
      <c r="J112" s="179"/>
      <c r="K112" s="180">
        <f>ROUND(E112*J112,2)</f>
        <v>0</v>
      </c>
      <c r="L112" s="180">
        <v>21</v>
      </c>
      <c r="M112" s="180">
        <f>G112*(1+L112/100)</f>
        <v>0</v>
      </c>
      <c r="N112" s="178">
        <v>3.0400000000000002E-3</v>
      </c>
      <c r="O112" s="178">
        <f>ROUND(E112*N112,2)</f>
        <v>0.01</v>
      </c>
      <c r="P112" s="178">
        <v>0</v>
      </c>
      <c r="Q112" s="178">
        <f>ROUND(E112*P112,2)</f>
        <v>0</v>
      </c>
      <c r="R112" s="180" t="s">
        <v>190</v>
      </c>
      <c r="S112" s="180" t="s">
        <v>152</v>
      </c>
      <c r="T112" s="181" t="s">
        <v>152</v>
      </c>
      <c r="U112" s="161">
        <v>0</v>
      </c>
      <c r="V112" s="161">
        <f>ROUND(E112*U112,2)</f>
        <v>0</v>
      </c>
      <c r="W112" s="161"/>
      <c r="X112" s="161" t="s">
        <v>191</v>
      </c>
      <c r="Y112" s="161" t="s">
        <v>154</v>
      </c>
      <c r="Z112" s="151"/>
      <c r="AA112" s="151"/>
      <c r="AB112" s="151"/>
      <c r="AC112" s="151"/>
      <c r="AD112" s="151"/>
      <c r="AE112" s="151"/>
      <c r="AF112" s="151"/>
      <c r="AG112" s="151" t="s">
        <v>192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2" x14ac:dyDescent="0.2">
      <c r="A113" s="158"/>
      <c r="B113" s="159"/>
      <c r="C113" s="251" t="s">
        <v>320</v>
      </c>
      <c r="D113" s="252"/>
      <c r="E113" s="252"/>
      <c r="F113" s="252"/>
      <c r="G113" s="252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165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82" t="str">
        <f>C113</f>
        <v>Kácení stromů s odřezáním kmene a s odvětvením, odstranění pařezů s přesekáním kořenů, naložení kmenů a pařezů na dopravní prostředek a vodorovné přemístění, spálení větví.</v>
      </c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">
      <c r="A114" s="158"/>
      <c r="B114" s="159"/>
      <c r="C114" s="264" t="s">
        <v>321</v>
      </c>
      <c r="D114" s="265"/>
      <c r="E114" s="265"/>
      <c r="F114" s="265"/>
      <c r="G114" s="265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255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185" t="s">
        <v>322</v>
      </c>
      <c r="D115" s="162"/>
      <c r="E115" s="163">
        <v>4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157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85" t="s">
        <v>158</v>
      </c>
      <c r="D116" s="162"/>
      <c r="E116" s="163"/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157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2" x14ac:dyDescent="0.2">
      <c r="A117" s="158"/>
      <c r="B117" s="159"/>
      <c r="C117" s="249"/>
      <c r="D117" s="250"/>
      <c r="E117" s="250"/>
      <c r="F117" s="250"/>
      <c r="G117" s="250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159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5">
        <v>19</v>
      </c>
      <c r="B118" s="176" t="s">
        <v>188</v>
      </c>
      <c r="C118" s="184" t="s">
        <v>189</v>
      </c>
      <c r="D118" s="177" t="s">
        <v>162</v>
      </c>
      <c r="E118" s="178">
        <v>335.85</v>
      </c>
      <c r="F118" s="179"/>
      <c r="G118" s="180">
        <f>ROUND(E118*F118,2)</f>
        <v>0</v>
      </c>
      <c r="H118" s="179"/>
      <c r="I118" s="180">
        <f>ROUND(E118*H118,2)</f>
        <v>0</v>
      </c>
      <c r="J118" s="179"/>
      <c r="K118" s="180">
        <f>ROUND(E118*J118,2)</f>
        <v>0</v>
      </c>
      <c r="L118" s="180">
        <v>21</v>
      </c>
      <c r="M118" s="180">
        <f>G118*(1+L118/100)</f>
        <v>0</v>
      </c>
      <c r="N118" s="178">
        <v>0</v>
      </c>
      <c r="O118" s="178">
        <f>ROUND(E118*N118,2)</f>
        <v>0</v>
      </c>
      <c r="P118" s="178">
        <v>0</v>
      </c>
      <c r="Q118" s="178">
        <f>ROUND(E118*P118,2)</f>
        <v>0</v>
      </c>
      <c r="R118" s="180" t="s">
        <v>190</v>
      </c>
      <c r="S118" s="180" t="s">
        <v>152</v>
      </c>
      <c r="T118" s="181" t="s">
        <v>152</v>
      </c>
      <c r="U118" s="161">
        <v>0</v>
      </c>
      <c r="V118" s="161">
        <f>ROUND(E118*U118,2)</f>
        <v>0</v>
      </c>
      <c r="W118" s="161"/>
      <c r="X118" s="161" t="s">
        <v>191</v>
      </c>
      <c r="Y118" s="161" t="s">
        <v>154</v>
      </c>
      <c r="Z118" s="151"/>
      <c r="AA118" s="151"/>
      <c r="AB118" s="151"/>
      <c r="AC118" s="151"/>
      <c r="AD118" s="151"/>
      <c r="AE118" s="151"/>
      <c r="AF118" s="151"/>
      <c r="AG118" s="151" t="s">
        <v>192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2" x14ac:dyDescent="0.2">
      <c r="A119" s="158"/>
      <c r="B119" s="159"/>
      <c r="C119" s="251" t="s">
        <v>193</v>
      </c>
      <c r="D119" s="252"/>
      <c r="E119" s="252"/>
      <c r="F119" s="252"/>
      <c r="G119" s="252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165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82" t="str">
        <f>C119</f>
        <v>popř. lesní půdy s naložením, vodorovným přemístěním a složením na hromady nebo se zpětným přemístěním a rozprostřením.</v>
      </c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">
      <c r="A120" s="158"/>
      <c r="B120" s="159"/>
      <c r="C120" s="185" t="s">
        <v>323</v>
      </c>
      <c r="D120" s="162"/>
      <c r="E120" s="163">
        <v>335.85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157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185" t="s">
        <v>176</v>
      </c>
      <c r="D121" s="162"/>
      <c r="E121" s="163"/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157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">
      <c r="A122" s="158"/>
      <c r="B122" s="159"/>
      <c r="C122" s="249"/>
      <c r="D122" s="250"/>
      <c r="E122" s="250"/>
      <c r="F122" s="250"/>
      <c r="G122" s="250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159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75">
        <v>20</v>
      </c>
      <c r="B123" s="176" t="s">
        <v>324</v>
      </c>
      <c r="C123" s="184" t="s">
        <v>325</v>
      </c>
      <c r="D123" s="177" t="s">
        <v>150</v>
      </c>
      <c r="E123" s="178">
        <v>783</v>
      </c>
      <c r="F123" s="179"/>
      <c r="G123" s="180">
        <f>ROUND(E123*F123,2)</f>
        <v>0</v>
      </c>
      <c r="H123" s="179"/>
      <c r="I123" s="180">
        <f>ROUND(E123*H123,2)</f>
        <v>0</v>
      </c>
      <c r="J123" s="179"/>
      <c r="K123" s="180">
        <f>ROUND(E123*J123,2)</f>
        <v>0</v>
      </c>
      <c r="L123" s="180">
        <v>21</v>
      </c>
      <c r="M123" s="180">
        <f>G123*(1+L123/100)</f>
        <v>0</v>
      </c>
      <c r="N123" s="178">
        <v>3.0000000000000001E-5</v>
      </c>
      <c r="O123" s="178">
        <f>ROUND(E123*N123,2)</f>
        <v>0.02</v>
      </c>
      <c r="P123" s="178">
        <v>0</v>
      </c>
      <c r="Q123" s="178">
        <f>ROUND(E123*P123,2)</f>
        <v>0</v>
      </c>
      <c r="R123" s="180" t="s">
        <v>190</v>
      </c>
      <c r="S123" s="180" t="s">
        <v>152</v>
      </c>
      <c r="T123" s="181" t="s">
        <v>152</v>
      </c>
      <c r="U123" s="161">
        <v>0</v>
      </c>
      <c r="V123" s="161">
        <f>ROUND(E123*U123,2)</f>
        <v>0</v>
      </c>
      <c r="W123" s="161"/>
      <c r="X123" s="161" t="s">
        <v>191</v>
      </c>
      <c r="Y123" s="161" t="s">
        <v>154</v>
      </c>
      <c r="Z123" s="151"/>
      <c r="AA123" s="151"/>
      <c r="AB123" s="151"/>
      <c r="AC123" s="151"/>
      <c r="AD123" s="151"/>
      <c r="AE123" s="151"/>
      <c r="AF123" s="151"/>
      <c r="AG123" s="151" t="s">
        <v>192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22.5" outlineLevel="2" x14ac:dyDescent="0.2">
      <c r="A124" s="158"/>
      <c r="B124" s="159"/>
      <c r="C124" s="251" t="s">
        <v>326</v>
      </c>
      <c r="D124" s="252"/>
      <c r="E124" s="252"/>
      <c r="F124" s="252"/>
      <c r="G124" s="252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165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82" t="str">
        <f>C124</f>
        <v>vč. urovnání ornice, naložení na skládce, vodorovným přemístěním ornice na místo rozprostření, založení trávníku osetím a dodávky travního semene.</v>
      </c>
      <c r="BB124" s="151"/>
      <c r="BC124" s="151"/>
      <c r="BD124" s="151"/>
      <c r="BE124" s="151"/>
      <c r="BF124" s="151"/>
      <c r="BG124" s="151"/>
      <c r="BH124" s="151"/>
    </row>
    <row r="125" spans="1:60" outlineLevel="2" x14ac:dyDescent="0.2">
      <c r="A125" s="158"/>
      <c r="B125" s="159"/>
      <c r="C125" s="264" t="s">
        <v>327</v>
      </c>
      <c r="D125" s="265"/>
      <c r="E125" s="265"/>
      <c r="F125" s="265"/>
      <c r="G125" s="265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255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2" x14ac:dyDescent="0.2">
      <c r="A126" s="158"/>
      <c r="B126" s="159"/>
      <c r="C126" s="185" t="s">
        <v>328</v>
      </c>
      <c r="D126" s="162"/>
      <c r="E126" s="163">
        <v>783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157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3" x14ac:dyDescent="0.2">
      <c r="A127" s="158"/>
      <c r="B127" s="159"/>
      <c r="C127" s="185" t="s">
        <v>176</v>
      </c>
      <c r="D127" s="162"/>
      <c r="E127" s="163"/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157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249"/>
      <c r="D128" s="250"/>
      <c r="E128" s="250"/>
      <c r="F128" s="250"/>
      <c r="G128" s="250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159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5">
        <v>21</v>
      </c>
      <c r="B129" s="176" t="s">
        <v>329</v>
      </c>
      <c r="C129" s="184" t="s">
        <v>330</v>
      </c>
      <c r="D129" s="177" t="s">
        <v>150</v>
      </c>
      <c r="E129" s="178">
        <v>783</v>
      </c>
      <c r="F129" s="179"/>
      <c r="G129" s="180">
        <f>ROUND(E129*F129,2)</f>
        <v>0</v>
      </c>
      <c r="H129" s="179"/>
      <c r="I129" s="180">
        <f>ROUND(E129*H129,2)</f>
        <v>0</v>
      </c>
      <c r="J129" s="179"/>
      <c r="K129" s="180">
        <f>ROUND(E129*J129,2)</f>
        <v>0</v>
      </c>
      <c r="L129" s="180">
        <v>21</v>
      </c>
      <c r="M129" s="180">
        <f>G129*(1+L129/100)</f>
        <v>0</v>
      </c>
      <c r="N129" s="178">
        <v>1.1E-4</v>
      </c>
      <c r="O129" s="178">
        <f>ROUND(E129*N129,2)</f>
        <v>0.09</v>
      </c>
      <c r="P129" s="178">
        <v>0</v>
      </c>
      <c r="Q129" s="178">
        <f>ROUND(E129*P129,2)</f>
        <v>0</v>
      </c>
      <c r="R129" s="180" t="s">
        <v>190</v>
      </c>
      <c r="S129" s="180" t="s">
        <v>152</v>
      </c>
      <c r="T129" s="181" t="s">
        <v>152</v>
      </c>
      <c r="U129" s="161">
        <v>0</v>
      </c>
      <c r="V129" s="161">
        <f>ROUND(E129*U129,2)</f>
        <v>0</v>
      </c>
      <c r="W129" s="161"/>
      <c r="X129" s="161" t="s">
        <v>191</v>
      </c>
      <c r="Y129" s="161" t="s">
        <v>154</v>
      </c>
      <c r="Z129" s="151"/>
      <c r="AA129" s="151"/>
      <c r="AB129" s="151"/>
      <c r="AC129" s="151"/>
      <c r="AD129" s="151"/>
      <c r="AE129" s="151"/>
      <c r="AF129" s="151"/>
      <c r="AG129" s="151" t="s">
        <v>192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">
      <c r="A130" s="158"/>
      <c r="B130" s="159"/>
      <c r="C130" s="253" t="s">
        <v>327</v>
      </c>
      <c r="D130" s="254"/>
      <c r="E130" s="254"/>
      <c r="F130" s="254"/>
      <c r="G130" s="254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255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85" t="s">
        <v>331</v>
      </c>
      <c r="D131" s="162"/>
      <c r="E131" s="163">
        <v>783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157</v>
      </c>
      <c r="AH131" s="151">
        <v>5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">
      <c r="A132" s="158"/>
      <c r="B132" s="159"/>
      <c r="C132" s="249"/>
      <c r="D132" s="250"/>
      <c r="E132" s="250"/>
      <c r="F132" s="250"/>
      <c r="G132" s="250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159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5">
        <v>22</v>
      </c>
      <c r="B133" s="176" t="s">
        <v>195</v>
      </c>
      <c r="C133" s="184" t="s">
        <v>196</v>
      </c>
      <c r="D133" s="177" t="s">
        <v>197</v>
      </c>
      <c r="E133" s="178">
        <v>10.5</v>
      </c>
      <c r="F133" s="179"/>
      <c r="G133" s="180">
        <f>ROUND(E133*F133,2)</f>
        <v>0</v>
      </c>
      <c r="H133" s="179"/>
      <c r="I133" s="180">
        <f>ROUND(E133*H133,2)</f>
        <v>0</v>
      </c>
      <c r="J133" s="179"/>
      <c r="K133" s="180">
        <f>ROUND(E133*J133,2)</f>
        <v>0</v>
      </c>
      <c r="L133" s="180">
        <v>21</v>
      </c>
      <c r="M133" s="180">
        <f>G133*(1+L133/100)</f>
        <v>0</v>
      </c>
      <c r="N133" s="178">
        <v>1</v>
      </c>
      <c r="O133" s="178">
        <f>ROUND(E133*N133,2)</f>
        <v>10.5</v>
      </c>
      <c r="P133" s="178">
        <v>0</v>
      </c>
      <c r="Q133" s="178">
        <f>ROUND(E133*P133,2)</f>
        <v>0</v>
      </c>
      <c r="R133" s="180" t="s">
        <v>198</v>
      </c>
      <c r="S133" s="180" t="s">
        <v>199</v>
      </c>
      <c r="T133" s="181" t="s">
        <v>199</v>
      </c>
      <c r="U133" s="161">
        <v>0</v>
      </c>
      <c r="V133" s="161">
        <f>ROUND(E133*U133,2)</f>
        <v>0</v>
      </c>
      <c r="W133" s="161"/>
      <c r="X133" s="161" t="s">
        <v>200</v>
      </c>
      <c r="Y133" s="161" t="s">
        <v>154</v>
      </c>
      <c r="Z133" s="151"/>
      <c r="AA133" s="151"/>
      <c r="AB133" s="151"/>
      <c r="AC133" s="151"/>
      <c r="AD133" s="151"/>
      <c r="AE133" s="151"/>
      <c r="AF133" s="151"/>
      <c r="AG133" s="151" t="s">
        <v>201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85" t="s">
        <v>202</v>
      </c>
      <c r="D134" s="162"/>
      <c r="E134" s="163"/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157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85" t="s">
        <v>332</v>
      </c>
      <c r="D135" s="162"/>
      <c r="E135" s="163">
        <v>264.25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157</v>
      </c>
      <c r="AH135" s="151">
        <v>5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85" t="s">
        <v>333</v>
      </c>
      <c r="D136" s="162"/>
      <c r="E136" s="163">
        <v>-253.75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157</v>
      </c>
      <c r="AH136" s="151">
        <v>5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249"/>
      <c r="D137" s="250"/>
      <c r="E137" s="250"/>
      <c r="F137" s="250"/>
      <c r="G137" s="250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159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x14ac:dyDescent="0.2">
      <c r="A138" s="168" t="s">
        <v>146</v>
      </c>
      <c r="B138" s="169" t="s">
        <v>88</v>
      </c>
      <c r="C138" s="183" t="s">
        <v>89</v>
      </c>
      <c r="D138" s="170"/>
      <c r="E138" s="171"/>
      <c r="F138" s="172"/>
      <c r="G138" s="172">
        <f>SUMIF(AG139:AG186,"&lt;&gt;NOR",G139:G186)</f>
        <v>0</v>
      </c>
      <c r="H138" s="172"/>
      <c r="I138" s="172">
        <f>SUM(I139:I186)</f>
        <v>0</v>
      </c>
      <c r="J138" s="172"/>
      <c r="K138" s="172">
        <f>SUM(K139:K186)</f>
        <v>0</v>
      </c>
      <c r="L138" s="172"/>
      <c r="M138" s="172">
        <f>SUM(M139:M186)</f>
        <v>0</v>
      </c>
      <c r="N138" s="171"/>
      <c r="O138" s="171">
        <f>SUM(O139:O186)</f>
        <v>610.16999999999996</v>
      </c>
      <c r="P138" s="171"/>
      <c r="Q138" s="171">
        <f>SUM(Q139:Q186)</f>
        <v>0</v>
      </c>
      <c r="R138" s="172"/>
      <c r="S138" s="172"/>
      <c r="T138" s="173"/>
      <c r="U138" s="167"/>
      <c r="V138" s="167">
        <f>SUM(V139:V186)</f>
        <v>202.47000000000003</v>
      </c>
      <c r="W138" s="167"/>
      <c r="X138" s="167"/>
      <c r="Y138" s="167"/>
      <c r="AG138" t="s">
        <v>147</v>
      </c>
    </row>
    <row r="139" spans="1:60" outlineLevel="1" x14ac:dyDescent="0.2">
      <c r="A139" s="175">
        <v>23</v>
      </c>
      <c r="B139" s="176" t="s">
        <v>205</v>
      </c>
      <c r="C139" s="184" t="s">
        <v>206</v>
      </c>
      <c r="D139" s="177" t="s">
        <v>162</v>
      </c>
      <c r="E139" s="178">
        <v>244.07249999999999</v>
      </c>
      <c r="F139" s="179"/>
      <c r="G139" s="180">
        <f>ROUND(E139*F139,2)</f>
        <v>0</v>
      </c>
      <c r="H139" s="179"/>
      <c r="I139" s="180">
        <f>ROUND(E139*H139,2)</f>
        <v>0</v>
      </c>
      <c r="J139" s="179"/>
      <c r="K139" s="180">
        <f>ROUND(E139*J139,2)</f>
        <v>0</v>
      </c>
      <c r="L139" s="180">
        <v>21</v>
      </c>
      <c r="M139" s="180">
        <f>G139*(1+L139/100)</f>
        <v>0</v>
      </c>
      <c r="N139" s="178">
        <v>0</v>
      </c>
      <c r="O139" s="178">
        <f>ROUND(E139*N139,2)</f>
        <v>0</v>
      </c>
      <c r="P139" s="178">
        <v>0</v>
      </c>
      <c r="Q139" s="178">
        <f>ROUND(E139*P139,2)</f>
        <v>0</v>
      </c>
      <c r="R139" s="180" t="s">
        <v>163</v>
      </c>
      <c r="S139" s="180" t="s">
        <v>152</v>
      </c>
      <c r="T139" s="181" t="s">
        <v>152</v>
      </c>
      <c r="U139" s="161">
        <v>0.42199999999999999</v>
      </c>
      <c r="V139" s="161">
        <f>ROUND(E139*U139,2)</f>
        <v>103</v>
      </c>
      <c r="W139" s="161"/>
      <c r="X139" s="161" t="s">
        <v>153</v>
      </c>
      <c r="Y139" s="161" t="s">
        <v>154</v>
      </c>
      <c r="Z139" s="151"/>
      <c r="AA139" s="151"/>
      <c r="AB139" s="151"/>
      <c r="AC139" s="151"/>
      <c r="AD139" s="151"/>
      <c r="AE139" s="151"/>
      <c r="AF139" s="151"/>
      <c r="AG139" s="151" t="s">
        <v>155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251" t="s">
        <v>207</v>
      </c>
      <c r="D140" s="252"/>
      <c r="E140" s="252"/>
      <c r="F140" s="252"/>
      <c r="G140" s="252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165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82" t="str">
        <f>C140</f>
        <v>s přemístěním výkopku v příčných profilech na vzdálenost do 15 m nebo s naložením na dopravní prostředek.</v>
      </c>
      <c r="BB140" s="151"/>
      <c r="BC140" s="151"/>
      <c r="BD140" s="151"/>
      <c r="BE140" s="151"/>
      <c r="BF140" s="151"/>
      <c r="BG140" s="151"/>
      <c r="BH140" s="151"/>
    </row>
    <row r="141" spans="1:60" outlineLevel="2" x14ac:dyDescent="0.2">
      <c r="A141" s="158"/>
      <c r="B141" s="159"/>
      <c r="C141" s="185" t="s">
        <v>208</v>
      </c>
      <c r="D141" s="162"/>
      <c r="E141" s="163"/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157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185" t="s">
        <v>334</v>
      </c>
      <c r="D142" s="162"/>
      <c r="E142" s="163">
        <v>228.5325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157</v>
      </c>
      <c r="AH142" s="151">
        <v>5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185" t="s">
        <v>335</v>
      </c>
      <c r="D143" s="162"/>
      <c r="E143" s="163">
        <v>15.54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157</v>
      </c>
      <c r="AH143" s="151">
        <v>5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185" t="s">
        <v>210</v>
      </c>
      <c r="D144" s="162"/>
      <c r="E144" s="163"/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157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185" t="s">
        <v>211</v>
      </c>
      <c r="D145" s="162"/>
      <c r="E145" s="163"/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157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249"/>
      <c r="D146" s="250"/>
      <c r="E146" s="250"/>
      <c r="F146" s="250"/>
      <c r="G146" s="250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159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75">
        <v>24</v>
      </c>
      <c r="B147" s="176" t="s">
        <v>212</v>
      </c>
      <c r="C147" s="184" t="s">
        <v>213</v>
      </c>
      <c r="D147" s="177" t="s">
        <v>162</v>
      </c>
      <c r="E147" s="178">
        <v>244.07249999999999</v>
      </c>
      <c r="F147" s="179"/>
      <c r="G147" s="180">
        <f>ROUND(E147*F147,2)</f>
        <v>0</v>
      </c>
      <c r="H147" s="179"/>
      <c r="I147" s="180">
        <f>ROUND(E147*H147,2)</f>
        <v>0</v>
      </c>
      <c r="J147" s="179"/>
      <c r="K147" s="180">
        <f>ROUND(E147*J147,2)</f>
        <v>0</v>
      </c>
      <c r="L147" s="180">
        <v>21</v>
      </c>
      <c r="M147" s="180">
        <f>G147*(1+L147/100)</f>
        <v>0</v>
      </c>
      <c r="N147" s="178">
        <v>0</v>
      </c>
      <c r="O147" s="178">
        <f>ROUND(E147*N147,2)</f>
        <v>0</v>
      </c>
      <c r="P147" s="178">
        <v>0</v>
      </c>
      <c r="Q147" s="178">
        <f>ROUND(E147*P147,2)</f>
        <v>0</v>
      </c>
      <c r="R147" s="180" t="s">
        <v>163</v>
      </c>
      <c r="S147" s="180" t="s">
        <v>152</v>
      </c>
      <c r="T147" s="181" t="s">
        <v>152</v>
      </c>
      <c r="U147" s="161">
        <v>8.7999999999999995E-2</v>
      </c>
      <c r="V147" s="161">
        <f>ROUND(E147*U147,2)</f>
        <v>21.48</v>
      </c>
      <c r="W147" s="161"/>
      <c r="X147" s="161" t="s">
        <v>153</v>
      </c>
      <c r="Y147" s="161" t="s">
        <v>154</v>
      </c>
      <c r="Z147" s="151"/>
      <c r="AA147" s="151"/>
      <c r="AB147" s="151"/>
      <c r="AC147" s="151"/>
      <c r="AD147" s="151"/>
      <c r="AE147" s="151"/>
      <c r="AF147" s="151"/>
      <c r="AG147" s="151" t="s">
        <v>214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">
      <c r="A148" s="158"/>
      <c r="B148" s="159"/>
      <c r="C148" s="251" t="s">
        <v>207</v>
      </c>
      <c r="D148" s="252"/>
      <c r="E148" s="252"/>
      <c r="F148" s="252"/>
      <c r="G148" s="252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165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82" t="str">
        <f>C148</f>
        <v>s přemístěním výkopku v příčných profilech na vzdálenost do 15 m nebo s naložením na dopravní prostředek.</v>
      </c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85" t="s">
        <v>208</v>
      </c>
      <c r="D149" s="162"/>
      <c r="E149" s="163"/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157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85" t="s">
        <v>336</v>
      </c>
      <c r="D150" s="162"/>
      <c r="E150" s="163">
        <v>244.07249999999999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157</v>
      </c>
      <c r="AH150" s="151">
        <v>5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185" t="s">
        <v>216</v>
      </c>
      <c r="D151" s="162"/>
      <c r="E151" s="163"/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157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249"/>
      <c r="D152" s="250"/>
      <c r="E152" s="250"/>
      <c r="F152" s="250"/>
      <c r="G152" s="250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159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ht="22.5" outlineLevel="1" x14ac:dyDescent="0.2">
      <c r="A153" s="175">
        <v>25</v>
      </c>
      <c r="B153" s="176" t="s">
        <v>160</v>
      </c>
      <c r="C153" s="184" t="s">
        <v>161</v>
      </c>
      <c r="D153" s="177" t="s">
        <v>162</v>
      </c>
      <c r="E153" s="178">
        <v>244.07249999999999</v>
      </c>
      <c r="F153" s="179"/>
      <c r="G153" s="180">
        <f>ROUND(E153*F153,2)</f>
        <v>0</v>
      </c>
      <c r="H153" s="179"/>
      <c r="I153" s="180">
        <f>ROUND(E153*H153,2)</f>
        <v>0</v>
      </c>
      <c r="J153" s="179"/>
      <c r="K153" s="180">
        <f>ROUND(E153*J153,2)</f>
        <v>0</v>
      </c>
      <c r="L153" s="180">
        <v>21</v>
      </c>
      <c r="M153" s="180">
        <f>G153*(1+L153/100)</f>
        <v>0</v>
      </c>
      <c r="N153" s="178">
        <v>0</v>
      </c>
      <c r="O153" s="178">
        <f>ROUND(E153*N153,2)</f>
        <v>0</v>
      </c>
      <c r="P153" s="178">
        <v>0</v>
      </c>
      <c r="Q153" s="178">
        <f>ROUND(E153*P153,2)</f>
        <v>0</v>
      </c>
      <c r="R153" s="180" t="s">
        <v>163</v>
      </c>
      <c r="S153" s="180" t="s">
        <v>152</v>
      </c>
      <c r="T153" s="181" t="s">
        <v>152</v>
      </c>
      <c r="U153" s="161">
        <v>1.0999999999999999E-2</v>
      </c>
      <c r="V153" s="161">
        <f>ROUND(E153*U153,2)</f>
        <v>2.68</v>
      </c>
      <c r="W153" s="161"/>
      <c r="X153" s="161" t="s">
        <v>153</v>
      </c>
      <c r="Y153" s="161" t="s">
        <v>154</v>
      </c>
      <c r="Z153" s="151"/>
      <c r="AA153" s="151"/>
      <c r="AB153" s="151"/>
      <c r="AC153" s="151"/>
      <c r="AD153" s="151"/>
      <c r="AE153" s="151"/>
      <c r="AF153" s="151"/>
      <c r="AG153" s="151" t="s">
        <v>155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2" x14ac:dyDescent="0.2">
      <c r="A154" s="158"/>
      <c r="B154" s="159"/>
      <c r="C154" s="251" t="s">
        <v>164</v>
      </c>
      <c r="D154" s="252"/>
      <c r="E154" s="252"/>
      <c r="F154" s="252"/>
      <c r="G154" s="252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165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2" x14ac:dyDescent="0.2">
      <c r="A155" s="158"/>
      <c r="B155" s="159"/>
      <c r="C155" s="185" t="s">
        <v>208</v>
      </c>
      <c r="D155" s="162"/>
      <c r="E155" s="163"/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157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185" t="s">
        <v>336</v>
      </c>
      <c r="D156" s="162"/>
      <c r="E156" s="163">
        <v>244.07249999999999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157</v>
      </c>
      <c r="AH156" s="151">
        <v>5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85" t="s">
        <v>216</v>
      </c>
      <c r="D157" s="162"/>
      <c r="E157" s="163"/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157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2" x14ac:dyDescent="0.2">
      <c r="A158" s="158"/>
      <c r="B158" s="159"/>
      <c r="C158" s="249"/>
      <c r="D158" s="250"/>
      <c r="E158" s="250"/>
      <c r="F158" s="250"/>
      <c r="G158" s="250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159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 x14ac:dyDescent="0.2">
      <c r="A159" s="175">
        <v>26</v>
      </c>
      <c r="B159" s="176" t="s">
        <v>180</v>
      </c>
      <c r="C159" s="184" t="s">
        <v>181</v>
      </c>
      <c r="D159" s="177" t="s">
        <v>162</v>
      </c>
      <c r="E159" s="178">
        <v>244.07249999999999</v>
      </c>
      <c r="F159" s="179"/>
      <c r="G159" s="180">
        <f>ROUND(E159*F159,2)</f>
        <v>0</v>
      </c>
      <c r="H159" s="179"/>
      <c r="I159" s="180">
        <f>ROUND(E159*H159,2)</f>
        <v>0</v>
      </c>
      <c r="J159" s="179"/>
      <c r="K159" s="180">
        <f>ROUND(E159*J159,2)</f>
        <v>0</v>
      </c>
      <c r="L159" s="180">
        <v>21</v>
      </c>
      <c r="M159" s="180">
        <f>G159*(1+L159/100)</f>
        <v>0</v>
      </c>
      <c r="N159" s="178">
        <v>0</v>
      </c>
      <c r="O159" s="178">
        <f>ROUND(E159*N159,2)</f>
        <v>0</v>
      </c>
      <c r="P159" s="178">
        <v>0</v>
      </c>
      <c r="Q159" s="178">
        <f>ROUND(E159*P159,2)</f>
        <v>0</v>
      </c>
      <c r="R159" s="180" t="s">
        <v>163</v>
      </c>
      <c r="S159" s="180" t="s">
        <v>152</v>
      </c>
      <c r="T159" s="181" t="s">
        <v>152</v>
      </c>
      <c r="U159" s="161">
        <v>8.9999999999999993E-3</v>
      </c>
      <c r="V159" s="161">
        <f>ROUND(E159*U159,2)</f>
        <v>2.2000000000000002</v>
      </c>
      <c r="W159" s="161"/>
      <c r="X159" s="161" t="s">
        <v>153</v>
      </c>
      <c r="Y159" s="161" t="s">
        <v>154</v>
      </c>
      <c r="Z159" s="151"/>
      <c r="AA159" s="151"/>
      <c r="AB159" s="151"/>
      <c r="AC159" s="151"/>
      <c r="AD159" s="151"/>
      <c r="AE159" s="151"/>
      <c r="AF159" s="151"/>
      <c r="AG159" s="151" t="s">
        <v>155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2" x14ac:dyDescent="0.2">
      <c r="A160" s="158"/>
      <c r="B160" s="159"/>
      <c r="C160" s="185" t="s">
        <v>208</v>
      </c>
      <c r="D160" s="162"/>
      <c r="E160" s="163"/>
      <c r="F160" s="161"/>
      <c r="G160" s="16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157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185" t="s">
        <v>336</v>
      </c>
      <c r="D161" s="162"/>
      <c r="E161" s="163">
        <v>244.07249999999999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157</v>
      </c>
      <c r="AH161" s="151">
        <v>5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185" t="s">
        <v>216</v>
      </c>
      <c r="D162" s="162"/>
      <c r="E162" s="163"/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157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49"/>
      <c r="D163" s="250"/>
      <c r="E163" s="250"/>
      <c r="F163" s="250"/>
      <c r="G163" s="250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159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75">
        <v>27</v>
      </c>
      <c r="B164" s="176" t="s">
        <v>182</v>
      </c>
      <c r="C164" s="184" t="s">
        <v>183</v>
      </c>
      <c r="D164" s="177" t="s">
        <v>150</v>
      </c>
      <c r="E164" s="178">
        <v>1562.4</v>
      </c>
      <c r="F164" s="179"/>
      <c r="G164" s="180">
        <f>ROUND(E164*F164,2)</f>
        <v>0</v>
      </c>
      <c r="H164" s="179"/>
      <c r="I164" s="180">
        <f>ROUND(E164*H164,2)</f>
        <v>0</v>
      </c>
      <c r="J164" s="179"/>
      <c r="K164" s="180">
        <f>ROUND(E164*J164,2)</f>
        <v>0</v>
      </c>
      <c r="L164" s="180">
        <v>21</v>
      </c>
      <c r="M164" s="180">
        <f>G164*(1+L164/100)</f>
        <v>0</v>
      </c>
      <c r="N164" s="178">
        <v>0</v>
      </c>
      <c r="O164" s="178">
        <f>ROUND(E164*N164,2)</f>
        <v>0</v>
      </c>
      <c r="P164" s="178">
        <v>0</v>
      </c>
      <c r="Q164" s="178">
        <f>ROUND(E164*P164,2)</f>
        <v>0</v>
      </c>
      <c r="R164" s="180" t="s">
        <v>163</v>
      </c>
      <c r="S164" s="180" t="s">
        <v>152</v>
      </c>
      <c r="T164" s="181" t="s">
        <v>152</v>
      </c>
      <c r="U164" s="161">
        <v>0.02</v>
      </c>
      <c r="V164" s="161">
        <f>ROUND(E164*U164,2)</f>
        <v>31.25</v>
      </c>
      <c r="W164" s="161"/>
      <c r="X164" s="161" t="s">
        <v>153</v>
      </c>
      <c r="Y164" s="161" t="s">
        <v>154</v>
      </c>
      <c r="Z164" s="151"/>
      <c r="AA164" s="151"/>
      <c r="AB164" s="151"/>
      <c r="AC164" s="151"/>
      <c r="AD164" s="151"/>
      <c r="AE164" s="151"/>
      <c r="AF164" s="151"/>
      <c r="AG164" s="151" t="s">
        <v>214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2" x14ac:dyDescent="0.2">
      <c r="A165" s="158"/>
      <c r="B165" s="159"/>
      <c r="C165" s="251" t="s">
        <v>184</v>
      </c>
      <c r="D165" s="252"/>
      <c r="E165" s="252"/>
      <c r="F165" s="252"/>
      <c r="G165" s="252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165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2" x14ac:dyDescent="0.2">
      <c r="A166" s="158"/>
      <c r="B166" s="159"/>
      <c r="C166" s="185" t="s">
        <v>208</v>
      </c>
      <c r="D166" s="162"/>
      <c r="E166" s="163"/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157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185" t="s">
        <v>217</v>
      </c>
      <c r="D167" s="162"/>
      <c r="E167" s="163"/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157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">
      <c r="A168" s="158"/>
      <c r="B168" s="159"/>
      <c r="C168" s="185" t="s">
        <v>337</v>
      </c>
      <c r="D168" s="162"/>
      <c r="E168" s="163">
        <v>1523.55</v>
      </c>
      <c r="F168" s="161"/>
      <c r="G168" s="161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157</v>
      </c>
      <c r="AH168" s="151">
        <v>5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185" t="s">
        <v>338</v>
      </c>
      <c r="D169" s="162"/>
      <c r="E169" s="163">
        <v>38.85</v>
      </c>
      <c r="F169" s="161"/>
      <c r="G169" s="16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157</v>
      </c>
      <c r="AH169" s="151">
        <v>5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3" x14ac:dyDescent="0.2">
      <c r="A170" s="158"/>
      <c r="B170" s="159"/>
      <c r="C170" s="185" t="s">
        <v>216</v>
      </c>
      <c r="D170" s="162"/>
      <c r="E170" s="163"/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157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2" x14ac:dyDescent="0.2">
      <c r="A171" s="158"/>
      <c r="B171" s="159"/>
      <c r="C171" s="249"/>
      <c r="D171" s="250"/>
      <c r="E171" s="250"/>
      <c r="F171" s="250"/>
      <c r="G171" s="250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159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75">
        <v>28</v>
      </c>
      <c r="B172" s="176" t="s">
        <v>186</v>
      </c>
      <c r="C172" s="184" t="s">
        <v>187</v>
      </c>
      <c r="D172" s="177" t="s">
        <v>162</v>
      </c>
      <c r="E172" s="178">
        <v>244.07249999999999</v>
      </c>
      <c r="F172" s="179"/>
      <c r="G172" s="180">
        <f>ROUND(E172*F172,2)</f>
        <v>0</v>
      </c>
      <c r="H172" s="179"/>
      <c r="I172" s="180">
        <f>ROUND(E172*H172,2)</f>
        <v>0</v>
      </c>
      <c r="J172" s="179"/>
      <c r="K172" s="180">
        <f>ROUND(E172*J172,2)</f>
        <v>0</v>
      </c>
      <c r="L172" s="180">
        <v>21</v>
      </c>
      <c r="M172" s="180">
        <f>G172*(1+L172/100)</f>
        <v>0</v>
      </c>
      <c r="N172" s="178">
        <v>0</v>
      </c>
      <c r="O172" s="178">
        <f>ROUND(E172*N172,2)</f>
        <v>0</v>
      </c>
      <c r="P172" s="178">
        <v>0</v>
      </c>
      <c r="Q172" s="178">
        <f>ROUND(E172*P172,2)</f>
        <v>0</v>
      </c>
      <c r="R172" s="180" t="s">
        <v>163</v>
      </c>
      <c r="S172" s="180" t="s">
        <v>152</v>
      </c>
      <c r="T172" s="181" t="s">
        <v>152</v>
      </c>
      <c r="U172" s="161">
        <v>0</v>
      </c>
      <c r="V172" s="161">
        <f>ROUND(E172*U172,2)</f>
        <v>0</v>
      </c>
      <c r="W172" s="161"/>
      <c r="X172" s="161" t="s">
        <v>153</v>
      </c>
      <c r="Y172" s="161" t="s">
        <v>154</v>
      </c>
      <c r="Z172" s="151"/>
      <c r="AA172" s="151"/>
      <c r="AB172" s="151"/>
      <c r="AC172" s="151"/>
      <c r="AD172" s="151"/>
      <c r="AE172" s="151"/>
      <c r="AF172" s="151"/>
      <c r="AG172" s="151" t="s">
        <v>214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2" x14ac:dyDescent="0.2">
      <c r="A173" s="158"/>
      <c r="B173" s="159"/>
      <c r="C173" s="185" t="s">
        <v>208</v>
      </c>
      <c r="D173" s="162"/>
      <c r="E173" s="163"/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157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185" t="s">
        <v>336</v>
      </c>
      <c r="D174" s="162"/>
      <c r="E174" s="163">
        <v>244.07249999999999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157</v>
      </c>
      <c r="AH174" s="151">
        <v>5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185" t="s">
        <v>216</v>
      </c>
      <c r="D175" s="162"/>
      <c r="E175" s="163"/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157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2" x14ac:dyDescent="0.2">
      <c r="A176" s="158"/>
      <c r="B176" s="159"/>
      <c r="C176" s="249"/>
      <c r="D176" s="250"/>
      <c r="E176" s="250"/>
      <c r="F176" s="250"/>
      <c r="G176" s="250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159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ht="22.5" outlineLevel="1" x14ac:dyDescent="0.2">
      <c r="A177" s="175">
        <v>29</v>
      </c>
      <c r="B177" s="176" t="s">
        <v>222</v>
      </c>
      <c r="C177" s="184" t="s">
        <v>223</v>
      </c>
      <c r="D177" s="177" t="s">
        <v>150</v>
      </c>
      <c r="E177" s="178">
        <v>1523.55</v>
      </c>
      <c r="F177" s="179"/>
      <c r="G177" s="180">
        <f>ROUND(E177*F177,2)</f>
        <v>0</v>
      </c>
      <c r="H177" s="179"/>
      <c r="I177" s="180">
        <f>ROUND(E177*H177,2)</f>
        <v>0</v>
      </c>
      <c r="J177" s="179"/>
      <c r="K177" s="180">
        <f>ROUND(E177*J177,2)</f>
        <v>0</v>
      </c>
      <c r="L177" s="180">
        <v>21</v>
      </c>
      <c r="M177" s="180">
        <f>G177*(1+L177/100)</f>
        <v>0</v>
      </c>
      <c r="N177" s="178">
        <v>0.378</v>
      </c>
      <c r="O177" s="178">
        <f>ROUND(E177*N177,2)</f>
        <v>575.9</v>
      </c>
      <c r="P177" s="178">
        <v>0</v>
      </c>
      <c r="Q177" s="178">
        <f>ROUND(E177*P177,2)</f>
        <v>0</v>
      </c>
      <c r="R177" s="180" t="s">
        <v>151</v>
      </c>
      <c r="S177" s="180" t="s">
        <v>152</v>
      </c>
      <c r="T177" s="181" t="s">
        <v>152</v>
      </c>
      <c r="U177" s="161">
        <v>2.5999999999999999E-2</v>
      </c>
      <c r="V177" s="161">
        <f>ROUND(E177*U177,2)</f>
        <v>39.61</v>
      </c>
      <c r="W177" s="161"/>
      <c r="X177" s="161" t="s">
        <v>153</v>
      </c>
      <c r="Y177" s="161" t="s">
        <v>154</v>
      </c>
      <c r="Z177" s="151"/>
      <c r="AA177" s="151"/>
      <c r="AB177" s="151"/>
      <c r="AC177" s="151"/>
      <c r="AD177" s="151"/>
      <c r="AE177" s="151"/>
      <c r="AF177" s="151"/>
      <c r="AG177" s="151" t="s">
        <v>214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2" x14ac:dyDescent="0.2">
      <c r="A178" s="158"/>
      <c r="B178" s="159"/>
      <c r="C178" s="185" t="s">
        <v>339</v>
      </c>
      <c r="D178" s="162"/>
      <c r="E178" s="163">
        <v>1523.55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157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185" t="s">
        <v>210</v>
      </c>
      <c r="D179" s="162"/>
      <c r="E179" s="163"/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157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">
      <c r="A180" s="158"/>
      <c r="B180" s="159"/>
      <c r="C180" s="185" t="s">
        <v>211</v>
      </c>
      <c r="D180" s="162"/>
      <c r="E180" s="163"/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157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2" x14ac:dyDescent="0.2">
      <c r="A181" s="158"/>
      <c r="B181" s="159"/>
      <c r="C181" s="249"/>
      <c r="D181" s="250"/>
      <c r="E181" s="250"/>
      <c r="F181" s="250"/>
      <c r="G181" s="250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159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 x14ac:dyDescent="0.2">
      <c r="A182" s="175">
        <v>30</v>
      </c>
      <c r="B182" s="176" t="s">
        <v>219</v>
      </c>
      <c r="C182" s="184" t="s">
        <v>220</v>
      </c>
      <c r="D182" s="177" t="s">
        <v>150</v>
      </c>
      <c r="E182" s="178">
        <v>77.7</v>
      </c>
      <c r="F182" s="179"/>
      <c r="G182" s="180">
        <f>ROUND(E182*F182,2)</f>
        <v>0</v>
      </c>
      <c r="H182" s="179"/>
      <c r="I182" s="180">
        <f>ROUND(E182*H182,2)</f>
        <v>0</v>
      </c>
      <c r="J182" s="179"/>
      <c r="K182" s="180">
        <f>ROUND(E182*J182,2)</f>
        <v>0</v>
      </c>
      <c r="L182" s="180">
        <v>21</v>
      </c>
      <c r="M182" s="180">
        <f>G182*(1+L182/100)</f>
        <v>0</v>
      </c>
      <c r="N182" s="178">
        <v>0.441</v>
      </c>
      <c r="O182" s="178">
        <f>ROUND(E182*N182,2)</f>
        <v>34.270000000000003</v>
      </c>
      <c r="P182" s="178">
        <v>0</v>
      </c>
      <c r="Q182" s="178">
        <f>ROUND(E182*P182,2)</f>
        <v>0</v>
      </c>
      <c r="R182" s="180" t="s">
        <v>151</v>
      </c>
      <c r="S182" s="180" t="s">
        <v>152</v>
      </c>
      <c r="T182" s="181" t="s">
        <v>152</v>
      </c>
      <c r="U182" s="161">
        <v>2.9000000000000001E-2</v>
      </c>
      <c r="V182" s="161">
        <f>ROUND(E182*U182,2)</f>
        <v>2.25</v>
      </c>
      <c r="W182" s="161"/>
      <c r="X182" s="161" t="s">
        <v>153</v>
      </c>
      <c r="Y182" s="161" t="s">
        <v>154</v>
      </c>
      <c r="Z182" s="151"/>
      <c r="AA182" s="151"/>
      <c r="AB182" s="151"/>
      <c r="AC182" s="151"/>
      <c r="AD182" s="151"/>
      <c r="AE182" s="151"/>
      <c r="AF182" s="151"/>
      <c r="AG182" s="151" t="s">
        <v>155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2" x14ac:dyDescent="0.2">
      <c r="A183" s="158"/>
      <c r="B183" s="159"/>
      <c r="C183" s="185" t="s">
        <v>221</v>
      </c>
      <c r="D183" s="162"/>
      <c r="E183" s="163">
        <v>77.7</v>
      </c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157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185" t="s">
        <v>210</v>
      </c>
      <c r="D184" s="162"/>
      <c r="E184" s="163"/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157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185" t="s">
        <v>211</v>
      </c>
      <c r="D185" s="162"/>
      <c r="E185" s="163"/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157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2" x14ac:dyDescent="0.2">
      <c r="A186" s="158"/>
      <c r="B186" s="159"/>
      <c r="C186" s="249"/>
      <c r="D186" s="250"/>
      <c r="E186" s="250"/>
      <c r="F186" s="250"/>
      <c r="G186" s="250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159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x14ac:dyDescent="0.2">
      <c r="A187" s="168" t="s">
        <v>146</v>
      </c>
      <c r="B187" s="169" t="s">
        <v>94</v>
      </c>
      <c r="C187" s="183" t="s">
        <v>95</v>
      </c>
      <c r="D187" s="170"/>
      <c r="E187" s="171"/>
      <c r="F187" s="172"/>
      <c r="G187" s="172">
        <f>SUMIF(AG188:AG241,"&lt;&gt;NOR",G188:G241)</f>
        <v>0</v>
      </c>
      <c r="H187" s="172"/>
      <c r="I187" s="172">
        <f>SUM(I188:I241)</f>
        <v>0</v>
      </c>
      <c r="J187" s="172"/>
      <c r="K187" s="172">
        <f>SUM(K188:K241)</f>
        <v>0</v>
      </c>
      <c r="L187" s="172"/>
      <c r="M187" s="172">
        <f>SUM(M188:M241)</f>
        <v>0</v>
      </c>
      <c r="N187" s="171"/>
      <c r="O187" s="171">
        <f>SUM(O188:O241)</f>
        <v>1303.1999999999998</v>
      </c>
      <c r="P187" s="171"/>
      <c r="Q187" s="171">
        <f>SUM(Q188:Q241)</f>
        <v>0</v>
      </c>
      <c r="R187" s="172"/>
      <c r="S187" s="172"/>
      <c r="T187" s="173"/>
      <c r="U187" s="167"/>
      <c r="V187" s="167">
        <f>SUM(V188:V241)</f>
        <v>255.79000000000002</v>
      </c>
      <c r="W187" s="167"/>
      <c r="X187" s="167"/>
      <c r="Y187" s="167"/>
      <c r="AG187" t="s">
        <v>147</v>
      </c>
    </row>
    <row r="188" spans="1:60" ht="22.5" outlineLevel="1" x14ac:dyDescent="0.2">
      <c r="A188" s="175">
        <v>31</v>
      </c>
      <c r="B188" s="176" t="s">
        <v>340</v>
      </c>
      <c r="C188" s="184" t="s">
        <v>341</v>
      </c>
      <c r="D188" s="177" t="s">
        <v>150</v>
      </c>
      <c r="E188" s="178">
        <v>26</v>
      </c>
      <c r="F188" s="179"/>
      <c r="G188" s="180">
        <f>ROUND(E188*F188,2)</f>
        <v>0</v>
      </c>
      <c r="H188" s="179"/>
      <c r="I188" s="180">
        <f>ROUND(E188*H188,2)</f>
        <v>0</v>
      </c>
      <c r="J188" s="179"/>
      <c r="K188" s="180">
        <f>ROUND(E188*J188,2)</f>
        <v>0</v>
      </c>
      <c r="L188" s="180">
        <v>21</v>
      </c>
      <c r="M188" s="180">
        <f>G188*(1+L188/100)</f>
        <v>0</v>
      </c>
      <c r="N188" s="178">
        <v>0.28799999999999998</v>
      </c>
      <c r="O188" s="178">
        <f>ROUND(E188*N188,2)</f>
        <v>7.49</v>
      </c>
      <c r="P188" s="178">
        <v>0</v>
      </c>
      <c r="Q188" s="178">
        <f>ROUND(E188*P188,2)</f>
        <v>0</v>
      </c>
      <c r="R188" s="180" t="s">
        <v>151</v>
      </c>
      <c r="S188" s="180" t="s">
        <v>152</v>
      </c>
      <c r="T188" s="181" t="s">
        <v>152</v>
      </c>
      <c r="U188" s="161">
        <v>2.3E-2</v>
      </c>
      <c r="V188" s="161">
        <f>ROUND(E188*U188,2)</f>
        <v>0.6</v>
      </c>
      <c r="W188" s="161"/>
      <c r="X188" s="161" t="s">
        <v>153</v>
      </c>
      <c r="Y188" s="161" t="s">
        <v>154</v>
      </c>
      <c r="Z188" s="151"/>
      <c r="AA188" s="151"/>
      <c r="AB188" s="151"/>
      <c r="AC188" s="151"/>
      <c r="AD188" s="151"/>
      <c r="AE188" s="151"/>
      <c r="AF188" s="151"/>
      <c r="AG188" s="151" t="s">
        <v>155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2" x14ac:dyDescent="0.2">
      <c r="A189" s="158"/>
      <c r="B189" s="159"/>
      <c r="C189" s="185" t="s">
        <v>342</v>
      </c>
      <c r="D189" s="162"/>
      <c r="E189" s="163">
        <v>26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157</v>
      </c>
      <c r="AH189" s="151">
        <v>5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2" x14ac:dyDescent="0.2">
      <c r="A190" s="158"/>
      <c r="B190" s="159"/>
      <c r="C190" s="249"/>
      <c r="D190" s="250"/>
      <c r="E190" s="250"/>
      <c r="F190" s="250"/>
      <c r="G190" s="250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159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22.5" outlineLevel="1" x14ac:dyDescent="0.2">
      <c r="A191" s="175">
        <v>32</v>
      </c>
      <c r="B191" s="176" t="s">
        <v>343</v>
      </c>
      <c r="C191" s="184" t="s">
        <v>344</v>
      </c>
      <c r="D191" s="177" t="s">
        <v>150</v>
      </c>
      <c r="E191" s="178">
        <v>27.3</v>
      </c>
      <c r="F191" s="179"/>
      <c r="G191" s="180">
        <f>ROUND(E191*F191,2)</f>
        <v>0</v>
      </c>
      <c r="H191" s="179"/>
      <c r="I191" s="180">
        <f>ROUND(E191*H191,2)</f>
        <v>0</v>
      </c>
      <c r="J191" s="179"/>
      <c r="K191" s="180">
        <f>ROUND(E191*J191,2)</f>
        <v>0</v>
      </c>
      <c r="L191" s="180">
        <v>21</v>
      </c>
      <c r="M191" s="180">
        <f>G191*(1+L191/100)</f>
        <v>0</v>
      </c>
      <c r="N191" s="178">
        <v>0.4032</v>
      </c>
      <c r="O191" s="178">
        <f>ROUND(E191*N191,2)</f>
        <v>11.01</v>
      </c>
      <c r="P191" s="178">
        <v>0</v>
      </c>
      <c r="Q191" s="178">
        <f>ROUND(E191*P191,2)</f>
        <v>0</v>
      </c>
      <c r="R191" s="180" t="s">
        <v>151</v>
      </c>
      <c r="S191" s="180" t="s">
        <v>152</v>
      </c>
      <c r="T191" s="181" t="s">
        <v>152</v>
      </c>
      <c r="U191" s="161">
        <v>2.5999999999999999E-2</v>
      </c>
      <c r="V191" s="161">
        <f>ROUND(E191*U191,2)</f>
        <v>0.71</v>
      </c>
      <c r="W191" s="161"/>
      <c r="X191" s="161" t="s">
        <v>153</v>
      </c>
      <c r="Y191" s="161" t="s">
        <v>154</v>
      </c>
      <c r="Z191" s="151"/>
      <c r="AA191" s="151"/>
      <c r="AB191" s="151"/>
      <c r="AC191" s="151"/>
      <c r="AD191" s="151"/>
      <c r="AE191" s="151"/>
      <c r="AF191" s="151"/>
      <c r="AG191" s="151" t="s">
        <v>155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2" x14ac:dyDescent="0.2">
      <c r="A192" s="158"/>
      <c r="B192" s="159"/>
      <c r="C192" s="185" t="s">
        <v>345</v>
      </c>
      <c r="D192" s="162"/>
      <c r="E192" s="163">
        <v>27.3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157</v>
      </c>
      <c r="AH192" s="151">
        <v>5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2" x14ac:dyDescent="0.2">
      <c r="A193" s="158"/>
      <c r="B193" s="159"/>
      <c r="C193" s="249"/>
      <c r="D193" s="250"/>
      <c r="E193" s="250"/>
      <c r="F193" s="250"/>
      <c r="G193" s="250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159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ht="22.5" outlineLevel="1" x14ac:dyDescent="0.2">
      <c r="A194" s="175">
        <v>33</v>
      </c>
      <c r="B194" s="176" t="s">
        <v>219</v>
      </c>
      <c r="C194" s="184" t="s">
        <v>220</v>
      </c>
      <c r="D194" s="177" t="s">
        <v>150</v>
      </c>
      <c r="E194" s="178">
        <v>38.85</v>
      </c>
      <c r="F194" s="179"/>
      <c r="G194" s="180">
        <f>ROUND(E194*F194,2)</f>
        <v>0</v>
      </c>
      <c r="H194" s="179"/>
      <c r="I194" s="180">
        <f>ROUND(E194*H194,2)</f>
        <v>0</v>
      </c>
      <c r="J194" s="179"/>
      <c r="K194" s="180">
        <f>ROUND(E194*J194,2)</f>
        <v>0</v>
      </c>
      <c r="L194" s="180">
        <v>21</v>
      </c>
      <c r="M194" s="180">
        <f>G194*(1+L194/100)</f>
        <v>0</v>
      </c>
      <c r="N194" s="178">
        <v>0.441</v>
      </c>
      <c r="O194" s="178">
        <f>ROUND(E194*N194,2)</f>
        <v>17.13</v>
      </c>
      <c r="P194" s="178">
        <v>0</v>
      </c>
      <c r="Q194" s="178">
        <f>ROUND(E194*P194,2)</f>
        <v>0</v>
      </c>
      <c r="R194" s="180" t="s">
        <v>151</v>
      </c>
      <c r="S194" s="180" t="s">
        <v>152</v>
      </c>
      <c r="T194" s="181" t="s">
        <v>152</v>
      </c>
      <c r="U194" s="161">
        <v>2.9000000000000001E-2</v>
      </c>
      <c r="V194" s="161">
        <f>ROUND(E194*U194,2)</f>
        <v>1.1299999999999999</v>
      </c>
      <c r="W194" s="161"/>
      <c r="X194" s="161" t="s">
        <v>153</v>
      </c>
      <c r="Y194" s="161" t="s">
        <v>154</v>
      </c>
      <c r="Z194" s="151"/>
      <c r="AA194" s="151"/>
      <c r="AB194" s="151"/>
      <c r="AC194" s="151"/>
      <c r="AD194" s="151"/>
      <c r="AE194" s="151"/>
      <c r="AF194" s="151"/>
      <c r="AG194" s="151" t="s">
        <v>155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2" x14ac:dyDescent="0.2">
      <c r="A195" s="158"/>
      <c r="B195" s="159"/>
      <c r="C195" s="185" t="s">
        <v>346</v>
      </c>
      <c r="D195" s="162"/>
      <c r="E195" s="163">
        <v>38.85</v>
      </c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157</v>
      </c>
      <c r="AH195" s="151">
        <v>5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2" x14ac:dyDescent="0.2">
      <c r="A196" s="158"/>
      <c r="B196" s="159"/>
      <c r="C196" s="249"/>
      <c r="D196" s="250"/>
      <c r="E196" s="250"/>
      <c r="F196" s="250"/>
      <c r="G196" s="250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159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ht="22.5" outlineLevel="1" x14ac:dyDescent="0.2">
      <c r="A197" s="175">
        <v>34</v>
      </c>
      <c r="B197" s="176" t="s">
        <v>347</v>
      </c>
      <c r="C197" s="184" t="s">
        <v>348</v>
      </c>
      <c r="D197" s="177" t="s">
        <v>150</v>
      </c>
      <c r="E197" s="178">
        <v>1496.25</v>
      </c>
      <c r="F197" s="179"/>
      <c r="G197" s="180">
        <f>ROUND(E197*F197,2)</f>
        <v>0</v>
      </c>
      <c r="H197" s="179"/>
      <c r="I197" s="180">
        <f>ROUND(E197*H197,2)</f>
        <v>0</v>
      </c>
      <c r="J197" s="179"/>
      <c r="K197" s="180">
        <f>ROUND(E197*J197,2)</f>
        <v>0</v>
      </c>
      <c r="L197" s="180">
        <v>21</v>
      </c>
      <c r="M197" s="180">
        <f>G197*(1+L197/100)</f>
        <v>0</v>
      </c>
      <c r="N197" s="178">
        <v>0.55125000000000002</v>
      </c>
      <c r="O197" s="178">
        <f>ROUND(E197*N197,2)</f>
        <v>824.81</v>
      </c>
      <c r="P197" s="178">
        <v>0</v>
      </c>
      <c r="Q197" s="178">
        <f>ROUND(E197*P197,2)</f>
        <v>0</v>
      </c>
      <c r="R197" s="180" t="s">
        <v>151</v>
      </c>
      <c r="S197" s="180" t="s">
        <v>152</v>
      </c>
      <c r="T197" s="181" t="s">
        <v>152</v>
      </c>
      <c r="U197" s="161">
        <v>2.7E-2</v>
      </c>
      <c r="V197" s="161">
        <f>ROUND(E197*U197,2)</f>
        <v>40.4</v>
      </c>
      <c r="W197" s="161"/>
      <c r="X197" s="161" t="s">
        <v>153</v>
      </c>
      <c r="Y197" s="161" t="s">
        <v>154</v>
      </c>
      <c r="Z197" s="151"/>
      <c r="AA197" s="151"/>
      <c r="AB197" s="151"/>
      <c r="AC197" s="151"/>
      <c r="AD197" s="151"/>
      <c r="AE197" s="151"/>
      <c r="AF197" s="151"/>
      <c r="AG197" s="151" t="s">
        <v>155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2" x14ac:dyDescent="0.2">
      <c r="A198" s="158"/>
      <c r="B198" s="159"/>
      <c r="C198" s="185" t="s">
        <v>349</v>
      </c>
      <c r="D198" s="162"/>
      <c r="E198" s="163">
        <v>1485.75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157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185" t="s">
        <v>350</v>
      </c>
      <c r="D199" s="162"/>
      <c r="E199" s="163">
        <v>10.5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157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185" t="s">
        <v>176</v>
      </c>
      <c r="D200" s="162"/>
      <c r="E200" s="163"/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157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2" x14ac:dyDescent="0.2">
      <c r="A201" s="158"/>
      <c r="B201" s="159"/>
      <c r="C201" s="249"/>
      <c r="D201" s="250"/>
      <c r="E201" s="250"/>
      <c r="F201" s="250"/>
      <c r="G201" s="250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159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 x14ac:dyDescent="0.2">
      <c r="A202" s="175">
        <v>35</v>
      </c>
      <c r="B202" s="176" t="s">
        <v>351</v>
      </c>
      <c r="C202" s="184" t="s">
        <v>352</v>
      </c>
      <c r="D202" s="177" t="s">
        <v>150</v>
      </c>
      <c r="E202" s="178">
        <v>1452</v>
      </c>
      <c r="F202" s="179"/>
      <c r="G202" s="180">
        <f>ROUND(E202*F202,2)</f>
        <v>0</v>
      </c>
      <c r="H202" s="179"/>
      <c r="I202" s="180">
        <f>ROUND(E202*H202,2)</f>
        <v>0</v>
      </c>
      <c r="J202" s="179"/>
      <c r="K202" s="180">
        <f>ROUND(E202*J202,2)</f>
        <v>0</v>
      </c>
      <c r="L202" s="180">
        <v>21</v>
      </c>
      <c r="M202" s="180">
        <f>G202*(1+L202/100)</f>
        <v>0</v>
      </c>
      <c r="N202" s="178">
        <v>0.18462999999999999</v>
      </c>
      <c r="O202" s="178">
        <f>ROUND(E202*N202,2)</f>
        <v>268.08</v>
      </c>
      <c r="P202" s="178">
        <v>0</v>
      </c>
      <c r="Q202" s="178">
        <f>ROUND(E202*P202,2)</f>
        <v>0</v>
      </c>
      <c r="R202" s="180" t="s">
        <v>151</v>
      </c>
      <c r="S202" s="180" t="s">
        <v>152</v>
      </c>
      <c r="T202" s="181" t="s">
        <v>152</v>
      </c>
      <c r="U202" s="161">
        <v>6.4000000000000001E-2</v>
      </c>
      <c r="V202" s="161">
        <f>ROUND(E202*U202,2)</f>
        <v>92.93</v>
      </c>
      <c r="W202" s="161"/>
      <c r="X202" s="161" t="s">
        <v>153</v>
      </c>
      <c r="Y202" s="161" t="s">
        <v>154</v>
      </c>
      <c r="Z202" s="151"/>
      <c r="AA202" s="151"/>
      <c r="AB202" s="151"/>
      <c r="AC202" s="151"/>
      <c r="AD202" s="151"/>
      <c r="AE202" s="151"/>
      <c r="AF202" s="151"/>
      <c r="AG202" s="151" t="s">
        <v>155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2" x14ac:dyDescent="0.2">
      <c r="A203" s="158"/>
      <c r="B203" s="159"/>
      <c r="C203" s="251" t="s">
        <v>353</v>
      </c>
      <c r="D203" s="252"/>
      <c r="E203" s="252"/>
      <c r="F203" s="252"/>
      <c r="G203" s="252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165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2" x14ac:dyDescent="0.2">
      <c r="A204" s="158"/>
      <c r="B204" s="159"/>
      <c r="C204" s="185" t="s">
        <v>354</v>
      </c>
      <c r="D204" s="162"/>
      <c r="E204" s="163">
        <v>37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157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185" t="s">
        <v>355</v>
      </c>
      <c r="D205" s="162"/>
      <c r="E205" s="163">
        <v>1415</v>
      </c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157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185" t="s">
        <v>176</v>
      </c>
      <c r="D206" s="162"/>
      <c r="E206" s="163"/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157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2" x14ac:dyDescent="0.2">
      <c r="A207" s="158"/>
      <c r="B207" s="159"/>
      <c r="C207" s="249"/>
      <c r="D207" s="250"/>
      <c r="E207" s="250"/>
      <c r="F207" s="250"/>
      <c r="G207" s="250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159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75">
        <v>36</v>
      </c>
      <c r="B208" s="176" t="s">
        <v>356</v>
      </c>
      <c r="C208" s="184" t="s">
        <v>357</v>
      </c>
      <c r="D208" s="177" t="s">
        <v>150</v>
      </c>
      <c r="E208" s="178">
        <v>37</v>
      </c>
      <c r="F208" s="179"/>
      <c r="G208" s="180">
        <f>ROUND(E208*F208,2)</f>
        <v>0</v>
      </c>
      <c r="H208" s="179"/>
      <c r="I208" s="180">
        <f>ROUND(E208*H208,2)</f>
        <v>0</v>
      </c>
      <c r="J208" s="179"/>
      <c r="K208" s="180">
        <f>ROUND(E208*J208,2)</f>
        <v>0</v>
      </c>
      <c r="L208" s="180">
        <v>21</v>
      </c>
      <c r="M208" s="180">
        <f>G208*(1+L208/100)</f>
        <v>0</v>
      </c>
      <c r="N208" s="178">
        <v>0.33206000000000002</v>
      </c>
      <c r="O208" s="178">
        <f>ROUND(E208*N208,2)</f>
        <v>12.29</v>
      </c>
      <c r="P208" s="178">
        <v>0</v>
      </c>
      <c r="Q208" s="178">
        <f>ROUND(E208*P208,2)</f>
        <v>0</v>
      </c>
      <c r="R208" s="180" t="s">
        <v>151</v>
      </c>
      <c r="S208" s="180" t="s">
        <v>152</v>
      </c>
      <c r="T208" s="181" t="s">
        <v>152</v>
      </c>
      <c r="U208" s="161">
        <v>2.5000000000000001E-2</v>
      </c>
      <c r="V208" s="161">
        <f>ROUND(E208*U208,2)</f>
        <v>0.93</v>
      </c>
      <c r="W208" s="161"/>
      <c r="X208" s="161" t="s">
        <v>153</v>
      </c>
      <c r="Y208" s="161" t="s">
        <v>154</v>
      </c>
      <c r="Z208" s="151"/>
      <c r="AA208" s="151"/>
      <c r="AB208" s="151"/>
      <c r="AC208" s="151"/>
      <c r="AD208" s="151"/>
      <c r="AE208" s="151"/>
      <c r="AF208" s="151"/>
      <c r="AG208" s="151" t="s">
        <v>155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2" x14ac:dyDescent="0.2">
      <c r="A209" s="158"/>
      <c r="B209" s="159"/>
      <c r="C209" s="251" t="s">
        <v>358</v>
      </c>
      <c r="D209" s="252"/>
      <c r="E209" s="252"/>
      <c r="F209" s="252"/>
      <c r="G209" s="252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165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2" x14ac:dyDescent="0.2">
      <c r="A210" s="158"/>
      <c r="B210" s="159"/>
      <c r="C210" s="185" t="s">
        <v>354</v>
      </c>
      <c r="D210" s="162"/>
      <c r="E210" s="163">
        <v>37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157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185" t="s">
        <v>176</v>
      </c>
      <c r="D211" s="162"/>
      <c r="E211" s="163"/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157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2" x14ac:dyDescent="0.2">
      <c r="A212" s="158"/>
      <c r="B212" s="159"/>
      <c r="C212" s="249"/>
      <c r="D212" s="250"/>
      <c r="E212" s="250"/>
      <c r="F212" s="250"/>
      <c r="G212" s="250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159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75">
        <v>37</v>
      </c>
      <c r="B213" s="176" t="s">
        <v>359</v>
      </c>
      <c r="C213" s="184" t="s">
        <v>360</v>
      </c>
      <c r="D213" s="177" t="s">
        <v>150</v>
      </c>
      <c r="E213" s="178">
        <v>1452</v>
      </c>
      <c r="F213" s="179"/>
      <c r="G213" s="180">
        <f>ROUND(E213*F213,2)</f>
        <v>0</v>
      </c>
      <c r="H213" s="179"/>
      <c r="I213" s="180">
        <f>ROUND(E213*H213,2)</f>
        <v>0</v>
      </c>
      <c r="J213" s="179"/>
      <c r="K213" s="180">
        <f>ROUND(E213*J213,2)</f>
        <v>0</v>
      </c>
      <c r="L213" s="180">
        <v>21</v>
      </c>
      <c r="M213" s="180">
        <f>G213*(1+L213/100)</f>
        <v>0</v>
      </c>
      <c r="N213" s="178">
        <v>8.0999999999999996E-4</v>
      </c>
      <c r="O213" s="178">
        <f>ROUND(E213*N213,2)</f>
        <v>1.18</v>
      </c>
      <c r="P213" s="178">
        <v>0</v>
      </c>
      <c r="Q213" s="178">
        <f>ROUND(E213*P213,2)</f>
        <v>0</v>
      </c>
      <c r="R213" s="180" t="s">
        <v>151</v>
      </c>
      <c r="S213" s="180" t="s">
        <v>152</v>
      </c>
      <c r="T213" s="181" t="s">
        <v>152</v>
      </c>
      <c r="U213" s="161">
        <v>4.0000000000000001E-3</v>
      </c>
      <c r="V213" s="161">
        <f>ROUND(E213*U213,2)</f>
        <v>5.81</v>
      </c>
      <c r="W213" s="161"/>
      <c r="X213" s="161" t="s">
        <v>153</v>
      </c>
      <c r="Y213" s="161" t="s">
        <v>154</v>
      </c>
      <c r="Z213" s="151"/>
      <c r="AA213" s="151"/>
      <c r="AB213" s="151"/>
      <c r="AC213" s="151"/>
      <c r="AD213" s="151"/>
      <c r="AE213" s="151"/>
      <c r="AF213" s="151"/>
      <c r="AG213" s="151" t="s">
        <v>155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2" x14ac:dyDescent="0.2">
      <c r="A214" s="158"/>
      <c r="B214" s="159"/>
      <c r="C214" s="185" t="s">
        <v>361</v>
      </c>
      <c r="D214" s="162"/>
      <c r="E214" s="163">
        <v>1452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157</v>
      </c>
      <c r="AH214" s="151">
        <v>5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2" x14ac:dyDescent="0.2">
      <c r="A215" s="158"/>
      <c r="B215" s="159"/>
      <c r="C215" s="249"/>
      <c r="D215" s="250"/>
      <c r="E215" s="250"/>
      <c r="F215" s="250"/>
      <c r="G215" s="250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159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 x14ac:dyDescent="0.2">
      <c r="A216" s="175">
        <v>38</v>
      </c>
      <c r="B216" s="176" t="s">
        <v>362</v>
      </c>
      <c r="C216" s="184" t="s">
        <v>363</v>
      </c>
      <c r="D216" s="177" t="s">
        <v>150</v>
      </c>
      <c r="E216" s="178">
        <v>1466</v>
      </c>
      <c r="F216" s="179"/>
      <c r="G216" s="180">
        <f>ROUND(E216*F216,2)</f>
        <v>0</v>
      </c>
      <c r="H216" s="179"/>
      <c r="I216" s="180">
        <f>ROUND(E216*H216,2)</f>
        <v>0</v>
      </c>
      <c r="J216" s="179"/>
      <c r="K216" s="180">
        <f>ROUND(E216*J216,2)</f>
        <v>0</v>
      </c>
      <c r="L216" s="180">
        <v>21</v>
      </c>
      <c r="M216" s="180">
        <f>G216*(1+L216/100)</f>
        <v>0</v>
      </c>
      <c r="N216" s="178">
        <v>6.9999999999999999E-4</v>
      </c>
      <c r="O216" s="178">
        <f>ROUND(E216*N216,2)</f>
        <v>1.03</v>
      </c>
      <c r="P216" s="178">
        <v>0</v>
      </c>
      <c r="Q216" s="178">
        <f>ROUND(E216*P216,2)</f>
        <v>0</v>
      </c>
      <c r="R216" s="180" t="s">
        <v>151</v>
      </c>
      <c r="S216" s="180" t="s">
        <v>152</v>
      </c>
      <c r="T216" s="181" t="s">
        <v>152</v>
      </c>
      <c r="U216" s="161">
        <v>2E-3</v>
      </c>
      <c r="V216" s="161">
        <f>ROUND(E216*U216,2)</f>
        <v>2.93</v>
      </c>
      <c r="W216" s="161"/>
      <c r="X216" s="161" t="s">
        <v>153</v>
      </c>
      <c r="Y216" s="161" t="s">
        <v>154</v>
      </c>
      <c r="Z216" s="151"/>
      <c r="AA216" s="151"/>
      <c r="AB216" s="151"/>
      <c r="AC216" s="151"/>
      <c r="AD216" s="151"/>
      <c r="AE216" s="151"/>
      <c r="AF216" s="151"/>
      <c r="AG216" s="151" t="s">
        <v>155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">
      <c r="A217" s="158"/>
      <c r="B217" s="159"/>
      <c r="C217" s="251" t="s">
        <v>364</v>
      </c>
      <c r="D217" s="252"/>
      <c r="E217" s="252"/>
      <c r="F217" s="252"/>
      <c r="G217" s="252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165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2" x14ac:dyDescent="0.2">
      <c r="A218" s="158"/>
      <c r="B218" s="159"/>
      <c r="C218" s="185" t="s">
        <v>365</v>
      </c>
      <c r="D218" s="162"/>
      <c r="E218" s="163">
        <v>1466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157</v>
      </c>
      <c r="AH218" s="151">
        <v>5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2" x14ac:dyDescent="0.2">
      <c r="A219" s="158"/>
      <c r="B219" s="159"/>
      <c r="C219" s="249"/>
      <c r="D219" s="250"/>
      <c r="E219" s="250"/>
      <c r="F219" s="250"/>
      <c r="G219" s="250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159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 x14ac:dyDescent="0.2">
      <c r="A220" s="175">
        <v>39</v>
      </c>
      <c r="B220" s="176" t="s">
        <v>366</v>
      </c>
      <c r="C220" s="184" t="s">
        <v>367</v>
      </c>
      <c r="D220" s="177" t="s">
        <v>150</v>
      </c>
      <c r="E220" s="178">
        <v>1466</v>
      </c>
      <c r="F220" s="179"/>
      <c r="G220" s="180">
        <f>ROUND(E220*F220,2)</f>
        <v>0</v>
      </c>
      <c r="H220" s="179"/>
      <c r="I220" s="180">
        <f>ROUND(E220*H220,2)</f>
        <v>0</v>
      </c>
      <c r="J220" s="179"/>
      <c r="K220" s="180">
        <f>ROUND(E220*J220,2)</f>
        <v>0</v>
      </c>
      <c r="L220" s="180">
        <v>21</v>
      </c>
      <c r="M220" s="180">
        <f>G220*(1+L220/100)</f>
        <v>0</v>
      </c>
      <c r="N220" s="178">
        <v>0.10373</v>
      </c>
      <c r="O220" s="178">
        <f>ROUND(E220*N220,2)</f>
        <v>152.07</v>
      </c>
      <c r="P220" s="178">
        <v>0</v>
      </c>
      <c r="Q220" s="178">
        <f>ROUND(E220*P220,2)</f>
        <v>0</v>
      </c>
      <c r="R220" s="180" t="s">
        <v>151</v>
      </c>
      <c r="S220" s="180" t="s">
        <v>152</v>
      </c>
      <c r="T220" s="181" t="s">
        <v>152</v>
      </c>
      <c r="U220" s="161">
        <v>6.4000000000000001E-2</v>
      </c>
      <c r="V220" s="161">
        <f>ROUND(E220*U220,2)</f>
        <v>93.82</v>
      </c>
      <c r="W220" s="161"/>
      <c r="X220" s="161" t="s">
        <v>153</v>
      </c>
      <c r="Y220" s="161" t="s">
        <v>154</v>
      </c>
      <c r="Z220" s="151"/>
      <c r="AA220" s="151"/>
      <c r="AB220" s="151"/>
      <c r="AC220" s="151"/>
      <c r="AD220" s="151"/>
      <c r="AE220" s="151"/>
      <c r="AF220" s="151"/>
      <c r="AG220" s="151" t="s">
        <v>155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2" x14ac:dyDescent="0.2">
      <c r="A221" s="158"/>
      <c r="B221" s="159"/>
      <c r="C221" s="185" t="s">
        <v>354</v>
      </c>
      <c r="D221" s="162"/>
      <c r="E221" s="163">
        <v>37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157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85" t="s">
        <v>355</v>
      </c>
      <c r="D222" s="162"/>
      <c r="E222" s="163">
        <v>1415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157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85" t="s">
        <v>368</v>
      </c>
      <c r="D223" s="162"/>
      <c r="E223" s="163">
        <v>14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157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3" x14ac:dyDescent="0.2">
      <c r="A224" s="158"/>
      <c r="B224" s="159"/>
      <c r="C224" s="185" t="s">
        <v>176</v>
      </c>
      <c r="D224" s="162"/>
      <c r="E224" s="163"/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157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2" x14ac:dyDescent="0.2">
      <c r="A225" s="158"/>
      <c r="B225" s="159"/>
      <c r="C225" s="249"/>
      <c r="D225" s="250"/>
      <c r="E225" s="250"/>
      <c r="F225" s="250"/>
      <c r="G225" s="250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159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75">
        <v>40</v>
      </c>
      <c r="B226" s="176" t="s">
        <v>369</v>
      </c>
      <c r="C226" s="184" t="s">
        <v>370</v>
      </c>
      <c r="D226" s="177" t="s">
        <v>150</v>
      </c>
      <c r="E226" s="178">
        <v>26</v>
      </c>
      <c r="F226" s="179"/>
      <c r="G226" s="180">
        <f>ROUND(E226*F226,2)</f>
        <v>0</v>
      </c>
      <c r="H226" s="179"/>
      <c r="I226" s="180">
        <f>ROUND(E226*H226,2)</f>
        <v>0</v>
      </c>
      <c r="J226" s="179"/>
      <c r="K226" s="180">
        <f>ROUND(E226*J226,2)</f>
        <v>0</v>
      </c>
      <c r="L226" s="180">
        <v>21</v>
      </c>
      <c r="M226" s="180">
        <f>G226*(1+L226/100)</f>
        <v>0</v>
      </c>
      <c r="N226" s="178">
        <v>7.3899999999999993E-2</v>
      </c>
      <c r="O226" s="178">
        <f>ROUND(E226*N226,2)</f>
        <v>1.92</v>
      </c>
      <c r="P226" s="178">
        <v>0</v>
      </c>
      <c r="Q226" s="178">
        <f>ROUND(E226*P226,2)</f>
        <v>0</v>
      </c>
      <c r="R226" s="180" t="s">
        <v>151</v>
      </c>
      <c r="S226" s="180" t="s">
        <v>152</v>
      </c>
      <c r="T226" s="181" t="s">
        <v>152</v>
      </c>
      <c r="U226" s="161">
        <v>0.45200000000000001</v>
      </c>
      <c r="V226" s="161">
        <f>ROUND(E226*U226,2)</f>
        <v>11.75</v>
      </c>
      <c r="W226" s="161"/>
      <c r="X226" s="161" t="s">
        <v>153</v>
      </c>
      <c r="Y226" s="161" t="s">
        <v>154</v>
      </c>
      <c r="Z226" s="151"/>
      <c r="AA226" s="151"/>
      <c r="AB226" s="151"/>
      <c r="AC226" s="151"/>
      <c r="AD226" s="151"/>
      <c r="AE226" s="151"/>
      <c r="AF226" s="151"/>
      <c r="AG226" s="151" t="s">
        <v>155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ht="22.5" outlineLevel="2" x14ac:dyDescent="0.2">
      <c r="A227" s="158"/>
      <c r="B227" s="159"/>
      <c r="C227" s="251" t="s">
        <v>371</v>
      </c>
      <c r="D227" s="252"/>
      <c r="E227" s="252"/>
      <c r="F227" s="252"/>
      <c r="G227" s="252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165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82" t="str">
        <f>C227</f>
        <v>s provedením lože z kameniva drceného, s vyplněním spár, s dvojitým hutněním a se smetením přebytečného materiálu na krajnici. S dodáním hmot pro lože a výplň spár.</v>
      </c>
      <c r="BB227" s="151"/>
      <c r="BC227" s="151"/>
      <c r="BD227" s="151"/>
      <c r="BE227" s="151"/>
      <c r="BF227" s="151"/>
      <c r="BG227" s="151"/>
      <c r="BH227" s="151"/>
    </row>
    <row r="228" spans="1:60" ht="22.5" outlineLevel="2" x14ac:dyDescent="0.2">
      <c r="A228" s="158"/>
      <c r="B228" s="159"/>
      <c r="C228" s="185" t="s">
        <v>372</v>
      </c>
      <c r="D228" s="162"/>
      <c r="E228" s="163">
        <v>26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157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">
      <c r="A229" s="158"/>
      <c r="B229" s="159"/>
      <c r="C229" s="185" t="s">
        <v>176</v>
      </c>
      <c r="D229" s="162"/>
      <c r="E229" s="163"/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157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">
      <c r="A230" s="158"/>
      <c r="B230" s="159"/>
      <c r="C230" s="249"/>
      <c r="D230" s="250"/>
      <c r="E230" s="250"/>
      <c r="F230" s="250"/>
      <c r="G230" s="250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159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75">
        <v>41</v>
      </c>
      <c r="B231" s="176" t="s">
        <v>373</v>
      </c>
      <c r="C231" s="184" t="s">
        <v>374</v>
      </c>
      <c r="D231" s="177" t="s">
        <v>150</v>
      </c>
      <c r="E231" s="178">
        <v>10</v>
      </c>
      <c r="F231" s="179"/>
      <c r="G231" s="180">
        <f>ROUND(E231*F231,2)</f>
        <v>0</v>
      </c>
      <c r="H231" s="179"/>
      <c r="I231" s="180">
        <f>ROUND(E231*H231,2)</f>
        <v>0</v>
      </c>
      <c r="J231" s="179"/>
      <c r="K231" s="180">
        <f>ROUND(E231*J231,2)</f>
        <v>0</v>
      </c>
      <c r="L231" s="180">
        <v>21</v>
      </c>
      <c r="M231" s="180">
        <f>G231*(1+L231/100)</f>
        <v>0</v>
      </c>
      <c r="N231" s="178">
        <v>7.3899999999999993E-2</v>
      </c>
      <c r="O231" s="178">
        <f>ROUND(E231*N231,2)</f>
        <v>0.74</v>
      </c>
      <c r="P231" s="178">
        <v>0</v>
      </c>
      <c r="Q231" s="178">
        <f>ROUND(E231*P231,2)</f>
        <v>0</v>
      </c>
      <c r="R231" s="180" t="s">
        <v>151</v>
      </c>
      <c r="S231" s="180" t="s">
        <v>152</v>
      </c>
      <c r="T231" s="181" t="s">
        <v>152</v>
      </c>
      <c r="U231" s="161">
        <v>0.47799999999999998</v>
      </c>
      <c r="V231" s="161">
        <f>ROUND(E231*U231,2)</f>
        <v>4.78</v>
      </c>
      <c r="W231" s="161"/>
      <c r="X231" s="161" t="s">
        <v>153</v>
      </c>
      <c r="Y231" s="161" t="s">
        <v>154</v>
      </c>
      <c r="Z231" s="151"/>
      <c r="AA231" s="151"/>
      <c r="AB231" s="151"/>
      <c r="AC231" s="151"/>
      <c r="AD231" s="151"/>
      <c r="AE231" s="151"/>
      <c r="AF231" s="151"/>
      <c r="AG231" s="151" t="s">
        <v>155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ht="22.5" outlineLevel="2" x14ac:dyDescent="0.2">
      <c r="A232" s="158"/>
      <c r="B232" s="159"/>
      <c r="C232" s="251" t="s">
        <v>371</v>
      </c>
      <c r="D232" s="252"/>
      <c r="E232" s="252"/>
      <c r="F232" s="252"/>
      <c r="G232" s="252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165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82" t="str">
        <f>C232</f>
        <v>s provedením lože z kameniva drceného, s vyplněním spár, s dvojitým hutněním a se smetením přebytečného materiálu na krajnici. S dodáním hmot pro lože a výplň spár.</v>
      </c>
      <c r="BB232" s="151"/>
      <c r="BC232" s="151"/>
      <c r="BD232" s="151"/>
      <c r="BE232" s="151"/>
      <c r="BF232" s="151"/>
      <c r="BG232" s="151"/>
      <c r="BH232" s="151"/>
    </row>
    <row r="233" spans="1:60" outlineLevel="2" x14ac:dyDescent="0.2">
      <c r="A233" s="158"/>
      <c r="B233" s="159"/>
      <c r="C233" s="185" t="s">
        <v>375</v>
      </c>
      <c r="D233" s="162"/>
      <c r="E233" s="163">
        <v>10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157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">
      <c r="A234" s="158"/>
      <c r="B234" s="159"/>
      <c r="C234" s="185" t="s">
        <v>176</v>
      </c>
      <c r="D234" s="162"/>
      <c r="E234" s="163"/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157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2" x14ac:dyDescent="0.2">
      <c r="A235" s="158"/>
      <c r="B235" s="159"/>
      <c r="C235" s="249"/>
      <c r="D235" s="250"/>
      <c r="E235" s="250"/>
      <c r="F235" s="250"/>
      <c r="G235" s="250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159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 x14ac:dyDescent="0.2">
      <c r="A236" s="175">
        <v>42</v>
      </c>
      <c r="B236" s="176" t="s">
        <v>376</v>
      </c>
      <c r="C236" s="184" t="s">
        <v>377</v>
      </c>
      <c r="D236" s="177" t="s">
        <v>150</v>
      </c>
      <c r="E236" s="178">
        <v>10.5</v>
      </c>
      <c r="F236" s="179"/>
      <c r="G236" s="180">
        <f>ROUND(E236*F236,2)</f>
        <v>0</v>
      </c>
      <c r="H236" s="179"/>
      <c r="I236" s="180">
        <f>ROUND(E236*H236,2)</f>
        <v>0</v>
      </c>
      <c r="J236" s="179"/>
      <c r="K236" s="180">
        <f>ROUND(E236*J236,2)</f>
        <v>0</v>
      </c>
      <c r="L236" s="180">
        <v>21</v>
      </c>
      <c r="M236" s="180">
        <f>G236*(1+L236/100)</f>
        <v>0</v>
      </c>
      <c r="N236" s="178">
        <v>0.17824000000000001</v>
      </c>
      <c r="O236" s="178">
        <f>ROUND(E236*N236,2)</f>
        <v>1.87</v>
      </c>
      <c r="P236" s="178">
        <v>0</v>
      </c>
      <c r="Q236" s="178">
        <f>ROUND(E236*P236,2)</f>
        <v>0</v>
      </c>
      <c r="R236" s="180" t="s">
        <v>198</v>
      </c>
      <c r="S236" s="180" t="s">
        <v>152</v>
      </c>
      <c r="T236" s="181" t="s">
        <v>152</v>
      </c>
      <c r="U236" s="161">
        <v>0</v>
      </c>
      <c r="V236" s="161">
        <f>ROUND(E236*U236,2)</f>
        <v>0</v>
      </c>
      <c r="W236" s="161"/>
      <c r="X236" s="161" t="s">
        <v>200</v>
      </c>
      <c r="Y236" s="161" t="s">
        <v>154</v>
      </c>
      <c r="Z236" s="151"/>
      <c r="AA236" s="151"/>
      <c r="AB236" s="151"/>
      <c r="AC236" s="151"/>
      <c r="AD236" s="151"/>
      <c r="AE236" s="151"/>
      <c r="AF236" s="151"/>
      <c r="AG236" s="151" t="s">
        <v>201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2" x14ac:dyDescent="0.2">
      <c r="A237" s="158"/>
      <c r="B237" s="159"/>
      <c r="C237" s="185" t="s">
        <v>378</v>
      </c>
      <c r="D237" s="162"/>
      <c r="E237" s="163">
        <v>10.5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157</v>
      </c>
      <c r="AH237" s="151">
        <v>5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2" x14ac:dyDescent="0.2">
      <c r="A238" s="158"/>
      <c r="B238" s="159"/>
      <c r="C238" s="249"/>
      <c r="D238" s="250"/>
      <c r="E238" s="250"/>
      <c r="F238" s="250"/>
      <c r="G238" s="250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159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75">
        <v>43</v>
      </c>
      <c r="B239" s="176" t="s">
        <v>379</v>
      </c>
      <c r="C239" s="184" t="s">
        <v>380</v>
      </c>
      <c r="D239" s="177" t="s">
        <v>150</v>
      </c>
      <c r="E239" s="178">
        <v>27.3</v>
      </c>
      <c r="F239" s="179"/>
      <c r="G239" s="180">
        <f>ROUND(E239*F239,2)</f>
        <v>0</v>
      </c>
      <c r="H239" s="179"/>
      <c r="I239" s="180">
        <f>ROUND(E239*H239,2)</f>
        <v>0</v>
      </c>
      <c r="J239" s="179"/>
      <c r="K239" s="180">
        <f>ROUND(E239*J239,2)</f>
        <v>0</v>
      </c>
      <c r="L239" s="180">
        <v>21</v>
      </c>
      <c r="M239" s="180">
        <f>G239*(1+L239/100)</f>
        <v>0</v>
      </c>
      <c r="N239" s="178">
        <v>0.13100000000000001</v>
      </c>
      <c r="O239" s="178">
        <f>ROUND(E239*N239,2)</f>
        <v>3.58</v>
      </c>
      <c r="P239" s="178">
        <v>0</v>
      </c>
      <c r="Q239" s="178">
        <f>ROUND(E239*P239,2)</f>
        <v>0</v>
      </c>
      <c r="R239" s="180" t="s">
        <v>198</v>
      </c>
      <c r="S239" s="180" t="s">
        <v>152</v>
      </c>
      <c r="T239" s="181" t="s">
        <v>152</v>
      </c>
      <c r="U239" s="161">
        <v>0</v>
      </c>
      <c r="V239" s="161">
        <f>ROUND(E239*U239,2)</f>
        <v>0</v>
      </c>
      <c r="W239" s="161"/>
      <c r="X239" s="161" t="s">
        <v>200</v>
      </c>
      <c r="Y239" s="161" t="s">
        <v>154</v>
      </c>
      <c r="Z239" s="151"/>
      <c r="AA239" s="151"/>
      <c r="AB239" s="151"/>
      <c r="AC239" s="151"/>
      <c r="AD239" s="151"/>
      <c r="AE239" s="151"/>
      <c r="AF239" s="151"/>
      <c r="AG239" s="151" t="s">
        <v>201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2" x14ac:dyDescent="0.2">
      <c r="A240" s="158"/>
      <c r="B240" s="159"/>
      <c r="C240" s="185" t="s">
        <v>345</v>
      </c>
      <c r="D240" s="162"/>
      <c r="E240" s="163">
        <v>27.3</v>
      </c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157</v>
      </c>
      <c r="AH240" s="151">
        <v>5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2" x14ac:dyDescent="0.2">
      <c r="A241" s="158"/>
      <c r="B241" s="159"/>
      <c r="C241" s="249"/>
      <c r="D241" s="250"/>
      <c r="E241" s="250"/>
      <c r="F241" s="250"/>
      <c r="G241" s="250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159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x14ac:dyDescent="0.2">
      <c r="A242" s="168" t="s">
        <v>146</v>
      </c>
      <c r="B242" s="169" t="s">
        <v>100</v>
      </c>
      <c r="C242" s="183" t="s">
        <v>101</v>
      </c>
      <c r="D242" s="170"/>
      <c r="E242" s="171"/>
      <c r="F242" s="172"/>
      <c r="G242" s="172">
        <f>SUMIF(AG243:AG319,"&lt;&gt;NOR",G243:G319)</f>
        <v>0</v>
      </c>
      <c r="H242" s="172"/>
      <c r="I242" s="172">
        <f>SUM(I243:I319)</f>
        <v>0</v>
      </c>
      <c r="J242" s="172"/>
      <c r="K242" s="172">
        <f>SUM(K243:K319)</f>
        <v>0</v>
      </c>
      <c r="L242" s="172"/>
      <c r="M242" s="172">
        <f>SUM(M243:M319)</f>
        <v>0</v>
      </c>
      <c r="N242" s="171"/>
      <c r="O242" s="171">
        <f>SUM(O243:O319)</f>
        <v>249.51999999999998</v>
      </c>
      <c r="P242" s="171"/>
      <c r="Q242" s="171">
        <f>SUM(Q243:Q319)</f>
        <v>0</v>
      </c>
      <c r="R242" s="172"/>
      <c r="S242" s="172"/>
      <c r="T242" s="173"/>
      <c r="U242" s="167"/>
      <c r="V242" s="167">
        <f>SUM(V243:V319)</f>
        <v>313.16000000000003</v>
      </c>
      <c r="W242" s="167"/>
      <c r="X242" s="167"/>
      <c r="Y242" s="167"/>
      <c r="AG242" t="s">
        <v>147</v>
      </c>
    </row>
    <row r="243" spans="1:60" ht="22.5" outlineLevel="1" x14ac:dyDescent="0.2">
      <c r="A243" s="175">
        <v>44</v>
      </c>
      <c r="B243" s="176" t="s">
        <v>381</v>
      </c>
      <c r="C243" s="184" t="s">
        <v>382</v>
      </c>
      <c r="D243" s="177" t="s">
        <v>245</v>
      </c>
      <c r="E243" s="178">
        <v>10</v>
      </c>
      <c r="F243" s="179"/>
      <c r="G243" s="180">
        <f>ROUND(E243*F243,2)</f>
        <v>0</v>
      </c>
      <c r="H243" s="179"/>
      <c r="I243" s="180">
        <f>ROUND(E243*H243,2)</f>
        <v>0</v>
      </c>
      <c r="J243" s="179"/>
      <c r="K243" s="180">
        <f>ROUND(E243*J243,2)</f>
        <v>0</v>
      </c>
      <c r="L243" s="180">
        <v>21</v>
      </c>
      <c r="M243" s="180">
        <f>G243*(1+L243/100)</f>
        <v>0</v>
      </c>
      <c r="N243" s="178">
        <v>0.1133</v>
      </c>
      <c r="O243" s="178">
        <f>ROUND(E243*N243,2)</f>
        <v>1.1299999999999999</v>
      </c>
      <c r="P243" s="178">
        <v>0</v>
      </c>
      <c r="Q243" s="178">
        <f>ROUND(E243*P243,2)</f>
        <v>0</v>
      </c>
      <c r="R243" s="180" t="s">
        <v>151</v>
      </c>
      <c r="S243" s="180" t="s">
        <v>152</v>
      </c>
      <c r="T243" s="181" t="s">
        <v>152</v>
      </c>
      <c r="U243" s="161">
        <v>0.92</v>
      </c>
      <c r="V243" s="161">
        <f>ROUND(E243*U243,2)</f>
        <v>9.1999999999999993</v>
      </c>
      <c r="W243" s="161"/>
      <c r="X243" s="161" t="s">
        <v>153</v>
      </c>
      <c r="Y243" s="161" t="s">
        <v>154</v>
      </c>
      <c r="Z243" s="151"/>
      <c r="AA243" s="151"/>
      <c r="AB243" s="151"/>
      <c r="AC243" s="151"/>
      <c r="AD243" s="151"/>
      <c r="AE243" s="151"/>
      <c r="AF243" s="151"/>
      <c r="AG243" s="151" t="s">
        <v>155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2" x14ac:dyDescent="0.2">
      <c r="A244" s="158"/>
      <c r="B244" s="159"/>
      <c r="C244" s="185" t="s">
        <v>383</v>
      </c>
      <c r="D244" s="162"/>
      <c r="E244" s="163">
        <v>2</v>
      </c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157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3" x14ac:dyDescent="0.2">
      <c r="A245" s="158"/>
      <c r="B245" s="159"/>
      <c r="C245" s="185" t="s">
        <v>384</v>
      </c>
      <c r="D245" s="162"/>
      <c r="E245" s="163"/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157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">
      <c r="A246" s="158"/>
      <c r="B246" s="159"/>
      <c r="C246" s="185" t="s">
        <v>385</v>
      </c>
      <c r="D246" s="162"/>
      <c r="E246" s="163">
        <v>4</v>
      </c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157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">
      <c r="A247" s="158"/>
      <c r="B247" s="159"/>
      <c r="C247" s="185" t="s">
        <v>386</v>
      </c>
      <c r="D247" s="162"/>
      <c r="E247" s="163">
        <v>4</v>
      </c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157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3" x14ac:dyDescent="0.2">
      <c r="A248" s="158"/>
      <c r="B248" s="159"/>
      <c r="C248" s="185" t="s">
        <v>158</v>
      </c>
      <c r="D248" s="162"/>
      <c r="E248" s="163"/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157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2" x14ac:dyDescent="0.2">
      <c r="A249" s="158"/>
      <c r="B249" s="159"/>
      <c r="C249" s="249"/>
      <c r="D249" s="250"/>
      <c r="E249" s="250"/>
      <c r="F249" s="250"/>
      <c r="G249" s="250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159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75">
        <v>45</v>
      </c>
      <c r="B250" s="176" t="s">
        <v>387</v>
      </c>
      <c r="C250" s="184" t="s">
        <v>388</v>
      </c>
      <c r="D250" s="177" t="s">
        <v>289</v>
      </c>
      <c r="E250" s="178">
        <v>496</v>
      </c>
      <c r="F250" s="179"/>
      <c r="G250" s="180">
        <f>ROUND(E250*F250,2)</f>
        <v>0</v>
      </c>
      <c r="H250" s="179"/>
      <c r="I250" s="180">
        <f>ROUND(E250*H250,2)</f>
        <v>0</v>
      </c>
      <c r="J250" s="179"/>
      <c r="K250" s="180">
        <f>ROUND(E250*J250,2)</f>
        <v>0</v>
      </c>
      <c r="L250" s="180">
        <v>21</v>
      </c>
      <c r="M250" s="180">
        <f>G250*(1+L250/100)</f>
        <v>0</v>
      </c>
      <c r="N250" s="178">
        <v>9.0000000000000006E-5</v>
      </c>
      <c r="O250" s="178">
        <f>ROUND(E250*N250,2)</f>
        <v>0.04</v>
      </c>
      <c r="P250" s="178">
        <v>0</v>
      </c>
      <c r="Q250" s="178">
        <f>ROUND(E250*P250,2)</f>
        <v>0</v>
      </c>
      <c r="R250" s="180" t="s">
        <v>151</v>
      </c>
      <c r="S250" s="180" t="s">
        <v>152</v>
      </c>
      <c r="T250" s="181" t="s">
        <v>152</v>
      </c>
      <c r="U250" s="161">
        <v>2.1999999999999999E-2</v>
      </c>
      <c r="V250" s="161">
        <f>ROUND(E250*U250,2)</f>
        <v>10.91</v>
      </c>
      <c r="W250" s="161"/>
      <c r="X250" s="161" t="s">
        <v>153</v>
      </c>
      <c r="Y250" s="161" t="s">
        <v>154</v>
      </c>
      <c r="Z250" s="151"/>
      <c r="AA250" s="151"/>
      <c r="AB250" s="151"/>
      <c r="AC250" s="151"/>
      <c r="AD250" s="151"/>
      <c r="AE250" s="151"/>
      <c r="AF250" s="151"/>
      <c r="AG250" s="151" t="s">
        <v>155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2" x14ac:dyDescent="0.2">
      <c r="A251" s="158"/>
      <c r="B251" s="159"/>
      <c r="C251" s="185" t="s">
        <v>389</v>
      </c>
      <c r="D251" s="162"/>
      <c r="E251" s="163"/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157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3" x14ac:dyDescent="0.2">
      <c r="A252" s="158"/>
      <c r="B252" s="159"/>
      <c r="C252" s="185" t="s">
        <v>390</v>
      </c>
      <c r="D252" s="162"/>
      <c r="E252" s="163">
        <v>496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157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">
      <c r="A253" s="158"/>
      <c r="B253" s="159"/>
      <c r="C253" s="185" t="s">
        <v>158</v>
      </c>
      <c r="D253" s="162"/>
      <c r="E253" s="163"/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157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2" x14ac:dyDescent="0.2">
      <c r="A254" s="158"/>
      <c r="B254" s="159"/>
      <c r="C254" s="249"/>
      <c r="D254" s="250"/>
      <c r="E254" s="250"/>
      <c r="F254" s="250"/>
      <c r="G254" s="250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159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ht="22.5" outlineLevel="1" x14ac:dyDescent="0.2">
      <c r="A255" s="175">
        <v>46</v>
      </c>
      <c r="B255" s="176" t="s">
        <v>391</v>
      </c>
      <c r="C255" s="184" t="s">
        <v>392</v>
      </c>
      <c r="D255" s="177" t="s">
        <v>150</v>
      </c>
      <c r="E255" s="178">
        <v>21.72</v>
      </c>
      <c r="F255" s="179"/>
      <c r="G255" s="180">
        <f>ROUND(E255*F255,2)</f>
        <v>0</v>
      </c>
      <c r="H255" s="179"/>
      <c r="I255" s="180">
        <f>ROUND(E255*H255,2)</f>
        <v>0</v>
      </c>
      <c r="J255" s="179"/>
      <c r="K255" s="180">
        <f>ROUND(E255*J255,2)</f>
        <v>0</v>
      </c>
      <c r="L255" s="180">
        <v>21</v>
      </c>
      <c r="M255" s="180">
        <f>G255*(1+L255/100)</f>
        <v>0</v>
      </c>
      <c r="N255" s="178">
        <v>7.6000000000000004E-4</v>
      </c>
      <c r="O255" s="178">
        <f>ROUND(E255*N255,2)</f>
        <v>0.02</v>
      </c>
      <c r="P255" s="178">
        <v>0</v>
      </c>
      <c r="Q255" s="178">
        <f>ROUND(E255*P255,2)</f>
        <v>0</v>
      </c>
      <c r="R255" s="180" t="s">
        <v>151</v>
      </c>
      <c r="S255" s="180" t="s">
        <v>152</v>
      </c>
      <c r="T255" s="181" t="s">
        <v>152</v>
      </c>
      <c r="U255" s="161">
        <v>0.311</v>
      </c>
      <c r="V255" s="161">
        <f>ROUND(E255*U255,2)</f>
        <v>6.75</v>
      </c>
      <c r="W255" s="161"/>
      <c r="X255" s="161" t="s">
        <v>153</v>
      </c>
      <c r="Y255" s="161" t="s">
        <v>154</v>
      </c>
      <c r="Z255" s="151"/>
      <c r="AA255" s="151"/>
      <c r="AB255" s="151"/>
      <c r="AC255" s="151"/>
      <c r="AD255" s="151"/>
      <c r="AE255" s="151"/>
      <c r="AF255" s="151"/>
      <c r="AG255" s="151" t="s">
        <v>155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2" x14ac:dyDescent="0.2">
      <c r="A256" s="158"/>
      <c r="B256" s="159"/>
      <c r="C256" s="185" t="s">
        <v>389</v>
      </c>
      <c r="D256" s="162"/>
      <c r="E256" s="163"/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157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85" t="s">
        <v>393</v>
      </c>
      <c r="D257" s="162"/>
      <c r="E257" s="163">
        <v>8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157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85" t="s">
        <v>394</v>
      </c>
      <c r="D258" s="162"/>
      <c r="E258" s="163"/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157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85" t="s">
        <v>395</v>
      </c>
      <c r="D259" s="162"/>
      <c r="E259" s="163">
        <v>3.6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157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85" t="s">
        <v>396</v>
      </c>
      <c r="D260" s="162"/>
      <c r="E260" s="163">
        <v>4.84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157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85" t="s">
        <v>397</v>
      </c>
      <c r="D261" s="162"/>
      <c r="E261" s="163">
        <v>5.28</v>
      </c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157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">
      <c r="A262" s="158"/>
      <c r="B262" s="159"/>
      <c r="C262" s="185" t="s">
        <v>158</v>
      </c>
      <c r="D262" s="162"/>
      <c r="E262" s="163"/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157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2" x14ac:dyDescent="0.2">
      <c r="A263" s="158"/>
      <c r="B263" s="159"/>
      <c r="C263" s="249"/>
      <c r="D263" s="250"/>
      <c r="E263" s="250"/>
      <c r="F263" s="250"/>
      <c r="G263" s="250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159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75">
        <v>47</v>
      </c>
      <c r="B264" s="176" t="s">
        <v>398</v>
      </c>
      <c r="C264" s="184" t="s">
        <v>399</v>
      </c>
      <c r="D264" s="177" t="s">
        <v>289</v>
      </c>
      <c r="E264" s="178">
        <v>496</v>
      </c>
      <c r="F264" s="179"/>
      <c r="G264" s="180">
        <f>ROUND(E264*F264,2)</f>
        <v>0</v>
      </c>
      <c r="H264" s="179"/>
      <c r="I264" s="180">
        <f>ROUND(E264*H264,2)</f>
        <v>0</v>
      </c>
      <c r="J264" s="179"/>
      <c r="K264" s="180">
        <f>ROUND(E264*J264,2)</f>
        <v>0</v>
      </c>
      <c r="L264" s="180">
        <v>21</v>
      </c>
      <c r="M264" s="180">
        <f>G264*(1+L264/100)</f>
        <v>0</v>
      </c>
      <c r="N264" s="178">
        <v>0</v>
      </c>
      <c r="O264" s="178">
        <f>ROUND(E264*N264,2)</f>
        <v>0</v>
      </c>
      <c r="P264" s="178">
        <v>0</v>
      </c>
      <c r="Q264" s="178">
        <f>ROUND(E264*P264,2)</f>
        <v>0</v>
      </c>
      <c r="R264" s="180" t="s">
        <v>151</v>
      </c>
      <c r="S264" s="180" t="s">
        <v>152</v>
      </c>
      <c r="T264" s="181" t="s">
        <v>152</v>
      </c>
      <c r="U264" s="161">
        <v>1.2E-2</v>
      </c>
      <c r="V264" s="161">
        <f>ROUND(E264*U264,2)</f>
        <v>5.95</v>
      </c>
      <c r="W264" s="161"/>
      <c r="X264" s="161" t="s">
        <v>153</v>
      </c>
      <c r="Y264" s="161" t="s">
        <v>154</v>
      </c>
      <c r="Z264" s="151"/>
      <c r="AA264" s="151"/>
      <c r="AB264" s="151"/>
      <c r="AC264" s="151"/>
      <c r="AD264" s="151"/>
      <c r="AE264" s="151"/>
      <c r="AF264" s="151"/>
      <c r="AG264" s="151" t="s">
        <v>155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2" x14ac:dyDescent="0.2">
      <c r="A265" s="158"/>
      <c r="B265" s="159"/>
      <c r="C265" s="251" t="s">
        <v>400</v>
      </c>
      <c r="D265" s="252"/>
      <c r="E265" s="252"/>
      <c r="F265" s="252"/>
      <c r="G265" s="252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165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2" x14ac:dyDescent="0.2">
      <c r="A266" s="158"/>
      <c r="B266" s="159"/>
      <c r="C266" s="185" t="s">
        <v>401</v>
      </c>
      <c r="D266" s="162"/>
      <c r="E266" s="163">
        <v>496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157</v>
      </c>
      <c r="AH266" s="151">
        <v>5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2" x14ac:dyDescent="0.2">
      <c r="A267" s="158"/>
      <c r="B267" s="159"/>
      <c r="C267" s="249"/>
      <c r="D267" s="250"/>
      <c r="E267" s="250"/>
      <c r="F267" s="250"/>
      <c r="G267" s="250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159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75">
        <v>48</v>
      </c>
      <c r="B268" s="176" t="s">
        <v>402</v>
      </c>
      <c r="C268" s="184" t="s">
        <v>403</v>
      </c>
      <c r="D268" s="177" t="s">
        <v>150</v>
      </c>
      <c r="E268" s="178">
        <v>21.72</v>
      </c>
      <c r="F268" s="179"/>
      <c r="G268" s="180">
        <f>ROUND(E268*F268,2)</f>
        <v>0</v>
      </c>
      <c r="H268" s="179"/>
      <c r="I268" s="180">
        <f>ROUND(E268*H268,2)</f>
        <v>0</v>
      </c>
      <c r="J268" s="179"/>
      <c r="K268" s="180">
        <f>ROUND(E268*J268,2)</f>
        <v>0</v>
      </c>
      <c r="L268" s="180">
        <v>21</v>
      </c>
      <c r="M268" s="180">
        <f>G268*(1+L268/100)</f>
        <v>0</v>
      </c>
      <c r="N268" s="178">
        <v>0</v>
      </c>
      <c r="O268" s="178">
        <f>ROUND(E268*N268,2)</f>
        <v>0</v>
      </c>
      <c r="P268" s="178">
        <v>0</v>
      </c>
      <c r="Q268" s="178">
        <f>ROUND(E268*P268,2)</f>
        <v>0</v>
      </c>
      <c r="R268" s="180" t="s">
        <v>151</v>
      </c>
      <c r="S268" s="180" t="s">
        <v>152</v>
      </c>
      <c r="T268" s="181" t="s">
        <v>152</v>
      </c>
      <c r="U268" s="161">
        <v>0.125</v>
      </c>
      <c r="V268" s="161">
        <f>ROUND(E268*U268,2)</f>
        <v>2.72</v>
      </c>
      <c r="W268" s="161"/>
      <c r="X268" s="161" t="s">
        <v>153</v>
      </c>
      <c r="Y268" s="161" t="s">
        <v>154</v>
      </c>
      <c r="Z268" s="151"/>
      <c r="AA268" s="151"/>
      <c r="AB268" s="151"/>
      <c r="AC268" s="151"/>
      <c r="AD268" s="151"/>
      <c r="AE268" s="151"/>
      <c r="AF268" s="151"/>
      <c r="AG268" s="151" t="s">
        <v>155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2" x14ac:dyDescent="0.2">
      <c r="A269" s="158"/>
      <c r="B269" s="159"/>
      <c r="C269" s="251" t="s">
        <v>400</v>
      </c>
      <c r="D269" s="252"/>
      <c r="E269" s="252"/>
      <c r="F269" s="252"/>
      <c r="G269" s="252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165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2" x14ac:dyDescent="0.2">
      <c r="A270" s="158"/>
      <c r="B270" s="159"/>
      <c r="C270" s="185" t="s">
        <v>404</v>
      </c>
      <c r="D270" s="162"/>
      <c r="E270" s="163">
        <v>21.72</v>
      </c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157</v>
      </c>
      <c r="AH270" s="151">
        <v>5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249"/>
      <c r="D271" s="250"/>
      <c r="E271" s="250"/>
      <c r="F271" s="250"/>
      <c r="G271" s="250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159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ht="22.5" outlineLevel="1" x14ac:dyDescent="0.2">
      <c r="A272" s="175">
        <v>49</v>
      </c>
      <c r="B272" s="176" t="s">
        <v>405</v>
      </c>
      <c r="C272" s="184" t="s">
        <v>406</v>
      </c>
      <c r="D272" s="177" t="s">
        <v>289</v>
      </c>
      <c r="E272" s="178">
        <v>6</v>
      </c>
      <c r="F272" s="179"/>
      <c r="G272" s="180">
        <f>ROUND(E272*F272,2)</f>
        <v>0</v>
      </c>
      <c r="H272" s="179"/>
      <c r="I272" s="180">
        <f>ROUND(E272*H272,2)</f>
        <v>0</v>
      </c>
      <c r="J272" s="179"/>
      <c r="K272" s="180">
        <f>ROUND(E272*J272,2)</f>
        <v>0</v>
      </c>
      <c r="L272" s="180">
        <v>21</v>
      </c>
      <c r="M272" s="180">
        <f>G272*(1+L272/100)</f>
        <v>0</v>
      </c>
      <c r="N272" s="178">
        <v>0.10471</v>
      </c>
      <c r="O272" s="178">
        <f>ROUND(E272*N272,2)</f>
        <v>0.63</v>
      </c>
      <c r="P272" s="178">
        <v>0</v>
      </c>
      <c r="Q272" s="178">
        <f>ROUND(E272*P272,2)</f>
        <v>0</v>
      </c>
      <c r="R272" s="180" t="s">
        <v>151</v>
      </c>
      <c r="S272" s="180" t="s">
        <v>152</v>
      </c>
      <c r="T272" s="181" t="s">
        <v>152</v>
      </c>
      <c r="U272" s="161">
        <v>8.5000000000000006E-2</v>
      </c>
      <c r="V272" s="161">
        <f>ROUND(E272*U272,2)</f>
        <v>0.51</v>
      </c>
      <c r="W272" s="161"/>
      <c r="X272" s="161" t="s">
        <v>153</v>
      </c>
      <c r="Y272" s="161" t="s">
        <v>154</v>
      </c>
      <c r="Z272" s="151"/>
      <c r="AA272" s="151"/>
      <c r="AB272" s="151"/>
      <c r="AC272" s="151"/>
      <c r="AD272" s="151"/>
      <c r="AE272" s="151"/>
      <c r="AF272" s="151"/>
      <c r="AG272" s="151" t="s">
        <v>155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2" x14ac:dyDescent="0.2">
      <c r="A273" s="158"/>
      <c r="B273" s="159"/>
      <c r="C273" s="251" t="s">
        <v>407</v>
      </c>
      <c r="D273" s="252"/>
      <c r="E273" s="252"/>
      <c r="F273" s="252"/>
      <c r="G273" s="252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165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2" x14ac:dyDescent="0.2">
      <c r="A274" s="158"/>
      <c r="B274" s="159"/>
      <c r="C274" s="185" t="s">
        <v>408</v>
      </c>
      <c r="D274" s="162"/>
      <c r="E274" s="163">
        <v>6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157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85" t="s">
        <v>158</v>
      </c>
      <c r="D275" s="162"/>
      <c r="E275" s="163"/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157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2" x14ac:dyDescent="0.2">
      <c r="A276" s="158"/>
      <c r="B276" s="159"/>
      <c r="C276" s="249"/>
      <c r="D276" s="250"/>
      <c r="E276" s="250"/>
      <c r="F276" s="250"/>
      <c r="G276" s="250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159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1" x14ac:dyDescent="0.2">
      <c r="A277" s="175">
        <v>50</v>
      </c>
      <c r="B277" s="176" t="s">
        <v>409</v>
      </c>
      <c r="C277" s="184" t="s">
        <v>410</v>
      </c>
      <c r="D277" s="177" t="s">
        <v>289</v>
      </c>
      <c r="E277" s="178">
        <v>1011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78">
        <v>0.188</v>
      </c>
      <c r="O277" s="178">
        <f>ROUND(E277*N277,2)</f>
        <v>190.07</v>
      </c>
      <c r="P277" s="178">
        <v>0</v>
      </c>
      <c r="Q277" s="178">
        <f>ROUND(E277*P277,2)</f>
        <v>0</v>
      </c>
      <c r="R277" s="180" t="s">
        <v>151</v>
      </c>
      <c r="S277" s="180" t="s">
        <v>152</v>
      </c>
      <c r="T277" s="181" t="s">
        <v>152</v>
      </c>
      <c r="U277" s="161">
        <v>0.27200000000000002</v>
      </c>
      <c r="V277" s="161">
        <f>ROUND(E277*U277,2)</f>
        <v>274.99</v>
      </c>
      <c r="W277" s="161"/>
      <c r="X277" s="161" t="s">
        <v>153</v>
      </c>
      <c r="Y277" s="161" t="s">
        <v>154</v>
      </c>
      <c r="Z277" s="151"/>
      <c r="AA277" s="151"/>
      <c r="AB277" s="151"/>
      <c r="AC277" s="151"/>
      <c r="AD277" s="151"/>
      <c r="AE277" s="151"/>
      <c r="AF277" s="151"/>
      <c r="AG277" s="151" t="s">
        <v>155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2" x14ac:dyDescent="0.2">
      <c r="A278" s="158"/>
      <c r="B278" s="159"/>
      <c r="C278" s="251" t="s">
        <v>411</v>
      </c>
      <c r="D278" s="252"/>
      <c r="E278" s="252"/>
      <c r="F278" s="252"/>
      <c r="G278" s="252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165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2" x14ac:dyDescent="0.2">
      <c r="A279" s="158"/>
      <c r="B279" s="159"/>
      <c r="C279" s="185" t="s">
        <v>412</v>
      </c>
      <c r="D279" s="162"/>
      <c r="E279" s="163">
        <v>8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157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">
      <c r="A280" s="158"/>
      <c r="B280" s="159"/>
      <c r="C280" s="185" t="s">
        <v>413</v>
      </c>
      <c r="D280" s="162"/>
      <c r="E280" s="163">
        <v>3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157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">
      <c r="A281" s="158"/>
      <c r="B281" s="159"/>
      <c r="C281" s="185" t="s">
        <v>414</v>
      </c>
      <c r="D281" s="162"/>
      <c r="E281" s="163">
        <v>15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157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">
      <c r="A282" s="158"/>
      <c r="B282" s="159"/>
      <c r="C282" s="185" t="s">
        <v>415</v>
      </c>
      <c r="D282" s="162"/>
      <c r="E282" s="163">
        <v>470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157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">
      <c r="A283" s="158"/>
      <c r="B283" s="159"/>
      <c r="C283" s="185" t="s">
        <v>416</v>
      </c>
      <c r="D283" s="162"/>
      <c r="E283" s="163">
        <v>515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157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">
      <c r="A284" s="158"/>
      <c r="B284" s="159"/>
      <c r="C284" s="185" t="s">
        <v>176</v>
      </c>
      <c r="D284" s="162"/>
      <c r="E284" s="163"/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157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2" x14ac:dyDescent="0.2">
      <c r="A285" s="158"/>
      <c r="B285" s="159"/>
      <c r="C285" s="249"/>
      <c r="D285" s="250"/>
      <c r="E285" s="250"/>
      <c r="F285" s="250"/>
      <c r="G285" s="250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159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ht="22.5" outlineLevel="1" x14ac:dyDescent="0.2">
      <c r="A286" s="175">
        <v>51</v>
      </c>
      <c r="B286" s="176" t="s">
        <v>417</v>
      </c>
      <c r="C286" s="184" t="s">
        <v>418</v>
      </c>
      <c r="D286" s="177" t="s">
        <v>289</v>
      </c>
      <c r="E286" s="178">
        <v>25</v>
      </c>
      <c r="F286" s="179"/>
      <c r="G286" s="180">
        <f>ROUND(E286*F286,2)</f>
        <v>0</v>
      </c>
      <c r="H286" s="179"/>
      <c r="I286" s="180">
        <f>ROUND(E286*H286,2)</f>
        <v>0</v>
      </c>
      <c r="J286" s="179"/>
      <c r="K286" s="180">
        <f>ROUND(E286*J286,2)</f>
        <v>0</v>
      </c>
      <c r="L286" s="180">
        <v>21</v>
      </c>
      <c r="M286" s="180">
        <f>G286*(1+L286/100)</f>
        <v>0</v>
      </c>
      <c r="N286" s="178">
        <v>2.0000000000000002E-5</v>
      </c>
      <c r="O286" s="178">
        <f>ROUND(E286*N286,2)</f>
        <v>0</v>
      </c>
      <c r="P286" s="178">
        <v>0</v>
      </c>
      <c r="Q286" s="178">
        <f>ROUND(E286*P286,2)</f>
        <v>0</v>
      </c>
      <c r="R286" s="180" t="s">
        <v>151</v>
      </c>
      <c r="S286" s="180" t="s">
        <v>152</v>
      </c>
      <c r="T286" s="181" t="s">
        <v>152</v>
      </c>
      <c r="U286" s="161">
        <v>0.03</v>
      </c>
      <c r="V286" s="161">
        <f>ROUND(E286*U286,2)</f>
        <v>0.75</v>
      </c>
      <c r="W286" s="161"/>
      <c r="X286" s="161" t="s">
        <v>153</v>
      </c>
      <c r="Y286" s="161" t="s">
        <v>154</v>
      </c>
      <c r="Z286" s="151"/>
      <c r="AA286" s="151"/>
      <c r="AB286" s="151"/>
      <c r="AC286" s="151"/>
      <c r="AD286" s="151"/>
      <c r="AE286" s="151"/>
      <c r="AF286" s="151"/>
      <c r="AG286" s="151" t="s">
        <v>155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2" x14ac:dyDescent="0.2">
      <c r="A287" s="158"/>
      <c r="B287" s="159"/>
      <c r="C287" s="251" t="s">
        <v>419</v>
      </c>
      <c r="D287" s="252"/>
      <c r="E287" s="252"/>
      <c r="F287" s="252"/>
      <c r="G287" s="252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165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">
      <c r="A288" s="158"/>
      <c r="B288" s="159"/>
      <c r="C288" s="185" t="s">
        <v>420</v>
      </c>
      <c r="D288" s="162"/>
      <c r="E288" s="163">
        <v>25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157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85" t="s">
        <v>158</v>
      </c>
      <c r="D289" s="162"/>
      <c r="E289" s="163"/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157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2" x14ac:dyDescent="0.2">
      <c r="A290" s="158"/>
      <c r="B290" s="159"/>
      <c r="C290" s="249"/>
      <c r="D290" s="250"/>
      <c r="E290" s="250"/>
      <c r="F290" s="250"/>
      <c r="G290" s="250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159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75">
        <v>52</v>
      </c>
      <c r="B291" s="176" t="s">
        <v>421</v>
      </c>
      <c r="C291" s="184" t="s">
        <v>422</v>
      </c>
      <c r="D291" s="177" t="s">
        <v>289</v>
      </c>
      <c r="E291" s="178">
        <v>25</v>
      </c>
      <c r="F291" s="179"/>
      <c r="G291" s="180">
        <f>ROUND(E291*F291,2)</f>
        <v>0</v>
      </c>
      <c r="H291" s="179"/>
      <c r="I291" s="180">
        <f>ROUND(E291*H291,2)</f>
        <v>0</v>
      </c>
      <c r="J291" s="179"/>
      <c r="K291" s="180">
        <f>ROUND(E291*J291,2)</f>
        <v>0</v>
      </c>
      <c r="L291" s="180">
        <v>21</v>
      </c>
      <c r="M291" s="180">
        <f>G291*(1+L291/100)</f>
        <v>0</v>
      </c>
      <c r="N291" s="178">
        <v>0</v>
      </c>
      <c r="O291" s="178">
        <f>ROUND(E291*N291,2)</f>
        <v>0</v>
      </c>
      <c r="P291" s="178">
        <v>0</v>
      </c>
      <c r="Q291" s="178">
        <f>ROUND(E291*P291,2)</f>
        <v>0</v>
      </c>
      <c r="R291" s="180" t="s">
        <v>151</v>
      </c>
      <c r="S291" s="180" t="s">
        <v>152</v>
      </c>
      <c r="T291" s="181" t="s">
        <v>152</v>
      </c>
      <c r="U291" s="161">
        <v>5.5E-2</v>
      </c>
      <c r="V291" s="161">
        <f>ROUND(E291*U291,2)</f>
        <v>1.38</v>
      </c>
      <c r="W291" s="161"/>
      <c r="X291" s="161" t="s">
        <v>153</v>
      </c>
      <c r="Y291" s="161" t="s">
        <v>154</v>
      </c>
      <c r="Z291" s="151"/>
      <c r="AA291" s="151"/>
      <c r="AB291" s="151"/>
      <c r="AC291" s="151"/>
      <c r="AD291" s="151"/>
      <c r="AE291" s="151"/>
      <c r="AF291" s="151"/>
      <c r="AG291" s="151" t="s">
        <v>155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2" x14ac:dyDescent="0.2">
      <c r="A292" s="158"/>
      <c r="B292" s="159"/>
      <c r="C292" s="251" t="s">
        <v>423</v>
      </c>
      <c r="D292" s="252"/>
      <c r="E292" s="252"/>
      <c r="F292" s="252"/>
      <c r="G292" s="252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165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2" x14ac:dyDescent="0.2">
      <c r="A293" s="158"/>
      <c r="B293" s="159"/>
      <c r="C293" s="185" t="s">
        <v>424</v>
      </c>
      <c r="D293" s="162"/>
      <c r="E293" s="163">
        <v>25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157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">
      <c r="A294" s="158"/>
      <c r="B294" s="159"/>
      <c r="C294" s="185" t="s">
        <v>158</v>
      </c>
      <c r="D294" s="162"/>
      <c r="E294" s="163"/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157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2" x14ac:dyDescent="0.2">
      <c r="A295" s="158"/>
      <c r="B295" s="159"/>
      <c r="C295" s="249"/>
      <c r="D295" s="250"/>
      <c r="E295" s="250"/>
      <c r="F295" s="250"/>
      <c r="G295" s="250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159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ht="33.75" outlineLevel="1" x14ac:dyDescent="0.2">
      <c r="A296" s="175">
        <v>53</v>
      </c>
      <c r="B296" s="176" t="s">
        <v>425</v>
      </c>
      <c r="C296" s="184" t="s">
        <v>426</v>
      </c>
      <c r="D296" s="177" t="s">
        <v>197</v>
      </c>
      <c r="E296" s="178">
        <v>6.2500000000000003E-3</v>
      </c>
      <c r="F296" s="179"/>
      <c r="G296" s="180">
        <f>ROUND(E296*F296,2)</f>
        <v>0</v>
      </c>
      <c r="H296" s="179"/>
      <c r="I296" s="180">
        <f>ROUND(E296*H296,2)</f>
        <v>0</v>
      </c>
      <c r="J296" s="179"/>
      <c r="K296" s="180">
        <f>ROUND(E296*J296,2)</f>
        <v>0</v>
      </c>
      <c r="L296" s="180">
        <v>21</v>
      </c>
      <c r="M296" s="180">
        <f>G296*(1+L296/100)</f>
        <v>0</v>
      </c>
      <c r="N296" s="178">
        <v>1</v>
      </c>
      <c r="O296" s="178">
        <f>ROUND(E296*N296,2)</f>
        <v>0.01</v>
      </c>
      <c r="P296" s="178">
        <v>0</v>
      </c>
      <c r="Q296" s="178">
        <f>ROUND(E296*P296,2)</f>
        <v>0</v>
      </c>
      <c r="R296" s="180" t="s">
        <v>198</v>
      </c>
      <c r="S296" s="180" t="s">
        <v>152</v>
      </c>
      <c r="T296" s="181" t="s">
        <v>152</v>
      </c>
      <c r="U296" s="161">
        <v>0</v>
      </c>
      <c r="V296" s="161">
        <f>ROUND(E296*U296,2)</f>
        <v>0</v>
      </c>
      <c r="W296" s="161"/>
      <c r="X296" s="161" t="s">
        <v>200</v>
      </c>
      <c r="Y296" s="161" t="s">
        <v>154</v>
      </c>
      <c r="Z296" s="151"/>
      <c r="AA296" s="151"/>
      <c r="AB296" s="151"/>
      <c r="AC296" s="151"/>
      <c r="AD296" s="151"/>
      <c r="AE296" s="151"/>
      <c r="AF296" s="151"/>
      <c r="AG296" s="151" t="s">
        <v>201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2" x14ac:dyDescent="0.2">
      <c r="A297" s="158"/>
      <c r="B297" s="159"/>
      <c r="C297" s="185" t="s">
        <v>427</v>
      </c>
      <c r="D297" s="162"/>
      <c r="E297" s="163">
        <v>6.2500000000000003E-3</v>
      </c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157</v>
      </c>
      <c r="AH297" s="151">
        <v>5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2" x14ac:dyDescent="0.2">
      <c r="A298" s="158"/>
      <c r="B298" s="159"/>
      <c r="C298" s="249"/>
      <c r="D298" s="250"/>
      <c r="E298" s="250"/>
      <c r="F298" s="250"/>
      <c r="G298" s="250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159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ht="22.5" outlineLevel="1" x14ac:dyDescent="0.2">
      <c r="A299" s="175">
        <v>54</v>
      </c>
      <c r="B299" s="176" t="s">
        <v>428</v>
      </c>
      <c r="C299" s="184" t="s">
        <v>429</v>
      </c>
      <c r="D299" s="177" t="s">
        <v>245</v>
      </c>
      <c r="E299" s="178">
        <v>1034.25</v>
      </c>
      <c r="F299" s="179"/>
      <c r="G299" s="180">
        <f>ROUND(E299*F299,2)</f>
        <v>0</v>
      </c>
      <c r="H299" s="179"/>
      <c r="I299" s="180">
        <f>ROUND(E299*H299,2)</f>
        <v>0</v>
      </c>
      <c r="J299" s="179"/>
      <c r="K299" s="180">
        <f>ROUND(E299*J299,2)</f>
        <v>0</v>
      </c>
      <c r="L299" s="180">
        <v>21</v>
      </c>
      <c r="M299" s="180">
        <f>G299*(1+L299/100)</f>
        <v>0</v>
      </c>
      <c r="N299" s="178">
        <v>5.4170000000000003E-2</v>
      </c>
      <c r="O299" s="178">
        <f>ROUND(E299*N299,2)</f>
        <v>56.03</v>
      </c>
      <c r="P299" s="178">
        <v>0</v>
      </c>
      <c r="Q299" s="178">
        <f>ROUND(E299*P299,2)</f>
        <v>0</v>
      </c>
      <c r="R299" s="180" t="s">
        <v>198</v>
      </c>
      <c r="S299" s="180" t="s">
        <v>152</v>
      </c>
      <c r="T299" s="181" t="s">
        <v>152</v>
      </c>
      <c r="U299" s="161">
        <v>0</v>
      </c>
      <c r="V299" s="161">
        <f>ROUND(E299*U299,2)</f>
        <v>0</v>
      </c>
      <c r="W299" s="161"/>
      <c r="X299" s="161" t="s">
        <v>200</v>
      </c>
      <c r="Y299" s="161" t="s">
        <v>154</v>
      </c>
      <c r="Z299" s="151"/>
      <c r="AA299" s="151"/>
      <c r="AB299" s="151"/>
      <c r="AC299" s="151"/>
      <c r="AD299" s="151"/>
      <c r="AE299" s="151"/>
      <c r="AF299" s="151"/>
      <c r="AG299" s="151" t="s">
        <v>201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2" x14ac:dyDescent="0.2">
      <c r="A300" s="158"/>
      <c r="B300" s="159"/>
      <c r="C300" s="185" t="s">
        <v>430</v>
      </c>
      <c r="D300" s="162"/>
      <c r="E300" s="163">
        <v>493.5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157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85" t="s">
        <v>431</v>
      </c>
      <c r="D301" s="162"/>
      <c r="E301" s="163">
        <v>540.75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157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">
      <c r="A302" s="158"/>
      <c r="B302" s="159"/>
      <c r="C302" s="185" t="s">
        <v>176</v>
      </c>
      <c r="D302" s="162"/>
      <c r="E302" s="163"/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157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2" x14ac:dyDescent="0.2">
      <c r="A303" s="158"/>
      <c r="B303" s="159"/>
      <c r="C303" s="249"/>
      <c r="D303" s="250"/>
      <c r="E303" s="250"/>
      <c r="F303" s="250"/>
      <c r="G303" s="250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1"/>
      <c r="AA303" s="151"/>
      <c r="AB303" s="151"/>
      <c r="AC303" s="151"/>
      <c r="AD303" s="151"/>
      <c r="AE303" s="151"/>
      <c r="AF303" s="151"/>
      <c r="AG303" s="151" t="s">
        <v>159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ht="22.5" outlineLevel="1" x14ac:dyDescent="0.2">
      <c r="A304" s="175">
        <v>55</v>
      </c>
      <c r="B304" s="176" t="s">
        <v>432</v>
      </c>
      <c r="C304" s="184" t="s">
        <v>433</v>
      </c>
      <c r="D304" s="177" t="s">
        <v>245</v>
      </c>
      <c r="E304" s="178">
        <v>8.4</v>
      </c>
      <c r="F304" s="179"/>
      <c r="G304" s="180">
        <f>ROUND(E304*F304,2)</f>
        <v>0</v>
      </c>
      <c r="H304" s="179"/>
      <c r="I304" s="180">
        <f>ROUND(E304*H304,2)</f>
        <v>0</v>
      </c>
      <c r="J304" s="179"/>
      <c r="K304" s="180">
        <f>ROUND(E304*J304,2)</f>
        <v>0</v>
      </c>
      <c r="L304" s="180">
        <v>21</v>
      </c>
      <c r="M304" s="180">
        <f>G304*(1+L304/100)</f>
        <v>0</v>
      </c>
      <c r="N304" s="178">
        <v>8.1970000000000001E-2</v>
      </c>
      <c r="O304" s="178">
        <f>ROUND(E304*N304,2)</f>
        <v>0.69</v>
      </c>
      <c r="P304" s="178">
        <v>0</v>
      </c>
      <c r="Q304" s="178">
        <f>ROUND(E304*P304,2)</f>
        <v>0</v>
      </c>
      <c r="R304" s="180" t="s">
        <v>198</v>
      </c>
      <c r="S304" s="180" t="s">
        <v>152</v>
      </c>
      <c r="T304" s="181" t="s">
        <v>152</v>
      </c>
      <c r="U304" s="161">
        <v>0</v>
      </c>
      <c r="V304" s="161">
        <f>ROUND(E304*U304,2)</f>
        <v>0</v>
      </c>
      <c r="W304" s="161"/>
      <c r="X304" s="161" t="s">
        <v>200</v>
      </c>
      <c r="Y304" s="161" t="s">
        <v>154</v>
      </c>
      <c r="Z304" s="151"/>
      <c r="AA304" s="151"/>
      <c r="AB304" s="151"/>
      <c r="AC304" s="151"/>
      <c r="AD304" s="151"/>
      <c r="AE304" s="151"/>
      <c r="AF304" s="151"/>
      <c r="AG304" s="151" t="s">
        <v>201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2" x14ac:dyDescent="0.2">
      <c r="A305" s="158"/>
      <c r="B305" s="159"/>
      <c r="C305" s="185" t="s">
        <v>434</v>
      </c>
      <c r="D305" s="162"/>
      <c r="E305" s="163">
        <v>8.4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157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85" t="s">
        <v>176</v>
      </c>
      <c r="D306" s="162"/>
      <c r="E306" s="163"/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157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2" x14ac:dyDescent="0.2">
      <c r="A307" s="158"/>
      <c r="B307" s="159"/>
      <c r="C307" s="249"/>
      <c r="D307" s="250"/>
      <c r="E307" s="250"/>
      <c r="F307" s="250"/>
      <c r="G307" s="250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159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ht="22.5" outlineLevel="1" x14ac:dyDescent="0.2">
      <c r="A308" s="175">
        <v>56</v>
      </c>
      <c r="B308" s="176" t="s">
        <v>435</v>
      </c>
      <c r="C308" s="184" t="s">
        <v>436</v>
      </c>
      <c r="D308" s="177" t="s">
        <v>245</v>
      </c>
      <c r="E308" s="178">
        <v>15.75</v>
      </c>
      <c r="F308" s="179"/>
      <c r="G308" s="180">
        <f>ROUND(E308*F308,2)</f>
        <v>0</v>
      </c>
      <c r="H308" s="179"/>
      <c r="I308" s="180">
        <f>ROUND(E308*H308,2)</f>
        <v>0</v>
      </c>
      <c r="J308" s="179"/>
      <c r="K308" s="180">
        <f>ROUND(E308*J308,2)</f>
        <v>0</v>
      </c>
      <c r="L308" s="180">
        <v>21</v>
      </c>
      <c r="M308" s="180">
        <f>G308*(1+L308/100)</f>
        <v>0</v>
      </c>
      <c r="N308" s="178">
        <v>4.2099999999999999E-2</v>
      </c>
      <c r="O308" s="178">
        <f>ROUND(E308*N308,2)</f>
        <v>0.66</v>
      </c>
      <c r="P308" s="178">
        <v>0</v>
      </c>
      <c r="Q308" s="178">
        <f>ROUND(E308*P308,2)</f>
        <v>0</v>
      </c>
      <c r="R308" s="180" t="s">
        <v>198</v>
      </c>
      <c r="S308" s="180" t="s">
        <v>152</v>
      </c>
      <c r="T308" s="181" t="s">
        <v>152</v>
      </c>
      <c r="U308" s="161">
        <v>0</v>
      </c>
      <c r="V308" s="161">
        <f>ROUND(E308*U308,2)</f>
        <v>0</v>
      </c>
      <c r="W308" s="161"/>
      <c r="X308" s="161" t="s">
        <v>200</v>
      </c>
      <c r="Y308" s="161" t="s">
        <v>154</v>
      </c>
      <c r="Z308" s="151"/>
      <c r="AA308" s="151"/>
      <c r="AB308" s="151"/>
      <c r="AC308" s="151"/>
      <c r="AD308" s="151"/>
      <c r="AE308" s="151"/>
      <c r="AF308" s="151"/>
      <c r="AG308" s="151" t="s">
        <v>201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2" x14ac:dyDescent="0.2">
      <c r="A309" s="158"/>
      <c r="B309" s="159"/>
      <c r="C309" s="185" t="s">
        <v>437</v>
      </c>
      <c r="D309" s="162"/>
      <c r="E309" s="163">
        <v>15.75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157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">
      <c r="A310" s="158"/>
      <c r="B310" s="159"/>
      <c r="C310" s="185" t="s">
        <v>176</v>
      </c>
      <c r="D310" s="162"/>
      <c r="E310" s="163"/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157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2" x14ac:dyDescent="0.2">
      <c r="A311" s="158"/>
      <c r="B311" s="159"/>
      <c r="C311" s="249"/>
      <c r="D311" s="250"/>
      <c r="E311" s="250"/>
      <c r="F311" s="250"/>
      <c r="G311" s="250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159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ht="22.5" outlineLevel="1" x14ac:dyDescent="0.2">
      <c r="A312" s="175">
        <v>57</v>
      </c>
      <c r="B312" s="176" t="s">
        <v>438</v>
      </c>
      <c r="C312" s="184" t="s">
        <v>439</v>
      </c>
      <c r="D312" s="177" t="s">
        <v>245</v>
      </c>
      <c r="E312" s="178">
        <v>2.1</v>
      </c>
      <c r="F312" s="179"/>
      <c r="G312" s="180">
        <f>ROUND(E312*F312,2)</f>
        <v>0</v>
      </c>
      <c r="H312" s="179"/>
      <c r="I312" s="180">
        <f>ROUND(E312*H312,2)</f>
        <v>0</v>
      </c>
      <c r="J312" s="179"/>
      <c r="K312" s="180">
        <f>ROUND(E312*J312,2)</f>
        <v>0</v>
      </c>
      <c r="L312" s="180">
        <v>21</v>
      </c>
      <c r="M312" s="180">
        <f>G312*(1+L312/100)</f>
        <v>0</v>
      </c>
      <c r="N312" s="178">
        <v>5.6099999999999997E-2</v>
      </c>
      <c r="O312" s="178">
        <f>ROUND(E312*N312,2)</f>
        <v>0.12</v>
      </c>
      <c r="P312" s="178">
        <v>0</v>
      </c>
      <c r="Q312" s="178">
        <f>ROUND(E312*P312,2)</f>
        <v>0</v>
      </c>
      <c r="R312" s="180" t="s">
        <v>198</v>
      </c>
      <c r="S312" s="180" t="s">
        <v>152</v>
      </c>
      <c r="T312" s="181" t="s">
        <v>152</v>
      </c>
      <c r="U312" s="161">
        <v>0</v>
      </c>
      <c r="V312" s="161">
        <f>ROUND(E312*U312,2)</f>
        <v>0</v>
      </c>
      <c r="W312" s="161"/>
      <c r="X312" s="161" t="s">
        <v>200</v>
      </c>
      <c r="Y312" s="161" t="s">
        <v>154</v>
      </c>
      <c r="Z312" s="151"/>
      <c r="AA312" s="151"/>
      <c r="AB312" s="151"/>
      <c r="AC312" s="151"/>
      <c r="AD312" s="151"/>
      <c r="AE312" s="151"/>
      <c r="AF312" s="151"/>
      <c r="AG312" s="151" t="s">
        <v>201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2" x14ac:dyDescent="0.2">
      <c r="A313" s="158"/>
      <c r="B313" s="159"/>
      <c r="C313" s="185" t="s">
        <v>440</v>
      </c>
      <c r="D313" s="162"/>
      <c r="E313" s="163">
        <v>2.1</v>
      </c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157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3" x14ac:dyDescent="0.2">
      <c r="A314" s="158"/>
      <c r="B314" s="159"/>
      <c r="C314" s="185" t="s">
        <v>176</v>
      </c>
      <c r="D314" s="162"/>
      <c r="E314" s="163"/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157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2" x14ac:dyDescent="0.2">
      <c r="A315" s="158"/>
      <c r="B315" s="159"/>
      <c r="C315" s="249"/>
      <c r="D315" s="250"/>
      <c r="E315" s="250"/>
      <c r="F315" s="250"/>
      <c r="G315" s="250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159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ht="22.5" outlineLevel="1" x14ac:dyDescent="0.2">
      <c r="A316" s="175">
        <v>58</v>
      </c>
      <c r="B316" s="176" t="s">
        <v>441</v>
      </c>
      <c r="C316" s="184" t="s">
        <v>442</v>
      </c>
      <c r="D316" s="177" t="s">
        <v>245</v>
      </c>
      <c r="E316" s="178">
        <v>2.1</v>
      </c>
      <c r="F316" s="179"/>
      <c r="G316" s="180">
        <f>ROUND(E316*F316,2)</f>
        <v>0</v>
      </c>
      <c r="H316" s="179"/>
      <c r="I316" s="180">
        <f>ROUND(E316*H316,2)</f>
        <v>0</v>
      </c>
      <c r="J316" s="179"/>
      <c r="K316" s="180">
        <f>ROUND(E316*J316,2)</f>
        <v>0</v>
      </c>
      <c r="L316" s="180">
        <v>21</v>
      </c>
      <c r="M316" s="180">
        <f>G316*(1+L316/100)</f>
        <v>0</v>
      </c>
      <c r="N316" s="178">
        <v>5.6099999999999997E-2</v>
      </c>
      <c r="O316" s="178">
        <f>ROUND(E316*N316,2)</f>
        <v>0.12</v>
      </c>
      <c r="P316" s="178">
        <v>0</v>
      </c>
      <c r="Q316" s="178">
        <f>ROUND(E316*P316,2)</f>
        <v>0</v>
      </c>
      <c r="R316" s="180" t="s">
        <v>198</v>
      </c>
      <c r="S316" s="180" t="s">
        <v>152</v>
      </c>
      <c r="T316" s="181" t="s">
        <v>152</v>
      </c>
      <c r="U316" s="161">
        <v>0</v>
      </c>
      <c r="V316" s="161">
        <f>ROUND(E316*U316,2)</f>
        <v>0</v>
      </c>
      <c r="W316" s="161"/>
      <c r="X316" s="161" t="s">
        <v>200</v>
      </c>
      <c r="Y316" s="161" t="s">
        <v>154</v>
      </c>
      <c r="Z316" s="151"/>
      <c r="AA316" s="151"/>
      <c r="AB316" s="151"/>
      <c r="AC316" s="151"/>
      <c r="AD316" s="151"/>
      <c r="AE316" s="151"/>
      <c r="AF316" s="151"/>
      <c r="AG316" s="151" t="s">
        <v>201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2" x14ac:dyDescent="0.2">
      <c r="A317" s="158"/>
      <c r="B317" s="159"/>
      <c r="C317" s="185" t="s">
        <v>440</v>
      </c>
      <c r="D317" s="162"/>
      <c r="E317" s="163">
        <v>2.1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157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">
      <c r="A318" s="158"/>
      <c r="B318" s="159"/>
      <c r="C318" s="185" t="s">
        <v>176</v>
      </c>
      <c r="D318" s="162"/>
      <c r="E318" s="163"/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157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2" x14ac:dyDescent="0.2">
      <c r="A319" s="158"/>
      <c r="B319" s="159"/>
      <c r="C319" s="249"/>
      <c r="D319" s="250"/>
      <c r="E319" s="250"/>
      <c r="F319" s="250"/>
      <c r="G319" s="250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159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x14ac:dyDescent="0.2">
      <c r="A320" s="168" t="s">
        <v>146</v>
      </c>
      <c r="B320" s="169" t="s">
        <v>102</v>
      </c>
      <c r="C320" s="183" t="s">
        <v>103</v>
      </c>
      <c r="D320" s="170"/>
      <c r="E320" s="171"/>
      <c r="F320" s="172"/>
      <c r="G320" s="172">
        <f>SUMIF(AG321:AG345,"&lt;&gt;NOR",G321:G345)</f>
        <v>0</v>
      </c>
      <c r="H320" s="172"/>
      <c r="I320" s="172">
        <f>SUM(I321:I345)</f>
        <v>0</v>
      </c>
      <c r="J320" s="172"/>
      <c r="K320" s="172">
        <f>SUM(K321:K345)</f>
        <v>0</v>
      </c>
      <c r="L320" s="172"/>
      <c r="M320" s="172">
        <f>SUM(M321:M345)</f>
        <v>0</v>
      </c>
      <c r="N320" s="171"/>
      <c r="O320" s="171">
        <f>SUM(O321:O345)</f>
        <v>2.7099999999999995</v>
      </c>
      <c r="P320" s="171"/>
      <c r="Q320" s="171">
        <f>SUM(Q321:Q345)</f>
        <v>0</v>
      </c>
      <c r="R320" s="172"/>
      <c r="S320" s="172"/>
      <c r="T320" s="173"/>
      <c r="U320" s="167"/>
      <c r="V320" s="167">
        <f>SUM(V321:V345)</f>
        <v>15.45</v>
      </c>
      <c r="W320" s="167"/>
      <c r="X320" s="167"/>
      <c r="Y320" s="167"/>
      <c r="AG320" t="s">
        <v>147</v>
      </c>
    </row>
    <row r="321" spans="1:60" outlineLevel="1" x14ac:dyDescent="0.2">
      <c r="A321" s="175">
        <v>59</v>
      </c>
      <c r="B321" s="176" t="s">
        <v>443</v>
      </c>
      <c r="C321" s="184" t="s">
        <v>444</v>
      </c>
      <c r="D321" s="177" t="s">
        <v>245</v>
      </c>
      <c r="E321" s="178">
        <v>6</v>
      </c>
      <c r="F321" s="179"/>
      <c r="G321" s="180">
        <f>ROUND(E321*F321,2)</f>
        <v>0</v>
      </c>
      <c r="H321" s="179"/>
      <c r="I321" s="180">
        <f>ROUND(E321*H321,2)</f>
        <v>0</v>
      </c>
      <c r="J321" s="179"/>
      <c r="K321" s="180">
        <f>ROUND(E321*J321,2)</f>
        <v>0</v>
      </c>
      <c r="L321" s="180">
        <v>21</v>
      </c>
      <c r="M321" s="180">
        <f>G321*(1+L321/100)</f>
        <v>0</v>
      </c>
      <c r="N321" s="178">
        <v>0.4</v>
      </c>
      <c r="O321" s="178">
        <f>ROUND(E321*N321,2)</f>
        <v>2.4</v>
      </c>
      <c r="P321" s="178">
        <v>0</v>
      </c>
      <c r="Q321" s="178">
        <f>ROUND(E321*P321,2)</f>
        <v>0</v>
      </c>
      <c r="R321" s="180" t="s">
        <v>445</v>
      </c>
      <c r="S321" s="180" t="s">
        <v>152</v>
      </c>
      <c r="T321" s="181" t="s">
        <v>152</v>
      </c>
      <c r="U321" s="161">
        <v>2.5750000000000002</v>
      </c>
      <c r="V321" s="161">
        <f>ROUND(E321*U321,2)</f>
        <v>15.45</v>
      </c>
      <c r="W321" s="161"/>
      <c r="X321" s="161" t="s">
        <v>153</v>
      </c>
      <c r="Y321" s="161" t="s">
        <v>154</v>
      </c>
      <c r="Z321" s="151"/>
      <c r="AA321" s="151"/>
      <c r="AB321" s="151"/>
      <c r="AC321" s="151"/>
      <c r="AD321" s="151"/>
      <c r="AE321" s="151"/>
      <c r="AF321" s="151"/>
      <c r="AG321" s="151" t="s">
        <v>155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ht="22.5" outlineLevel="2" x14ac:dyDescent="0.2">
      <c r="A322" s="158"/>
      <c r="B322" s="159"/>
      <c r="C322" s="251" t="s">
        <v>446</v>
      </c>
      <c r="D322" s="252"/>
      <c r="E322" s="252"/>
      <c r="F322" s="252"/>
      <c r="G322" s="252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165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82" t="str">
        <f>C322</f>
        <v>s vyhloubením rýh, osazením noh, montáží sedadla a opěradla, s případným naložením přebytečného výkopku na dopravní prostředek, odvozem na vzdálenost do 20 km a se složením,</v>
      </c>
      <c r="BB322" s="151"/>
      <c r="BC322" s="151"/>
      <c r="BD322" s="151"/>
      <c r="BE322" s="151"/>
      <c r="BF322" s="151"/>
      <c r="BG322" s="151"/>
      <c r="BH322" s="151"/>
    </row>
    <row r="323" spans="1:60" outlineLevel="2" x14ac:dyDescent="0.2">
      <c r="A323" s="158"/>
      <c r="B323" s="159"/>
      <c r="C323" s="185" t="s">
        <v>447</v>
      </c>
      <c r="D323" s="162"/>
      <c r="E323" s="163"/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157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">
      <c r="A324" s="158"/>
      <c r="B324" s="159"/>
      <c r="C324" s="185" t="s">
        <v>448</v>
      </c>
      <c r="D324" s="162"/>
      <c r="E324" s="163">
        <v>2</v>
      </c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157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">
      <c r="A325" s="158"/>
      <c r="B325" s="159"/>
      <c r="C325" s="185" t="s">
        <v>449</v>
      </c>
      <c r="D325" s="162"/>
      <c r="E325" s="163">
        <v>1</v>
      </c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157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">
      <c r="A326" s="158"/>
      <c r="B326" s="159"/>
      <c r="C326" s="185" t="s">
        <v>450</v>
      </c>
      <c r="D326" s="162"/>
      <c r="E326" s="163">
        <v>1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157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">
      <c r="A327" s="158"/>
      <c r="B327" s="159"/>
      <c r="C327" s="185" t="s">
        <v>451</v>
      </c>
      <c r="D327" s="162"/>
      <c r="E327" s="163">
        <v>2</v>
      </c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157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">
      <c r="A328" s="158"/>
      <c r="B328" s="159"/>
      <c r="C328" s="185" t="s">
        <v>158</v>
      </c>
      <c r="D328" s="162"/>
      <c r="E328" s="163"/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157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2" x14ac:dyDescent="0.2">
      <c r="A329" s="158"/>
      <c r="B329" s="159"/>
      <c r="C329" s="249"/>
      <c r="D329" s="250"/>
      <c r="E329" s="250"/>
      <c r="F329" s="250"/>
      <c r="G329" s="250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159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75">
        <v>60</v>
      </c>
      <c r="B330" s="176" t="s">
        <v>452</v>
      </c>
      <c r="C330" s="184" t="s">
        <v>453</v>
      </c>
      <c r="D330" s="177" t="s">
        <v>245</v>
      </c>
      <c r="E330" s="178">
        <v>2</v>
      </c>
      <c r="F330" s="179"/>
      <c r="G330" s="180">
        <f>ROUND(E330*F330,2)</f>
        <v>0</v>
      </c>
      <c r="H330" s="179"/>
      <c r="I330" s="180">
        <f>ROUND(E330*H330,2)</f>
        <v>0</v>
      </c>
      <c r="J330" s="179"/>
      <c r="K330" s="180">
        <f>ROUND(E330*J330,2)</f>
        <v>0</v>
      </c>
      <c r="L330" s="180">
        <v>21</v>
      </c>
      <c r="M330" s="180">
        <f>G330*(1+L330/100)</f>
        <v>0</v>
      </c>
      <c r="N330" s="178">
        <v>4.4999999999999998E-2</v>
      </c>
      <c r="O330" s="178">
        <f>ROUND(E330*N330,2)</f>
        <v>0.09</v>
      </c>
      <c r="P330" s="178">
        <v>0</v>
      </c>
      <c r="Q330" s="178">
        <f>ROUND(E330*P330,2)</f>
        <v>0</v>
      </c>
      <c r="R330" s="180"/>
      <c r="S330" s="180" t="s">
        <v>234</v>
      </c>
      <c r="T330" s="181" t="s">
        <v>311</v>
      </c>
      <c r="U330" s="161">
        <v>0</v>
      </c>
      <c r="V330" s="161">
        <f>ROUND(E330*U330,2)</f>
        <v>0</v>
      </c>
      <c r="W330" s="161"/>
      <c r="X330" s="161" t="s">
        <v>200</v>
      </c>
      <c r="Y330" s="161" t="s">
        <v>154</v>
      </c>
      <c r="Z330" s="151"/>
      <c r="AA330" s="151"/>
      <c r="AB330" s="151"/>
      <c r="AC330" s="151"/>
      <c r="AD330" s="151"/>
      <c r="AE330" s="151"/>
      <c r="AF330" s="151"/>
      <c r="AG330" s="151" t="s">
        <v>201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2" x14ac:dyDescent="0.2">
      <c r="A331" s="158"/>
      <c r="B331" s="159"/>
      <c r="C331" s="185" t="s">
        <v>448</v>
      </c>
      <c r="D331" s="162"/>
      <c r="E331" s="163">
        <v>2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157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85" t="s">
        <v>454</v>
      </c>
      <c r="D332" s="162"/>
      <c r="E332" s="163"/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157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2" x14ac:dyDescent="0.2">
      <c r="A333" s="158"/>
      <c r="B333" s="159"/>
      <c r="C333" s="249"/>
      <c r="D333" s="250"/>
      <c r="E333" s="250"/>
      <c r="F333" s="250"/>
      <c r="G333" s="250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1"/>
      <c r="AA333" s="151"/>
      <c r="AB333" s="151"/>
      <c r="AC333" s="151"/>
      <c r="AD333" s="151"/>
      <c r="AE333" s="151"/>
      <c r="AF333" s="151"/>
      <c r="AG333" s="151" t="s">
        <v>159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75">
        <v>61</v>
      </c>
      <c r="B334" s="176" t="s">
        <v>455</v>
      </c>
      <c r="C334" s="184" t="s">
        <v>456</v>
      </c>
      <c r="D334" s="177" t="s">
        <v>245</v>
      </c>
      <c r="E334" s="178">
        <v>2</v>
      </c>
      <c r="F334" s="179"/>
      <c r="G334" s="180">
        <f>ROUND(E334*F334,2)</f>
        <v>0</v>
      </c>
      <c r="H334" s="179"/>
      <c r="I334" s="180">
        <f>ROUND(E334*H334,2)</f>
        <v>0</v>
      </c>
      <c r="J334" s="179"/>
      <c r="K334" s="180">
        <f>ROUND(E334*J334,2)</f>
        <v>0</v>
      </c>
      <c r="L334" s="180">
        <v>21</v>
      </c>
      <c r="M334" s="180">
        <f>G334*(1+L334/100)</f>
        <v>0</v>
      </c>
      <c r="N334" s="178">
        <v>6.0400000000000002E-2</v>
      </c>
      <c r="O334" s="178">
        <f>ROUND(E334*N334,2)</f>
        <v>0.12</v>
      </c>
      <c r="P334" s="178">
        <v>0</v>
      </c>
      <c r="Q334" s="178">
        <f>ROUND(E334*P334,2)</f>
        <v>0</v>
      </c>
      <c r="R334" s="180"/>
      <c r="S334" s="180" t="s">
        <v>234</v>
      </c>
      <c r="T334" s="181" t="s">
        <v>311</v>
      </c>
      <c r="U334" s="161">
        <v>0</v>
      </c>
      <c r="V334" s="161">
        <f>ROUND(E334*U334,2)</f>
        <v>0</v>
      </c>
      <c r="W334" s="161"/>
      <c r="X334" s="161" t="s">
        <v>200</v>
      </c>
      <c r="Y334" s="161" t="s">
        <v>154</v>
      </c>
      <c r="Z334" s="151"/>
      <c r="AA334" s="151"/>
      <c r="AB334" s="151"/>
      <c r="AC334" s="151"/>
      <c r="AD334" s="151"/>
      <c r="AE334" s="151"/>
      <c r="AF334" s="151"/>
      <c r="AG334" s="151" t="s">
        <v>201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2" x14ac:dyDescent="0.2">
      <c r="A335" s="158"/>
      <c r="B335" s="159"/>
      <c r="C335" s="185" t="s">
        <v>451</v>
      </c>
      <c r="D335" s="162"/>
      <c r="E335" s="163">
        <v>2</v>
      </c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157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85" t="s">
        <v>454</v>
      </c>
      <c r="D336" s="162"/>
      <c r="E336" s="163"/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157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2" x14ac:dyDescent="0.2">
      <c r="A337" s="158"/>
      <c r="B337" s="159"/>
      <c r="C337" s="249"/>
      <c r="D337" s="250"/>
      <c r="E337" s="250"/>
      <c r="F337" s="250"/>
      <c r="G337" s="250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159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75">
        <v>62</v>
      </c>
      <c r="B338" s="176" t="s">
        <v>457</v>
      </c>
      <c r="C338" s="184" t="s">
        <v>458</v>
      </c>
      <c r="D338" s="177" t="s">
        <v>245</v>
      </c>
      <c r="E338" s="178">
        <v>1</v>
      </c>
      <c r="F338" s="179"/>
      <c r="G338" s="180">
        <f>ROUND(E338*F338,2)</f>
        <v>0</v>
      </c>
      <c r="H338" s="179"/>
      <c r="I338" s="180">
        <f>ROUND(E338*H338,2)</f>
        <v>0</v>
      </c>
      <c r="J338" s="179"/>
      <c r="K338" s="180">
        <f>ROUND(E338*J338,2)</f>
        <v>0</v>
      </c>
      <c r="L338" s="180">
        <v>21</v>
      </c>
      <c r="M338" s="180">
        <f>G338*(1+L338/100)</f>
        <v>0</v>
      </c>
      <c r="N338" s="178">
        <v>5.0999999999999997E-2</v>
      </c>
      <c r="O338" s="178">
        <f>ROUND(E338*N338,2)</f>
        <v>0.05</v>
      </c>
      <c r="P338" s="178">
        <v>0</v>
      </c>
      <c r="Q338" s="178">
        <f>ROUND(E338*P338,2)</f>
        <v>0</v>
      </c>
      <c r="R338" s="180"/>
      <c r="S338" s="180" t="s">
        <v>234</v>
      </c>
      <c r="T338" s="181" t="s">
        <v>311</v>
      </c>
      <c r="U338" s="161">
        <v>0</v>
      </c>
      <c r="V338" s="161">
        <f>ROUND(E338*U338,2)</f>
        <v>0</v>
      </c>
      <c r="W338" s="161"/>
      <c r="X338" s="161" t="s">
        <v>200</v>
      </c>
      <c r="Y338" s="161" t="s">
        <v>154</v>
      </c>
      <c r="Z338" s="151"/>
      <c r="AA338" s="151"/>
      <c r="AB338" s="151"/>
      <c r="AC338" s="151"/>
      <c r="AD338" s="151"/>
      <c r="AE338" s="151"/>
      <c r="AF338" s="151"/>
      <c r="AG338" s="151" t="s">
        <v>201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2" x14ac:dyDescent="0.2">
      <c r="A339" s="158"/>
      <c r="B339" s="159"/>
      <c r="C339" s="185" t="s">
        <v>450</v>
      </c>
      <c r="D339" s="162"/>
      <c r="E339" s="163">
        <v>1</v>
      </c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157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85" t="s">
        <v>454</v>
      </c>
      <c r="D340" s="162"/>
      <c r="E340" s="163"/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157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2" x14ac:dyDescent="0.2">
      <c r="A341" s="158"/>
      <c r="B341" s="159"/>
      <c r="C341" s="249"/>
      <c r="D341" s="250"/>
      <c r="E341" s="250"/>
      <c r="F341" s="250"/>
      <c r="G341" s="250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159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75">
        <v>63</v>
      </c>
      <c r="B342" s="176" t="s">
        <v>459</v>
      </c>
      <c r="C342" s="184" t="s">
        <v>460</v>
      </c>
      <c r="D342" s="177" t="s">
        <v>245</v>
      </c>
      <c r="E342" s="178">
        <v>1</v>
      </c>
      <c r="F342" s="179"/>
      <c r="G342" s="180">
        <f>ROUND(E342*F342,2)</f>
        <v>0</v>
      </c>
      <c r="H342" s="179"/>
      <c r="I342" s="180">
        <f>ROUND(E342*H342,2)</f>
        <v>0</v>
      </c>
      <c r="J342" s="179"/>
      <c r="K342" s="180">
        <f>ROUND(E342*J342,2)</f>
        <v>0</v>
      </c>
      <c r="L342" s="180">
        <v>21</v>
      </c>
      <c r="M342" s="180">
        <f>G342*(1+L342/100)</f>
        <v>0</v>
      </c>
      <c r="N342" s="178">
        <v>4.8399999999999999E-2</v>
      </c>
      <c r="O342" s="178">
        <f>ROUND(E342*N342,2)</f>
        <v>0.05</v>
      </c>
      <c r="P342" s="178">
        <v>0</v>
      </c>
      <c r="Q342" s="178">
        <f>ROUND(E342*P342,2)</f>
        <v>0</v>
      </c>
      <c r="R342" s="180"/>
      <c r="S342" s="180" t="s">
        <v>234</v>
      </c>
      <c r="T342" s="181" t="s">
        <v>311</v>
      </c>
      <c r="U342" s="161">
        <v>0</v>
      </c>
      <c r="V342" s="161">
        <f>ROUND(E342*U342,2)</f>
        <v>0</v>
      </c>
      <c r="W342" s="161"/>
      <c r="X342" s="161" t="s">
        <v>200</v>
      </c>
      <c r="Y342" s="161" t="s">
        <v>154</v>
      </c>
      <c r="Z342" s="151"/>
      <c r="AA342" s="151"/>
      <c r="AB342" s="151"/>
      <c r="AC342" s="151"/>
      <c r="AD342" s="151"/>
      <c r="AE342" s="151"/>
      <c r="AF342" s="151"/>
      <c r="AG342" s="151" t="s">
        <v>201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2" x14ac:dyDescent="0.2">
      <c r="A343" s="158"/>
      <c r="B343" s="159"/>
      <c r="C343" s="185" t="s">
        <v>449</v>
      </c>
      <c r="D343" s="162"/>
      <c r="E343" s="163">
        <v>1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157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85" t="s">
        <v>454</v>
      </c>
      <c r="D344" s="162"/>
      <c r="E344" s="163"/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157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2" x14ac:dyDescent="0.2">
      <c r="A345" s="158"/>
      <c r="B345" s="159"/>
      <c r="C345" s="249"/>
      <c r="D345" s="250"/>
      <c r="E345" s="250"/>
      <c r="F345" s="250"/>
      <c r="G345" s="250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1"/>
      <c r="AA345" s="151"/>
      <c r="AB345" s="151"/>
      <c r="AC345" s="151"/>
      <c r="AD345" s="151"/>
      <c r="AE345" s="151"/>
      <c r="AF345" s="151"/>
      <c r="AG345" s="151" t="s">
        <v>159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x14ac:dyDescent="0.2">
      <c r="A346" s="168" t="s">
        <v>146</v>
      </c>
      <c r="B346" s="169" t="s">
        <v>104</v>
      </c>
      <c r="C346" s="183" t="s">
        <v>105</v>
      </c>
      <c r="D346" s="170"/>
      <c r="E346" s="171"/>
      <c r="F346" s="172"/>
      <c r="G346" s="172">
        <f>SUMIF(AG347:AG366,"&lt;&gt;NOR",G347:G366)</f>
        <v>0</v>
      </c>
      <c r="H346" s="172"/>
      <c r="I346" s="172">
        <f>SUM(I347:I366)</f>
        <v>0</v>
      </c>
      <c r="J346" s="172"/>
      <c r="K346" s="172">
        <f>SUM(K347:K366)</f>
        <v>0</v>
      </c>
      <c r="L346" s="172"/>
      <c r="M346" s="172">
        <f>SUM(M347:M366)</f>
        <v>0</v>
      </c>
      <c r="N346" s="171"/>
      <c r="O346" s="171">
        <f>SUM(O347:O366)</f>
        <v>0</v>
      </c>
      <c r="P346" s="171"/>
      <c r="Q346" s="171">
        <f>SUM(Q347:Q366)</f>
        <v>0.69000000000000006</v>
      </c>
      <c r="R346" s="172"/>
      <c r="S346" s="172"/>
      <c r="T346" s="173"/>
      <c r="U346" s="167"/>
      <c r="V346" s="167">
        <f>SUM(V347:V366)</f>
        <v>48.370000000000005</v>
      </c>
      <c r="W346" s="167"/>
      <c r="X346" s="167"/>
      <c r="Y346" s="167"/>
      <c r="AG346" t="s">
        <v>147</v>
      </c>
    </row>
    <row r="347" spans="1:60" ht="22.5" outlineLevel="1" x14ac:dyDescent="0.2">
      <c r="A347" s="175">
        <v>64</v>
      </c>
      <c r="B347" s="176" t="s">
        <v>461</v>
      </c>
      <c r="C347" s="184" t="s">
        <v>462</v>
      </c>
      <c r="D347" s="177" t="s">
        <v>245</v>
      </c>
      <c r="E347" s="178">
        <v>2</v>
      </c>
      <c r="F347" s="179"/>
      <c r="G347" s="180">
        <f>ROUND(E347*F347,2)</f>
        <v>0</v>
      </c>
      <c r="H347" s="179"/>
      <c r="I347" s="180">
        <f>ROUND(E347*H347,2)</f>
        <v>0</v>
      </c>
      <c r="J347" s="179"/>
      <c r="K347" s="180">
        <f>ROUND(E347*J347,2)</f>
        <v>0</v>
      </c>
      <c r="L347" s="180">
        <v>21</v>
      </c>
      <c r="M347" s="180">
        <f>G347*(1+L347/100)</f>
        <v>0</v>
      </c>
      <c r="N347" s="178">
        <v>0</v>
      </c>
      <c r="O347" s="178">
        <f>ROUND(E347*N347,2)</f>
        <v>0</v>
      </c>
      <c r="P347" s="178">
        <v>8.2000000000000003E-2</v>
      </c>
      <c r="Q347" s="178">
        <f>ROUND(E347*P347,2)</f>
        <v>0.16</v>
      </c>
      <c r="R347" s="180" t="s">
        <v>151</v>
      </c>
      <c r="S347" s="180" t="s">
        <v>152</v>
      </c>
      <c r="T347" s="181" t="s">
        <v>152</v>
      </c>
      <c r="U347" s="161">
        <v>0.58799999999999997</v>
      </c>
      <c r="V347" s="161">
        <f>ROUND(E347*U347,2)</f>
        <v>1.18</v>
      </c>
      <c r="W347" s="161"/>
      <c r="X347" s="161" t="s">
        <v>153</v>
      </c>
      <c r="Y347" s="161" t="s">
        <v>154</v>
      </c>
      <c r="Z347" s="151"/>
      <c r="AA347" s="151"/>
      <c r="AB347" s="151"/>
      <c r="AC347" s="151"/>
      <c r="AD347" s="151"/>
      <c r="AE347" s="151"/>
      <c r="AF347" s="151"/>
      <c r="AG347" s="151" t="s">
        <v>155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2" x14ac:dyDescent="0.2">
      <c r="A348" s="158"/>
      <c r="B348" s="159"/>
      <c r="C348" s="251" t="s">
        <v>463</v>
      </c>
      <c r="D348" s="252"/>
      <c r="E348" s="252"/>
      <c r="F348" s="252"/>
      <c r="G348" s="252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165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82" t="str">
        <f>C348</f>
        <v>s uložením hmot na skládku na vzdálenost do 3 m nebo s naložením na dopravní prostředek, se zásypem jam a jeho zhutněním</v>
      </c>
      <c r="BB348" s="151"/>
      <c r="BC348" s="151"/>
      <c r="BD348" s="151"/>
      <c r="BE348" s="151"/>
      <c r="BF348" s="151"/>
      <c r="BG348" s="151"/>
      <c r="BH348" s="151"/>
    </row>
    <row r="349" spans="1:60" outlineLevel="2" x14ac:dyDescent="0.2">
      <c r="A349" s="158"/>
      <c r="B349" s="159"/>
      <c r="C349" s="185" t="s">
        <v>383</v>
      </c>
      <c r="D349" s="162"/>
      <c r="E349" s="163">
        <v>2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157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3" x14ac:dyDescent="0.2">
      <c r="A350" s="158"/>
      <c r="B350" s="159"/>
      <c r="C350" s="185" t="s">
        <v>158</v>
      </c>
      <c r="D350" s="162"/>
      <c r="E350" s="163"/>
      <c r="F350" s="161"/>
      <c r="G350" s="161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  <c r="R350" s="161"/>
      <c r="S350" s="161"/>
      <c r="T350" s="161"/>
      <c r="U350" s="161"/>
      <c r="V350" s="161"/>
      <c r="W350" s="161"/>
      <c r="X350" s="161"/>
      <c r="Y350" s="161"/>
      <c r="Z350" s="151"/>
      <c r="AA350" s="151"/>
      <c r="AB350" s="151"/>
      <c r="AC350" s="151"/>
      <c r="AD350" s="151"/>
      <c r="AE350" s="151"/>
      <c r="AF350" s="151"/>
      <c r="AG350" s="151" t="s">
        <v>157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">
      <c r="A351" s="158"/>
      <c r="B351" s="159"/>
      <c r="C351" s="249"/>
      <c r="D351" s="250"/>
      <c r="E351" s="250"/>
      <c r="F351" s="250"/>
      <c r="G351" s="250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159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75">
        <v>65</v>
      </c>
      <c r="B352" s="176" t="s">
        <v>464</v>
      </c>
      <c r="C352" s="184" t="s">
        <v>465</v>
      </c>
      <c r="D352" s="177" t="s">
        <v>289</v>
      </c>
      <c r="E352" s="178">
        <v>53</v>
      </c>
      <c r="F352" s="179"/>
      <c r="G352" s="180">
        <f>ROUND(E352*F352,2)</f>
        <v>0</v>
      </c>
      <c r="H352" s="179"/>
      <c r="I352" s="180">
        <f>ROUND(E352*H352,2)</f>
        <v>0</v>
      </c>
      <c r="J352" s="179"/>
      <c r="K352" s="180">
        <f>ROUND(E352*J352,2)</f>
        <v>0</v>
      </c>
      <c r="L352" s="180">
        <v>21</v>
      </c>
      <c r="M352" s="180">
        <f>G352*(1+L352/100)</f>
        <v>0</v>
      </c>
      <c r="N352" s="178">
        <v>0</v>
      </c>
      <c r="O352" s="178">
        <f>ROUND(E352*N352,2)</f>
        <v>0</v>
      </c>
      <c r="P352" s="178">
        <v>0.01</v>
      </c>
      <c r="Q352" s="178">
        <f>ROUND(E352*P352,2)</f>
        <v>0.53</v>
      </c>
      <c r="R352" s="180" t="s">
        <v>466</v>
      </c>
      <c r="S352" s="180" t="s">
        <v>152</v>
      </c>
      <c r="T352" s="181" t="s">
        <v>152</v>
      </c>
      <c r="U352" s="161">
        <v>0.4</v>
      </c>
      <c r="V352" s="161">
        <f>ROUND(E352*U352,2)</f>
        <v>21.2</v>
      </c>
      <c r="W352" s="161"/>
      <c r="X352" s="161" t="s">
        <v>153</v>
      </c>
      <c r="Y352" s="161" t="s">
        <v>154</v>
      </c>
      <c r="Z352" s="151"/>
      <c r="AA352" s="151"/>
      <c r="AB352" s="151"/>
      <c r="AC352" s="151"/>
      <c r="AD352" s="151"/>
      <c r="AE352" s="151"/>
      <c r="AF352" s="151"/>
      <c r="AG352" s="151" t="s">
        <v>155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2" x14ac:dyDescent="0.2">
      <c r="A353" s="158"/>
      <c r="B353" s="159"/>
      <c r="C353" s="185" t="s">
        <v>467</v>
      </c>
      <c r="D353" s="162"/>
      <c r="E353" s="163">
        <v>53</v>
      </c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157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3" x14ac:dyDescent="0.2">
      <c r="A354" s="158"/>
      <c r="B354" s="159"/>
      <c r="C354" s="185" t="s">
        <v>158</v>
      </c>
      <c r="D354" s="162"/>
      <c r="E354" s="163"/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157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2" x14ac:dyDescent="0.2">
      <c r="A355" s="158"/>
      <c r="B355" s="159"/>
      <c r="C355" s="249"/>
      <c r="D355" s="250"/>
      <c r="E355" s="250"/>
      <c r="F355" s="250"/>
      <c r="G355" s="250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159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ht="22.5" outlineLevel="1" x14ac:dyDescent="0.2">
      <c r="A356" s="175">
        <v>66</v>
      </c>
      <c r="B356" s="176" t="s">
        <v>468</v>
      </c>
      <c r="C356" s="184" t="s">
        <v>469</v>
      </c>
      <c r="D356" s="177" t="s">
        <v>289</v>
      </c>
      <c r="E356" s="178">
        <v>152</v>
      </c>
      <c r="F356" s="179"/>
      <c r="G356" s="180">
        <f>ROUND(E356*F356,2)</f>
        <v>0</v>
      </c>
      <c r="H356" s="179"/>
      <c r="I356" s="180">
        <f>ROUND(E356*H356,2)</f>
        <v>0</v>
      </c>
      <c r="J356" s="179"/>
      <c r="K356" s="180">
        <f>ROUND(E356*J356,2)</f>
        <v>0</v>
      </c>
      <c r="L356" s="180">
        <v>21</v>
      </c>
      <c r="M356" s="180">
        <f>G356*(1+L356/100)</f>
        <v>0</v>
      </c>
      <c r="N356" s="178">
        <v>0</v>
      </c>
      <c r="O356" s="178">
        <f>ROUND(E356*N356,2)</f>
        <v>0</v>
      </c>
      <c r="P356" s="178">
        <v>0</v>
      </c>
      <c r="Q356" s="178">
        <f>ROUND(E356*P356,2)</f>
        <v>0</v>
      </c>
      <c r="R356" s="180" t="s">
        <v>151</v>
      </c>
      <c r="S356" s="180" t="s">
        <v>152</v>
      </c>
      <c r="T356" s="181" t="s">
        <v>152</v>
      </c>
      <c r="U356" s="161">
        <v>0.09</v>
      </c>
      <c r="V356" s="161">
        <f>ROUND(E356*U356,2)</f>
        <v>13.68</v>
      </c>
      <c r="W356" s="161"/>
      <c r="X356" s="161" t="s">
        <v>153</v>
      </c>
      <c r="Y356" s="161" t="s">
        <v>154</v>
      </c>
      <c r="Z356" s="151"/>
      <c r="AA356" s="151"/>
      <c r="AB356" s="151"/>
      <c r="AC356" s="151"/>
      <c r="AD356" s="151"/>
      <c r="AE356" s="151"/>
      <c r="AF356" s="151"/>
      <c r="AG356" s="151" t="s">
        <v>155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ht="22.5" outlineLevel="2" x14ac:dyDescent="0.2">
      <c r="A357" s="158"/>
      <c r="B357" s="159"/>
      <c r="C357" s="251" t="s">
        <v>470</v>
      </c>
      <c r="D357" s="252"/>
      <c r="E357" s="252"/>
      <c r="F357" s="252"/>
      <c r="G357" s="252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165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82" t="str">
        <f>C357</f>
        <v>krajníků, desek nebo panelů od spojovacího materiálu s odklizením a uložením očištěných hmot a spojovacího materiálu na skládku na vzdálenost do 10 m</v>
      </c>
      <c r="BB357" s="151"/>
      <c r="BC357" s="151"/>
      <c r="BD357" s="151"/>
      <c r="BE357" s="151"/>
      <c r="BF357" s="151"/>
      <c r="BG357" s="151"/>
      <c r="BH357" s="151"/>
    </row>
    <row r="358" spans="1:60" outlineLevel="2" x14ac:dyDescent="0.2">
      <c r="A358" s="158"/>
      <c r="B358" s="159"/>
      <c r="C358" s="185" t="s">
        <v>471</v>
      </c>
      <c r="D358" s="162"/>
      <c r="E358" s="163">
        <v>152</v>
      </c>
      <c r="F358" s="161"/>
      <c r="G358" s="161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1"/>
      <c r="AA358" s="151"/>
      <c r="AB358" s="151"/>
      <c r="AC358" s="151"/>
      <c r="AD358" s="151"/>
      <c r="AE358" s="151"/>
      <c r="AF358" s="151"/>
      <c r="AG358" s="151" t="s">
        <v>157</v>
      </c>
      <c r="AH358" s="151">
        <v>5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ht="22.5" outlineLevel="3" x14ac:dyDescent="0.2">
      <c r="A359" s="158"/>
      <c r="B359" s="159"/>
      <c r="C359" s="185" t="s">
        <v>472</v>
      </c>
      <c r="D359" s="162"/>
      <c r="E359" s="163"/>
      <c r="F359" s="161"/>
      <c r="G359" s="161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157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2" x14ac:dyDescent="0.2">
      <c r="A360" s="158"/>
      <c r="B360" s="159"/>
      <c r="C360" s="249"/>
      <c r="D360" s="250"/>
      <c r="E360" s="250"/>
      <c r="F360" s="250"/>
      <c r="G360" s="250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159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ht="22.5" outlineLevel="1" x14ac:dyDescent="0.2">
      <c r="A361" s="175">
        <v>67</v>
      </c>
      <c r="B361" s="176" t="s">
        <v>473</v>
      </c>
      <c r="C361" s="184" t="s">
        <v>474</v>
      </c>
      <c r="D361" s="177" t="s">
        <v>150</v>
      </c>
      <c r="E361" s="178">
        <v>107</v>
      </c>
      <c r="F361" s="179"/>
      <c r="G361" s="180">
        <f>ROUND(E361*F361,2)</f>
        <v>0</v>
      </c>
      <c r="H361" s="179"/>
      <c r="I361" s="180">
        <f>ROUND(E361*H361,2)</f>
        <v>0</v>
      </c>
      <c r="J361" s="179"/>
      <c r="K361" s="180">
        <f>ROUND(E361*J361,2)</f>
        <v>0</v>
      </c>
      <c r="L361" s="180">
        <v>21</v>
      </c>
      <c r="M361" s="180">
        <f>G361*(1+L361/100)</f>
        <v>0</v>
      </c>
      <c r="N361" s="178">
        <v>0</v>
      </c>
      <c r="O361" s="178">
        <f>ROUND(E361*N361,2)</f>
        <v>0</v>
      </c>
      <c r="P361" s="178">
        <v>0</v>
      </c>
      <c r="Q361" s="178">
        <f>ROUND(E361*P361,2)</f>
        <v>0</v>
      </c>
      <c r="R361" s="180" t="s">
        <v>151</v>
      </c>
      <c r="S361" s="180" t="s">
        <v>152</v>
      </c>
      <c r="T361" s="181" t="s">
        <v>152</v>
      </c>
      <c r="U361" s="161">
        <v>0.115</v>
      </c>
      <c r="V361" s="161">
        <f>ROUND(E361*U361,2)</f>
        <v>12.31</v>
      </c>
      <c r="W361" s="161"/>
      <c r="X361" s="161" t="s">
        <v>153</v>
      </c>
      <c r="Y361" s="161" t="s">
        <v>154</v>
      </c>
      <c r="Z361" s="151"/>
      <c r="AA361" s="151"/>
      <c r="AB361" s="151"/>
      <c r="AC361" s="151"/>
      <c r="AD361" s="151"/>
      <c r="AE361" s="151"/>
      <c r="AF361" s="151"/>
      <c r="AG361" s="151" t="s">
        <v>155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ht="22.5" outlineLevel="2" x14ac:dyDescent="0.2">
      <c r="A362" s="158"/>
      <c r="B362" s="159"/>
      <c r="C362" s="251" t="s">
        <v>470</v>
      </c>
      <c r="D362" s="252"/>
      <c r="E362" s="252"/>
      <c r="F362" s="252"/>
      <c r="G362" s="252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165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82" t="str">
        <f>C362</f>
        <v>krajníků, desek nebo panelů od spojovacího materiálu s odklizením a uložením očištěných hmot a spojovacího materiálu na skládku na vzdálenost do 10 m</v>
      </c>
      <c r="BB362" s="151"/>
      <c r="BC362" s="151"/>
      <c r="BD362" s="151"/>
      <c r="BE362" s="151"/>
      <c r="BF362" s="151"/>
      <c r="BG362" s="151"/>
      <c r="BH362" s="151"/>
    </row>
    <row r="363" spans="1:60" outlineLevel="2" x14ac:dyDescent="0.2">
      <c r="A363" s="158"/>
      <c r="B363" s="159"/>
      <c r="C363" s="185" t="s">
        <v>275</v>
      </c>
      <c r="D363" s="162"/>
      <c r="E363" s="163">
        <v>91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157</v>
      </c>
      <c r="AH363" s="151">
        <v>5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3" x14ac:dyDescent="0.2">
      <c r="A364" s="158"/>
      <c r="B364" s="159"/>
      <c r="C364" s="185" t="s">
        <v>274</v>
      </c>
      <c r="D364" s="162"/>
      <c r="E364" s="163">
        <v>16</v>
      </c>
      <c r="F364" s="161"/>
      <c r="G364" s="161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1"/>
      <c r="AA364" s="151"/>
      <c r="AB364" s="151"/>
      <c r="AC364" s="151"/>
      <c r="AD364" s="151"/>
      <c r="AE364" s="151"/>
      <c r="AF364" s="151"/>
      <c r="AG364" s="151" t="s">
        <v>157</v>
      </c>
      <c r="AH364" s="151">
        <v>5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ht="22.5" outlineLevel="3" x14ac:dyDescent="0.2">
      <c r="A365" s="158"/>
      <c r="B365" s="159"/>
      <c r="C365" s="185" t="s">
        <v>475</v>
      </c>
      <c r="D365" s="162"/>
      <c r="E365" s="163"/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157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2" x14ac:dyDescent="0.2">
      <c r="A366" s="158"/>
      <c r="B366" s="159"/>
      <c r="C366" s="249"/>
      <c r="D366" s="250"/>
      <c r="E366" s="250"/>
      <c r="F366" s="250"/>
      <c r="G366" s="250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159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x14ac:dyDescent="0.2">
      <c r="A367" s="168" t="s">
        <v>146</v>
      </c>
      <c r="B367" s="169" t="s">
        <v>106</v>
      </c>
      <c r="C367" s="183" t="s">
        <v>107</v>
      </c>
      <c r="D367" s="170"/>
      <c r="E367" s="171"/>
      <c r="F367" s="172"/>
      <c r="G367" s="172">
        <f>SUMIF(AG368:AG370,"&lt;&gt;NOR",G368:G370)</f>
        <v>0</v>
      </c>
      <c r="H367" s="172"/>
      <c r="I367" s="172">
        <f>SUM(I368:I370)</f>
        <v>0</v>
      </c>
      <c r="J367" s="172"/>
      <c r="K367" s="172">
        <f>SUM(K368:K370)</f>
        <v>0</v>
      </c>
      <c r="L367" s="172"/>
      <c r="M367" s="172">
        <f>SUM(M368:M370)</f>
        <v>0</v>
      </c>
      <c r="N367" s="171"/>
      <c r="O367" s="171">
        <f>SUM(O368:O370)</f>
        <v>0</v>
      </c>
      <c r="P367" s="171"/>
      <c r="Q367" s="171">
        <f>SUM(Q368:Q370)</f>
        <v>0</v>
      </c>
      <c r="R367" s="172"/>
      <c r="S367" s="172"/>
      <c r="T367" s="173"/>
      <c r="U367" s="167"/>
      <c r="V367" s="167">
        <f>SUM(V368:V370)</f>
        <v>34.82</v>
      </c>
      <c r="W367" s="167"/>
      <c r="X367" s="167"/>
      <c r="Y367" s="167"/>
      <c r="AG367" t="s">
        <v>147</v>
      </c>
    </row>
    <row r="368" spans="1:60" outlineLevel="1" x14ac:dyDescent="0.2">
      <c r="A368" s="175">
        <v>68</v>
      </c>
      <c r="B368" s="176" t="s">
        <v>226</v>
      </c>
      <c r="C368" s="184" t="s">
        <v>227</v>
      </c>
      <c r="D368" s="177" t="s">
        <v>197</v>
      </c>
      <c r="E368" s="178">
        <v>2176.07125</v>
      </c>
      <c r="F368" s="179"/>
      <c r="G368" s="180">
        <f>ROUND(E368*F368,2)</f>
        <v>0</v>
      </c>
      <c r="H368" s="179"/>
      <c r="I368" s="180">
        <f>ROUND(E368*H368,2)</f>
        <v>0</v>
      </c>
      <c r="J368" s="179"/>
      <c r="K368" s="180">
        <f>ROUND(E368*J368,2)</f>
        <v>0</v>
      </c>
      <c r="L368" s="180">
        <v>21</v>
      </c>
      <c r="M368" s="180">
        <f>G368*(1+L368/100)</f>
        <v>0</v>
      </c>
      <c r="N368" s="178">
        <v>0</v>
      </c>
      <c r="O368" s="178">
        <f>ROUND(E368*N368,2)</f>
        <v>0</v>
      </c>
      <c r="P368" s="178">
        <v>0</v>
      </c>
      <c r="Q368" s="178">
        <f>ROUND(E368*P368,2)</f>
        <v>0</v>
      </c>
      <c r="R368" s="180" t="s">
        <v>151</v>
      </c>
      <c r="S368" s="180" t="s">
        <v>152</v>
      </c>
      <c r="T368" s="181" t="s">
        <v>152</v>
      </c>
      <c r="U368" s="161">
        <v>1.6E-2</v>
      </c>
      <c r="V368" s="161">
        <f>ROUND(E368*U368,2)</f>
        <v>34.82</v>
      </c>
      <c r="W368" s="161"/>
      <c r="X368" s="161" t="s">
        <v>228</v>
      </c>
      <c r="Y368" s="161" t="s">
        <v>154</v>
      </c>
      <c r="Z368" s="151"/>
      <c r="AA368" s="151"/>
      <c r="AB368" s="151"/>
      <c r="AC368" s="151"/>
      <c r="AD368" s="151"/>
      <c r="AE368" s="151"/>
      <c r="AF368" s="151"/>
      <c r="AG368" s="151" t="s">
        <v>229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2" x14ac:dyDescent="0.2">
      <c r="A369" s="158"/>
      <c r="B369" s="159"/>
      <c r="C369" s="251" t="s">
        <v>230</v>
      </c>
      <c r="D369" s="252"/>
      <c r="E369" s="252"/>
      <c r="F369" s="252"/>
      <c r="G369" s="252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165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2" x14ac:dyDescent="0.2">
      <c r="A370" s="158"/>
      <c r="B370" s="159"/>
      <c r="C370" s="249"/>
      <c r="D370" s="250"/>
      <c r="E370" s="250"/>
      <c r="F370" s="250"/>
      <c r="G370" s="250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159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x14ac:dyDescent="0.2">
      <c r="A371" s="168" t="s">
        <v>146</v>
      </c>
      <c r="B371" s="169" t="s">
        <v>114</v>
      </c>
      <c r="C371" s="183" t="s">
        <v>115</v>
      </c>
      <c r="D371" s="170"/>
      <c r="E371" s="171"/>
      <c r="F371" s="172"/>
      <c r="G371" s="172">
        <f>SUMIF(AG372:AG379,"&lt;&gt;NOR",G372:G379)</f>
        <v>0</v>
      </c>
      <c r="H371" s="172"/>
      <c r="I371" s="172">
        <f>SUM(I372:I379)</f>
        <v>0</v>
      </c>
      <c r="J371" s="172"/>
      <c r="K371" s="172">
        <f>SUM(K372:K379)</f>
        <v>0</v>
      </c>
      <c r="L371" s="172"/>
      <c r="M371" s="172">
        <f>SUM(M372:M379)</f>
        <v>0</v>
      </c>
      <c r="N371" s="171"/>
      <c r="O371" s="171">
        <f>SUM(O372:O379)</f>
        <v>0</v>
      </c>
      <c r="P371" s="171"/>
      <c r="Q371" s="171">
        <f>SUM(Q372:Q379)</f>
        <v>0</v>
      </c>
      <c r="R371" s="172"/>
      <c r="S371" s="172"/>
      <c r="T371" s="173"/>
      <c r="U371" s="167"/>
      <c r="V371" s="167">
        <f>SUM(V372:V379)</f>
        <v>79.260000000000005</v>
      </c>
      <c r="W371" s="167"/>
      <c r="X371" s="167"/>
      <c r="Y371" s="167"/>
      <c r="AG371" t="s">
        <v>147</v>
      </c>
    </row>
    <row r="372" spans="1:60" outlineLevel="1" x14ac:dyDescent="0.2">
      <c r="A372" s="175">
        <v>69</v>
      </c>
      <c r="B372" s="176" t="s">
        <v>249</v>
      </c>
      <c r="C372" s="184" t="s">
        <v>250</v>
      </c>
      <c r="D372" s="177" t="s">
        <v>197</v>
      </c>
      <c r="E372" s="178">
        <v>161.75399999999999</v>
      </c>
      <c r="F372" s="179"/>
      <c r="G372" s="180">
        <f>ROUND(E372*F372,2)</f>
        <v>0</v>
      </c>
      <c r="H372" s="179"/>
      <c r="I372" s="180">
        <f>ROUND(E372*H372,2)</f>
        <v>0</v>
      </c>
      <c r="J372" s="179"/>
      <c r="K372" s="180">
        <f>ROUND(E372*J372,2)</f>
        <v>0</v>
      </c>
      <c r="L372" s="180">
        <v>21</v>
      </c>
      <c r="M372" s="180">
        <f>G372*(1+L372/100)</f>
        <v>0</v>
      </c>
      <c r="N372" s="178">
        <v>0</v>
      </c>
      <c r="O372" s="178">
        <f>ROUND(E372*N372,2)</f>
        <v>0</v>
      </c>
      <c r="P372" s="178">
        <v>0</v>
      </c>
      <c r="Q372" s="178">
        <f>ROUND(E372*P372,2)</f>
        <v>0</v>
      </c>
      <c r="R372" s="180" t="s">
        <v>251</v>
      </c>
      <c r="S372" s="180" t="s">
        <v>152</v>
      </c>
      <c r="T372" s="181" t="s">
        <v>152</v>
      </c>
      <c r="U372" s="161">
        <v>0.49</v>
      </c>
      <c r="V372" s="161">
        <f>ROUND(E372*U372,2)</f>
        <v>79.260000000000005</v>
      </c>
      <c r="W372" s="161"/>
      <c r="X372" s="161" t="s">
        <v>252</v>
      </c>
      <c r="Y372" s="161" t="s">
        <v>154</v>
      </c>
      <c r="Z372" s="151"/>
      <c r="AA372" s="151"/>
      <c r="AB372" s="151"/>
      <c r="AC372" s="151"/>
      <c r="AD372" s="151"/>
      <c r="AE372" s="151"/>
      <c r="AF372" s="151"/>
      <c r="AG372" s="151" t="s">
        <v>253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2" x14ac:dyDescent="0.2">
      <c r="A373" s="158"/>
      <c r="B373" s="159"/>
      <c r="C373" s="253" t="s">
        <v>254</v>
      </c>
      <c r="D373" s="254"/>
      <c r="E373" s="254"/>
      <c r="F373" s="254"/>
      <c r="G373" s="254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255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2" x14ac:dyDescent="0.2">
      <c r="A374" s="158"/>
      <c r="B374" s="159"/>
      <c r="C374" s="249"/>
      <c r="D374" s="250"/>
      <c r="E374" s="250"/>
      <c r="F374" s="250"/>
      <c r="G374" s="250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159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75">
        <v>70</v>
      </c>
      <c r="B375" s="176" t="s">
        <v>256</v>
      </c>
      <c r="C375" s="184" t="s">
        <v>257</v>
      </c>
      <c r="D375" s="177" t="s">
        <v>197</v>
      </c>
      <c r="E375" s="178">
        <v>1455.7860000000001</v>
      </c>
      <c r="F375" s="179"/>
      <c r="G375" s="180">
        <f>ROUND(E375*F375,2)</f>
        <v>0</v>
      </c>
      <c r="H375" s="179"/>
      <c r="I375" s="180">
        <f>ROUND(E375*H375,2)</f>
        <v>0</v>
      </c>
      <c r="J375" s="179"/>
      <c r="K375" s="180">
        <f>ROUND(E375*J375,2)</f>
        <v>0</v>
      </c>
      <c r="L375" s="180">
        <v>21</v>
      </c>
      <c r="M375" s="180">
        <f>G375*(1+L375/100)</f>
        <v>0</v>
      </c>
      <c r="N375" s="178">
        <v>0</v>
      </c>
      <c r="O375" s="178">
        <f>ROUND(E375*N375,2)</f>
        <v>0</v>
      </c>
      <c r="P375" s="178">
        <v>0</v>
      </c>
      <c r="Q375" s="178">
        <f>ROUND(E375*P375,2)</f>
        <v>0</v>
      </c>
      <c r="R375" s="180" t="s">
        <v>251</v>
      </c>
      <c r="S375" s="180" t="s">
        <v>152</v>
      </c>
      <c r="T375" s="181" t="s">
        <v>152</v>
      </c>
      <c r="U375" s="161">
        <v>0</v>
      </c>
      <c r="V375" s="161">
        <f>ROUND(E375*U375,2)</f>
        <v>0</v>
      </c>
      <c r="W375" s="161"/>
      <c r="X375" s="161" t="s">
        <v>252</v>
      </c>
      <c r="Y375" s="161" t="s">
        <v>154</v>
      </c>
      <c r="Z375" s="151"/>
      <c r="AA375" s="151"/>
      <c r="AB375" s="151"/>
      <c r="AC375" s="151"/>
      <c r="AD375" s="151"/>
      <c r="AE375" s="151"/>
      <c r="AF375" s="151"/>
      <c r="AG375" s="151" t="s">
        <v>253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2" x14ac:dyDescent="0.2">
      <c r="A376" s="158"/>
      <c r="B376" s="159"/>
      <c r="C376" s="255"/>
      <c r="D376" s="256"/>
      <c r="E376" s="256"/>
      <c r="F376" s="256"/>
      <c r="G376" s="256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61"/>
      <c r="Z376" s="151"/>
      <c r="AA376" s="151"/>
      <c r="AB376" s="151"/>
      <c r="AC376" s="151"/>
      <c r="AD376" s="151"/>
      <c r="AE376" s="151"/>
      <c r="AF376" s="151"/>
      <c r="AG376" s="151" t="s">
        <v>159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ht="22.5" outlineLevel="1" x14ac:dyDescent="0.2">
      <c r="A377" s="175">
        <v>71</v>
      </c>
      <c r="B377" s="176" t="s">
        <v>258</v>
      </c>
      <c r="C377" s="184" t="s">
        <v>259</v>
      </c>
      <c r="D377" s="177" t="s">
        <v>197</v>
      </c>
      <c r="E377" s="178">
        <v>161.75399999999999</v>
      </c>
      <c r="F377" s="179"/>
      <c r="G377" s="180">
        <f>ROUND(E377*F377,2)</f>
        <v>0</v>
      </c>
      <c r="H377" s="179"/>
      <c r="I377" s="180">
        <f>ROUND(E377*H377,2)</f>
        <v>0</v>
      </c>
      <c r="J377" s="179"/>
      <c r="K377" s="180">
        <f>ROUND(E377*J377,2)</f>
        <v>0</v>
      </c>
      <c r="L377" s="180">
        <v>21</v>
      </c>
      <c r="M377" s="180">
        <f>G377*(1+L377/100)</f>
        <v>0</v>
      </c>
      <c r="N377" s="178">
        <v>0</v>
      </c>
      <c r="O377" s="178">
        <f>ROUND(E377*N377,2)</f>
        <v>0</v>
      </c>
      <c r="P377" s="178">
        <v>0</v>
      </c>
      <c r="Q377" s="178">
        <f>ROUND(E377*P377,2)</f>
        <v>0</v>
      </c>
      <c r="R377" s="180" t="s">
        <v>251</v>
      </c>
      <c r="S377" s="180" t="s">
        <v>152</v>
      </c>
      <c r="T377" s="181" t="s">
        <v>152</v>
      </c>
      <c r="U377" s="161">
        <v>0</v>
      </c>
      <c r="V377" s="161">
        <f>ROUND(E377*U377,2)</f>
        <v>0</v>
      </c>
      <c r="W377" s="161"/>
      <c r="X377" s="161" t="s">
        <v>252</v>
      </c>
      <c r="Y377" s="161" t="s">
        <v>154</v>
      </c>
      <c r="Z377" s="151"/>
      <c r="AA377" s="151"/>
      <c r="AB377" s="151"/>
      <c r="AC377" s="151"/>
      <c r="AD377" s="151"/>
      <c r="AE377" s="151"/>
      <c r="AF377" s="151"/>
      <c r="AG377" s="151" t="s">
        <v>253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2" x14ac:dyDescent="0.2">
      <c r="A378" s="158"/>
      <c r="B378" s="159"/>
      <c r="C378" s="253" t="s">
        <v>260</v>
      </c>
      <c r="D378" s="254"/>
      <c r="E378" s="254"/>
      <c r="F378" s="254"/>
      <c r="G378" s="254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255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2" x14ac:dyDescent="0.2">
      <c r="A379" s="158"/>
      <c r="B379" s="159"/>
      <c r="C379" s="249"/>
      <c r="D379" s="250"/>
      <c r="E379" s="250"/>
      <c r="F379" s="250"/>
      <c r="G379" s="250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159</v>
      </c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x14ac:dyDescent="0.2">
      <c r="A380" s="3"/>
      <c r="B380" s="4"/>
      <c r="C380" s="186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AE380">
        <v>15</v>
      </c>
      <c r="AF380">
        <v>21</v>
      </c>
      <c r="AG380" t="s">
        <v>132</v>
      </c>
    </row>
    <row r="381" spans="1:60" x14ac:dyDescent="0.2">
      <c r="A381" s="154"/>
      <c r="B381" s="155" t="s">
        <v>29</v>
      </c>
      <c r="C381" s="187"/>
      <c r="D381" s="156"/>
      <c r="E381" s="157"/>
      <c r="F381" s="157"/>
      <c r="G381" s="174">
        <f>G8+G138+G187+G242+G320+G346+G367+G371</f>
        <v>0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AE381">
        <f>SUMIF(L7:L379,AE380,G7:G379)</f>
        <v>0</v>
      </c>
      <c r="AF381">
        <f>SUMIF(L7:L379,AF380,G7:G379)</f>
        <v>0</v>
      </c>
      <c r="AG381" t="s">
        <v>261</v>
      </c>
    </row>
    <row r="382" spans="1:60" x14ac:dyDescent="0.2">
      <c r="C382" s="188"/>
      <c r="D382" s="10"/>
      <c r="AG382" t="s">
        <v>262</v>
      </c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 formatRows="0"/>
  <mergeCells count="114">
    <mergeCell ref="A1:G1"/>
    <mergeCell ref="C2:G2"/>
    <mergeCell ref="C3:G3"/>
    <mergeCell ref="C4:G4"/>
    <mergeCell ref="C10:G10"/>
    <mergeCell ref="C13:G13"/>
    <mergeCell ref="C47:G47"/>
    <mergeCell ref="C49:G49"/>
    <mergeCell ref="C53:G53"/>
    <mergeCell ref="C55:G55"/>
    <mergeCell ref="C58:G58"/>
    <mergeCell ref="C60:G60"/>
    <mergeCell ref="C15:G15"/>
    <mergeCell ref="C18:G18"/>
    <mergeCell ref="C25:G25"/>
    <mergeCell ref="C36:G36"/>
    <mergeCell ref="C41:G41"/>
    <mergeCell ref="C43:G43"/>
    <mergeCell ref="C83:G83"/>
    <mergeCell ref="C89:G89"/>
    <mergeCell ref="C91:G91"/>
    <mergeCell ref="C95:G95"/>
    <mergeCell ref="C101:G101"/>
    <mergeCell ref="C105:G105"/>
    <mergeCell ref="C62:G62"/>
    <mergeCell ref="C64:G64"/>
    <mergeCell ref="C73:G73"/>
    <mergeCell ref="C75:G75"/>
    <mergeCell ref="C78:G78"/>
    <mergeCell ref="C80:G80"/>
    <mergeCell ref="C122:G122"/>
    <mergeCell ref="C124:G124"/>
    <mergeCell ref="C125:G125"/>
    <mergeCell ref="C128:G128"/>
    <mergeCell ref="C130:G130"/>
    <mergeCell ref="C132:G132"/>
    <mergeCell ref="C107:G107"/>
    <mergeCell ref="C111:G111"/>
    <mergeCell ref="C113:G113"/>
    <mergeCell ref="C114:G114"/>
    <mergeCell ref="C117:G117"/>
    <mergeCell ref="C119:G119"/>
    <mergeCell ref="C158:G158"/>
    <mergeCell ref="C163:G163"/>
    <mergeCell ref="C165:G165"/>
    <mergeCell ref="C171:G171"/>
    <mergeCell ref="C176:G176"/>
    <mergeCell ref="C181:G181"/>
    <mergeCell ref="C137:G137"/>
    <mergeCell ref="C140:G140"/>
    <mergeCell ref="C146:G146"/>
    <mergeCell ref="C148:G148"/>
    <mergeCell ref="C152:G152"/>
    <mergeCell ref="C154:G154"/>
    <mergeCell ref="C207:G207"/>
    <mergeCell ref="C209:G209"/>
    <mergeCell ref="C212:G212"/>
    <mergeCell ref="C215:G215"/>
    <mergeCell ref="C217:G217"/>
    <mergeCell ref="C219:G219"/>
    <mergeCell ref="C186:G186"/>
    <mergeCell ref="C190:G190"/>
    <mergeCell ref="C193:G193"/>
    <mergeCell ref="C196:G196"/>
    <mergeCell ref="C201:G201"/>
    <mergeCell ref="C203:G203"/>
    <mergeCell ref="C241:G241"/>
    <mergeCell ref="C249:G249"/>
    <mergeCell ref="C254:G254"/>
    <mergeCell ref="C263:G263"/>
    <mergeCell ref="C265:G265"/>
    <mergeCell ref="C267:G267"/>
    <mergeCell ref="C225:G225"/>
    <mergeCell ref="C227:G227"/>
    <mergeCell ref="C230:G230"/>
    <mergeCell ref="C232:G232"/>
    <mergeCell ref="C235:G235"/>
    <mergeCell ref="C238:G238"/>
    <mergeCell ref="C287:G287"/>
    <mergeCell ref="C290:G290"/>
    <mergeCell ref="C292:G292"/>
    <mergeCell ref="C295:G295"/>
    <mergeCell ref="C298:G298"/>
    <mergeCell ref="C303:G303"/>
    <mergeCell ref="C269:G269"/>
    <mergeCell ref="C271:G271"/>
    <mergeCell ref="C273:G273"/>
    <mergeCell ref="C276:G276"/>
    <mergeCell ref="C278:G278"/>
    <mergeCell ref="C285:G285"/>
    <mergeCell ref="C333:G333"/>
    <mergeCell ref="C337:G337"/>
    <mergeCell ref="C341:G341"/>
    <mergeCell ref="C345:G345"/>
    <mergeCell ref="C348:G348"/>
    <mergeCell ref="C351:G351"/>
    <mergeCell ref="C307:G307"/>
    <mergeCell ref="C311:G311"/>
    <mergeCell ref="C315:G315"/>
    <mergeCell ref="C319:G319"/>
    <mergeCell ref="C322:G322"/>
    <mergeCell ref="C329:G329"/>
    <mergeCell ref="C370:G370"/>
    <mergeCell ref="C373:G373"/>
    <mergeCell ref="C374:G374"/>
    <mergeCell ref="C376:G376"/>
    <mergeCell ref="C378:G378"/>
    <mergeCell ref="C379:G379"/>
    <mergeCell ref="C355:G355"/>
    <mergeCell ref="C357:G357"/>
    <mergeCell ref="C360:G360"/>
    <mergeCell ref="C362:G362"/>
    <mergeCell ref="C366:G366"/>
    <mergeCell ref="C369:G36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Z6" sqref="Z6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50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50" t="s">
        <v>8</v>
      </c>
      <c r="B3" s="49" t="s">
        <v>47</v>
      </c>
      <c r="C3" s="258" t="s">
        <v>48</v>
      </c>
      <c r="D3" s="259"/>
      <c r="E3" s="259"/>
      <c r="F3" s="259"/>
      <c r="G3" s="260"/>
      <c r="AC3" s="125" t="s">
        <v>121</v>
      </c>
      <c r="AG3" t="s">
        <v>122</v>
      </c>
    </row>
    <row r="4" spans="1:60" ht="24.95" customHeight="1" x14ac:dyDescent="0.2">
      <c r="A4" s="144" t="s">
        <v>9</v>
      </c>
      <c r="B4" s="145" t="s">
        <v>53</v>
      </c>
      <c r="C4" s="261" t="s">
        <v>54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7" t="s">
        <v>124</v>
      </c>
      <c r="B6" s="149" t="s">
        <v>125</v>
      </c>
      <c r="C6" s="149" t="s">
        <v>126</v>
      </c>
      <c r="D6" s="148" t="s">
        <v>127</v>
      </c>
      <c r="E6" s="147" t="s">
        <v>128</v>
      </c>
      <c r="F6" s="146" t="s">
        <v>129</v>
      </c>
      <c r="G6" s="147" t="s">
        <v>29</v>
      </c>
      <c r="H6" s="150" t="s">
        <v>30</v>
      </c>
      <c r="I6" s="150" t="s">
        <v>130</v>
      </c>
      <c r="J6" s="150" t="s">
        <v>31</v>
      </c>
      <c r="K6" s="150" t="s">
        <v>131</v>
      </c>
      <c r="L6" s="150" t="s">
        <v>132</v>
      </c>
      <c r="M6" s="150" t="s">
        <v>133</v>
      </c>
      <c r="N6" s="150" t="s">
        <v>134</v>
      </c>
      <c r="O6" s="150" t="s">
        <v>135</v>
      </c>
      <c r="P6" s="150" t="s">
        <v>136</v>
      </c>
      <c r="Q6" s="150" t="s">
        <v>137</v>
      </c>
      <c r="R6" s="150" t="s">
        <v>138</v>
      </c>
      <c r="S6" s="150" t="s">
        <v>139</v>
      </c>
      <c r="T6" s="150" t="s">
        <v>140</v>
      </c>
      <c r="U6" s="150" t="s">
        <v>141</v>
      </c>
      <c r="V6" s="150" t="s">
        <v>142</v>
      </c>
      <c r="W6" s="150" t="s">
        <v>143</v>
      </c>
      <c r="X6" s="150" t="s">
        <v>144</v>
      </c>
      <c r="Y6" s="150" t="s">
        <v>145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8" t="s">
        <v>146</v>
      </c>
      <c r="B8" s="169" t="s">
        <v>84</v>
      </c>
      <c r="C8" s="183" t="s">
        <v>85</v>
      </c>
      <c r="D8" s="170"/>
      <c r="E8" s="171"/>
      <c r="F8" s="172"/>
      <c r="G8" s="172">
        <f>SUMIF(AG9:AG100,"&lt;&gt;NOR",G9:G100)</f>
        <v>0</v>
      </c>
      <c r="H8" s="172"/>
      <c r="I8" s="172">
        <f>SUM(I9:I100)</f>
        <v>0</v>
      </c>
      <c r="J8" s="172"/>
      <c r="K8" s="172">
        <f>SUM(K9:K100)</f>
        <v>0</v>
      </c>
      <c r="L8" s="172"/>
      <c r="M8" s="172">
        <f>SUM(M9:M100)</f>
        <v>0</v>
      </c>
      <c r="N8" s="171"/>
      <c r="O8" s="171">
        <f>SUM(O9:O100)</f>
        <v>0</v>
      </c>
      <c r="P8" s="171"/>
      <c r="Q8" s="171">
        <f>SUM(Q9:Q100)</f>
        <v>43.150000000000006</v>
      </c>
      <c r="R8" s="172"/>
      <c r="S8" s="172"/>
      <c r="T8" s="173"/>
      <c r="U8" s="167"/>
      <c r="V8" s="167">
        <f>SUM(V9:V100)</f>
        <v>75.899999999999977</v>
      </c>
      <c r="W8" s="167"/>
      <c r="X8" s="167"/>
      <c r="Y8" s="167"/>
      <c r="AG8" t="s">
        <v>147</v>
      </c>
    </row>
    <row r="9" spans="1:60" ht="22.5" outlineLevel="1" x14ac:dyDescent="0.2">
      <c r="A9" s="175">
        <v>1</v>
      </c>
      <c r="B9" s="176" t="s">
        <v>263</v>
      </c>
      <c r="C9" s="184" t="s">
        <v>264</v>
      </c>
      <c r="D9" s="177" t="s">
        <v>150</v>
      </c>
      <c r="E9" s="178">
        <v>13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0.13800000000000001</v>
      </c>
      <c r="Q9" s="178">
        <f>ROUND(E9*P9,2)</f>
        <v>1.79</v>
      </c>
      <c r="R9" s="180" t="s">
        <v>151</v>
      </c>
      <c r="S9" s="180" t="s">
        <v>152</v>
      </c>
      <c r="T9" s="181" t="s">
        <v>152</v>
      </c>
      <c r="U9" s="161">
        <v>0.16</v>
      </c>
      <c r="V9" s="161">
        <f>ROUND(E9*U9,2)</f>
        <v>2.08</v>
      </c>
      <c r="W9" s="161"/>
      <c r="X9" s="161" t="s">
        <v>153</v>
      </c>
      <c r="Y9" s="161" t="s">
        <v>154</v>
      </c>
      <c r="Z9" s="151"/>
      <c r="AA9" s="151"/>
      <c r="AB9" s="151"/>
      <c r="AC9" s="151"/>
      <c r="AD9" s="151"/>
      <c r="AE9" s="151"/>
      <c r="AF9" s="151"/>
      <c r="AG9" s="151" t="s">
        <v>155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1" t="s">
        <v>265</v>
      </c>
      <c r="D10" s="252"/>
      <c r="E10" s="252"/>
      <c r="F10" s="252"/>
      <c r="G10" s="252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165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85" t="s">
        <v>476</v>
      </c>
      <c r="D11" s="162"/>
      <c r="E11" s="163">
        <v>13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157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85" t="s">
        <v>158</v>
      </c>
      <c r="D12" s="162"/>
      <c r="E12" s="163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157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249"/>
      <c r="D13" s="250"/>
      <c r="E13" s="250"/>
      <c r="F13" s="250"/>
      <c r="G13" s="250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159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75">
        <v>2</v>
      </c>
      <c r="B14" s="176" t="s">
        <v>270</v>
      </c>
      <c r="C14" s="184" t="s">
        <v>271</v>
      </c>
      <c r="D14" s="177" t="s">
        <v>150</v>
      </c>
      <c r="E14" s="178">
        <v>35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8">
        <v>0</v>
      </c>
      <c r="O14" s="178">
        <f>ROUND(E14*N14,2)</f>
        <v>0</v>
      </c>
      <c r="P14" s="178">
        <v>0.33</v>
      </c>
      <c r="Q14" s="178">
        <f>ROUND(E14*P14,2)</f>
        <v>11.55</v>
      </c>
      <c r="R14" s="180" t="s">
        <v>151</v>
      </c>
      <c r="S14" s="180" t="s">
        <v>152</v>
      </c>
      <c r="T14" s="181" t="s">
        <v>152</v>
      </c>
      <c r="U14" s="161">
        <v>0.3135</v>
      </c>
      <c r="V14" s="161">
        <f>ROUND(E14*U14,2)</f>
        <v>10.97</v>
      </c>
      <c r="W14" s="161"/>
      <c r="X14" s="161" t="s">
        <v>153</v>
      </c>
      <c r="Y14" s="161" t="s">
        <v>154</v>
      </c>
      <c r="Z14" s="151"/>
      <c r="AA14" s="151"/>
      <c r="AB14" s="151"/>
      <c r="AC14" s="151"/>
      <c r="AD14" s="151"/>
      <c r="AE14" s="151"/>
      <c r="AF14" s="151"/>
      <c r="AG14" s="151" t="s">
        <v>155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85" t="s">
        <v>272</v>
      </c>
      <c r="D15" s="162"/>
      <c r="E15" s="163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157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85" t="s">
        <v>477</v>
      </c>
      <c r="D16" s="162"/>
      <c r="E16" s="163">
        <v>22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157</v>
      </c>
      <c r="AH16" s="151">
        <v>5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85" t="s">
        <v>478</v>
      </c>
      <c r="D17" s="162"/>
      <c r="E17" s="163">
        <v>13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157</v>
      </c>
      <c r="AH17" s="151">
        <v>5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85" t="s">
        <v>276</v>
      </c>
      <c r="D18" s="162"/>
      <c r="E18" s="163"/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157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49"/>
      <c r="D19" s="250"/>
      <c r="E19" s="250"/>
      <c r="F19" s="250"/>
      <c r="G19" s="250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159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5">
        <v>3</v>
      </c>
      <c r="B20" s="176" t="s">
        <v>148</v>
      </c>
      <c r="C20" s="184" t="s">
        <v>149</v>
      </c>
      <c r="D20" s="177" t="s">
        <v>150</v>
      </c>
      <c r="E20" s="178">
        <v>35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78">
        <v>0</v>
      </c>
      <c r="O20" s="178">
        <f>ROUND(E20*N20,2)</f>
        <v>0</v>
      </c>
      <c r="P20" s="178">
        <v>0.33</v>
      </c>
      <c r="Q20" s="178">
        <f>ROUND(E20*P20,2)</f>
        <v>11.55</v>
      </c>
      <c r="R20" s="180" t="s">
        <v>151</v>
      </c>
      <c r="S20" s="180" t="s">
        <v>152</v>
      </c>
      <c r="T20" s="181" t="s">
        <v>152</v>
      </c>
      <c r="U20" s="161">
        <v>0.52649999999999997</v>
      </c>
      <c r="V20" s="161">
        <f>ROUND(E20*U20,2)</f>
        <v>18.43</v>
      </c>
      <c r="W20" s="161"/>
      <c r="X20" s="161" t="s">
        <v>153</v>
      </c>
      <c r="Y20" s="161" t="s">
        <v>154</v>
      </c>
      <c r="Z20" s="151"/>
      <c r="AA20" s="151"/>
      <c r="AB20" s="151"/>
      <c r="AC20" s="151"/>
      <c r="AD20" s="151"/>
      <c r="AE20" s="151"/>
      <c r="AF20" s="151"/>
      <c r="AG20" s="151" t="s">
        <v>155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85" t="s">
        <v>272</v>
      </c>
      <c r="D21" s="162"/>
      <c r="E21" s="163"/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157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85" t="s">
        <v>477</v>
      </c>
      <c r="D22" s="162"/>
      <c r="E22" s="163">
        <v>22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157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85" t="s">
        <v>478</v>
      </c>
      <c r="D23" s="162"/>
      <c r="E23" s="163">
        <v>13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157</v>
      </c>
      <c r="AH23" s="151">
        <v>5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85" t="s">
        <v>168</v>
      </c>
      <c r="D24" s="162"/>
      <c r="E24" s="163"/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157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85" t="s">
        <v>276</v>
      </c>
      <c r="D25" s="162"/>
      <c r="E25" s="163"/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157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49"/>
      <c r="D26" s="250"/>
      <c r="E26" s="250"/>
      <c r="F26" s="250"/>
      <c r="G26" s="250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159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5">
        <v>4</v>
      </c>
      <c r="B27" s="176" t="s">
        <v>479</v>
      </c>
      <c r="C27" s="184" t="s">
        <v>480</v>
      </c>
      <c r="D27" s="177" t="s">
        <v>150</v>
      </c>
      <c r="E27" s="178">
        <v>22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78">
        <v>0</v>
      </c>
      <c r="O27" s="178">
        <f>ROUND(E27*N27,2)</f>
        <v>0</v>
      </c>
      <c r="P27" s="178">
        <v>0.36</v>
      </c>
      <c r="Q27" s="178">
        <f>ROUND(E27*P27,2)</f>
        <v>7.92</v>
      </c>
      <c r="R27" s="180" t="s">
        <v>151</v>
      </c>
      <c r="S27" s="180" t="s">
        <v>152</v>
      </c>
      <c r="T27" s="181" t="s">
        <v>152</v>
      </c>
      <c r="U27" s="161">
        <v>1.2270000000000001</v>
      </c>
      <c r="V27" s="161">
        <f>ROUND(E27*U27,2)</f>
        <v>26.99</v>
      </c>
      <c r="W27" s="161"/>
      <c r="X27" s="161" t="s">
        <v>153</v>
      </c>
      <c r="Y27" s="161" t="s">
        <v>154</v>
      </c>
      <c r="Z27" s="151"/>
      <c r="AA27" s="151"/>
      <c r="AB27" s="151"/>
      <c r="AC27" s="151"/>
      <c r="AD27" s="151"/>
      <c r="AE27" s="151"/>
      <c r="AF27" s="151"/>
      <c r="AG27" s="151" t="s">
        <v>155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85" t="s">
        <v>481</v>
      </c>
      <c r="D28" s="162"/>
      <c r="E28" s="163">
        <v>22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157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85" t="s">
        <v>158</v>
      </c>
      <c r="D29" s="162"/>
      <c r="E29" s="163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157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85" t="s">
        <v>281</v>
      </c>
      <c r="D30" s="162"/>
      <c r="E30" s="163"/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157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49"/>
      <c r="D31" s="250"/>
      <c r="E31" s="250"/>
      <c r="F31" s="250"/>
      <c r="G31" s="250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159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5">
        <v>5</v>
      </c>
      <c r="B32" s="176" t="s">
        <v>282</v>
      </c>
      <c r="C32" s="184" t="s">
        <v>283</v>
      </c>
      <c r="D32" s="177" t="s">
        <v>150</v>
      </c>
      <c r="E32" s="178">
        <v>10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78">
        <v>0</v>
      </c>
      <c r="O32" s="178">
        <f>ROUND(E32*N32,2)</f>
        <v>0</v>
      </c>
      <c r="P32" s="178">
        <v>8.7999999999999995E-2</v>
      </c>
      <c r="Q32" s="178">
        <f>ROUND(E32*P32,2)</f>
        <v>0.88</v>
      </c>
      <c r="R32" s="180" t="s">
        <v>151</v>
      </c>
      <c r="S32" s="180" t="s">
        <v>152</v>
      </c>
      <c r="T32" s="181" t="s">
        <v>152</v>
      </c>
      <c r="U32" s="161">
        <v>7.1999999999999995E-2</v>
      </c>
      <c r="V32" s="161">
        <f>ROUND(E32*U32,2)</f>
        <v>0.72</v>
      </c>
      <c r="W32" s="161"/>
      <c r="X32" s="161" t="s">
        <v>153</v>
      </c>
      <c r="Y32" s="161" t="s">
        <v>154</v>
      </c>
      <c r="Z32" s="151"/>
      <c r="AA32" s="151"/>
      <c r="AB32" s="151"/>
      <c r="AC32" s="151"/>
      <c r="AD32" s="151"/>
      <c r="AE32" s="151"/>
      <c r="AF32" s="151"/>
      <c r="AG32" s="151" t="s">
        <v>155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2" x14ac:dyDescent="0.2">
      <c r="A33" s="158"/>
      <c r="B33" s="159"/>
      <c r="C33" s="251" t="s">
        <v>284</v>
      </c>
      <c r="D33" s="252"/>
      <c r="E33" s="252"/>
      <c r="F33" s="252"/>
      <c r="G33" s="252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165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82" t="str">
        <f>C33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85" t="s">
        <v>482</v>
      </c>
      <c r="D34" s="162"/>
      <c r="E34" s="163">
        <v>10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157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85" t="s">
        <v>158</v>
      </c>
      <c r="D35" s="162"/>
      <c r="E35" s="163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157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85" t="s">
        <v>286</v>
      </c>
      <c r="D36" s="162"/>
      <c r="E36" s="163"/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157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49"/>
      <c r="D37" s="250"/>
      <c r="E37" s="250"/>
      <c r="F37" s="250"/>
      <c r="G37" s="250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159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5">
        <v>6</v>
      </c>
      <c r="B38" s="176" t="s">
        <v>287</v>
      </c>
      <c r="C38" s="184" t="s">
        <v>288</v>
      </c>
      <c r="D38" s="177" t="s">
        <v>289</v>
      </c>
      <c r="E38" s="178">
        <v>18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78">
        <v>0</v>
      </c>
      <c r="O38" s="178">
        <f>ROUND(E38*N38,2)</f>
        <v>0</v>
      </c>
      <c r="P38" s="178">
        <v>0.27</v>
      </c>
      <c r="Q38" s="178">
        <f>ROUND(E38*P38,2)</f>
        <v>4.8600000000000003</v>
      </c>
      <c r="R38" s="180" t="s">
        <v>151</v>
      </c>
      <c r="S38" s="180" t="s">
        <v>152</v>
      </c>
      <c r="T38" s="181" t="s">
        <v>152</v>
      </c>
      <c r="U38" s="161">
        <v>0.123</v>
      </c>
      <c r="V38" s="161">
        <f>ROUND(E38*U38,2)</f>
        <v>2.21</v>
      </c>
      <c r="W38" s="161"/>
      <c r="X38" s="161" t="s">
        <v>153</v>
      </c>
      <c r="Y38" s="161" t="s">
        <v>154</v>
      </c>
      <c r="Z38" s="151"/>
      <c r="AA38" s="151"/>
      <c r="AB38" s="151"/>
      <c r="AC38" s="151"/>
      <c r="AD38" s="151"/>
      <c r="AE38" s="151"/>
      <c r="AF38" s="151"/>
      <c r="AG38" s="151" t="s">
        <v>155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">
      <c r="A39" s="158"/>
      <c r="B39" s="159"/>
      <c r="C39" s="251" t="s">
        <v>290</v>
      </c>
      <c r="D39" s="252"/>
      <c r="E39" s="252"/>
      <c r="F39" s="252"/>
      <c r="G39" s="252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165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82" t="str">
        <f>C39</f>
        <v>s vybouráním lože, s přemístěním hmot na skládku na vzdálenost do 3 m nebo naložením na dopravní prostředek</v>
      </c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85" t="s">
        <v>483</v>
      </c>
      <c r="D40" s="162"/>
      <c r="E40" s="163">
        <v>10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157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85" t="s">
        <v>484</v>
      </c>
      <c r="D41" s="162"/>
      <c r="E41" s="163">
        <v>8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157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85" t="s">
        <v>158</v>
      </c>
      <c r="D42" s="162"/>
      <c r="E42" s="163"/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157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249"/>
      <c r="D43" s="250"/>
      <c r="E43" s="250"/>
      <c r="F43" s="250"/>
      <c r="G43" s="250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159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5">
        <v>7</v>
      </c>
      <c r="B44" s="176" t="s">
        <v>485</v>
      </c>
      <c r="C44" s="184" t="s">
        <v>486</v>
      </c>
      <c r="D44" s="177" t="s">
        <v>289</v>
      </c>
      <c r="E44" s="178">
        <v>40</v>
      </c>
      <c r="F44" s="179"/>
      <c r="G44" s="180">
        <f>ROUND(E44*F44,2)</f>
        <v>0</v>
      </c>
      <c r="H44" s="179"/>
      <c r="I44" s="180">
        <f>ROUND(E44*H44,2)</f>
        <v>0</v>
      </c>
      <c r="J44" s="179"/>
      <c r="K44" s="180">
        <f>ROUND(E44*J44,2)</f>
        <v>0</v>
      </c>
      <c r="L44" s="180">
        <v>21</v>
      </c>
      <c r="M44" s="180">
        <f>G44*(1+L44/100)</f>
        <v>0</v>
      </c>
      <c r="N44" s="178">
        <v>0</v>
      </c>
      <c r="O44" s="178">
        <f>ROUND(E44*N44,2)</f>
        <v>0</v>
      </c>
      <c r="P44" s="178">
        <v>0.115</v>
      </c>
      <c r="Q44" s="178">
        <f>ROUND(E44*P44,2)</f>
        <v>4.5999999999999996</v>
      </c>
      <c r="R44" s="180" t="s">
        <v>151</v>
      </c>
      <c r="S44" s="180" t="s">
        <v>152</v>
      </c>
      <c r="T44" s="181" t="s">
        <v>152</v>
      </c>
      <c r="U44" s="161">
        <v>0.13700000000000001</v>
      </c>
      <c r="V44" s="161">
        <f>ROUND(E44*U44,2)</f>
        <v>5.48</v>
      </c>
      <c r="W44" s="161"/>
      <c r="X44" s="161" t="s">
        <v>153</v>
      </c>
      <c r="Y44" s="161" t="s">
        <v>154</v>
      </c>
      <c r="Z44" s="151"/>
      <c r="AA44" s="151"/>
      <c r="AB44" s="151"/>
      <c r="AC44" s="151"/>
      <c r="AD44" s="151"/>
      <c r="AE44" s="151"/>
      <c r="AF44" s="151"/>
      <c r="AG44" s="151" t="s">
        <v>155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51" t="s">
        <v>290</v>
      </c>
      <c r="D45" s="252"/>
      <c r="E45" s="252"/>
      <c r="F45" s="252"/>
      <c r="G45" s="252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165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82" t="str">
        <f>C45</f>
        <v>s vybouráním lože, s přemístěním hmot na skládku na vzdálenost do 3 m nebo naložením na dopravní prostředek</v>
      </c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85" t="s">
        <v>487</v>
      </c>
      <c r="D46" s="162"/>
      <c r="E46" s="163">
        <v>40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157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85" t="s">
        <v>158</v>
      </c>
      <c r="D47" s="162"/>
      <c r="E47" s="163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157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249"/>
      <c r="D48" s="250"/>
      <c r="E48" s="250"/>
      <c r="F48" s="250"/>
      <c r="G48" s="250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159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5">
        <v>8</v>
      </c>
      <c r="B49" s="176" t="s">
        <v>205</v>
      </c>
      <c r="C49" s="184" t="s">
        <v>206</v>
      </c>
      <c r="D49" s="177" t="s">
        <v>162</v>
      </c>
      <c r="E49" s="178">
        <v>15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78">
        <v>0</v>
      </c>
      <c r="O49" s="178">
        <f>ROUND(E49*N49,2)</f>
        <v>0</v>
      </c>
      <c r="P49" s="178">
        <v>0</v>
      </c>
      <c r="Q49" s="178">
        <f>ROUND(E49*P49,2)</f>
        <v>0</v>
      </c>
      <c r="R49" s="180" t="s">
        <v>163</v>
      </c>
      <c r="S49" s="180" t="s">
        <v>152</v>
      </c>
      <c r="T49" s="181" t="s">
        <v>152</v>
      </c>
      <c r="U49" s="161">
        <v>0.42199999999999999</v>
      </c>
      <c r="V49" s="161">
        <f>ROUND(E49*U49,2)</f>
        <v>6.33</v>
      </c>
      <c r="W49" s="161"/>
      <c r="X49" s="161" t="s">
        <v>153</v>
      </c>
      <c r="Y49" s="161" t="s">
        <v>154</v>
      </c>
      <c r="Z49" s="151"/>
      <c r="AA49" s="151"/>
      <c r="AB49" s="151"/>
      <c r="AC49" s="151"/>
      <c r="AD49" s="151"/>
      <c r="AE49" s="151"/>
      <c r="AF49" s="151"/>
      <c r="AG49" s="151" t="s">
        <v>155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51" t="s">
        <v>207</v>
      </c>
      <c r="D50" s="252"/>
      <c r="E50" s="252"/>
      <c r="F50" s="252"/>
      <c r="G50" s="252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165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82" t="str">
        <f>C50</f>
        <v>s přemístěním výkopku v příčných profilech na vzdálenost do 15 m nebo s naložením na dopravní prostředek.</v>
      </c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85" t="s">
        <v>488</v>
      </c>
      <c r="D51" s="162"/>
      <c r="E51" s="163">
        <v>15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157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85" t="s">
        <v>176</v>
      </c>
      <c r="D52" s="162"/>
      <c r="E52" s="163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157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249"/>
      <c r="D53" s="250"/>
      <c r="E53" s="250"/>
      <c r="F53" s="250"/>
      <c r="G53" s="250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159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5">
        <v>9</v>
      </c>
      <c r="B54" s="176" t="s">
        <v>212</v>
      </c>
      <c r="C54" s="184" t="s">
        <v>213</v>
      </c>
      <c r="D54" s="177" t="s">
        <v>162</v>
      </c>
      <c r="E54" s="178">
        <v>15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80" t="s">
        <v>163</v>
      </c>
      <c r="S54" s="180" t="s">
        <v>152</v>
      </c>
      <c r="T54" s="181" t="s">
        <v>152</v>
      </c>
      <c r="U54" s="161">
        <v>8.7999999999999995E-2</v>
      </c>
      <c r="V54" s="161">
        <f>ROUND(E54*U54,2)</f>
        <v>1.32</v>
      </c>
      <c r="W54" s="161"/>
      <c r="X54" s="161" t="s">
        <v>153</v>
      </c>
      <c r="Y54" s="161" t="s">
        <v>154</v>
      </c>
      <c r="Z54" s="151"/>
      <c r="AA54" s="151"/>
      <c r="AB54" s="151"/>
      <c r="AC54" s="151"/>
      <c r="AD54" s="151"/>
      <c r="AE54" s="151"/>
      <c r="AF54" s="151"/>
      <c r="AG54" s="151" t="s">
        <v>155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251" t="s">
        <v>207</v>
      </c>
      <c r="D55" s="252"/>
      <c r="E55" s="252"/>
      <c r="F55" s="252"/>
      <c r="G55" s="252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165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82" t="str">
        <f>C55</f>
        <v>s přemístěním výkopku v příčných profilech na vzdálenost do 15 m nebo s naložením na dopravní prostředek.</v>
      </c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85" t="s">
        <v>489</v>
      </c>
      <c r="D56" s="162"/>
      <c r="E56" s="163">
        <v>15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157</v>
      </c>
      <c r="AH56" s="151">
        <v>5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49"/>
      <c r="D57" s="250"/>
      <c r="E57" s="250"/>
      <c r="F57" s="250"/>
      <c r="G57" s="250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159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75">
        <v>10</v>
      </c>
      <c r="B58" s="176" t="s">
        <v>160</v>
      </c>
      <c r="C58" s="184" t="s">
        <v>161</v>
      </c>
      <c r="D58" s="177" t="s">
        <v>162</v>
      </c>
      <c r="E58" s="178">
        <v>14.35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80" t="s">
        <v>163</v>
      </c>
      <c r="S58" s="180" t="s">
        <v>152</v>
      </c>
      <c r="T58" s="181" t="s">
        <v>152</v>
      </c>
      <c r="U58" s="161">
        <v>1.0999999999999999E-2</v>
      </c>
      <c r="V58" s="161">
        <f>ROUND(E58*U58,2)</f>
        <v>0.16</v>
      </c>
      <c r="W58" s="161"/>
      <c r="X58" s="161" t="s">
        <v>153</v>
      </c>
      <c r="Y58" s="161" t="s">
        <v>154</v>
      </c>
      <c r="Z58" s="151"/>
      <c r="AA58" s="151"/>
      <c r="AB58" s="151"/>
      <c r="AC58" s="151"/>
      <c r="AD58" s="151"/>
      <c r="AE58" s="151"/>
      <c r="AF58" s="151"/>
      <c r="AG58" s="151" t="s">
        <v>155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251" t="s">
        <v>164</v>
      </c>
      <c r="D59" s="252"/>
      <c r="E59" s="252"/>
      <c r="F59" s="252"/>
      <c r="G59" s="252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165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85" t="s">
        <v>490</v>
      </c>
      <c r="D60" s="162"/>
      <c r="E60" s="163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157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85" t="s">
        <v>489</v>
      </c>
      <c r="D61" s="162"/>
      <c r="E61" s="163">
        <v>15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157</v>
      </c>
      <c r="AH61" s="151">
        <v>5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85" t="s">
        <v>491</v>
      </c>
      <c r="D62" s="162"/>
      <c r="E62" s="163">
        <v>-2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157</v>
      </c>
      <c r="AH62" s="151">
        <v>5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85" t="s">
        <v>168</v>
      </c>
      <c r="D63" s="162"/>
      <c r="E63" s="163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157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85" t="s">
        <v>169</v>
      </c>
      <c r="D64" s="162"/>
      <c r="E64" s="163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157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85" t="s">
        <v>492</v>
      </c>
      <c r="D65" s="162"/>
      <c r="E65" s="163">
        <v>2.5499999999999998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157</v>
      </c>
      <c r="AH65" s="151">
        <v>5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185" t="s">
        <v>493</v>
      </c>
      <c r="D66" s="162"/>
      <c r="E66" s="163">
        <v>-1.2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157</v>
      </c>
      <c r="AH66" s="151">
        <v>5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249"/>
      <c r="D67" s="250"/>
      <c r="E67" s="250"/>
      <c r="F67" s="250"/>
      <c r="G67" s="250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159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33.75" outlineLevel="1" x14ac:dyDescent="0.2">
      <c r="A68" s="175">
        <v>11</v>
      </c>
      <c r="B68" s="176" t="s">
        <v>172</v>
      </c>
      <c r="C68" s="184" t="s">
        <v>173</v>
      </c>
      <c r="D68" s="177" t="s">
        <v>162</v>
      </c>
      <c r="E68" s="178">
        <v>2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78">
        <v>0</v>
      </c>
      <c r="O68" s="178">
        <f>ROUND(E68*N68,2)</f>
        <v>0</v>
      </c>
      <c r="P68" s="178">
        <v>0</v>
      </c>
      <c r="Q68" s="178">
        <f>ROUND(E68*P68,2)</f>
        <v>0</v>
      </c>
      <c r="R68" s="180" t="s">
        <v>163</v>
      </c>
      <c r="S68" s="180" t="s">
        <v>152</v>
      </c>
      <c r="T68" s="181" t="s">
        <v>152</v>
      </c>
      <c r="U68" s="161">
        <v>4.2999999999999997E-2</v>
      </c>
      <c r="V68" s="161">
        <f>ROUND(E68*U68,2)</f>
        <v>0.09</v>
      </c>
      <c r="W68" s="161"/>
      <c r="X68" s="161" t="s">
        <v>153</v>
      </c>
      <c r="Y68" s="161" t="s">
        <v>154</v>
      </c>
      <c r="Z68" s="151"/>
      <c r="AA68" s="151"/>
      <c r="AB68" s="151"/>
      <c r="AC68" s="151"/>
      <c r="AD68" s="151"/>
      <c r="AE68" s="151"/>
      <c r="AF68" s="151"/>
      <c r="AG68" s="151" t="s">
        <v>155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251" t="s">
        <v>174</v>
      </c>
      <c r="D69" s="252"/>
      <c r="E69" s="252"/>
      <c r="F69" s="252"/>
      <c r="G69" s="252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165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">
      <c r="A70" s="158"/>
      <c r="B70" s="159"/>
      <c r="C70" s="185" t="s">
        <v>494</v>
      </c>
      <c r="D70" s="162"/>
      <c r="E70" s="163">
        <v>2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157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85" t="s">
        <v>176</v>
      </c>
      <c r="D71" s="162"/>
      <c r="E71" s="163"/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157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249"/>
      <c r="D72" s="250"/>
      <c r="E72" s="250"/>
      <c r="F72" s="250"/>
      <c r="G72" s="250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159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5">
        <v>12</v>
      </c>
      <c r="B73" s="176" t="s">
        <v>180</v>
      </c>
      <c r="C73" s="184" t="s">
        <v>181</v>
      </c>
      <c r="D73" s="177" t="s">
        <v>162</v>
      </c>
      <c r="E73" s="178">
        <v>14.35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80" t="s">
        <v>163</v>
      </c>
      <c r="S73" s="180" t="s">
        <v>152</v>
      </c>
      <c r="T73" s="181" t="s">
        <v>152</v>
      </c>
      <c r="U73" s="161">
        <v>8.9999999999999993E-3</v>
      </c>
      <c r="V73" s="161">
        <f>ROUND(E73*U73,2)</f>
        <v>0.13</v>
      </c>
      <c r="W73" s="161"/>
      <c r="X73" s="161" t="s">
        <v>153</v>
      </c>
      <c r="Y73" s="161" t="s">
        <v>154</v>
      </c>
      <c r="Z73" s="151"/>
      <c r="AA73" s="151"/>
      <c r="AB73" s="151"/>
      <c r="AC73" s="151"/>
      <c r="AD73" s="151"/>
      <c r="AE73" s="151"/>
      <c r="AF73" s="151"/>
      <c r="AG73" s="151" t="s">
        <v>155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185" t="s">
        <v>495</v>
      </c>
      <c r="D74" s="162"/>
      <c r="E74" s="163">
        <v>14.35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157</v>
      </c>
      <c r="AH74" s="151">
        <v>5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249"/>
      <c r="D75" s="250"/>
      <c r="E75" s="250"/>
      <c r="F75" s="250"/>
      <c r="G75" s="250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159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5">
        <v>13</v>
      </c>
      <c r="B76" s="176" t="s">
        <v>182</v>
      </c>
      <c r="C76" s="184" t="s">
        <v>183</v>
      </c>
      <c r="D76" s="177" t="s">
        <v>150</v>
      </c>
      <c r="E76" s="178">
        <v>49.612499999999997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78">
        <v>0</v>
      </c>
      <c r="O76" s="178">
        <f>ROUND(E76*N76,2)</f>
        <v>0</v>
      </c>
      <c r="P76" s="178">
        <v>0</v>
      </c>
      <c r="Q76" s="178">
        <f>ROUND(E76*P76,2)</f>
        <v>0</v>
      </c>
      <c r="R76" s="180" t="s">
        <v>163</v>
      </c>
      <c r="S76" s="180" t="s">
        <v>152</v>
      </c>
      <c r="T76" s="181" t="s">
        <v>152</v>
      </c>
      <c r="U76" s="161">
        <v>0.02</v>
      </c>
      <c r="V76" s="161">
        <f>ROUND(E76*U76,2)</f>
        <v>0.99</v>
      </c>
      <c r="W76" s="161"/>
      <c r="X76" s="161" t="s">
        <v>153</v>
      </c>
      <c r="Y76" s="161" t="s">
        <v>154</v>
      </c>
      <c r="Z76" s="151"/>
      <c r="AA76" s="151"/>
      <c r="AB76" s="151"/>
      <c r="AC76" s="151"/>
      <c r="AD76" s="151"/>
      <c r="AE76" s="151"/>
      <c r="AF76" s="151"/>
      <c r="AG76" s="151" t="s">
        <v>155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2" x14ac:dyDescent="0.2">
      <c r="A77" s="158"/>
      <c r="B77" s="159"/>
      <c r="C77" s="251" t="s">
        <v>184</v>
      </c>
      <c r="D77" s="252"/>
      <c r="E77" s="252"/>
      <c r="F77" s="252"/>
      <c r="G77" s="252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165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85" t="s">
        <v>496</v>
      </c>
      <c r="D78" s="162"/>
      <c r="E78" s="163">
        <v>25.357500000000002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157</v>
      </c>
      <c r="AH78" s="151">
        <v>5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85" t="s">
        <v>497</v>
      </c>
      <c r="D79" s="162"/>
      <c r="E79" s="163">
        <v>24.254999999999999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157</v>
      </c>
      <c r="AH79" s="151">
        <v>5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">
      <c r="A80" s="158"/>
      <c r="B80" s="159"/>
      <c r="C80" s="249"/>
      <c r="D80" s="250"/>
      <c r="E80" s="250"/>
      <c r="F80" s="250"/>
      <c r="G80" s="250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159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5">
        <v>14</v>
      </c>
      <c r="B81" s="176" t="s">
        <v>186</v>
      </c>
      <c r="C81" s="184" t="s">
        <v>187</v>
      </c>
      <c r="D81" s="177" t="s">
        <v>162</v>
      </c>
      <c r="E81" s="178">
        <v>1.35</v>
      </c>
      <c r="F81" s="179"/>
      <c r="G81" s="180">
        <f>ROUND(E81*F81,2)</f>
        <v>0</v>
      </c>
      <c r="H81" s="179"/>
      <c r="I81" s="180">
        <f>ROUND(E81*H81,2)</f>
        <v>0</v>
      </c>
      <c r="J81" s="179"/>
      <c r="K81" s="180">
        <f>ROUND(E81*J81,2)</f>
        <v>0</v>
      </c>
      <c r="L81" s="180">
        <v>21</v>
      </c>
      <c r="M81" s="180">
        <f>G81*(1+L81/100)</f>
        <v>0</v>
      </c>
      <c r="N81" s="178">
        <v>0</v>
      </c>
      <c r="O81" s="178">
        <f>ROUND(E81*N81,2)</f>
        <v>0</v>
      </c>
      <c r="P81" s="178">
        <v>0</v>
      </c>
      <c r="Q81" s="178">
        <f>ROUND(E81*P81,2)</f>
        <v>0</v>
      </c>
      <c r="R81" s="180" t="s">
        <v>163</v>
      </c>
      <c r="S81" s="180" t="s">
        <v>152</v>
      </c>
      <c r="T81" s="181" t="s">
        <v>152</v>
      </c>
      <c r="U81" s="161">
        <v>0</v>
      </c>
      <c r="V81" s="161">
        <f>ROUND(E81*U81,2)</f>
        <v>0</v>
      </c>
      <c r="W81" s="161"/>
      <c r="X81" s="161" t="s">
        <v>153</v>
      </c>
      <c r="Y81" s="161" t="s">
        <v>154</v>
      </c>
      <c r="Z81" s="151"/>
      <c r="AA81" s="151"/>
      <c r="AB81" s="151"/>
      <c r="AC81" s="151"/>
      <c r="AD81" s="151"/>
      <c r="AE81" s="151"/>
      <c r="AF81" s="151"/>
      <c r="AG81" s="151" t="s">
        <v>155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185" t="s">
        <v>169</v>
      </c>
      <c r="D82" s="162"/>
      <c r="E82" s="163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157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3" x14ac:dyDescent="0.2">
      <c r="A83" s="158"/>
      <c r="B83" s="159"/>
      <c r="C83" s="185" t="s">
        <v>492</v>
      </c>
      <c r="D83" s="162"/>
      <c r="E83" s="163">
        <v>2.5499999999999998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157</v>
      </c>
      <c r="AH83" s="151">
        <v>5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3" x14ac:dyDescent="0.2">
      <c r="A84" s="158"/>
      <c r="B84" s="159"/>
      <c r="C84" s="185" t="s">
        <v>493</v>
      </c>
      <c r="D84" s="162"/>
      <c r="E84" s="163">
        <v>-1.2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157</v>
      </c>
      <c r="AH84" s="151">
        <v>5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249"/>
      <c r="D85" s="250"/>
      <c r="E85" s="250"/>
      <c r="F85" s="250"/>
      <c r="G85" s="250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159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5">
        <v>15</v>
      </c>
      <c r="B86" s="176" t="s">
        <v>188</v>
      </c>
      <c r="C86" s="184" t="s">
        <v>189</v>
      </c>
      <c r="D86" s="177" t="s">
        <v>162</v>
      </c>
      <c r="E86" s="178">
        <v>2.5499999999999998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78">
        <v>0</v>
      </c>
      <c r="O86" s="178">
        <f>ROUND(E86*N86,2)</f>
        <v>0</v>
      </c>
      <c r="P86" s="178">
        <v>0</v>
      </c>
      <c r="Q86" s="178">
        <f>ROUND(E86*P86,2)</f>
        <v>0</v>
      </c>
      <c r="R86" s="180" t="s">
        <v>190</v>
      </c>
      <c r="S86" s="180" t="s">
        <v>152</v>
      </c>
      <c r="T86" s="181" t="s">
        <v>152</v>
      </c>
      <c r="U86" s="161">
        <v>0</v>
      </c>
      <c r="V86" s="161">
        <f>ROUND(E86*U86,2)</f>
        <v>0</v>
      </c>
      <c r="W86" s="161"/>
      <c r="X86" s="161" t="s">
        <v>191</v>
      </c>
      <c r="Y86" s="161" t="s">
        <v>154</v>
      </c>
      <c r="Z86" s="151"/>
      <c r="AA86" s="151"/>
      <c r="AB86" s="151"/>
      <c r="AC86" s="151"/>
      <c r="AD86" s="151"/>
      <c r="AE86" s="151"/>
      <c r="AF86" s="151"/>
      <c r="AG86" s="151" t="s">
        <v>192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251" t="s">
        <v>193</v>
      </c>
      <c r="D87" s="252"/>
      <c r="E87" s="252"/>
      <c r="F87" s="252"/>
      <c r="G87" s="252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165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82" t="str">
        <f>C87</f>
        <v>popř. lesní půdy s naložením, vodorovným přemístěním a složením na hromady nebo se zpětným přemístěním a rozprostřením.</v>
      </c>
      <c r="BB87" s="151"/>
      <c r="BC87" s="151"/>
      <c r="BD87" s="151"/>
      <c r="BE87" s="151"/>
      <c r="BF87" s="151"/>
      <c r="BG87" s="151"/>
      <c r="BH87" s="151"/>
    </row>
    <row r="88" spans="1:60" outlineLevel="2" x14ac:dyDescent="0.2">
      <c r="A88" s="158"/>
      <c r="B88" s="159"/>
      <c r="C88" s="185" t="s">
        <v>498</v>
      </c>
      <c r="D88" s="162"/>
      <c r="E88" s="163">
        <v>2.5499999999999998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157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">
      <c r="A89" s="158"/>
      <c r="B89" s="159"/>
      <c r="C89" s="185" t="s">
        <v>176</v>
      </c>
      <c r="D89" s="162"/>
      <c r="E89" s="163"/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157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249"/>
      <c r="D90" s="250"/>
      <c r="E90" s="250"/>
      <c r="F90" s="250"/>
      <c r="G90" s="250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159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5">
        <v>16</v>
      </c>
      <c r="B91" s="176" t="s">
        <v>324</v>
      </c>
      <c r="C91" s="184" t="s">
        <v>325</v>
      </c>
      <c r="D91" s="177" t="s">
        <v>150</v>
      </c>
      <c r="E91" s="178">
        <v>8</v>
      </c>
      <c r="F91" s="179"/>
      <c r="G91" s="180">
        <f>ROUND(E91*F91,2)</f>
        <v>0</v>
      </c>
      <c r="H91" s="179"/>
      <c r="I91" s="180">
        <f>ROUND(E91*H91,2)</f>
        <v>0</v>
      </c>
      <c r="J91" s="179"/>
      <c r="K91" s="180">
        <f>ROUND(E91*J91,2)</f>
        <v>0</v>
      </c>
      <c r="L91" s="180">
        <v>21</v>
      </c>
      <c r="M91" s="180">
        <f>G91*(1+L91/100)</f>
        <v>0</v>
      </c>
      <c r="N91" s="178">
        <v>3.0000000000000001E-5</v>
      </c>
      <c r="O91" s="178">
        <f>ROUND(E91*N91,2)</f>
        <v>0</v>
      </c>
      <c r="P91" s="178">
        <v>0</v>
      </c>
      <c r="Q91" s="178">
        <f>ROUND(E91*P91,2)</f>
        <v>0</v>
      </c>
      <c r="R91" s="180" t="s">
        <v>190</v>
      </c>
      <c r="S91" s="180" t="s">
        <v>152</v>
      </c>
      <c r="T91" s="181" t="s">
        <v>152</v>
      </c>
      <c r="U91" s="161">
        <v>0</v>
      </c>
      <c r="V91" s="161">
        <f>ROUND(E91*U91,2)</f>
        <v>0</v>
      </c>
      <c r="W91" s="161"/>
      <c r="X91" s="161" t="s">
        <v>191</v>
      </c>
      <c r="Y91" s="161" t="s">
        <v>154</v>
      </c>
      <c r="Z91" s="151"/>
      <c r="AA91" s="151"/>
      <c r="AB91" s="151"/>
      <c r="AC91" s="151"/>
      <c r="AD91" s="151"/>
      <c r="AE91" s="151"/>
      <c r="AF91" s="151"/>
      <c r="AG91" s="151" t="s">
        <v>192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2" x14ac:dyDescent="0.2">
      <c r="A92" s="158"/>
      <c r="B92" s="159"/>
      <c r="C92" s="251" t="s">
        <v>326</v>
      </c>
      <c r="D92" s="252"/>
      <c r="E92" s="252"/>
      <c r="F92" s="252"/>
      <c r="G92" s="252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165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82" t="str">
        <f>C92</f>
        <v>vč. urovnání ornice, naložení na skládce, vodorovným přemístěním ornice na místo rozprostření, založení trávníku osetím a dodávky travního semene.</v>
      </c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264" t="s">
        <v>327</v>
      </c>
      <c r="D93" s="265"/>
      <c r="E93" s="265"/>
      <c r="F93" s="265"/>
      <c r="G93" s="265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255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2" x14ac:dyDescent="0.2">
      <c r="A94" s="158"/>
      <c r="B94" s="159"/>
      <c r="C94" s="185" t="s">
        <v>499</v>
      </c>
      <c r="D94" s="162"/>
      <c r="E94" s="163">
        <v>8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157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85" t="s">
        <v>176</v>
      </c>
      <c r="D95" s="162"/>
      <c r="E95" s="163"/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157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249"/>
      <c r="D96" s="250"/>
      <c r="E96" s="250"/>
      <c r="F96" s="250"/>
      <c r="G96" s="250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159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5">
        <v>17</v>
      </c>
      <c r="B97" s="176" t="s">
        <v>329</v>
      </c>
      <c r="C97" s="184" t="s">
        <v>330</v>
      </c>
      <c r="D97" s="177" t="s">
        <v>150</v>
      </c>
      <c r="E97" s="178">
        <v>8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78">
        <v>1.1E-4</v>
      </c>
      <c r="O97" s="178">
        <f>ROUND(E97*N97,2)</f>
        <v>0</v>
      </c>
      <c r="P97" s="178">
        <v>0</v>
      </c>
      <c r="Q97" s="178">
        <f>ROUND(E97*P97,2)</f>
        <v>0</v>
      </c>
      <c r="R97" s="180" t="s">
        <v>190</v>
      </c>
      <c r="S97" s="180" t="s">
        <v>152</v>
      </c>
      <c r="T97" s="181" t="s">
        <v>152</v>
      </c>
      <c r="U97" s="161">
        <v>0</v>
      </c>
      <c r="V97" s="161">
        <f>ROUND(E97*U97,2)</f>
        <v>0</v>
      </c>
      <c r="W97" s="161"/>
      <c r="X97" s="161" t="s">
        <v>191</v>
      </c>
      <c r="Y97" s="161" t="s">
        <v>154</v>
      </c>
      <c r="Z97" s="151"/>
      <c r="AA97" s="151"/>
      <c r="AB97" s="151"/>
      <c r="AC97" s="151"/>
      <c r="AD97" s="151"/>
      <c r="AE97" s="151"/>
      <c r="AF97" s="151"/>
      <c r="AG97" s="151" t="s">
        <v>192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">
      <c r="A98" s="158"/>
      <c r="B98" s="159"/>
      <c r="C98" s="253" t="s">
        <v>327</v>
      </c>
      <c r="D98" s="254"/>
      <c r="E98" s="254"/>
      <c r="F98" s="254"/>
      <c r="G98" s="254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255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2" x14ac:dyDescent="0.2">
      <c r="A99" s="158"/>
      <c r="B99" s="159"/>
      <c r="C99" s="185" t="s">
        <v>500</v>
      </c>
      <c r="D99" s="162"/>
      <c r="E99" s="163">
        <v>8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157</v>
      </c>
      <c r="AH99" s="151">
        <v>5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">
      <c r="A100" s="158"/>
      <c r="B100" s="159"/>
      <c r="C100" s="249"/>
      <c r="D100" s="250"/>
      <c r="E100" s="250"/>
      <c r="F100" s="250"/>
      <c r="G100" s="250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159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168" t="s">
        <v>146</v>
      </c>
      <c r="B101" s="169" t="s">
        <v>88</v>
      </c>
      <c r="C101" s="183" t="s">
        <v>89</v>
      </c>
      <c r="D101" s="170"/>
      <c r="E101" s="171"/>
      <c r="F101" s="172"/>
      <c r="G101" s="172">
        <f>SUMIF(AG102:AG149,"&lt;&gt;NOR",G102:G149)</f>
        <v>0</v>
      </c>
      <c r="H101" s="172"/>
      <c r="I101" s="172">
        <f>SUM(I102:I149)</f>
        <v>0</v>
      </c>
      <c r="J101" s="172"/>
      <c r="K101" s="172">
        <f>SUM(K102:K149)</f>
        <v>0</v>
      </c>
      <c r="L101" s="172"/>
      <c r="M101" s="172">
        <f>SUM(M102:M149)</f>
        <v>0</v>
      </c>
      <c r="N101" s="171"/>
      <c r="O101" s="171">
        <f>SUM(O102:O149)</f>
        <v>29.5</v>
      </c>
      <c r="P101" s="171"/>
      <c r="Q101" s="171">
        <f>SUM(Q102:Q149)</f>
        <v>0</v>
      </c>
      <c r="R101" s="172"/>
      <c r="S101" s="172"/>
      <c r="T101" s="173"/>
      <c r="U101" s="167"/>
      <c r="V101" s="167">
        <f>SUM(V102:V149)</f>
        <v>9.74</v>
      </c>
      <c r="W101" s="167"/>
      <c r="X101" s="167"/>
      <c r="Y101" s="167"/>
      <c r="AG101" t="s">
        <v>147</v>
      </c>
    </row>
    <row r="102" spans="1:60" outlineLevel="1" x14ac:dyDescent="0.2">
      <c r="A102" s="175">
        <v>18</v>
      </c>
      <c r="B102" s="176" t="s">
        <v>205</v>
      </c>
      <c r="C102" s="184" t="s">
        <v>206</v>
      </c>
      <c r="D102" s="177" t="s">
        <v>162</v>
      </c>
      <c r="E102" s="178">
        <v>12.862500000000001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21</v>
      </c>
      <c r="M102" s="180">
        <f>G102*(1+L102/100)</f>
        <v>0</v>
      </c>
      <c r="N102" s="178">
        <v>0</v>
      </c>
      <c r="O102" s="178">
        <f>ROUND(E102*N102,2)</f>
        <v>0</v>
      </c>
      <c r="P102" s="178">
        <v>0</v>
      </c>
      <c r="Q102" s="178">
        <f>ROUND(E102*P102,2)</f>
        <v>0</v>
      </c>
      <c r="R102" s="180" t="s">
        <v>163</v>
      </c>
      <c r="S102" s="180" t="s">
        <v>152</v>
      </c>
      <c r="T102" s="181" t="s">
        <v>152</v>
      </c>
      <c r="U102" s="161">
        <v>0.42199999999999999</v>
      </c>
      <c r="V102" s="161">
        <f>ROUND(E102*U102,2)</f>
        <v>5.43</v>
      </c>
      <c r="W102" s="161"/>
      <c r="X102" s="161" t="s">
        <v>153</v>
      </c>
      <c r="Y102" s="161" t="s">
        <v>154</v>
      </c>
      <c r="Z102" s="151"/>
      <c r="AA102" s="151"/>
      <c r="AB102" s="151"/>
      <c r="AC102" s="151"/>
      <c r="AD102" s="151"/>
      <c r="AE102" s="151"/>
      <c r="AF102" s="151"/>
      <c r="AG102" s="151" t="s">
        <v>155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">
      <c r="A103" s="158"/>
      <c r="B103" s="159"/>
      <c r="C103" s="251" t="s">
        <v>207</v>
      </c>
      <c r="D103" s="252"/>
      <c r="E103" s="252"/>
      <c r="F103" s="252"/>
      <c r="G103" s="252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165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82" t="str">
        <f>C103</f>
        <v>s přemístěním výkopku v příčných profilech na vzdálenost do 15 m nebo s naložením na dopravní prostředek.</v>
      </c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">
      <c r="A104" s="158"/>
      <c r="B104" s="159"/>
      <c r="C104" s="185" t="s">
        <v>208</v>
      </c>
      <c r="D104" s="162"/>
      <c r="E104" s="163"/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157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85" t="s">
        <v>501</v>
      </c>
      <c r="D105" s="162"/>
      <c r="E105" s="163">
        <v>3.6225000000000001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157</v>
      </c>
      <c r="AH105" s="151">
        <v>5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185" t="s">
        <v>502</v>
      </c>
      <c r="D106" s="162"/>
      <c r="E106" s="163">
        <v>9.24</v>
      </c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157</v>
      </c>
      <c r="AH106" s="151">
        <v>5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185" t="s">
        <v>210</v>
      </c>
      <c r="D107" s="162"/>
      <c r="E107" s="163"/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157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185" t="s">
        <v>211</v>
      </c>
      <c r="D108" s="162"/>
      <c r="E108" s="163"/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157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249"/>
      <c r="D109" s="250"/>
      <c r="E109" s="250"/>
      <c r="F109" s="250"/>
      <c r="G109" s="250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159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5">
        <v>19</v>
      </c>
      <c r="B110" s="176" t="s">
        <v>212</v>
      </c>
      <c r="C110" s="184" t="s">
        <v>213</v>
      </c>
      <c r="D110" s="177" t="s">
        <v>162</v>
      </c>
      <c r="E110" s="178">
        <v>12.862500000000001</v>
      </c>
      <c r="F110" s="179"/>
      <c r="G110" s="180">
        <f>ROUND(E110*F110,2)</f>
        <v>0</v>
      </c>
      <c r="H110" s="179"/>
      <c r="I110" s="180">
        <f>ROUND(E110*H110,2)</f>
        <v>0</v>
      </c>
      <c r="J110" s="179"/>
      <c r="K110" s="180">
        <f>ROUND(E110*J110,2)</f>
        <v>0</v>
      </c>
      <c r="L110" s="180">
        <v>21</v>
      </c>
      <c r="M110" s="180">
        <f>G110*(1+L110/100)</f>
        <v>0</v>
      </c>
      <c r="N110" s="178">
        <v>0</v>
      </c>
      <c r="O110" s="178">
        <f>ROUND(E110*N110,2)</f>
        <v>0</v>
      </c>
      <c r="P110" s="178">
        <v>0</v>
      </c>
      <c r="Q110" s="178">
        <f>ROUND(E110*P110,2)</f>
        <v>0</v>
      </c>
      <c r="R110" s="180" t="s">
        <v>163</v>
      </c>
      <c r="S110" s="180" t="s">
        <v>152</v>
      </c>
      <c r="T110" s="181" t="s">
        <v>152</v>
      </c>
      <c r="U110" s="161">
        <v>8.7999999999999995E-2</v>
      </c>
      <c r="V110" s="161">
        <f>ROUND(E110*U110,2)</f>
        <v>1.1299999999999999</v>
      </c>
      <c r="W110" s="161"/>
      <c r="X110" s="161" t="s">
        <v>153</v>
      </c>
      <c r="Y110" s="161" t="s">
        <v>154</v>
      </c>
      <c r="Z110" s="151"/>
      <c r="AA110" s="151"/>
      <c r="AB110" s="151"/>
      <c r="AC110" s="151"/>
      <c r="AD110" s="151"/>
      <c r="AE110" s="151"/>
      <c r="AF110" s="151"/>
      <c r="AG110" s="151" t="s">
        <v>214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2" x14ac:dyDescent="0.2">
      <c r="A111" s="158"/>
      <c r="B111" s="159"/>
      <c r="C111" s="251" t="s">
        <v>207</v>
      </c>
      <c r="D111" s="252"/>
      <c r="E111" s="252"/>
      <c r="F111" s="252"/>
      <c r="G111" s="252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165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82" t="str">
        <f>C111</f>
        <v>s přemístěním výkopku v příčných profilech na vzdálenost do 15 m nebo s naložením na dopravní prostředek.</v>
      </c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85" t="s">
        <v>208</v>
      </c>
      <c r="D112" s="162"/>
      <c r="E112" s="163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157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85" t="s">
        <v>503</v>
      </c>
      <c r="D113" s="162"/>
      <c r="E113" s="163">
        <v>12.862500000000001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157</v>
      </c>
      <c r="AH113" s="151">
        <v>5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85" t="s">
        <v>216</v>
      </c>
      <c r="D114" s="162"/>
      <c r="E114" s="163"/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157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249"/>
      <c r="D115" s="250"/>
      <c r="E115" s="250"/>
      <c r="F115" s="250"/>
      <c r="G115" s="250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159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75">
        <v>20</v>
      </c>
      <c r="B116" s="176" t="s">
        <v>160</v>
      </c>
      <c r="C116" s="184" t="s">
        <v>161</v>
      </c>
      <c r="D116" s="177" t="s">
        <v>162</v>
      </c>
      <c r="E116" s="178">
        <v>12.862500000000001</v>
      </c>
      <c r="F116" s="179"/>
      <c r="G116" s="180">
        <f>ROUND(E116*F116,2)</f>
        <v>0</v>
      </c>
      <c r="H116" s="179"/>
      <c r="I116" s="180">
        <f>ROUND(E116*H116,2)</f>
        <v>0</v>
      </c>
      <c r="J116" s="179"/>
      <c r="K116" s="180">
        <f>ROUND(E116*J116,2)</f>
        <v>0</v>
      </c>
      <c r="L116" s="180">
        <v>21</v>
      </c>
      <c r="M116" s="180">
        <f>G116*(1+L116/100)</f>
        <v>0</v>
      </c>
      <c r="N116" s="178">
        <v>0</v>
      </c>
      <c r="O116" s="178">
        <f>ROUND(E116*N116,2)</f>
        <v>0</v>
      </c>
      <c r="P116" s="178">
        <v>0</v>
      </c>
      <c r="Q116" s="178">
        <f>ROUND(E116*P116,2)</f>
        <v>0</v>
      </c>
      <c r="R116" s="180" t="s">
        <v>163</v>
      </c>
      <c r="S116" s="180" t="s">
        <v>152</v>
      </c>
      <c r="T116" s="181" t="s">
        <v>152</v>
      </c>
      <c r="U116" s="161">
        <v>1.0999999999999999E-2</v>
      </c>
      <c r="V116" s="161">
        <f>ROUND(E116*U116,2)</f>
        <v>0.14000000000000001</v>
      </c>
      <c r="W116" s="161"/>
      <c r="X116" s="161" t="s">
        <v>153</v>
      </c>
      <c r="Y116" s="161" t="s">
        <v>154</v>
      </c>
      <c r="Z116" s="151"/>
      <c r="AA116" s="151"/>
      <c r="AB116" s="151"/>
      <c r="AC116" s="151"/>
      <c r="AD116" s="151"/>
      <c r="AE116" s="151"/>
      <c r="AF116" s="151"/>
      <c r="AG116" s="151" t="s">
        <v>155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2" x14ac:dyDescent="0.2">
      <c r="A117" s="158"/>
      <c r="B117" s="159"/>
      <c r="C117" s="251" t="s">
        <v>164</v>
      </c>
      <c r="D117" s="252"/>
      <c r="E117" s="252"/>
      <c r="F117" s="252"/>
      <c r="G117" s="252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165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185" t="s">
        <v>208</v>
      </c>
      <c r="D118" s="162"/>
      <c r="E118" s="163"/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157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85" t="s">
        <v>503</v>
      </c>
      <c r="D119" s="162"/>
      <c r="E119" s="163">
        <v>12.862500000000001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157</v>
      </c>
      <c r="AH119" s="151">
        <v>5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85" t="s">
        <v>216</v>
      </c>
      <c r="D120" s="162"/>
      <c r="E120" s="163"/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157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2" x14ac:dyDescent="0.2">
      <c r="A121" s="158"/>
      <c r="B121" s="159"/>
      <c r="C121" s="249"/>
      <c r="D121" s="250"/>
      <c r="E121" s="250"/>
      <c r="F121" s="250"/>
      <c r="G121" s="250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159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75">
        <v>21</v>
      </c>
      <c r="B122" s="176" t="s">
        <v>180</v>
      </c>
      <c r="C122" s="184" t="s">
        <v>181</v>
      </c>
      <c r="D122" s="177" t="s">
        <v>162</v>
      </c>
      <c r="E122" s="178">
        <v>12.862500000000001</v>
      </c>
      <c r="F122" s="179"/>
      <c r="G122" s="180">
        <f>ROUND(E122*F122,2)</f>
        <v>0</v>
      </c>
      <c r="H122" s="179"/>
      <c r="I122" s="180">
        <f>ROUND(E122*H122,2)</f>
        <v>0</v>
      </c>
      <c r="J122" s="179"/>
      <c r="K122" s="180">
        <f>ROUND(E122*J122,2)</f>
        <v>0</v>
      </c>
      <c r="L122" s="180">
        <v>21</v>
      </c>
      <c r="M122" s="180">
        <f>G122*(1+L122/100)</f>
        <v>0</v>
      </c>
      <c r="N122" s="178">
        <v>0</v>
      </c>
      <c r="O122" s="178">
        <f>ROUND(E122*N122,2)</f>
        <v>0</v>
      </c>
      <c r="P122" s="178">
        <v>0</v>
      </c>
      <c r="Q122" s="178">
        <f>ROUND(E122*P122,2)</f>
        <v>0</v>
      </c>
      <c r="R122" s="180" t="s">
        <v>163</v>
      </c>
      <c r="S122" s="180" t="s">
        <v>152</v>
      </c>
      <c r="T122" s="181" t="s">
        <v>152</v>
      </c>
      <c r="U122" s="161">
        <v>8.9999999999999993E-3</v>
      </c>
      <c r="V122" s="161">
        <f>ROUND(E122*U122,2)</f>
        <v>0.12</v>
      </c>
      <c r="W122" s="161"/>
      <c r="X122" s="161" t="s">
        <v>153</v>
      </c>
      <c r="Y122" s="161" t="s">
        <v>154</v>
      </c>
      <c r="Z122" s="151"/>
      <c r="AA122" s="151"/>
      <c r="AB122" s="151"/>
      <c r="AC122" s="151"/>
      <c r="AD122" s="151"/>
      <c r="AE122" s="151"/>
      <c r="AF122" s="151"/>
      <c r="AG122" s="151" t="s">
        <v>155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2" x14ac:dyDescent="0.2">
      <c r="A123" s="158"/>
      <c r="B123" s="159"/>
      <c r="C123" s="185" t="s">
        <v>208</v>
      </c>
      <c r="D123" s="162"/>
      <c r="E123" s="163"/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157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85" t="s">
        <v>503</v>
      </c>
      <c r="D124" s="162"/>
      <c r="E124" s="163">
        <v>12.862500000000001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157</v>
      </c>
      <c r="AH124" s="151">
        <v>5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85" t="s">
        <v>216</v>
      </c>
      <c r="D125" s="162"/>
      <c r="E125" s="163"/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157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2" x14ac:dyDescent="0.2">
      <c r="A126" s="158"/>
      <c r="B126" s="159"/>
      <c r="C126" s="249"/>
      <c r="D126" s="250"/>
      <c r="E126" s="250"/>
      <c r="F126" s="250"/>
      <c r="G126" s="250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159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5">
        <v>22</v>
      </c>
      <c r="B127" s="176" t="s">
        <v>182</v>
      </c>
      <c r="C127" s="184" t="s">
        <v>183</v>
      </c>
      <c r="D127" s="177" t="s">
        <v>150</v>
      </c>
      <c r="E127" s="178">
        <v>47.25</v>
      </c>
      <c r="F127" s="179"/>
      <c r="G127" s="180">
        <f>ROUND(E127*F127,2)</f>
        <v>0</v>
      </c>
      <c r="H127" s="179"/>
      <c r="I127" s="180">
        <f>ROUND(E127*H127,2)</f>
        <v>0</v>
      </c>
      <c r="J127" s="179"/>
      <c r="K127" s="180">
        <f>ROUND(E127*J127,2)</f>
        <v>0</v>
      </c>
      <c r="L127" s="180">
        <v>21</v>
      </c>
      <c r="M127" s="180">
        <f>G127*(1+L127/100)</f>
        <v>0</v>
      </c>
      <c r="N127" s="178">
        <v>0</v>
      </c>
      <c r="O127" s="178">
        <f>ROUND(E127*N127,2)</f>
        <v>0</v>
      </c>
      <c r="P127" s="178">
        <v>0</v>
      </c>
      <c r="Q127" s="178">
        <f>ROUND(E127*P127,2)</f>
        <v>0</v>
      </c>
      <c r="R127" s="180" t="s">
        <v>163</v>
      </c>
      <c r="S127" s="180" t="s">
        <v>152</v>
      </c>
      <c r="T127" s="181" t="s">
        <v>152</v>
      </c>
      <c r="U127" s="161">
        <v>0.02</v>
      </c>
      <c r="V127" s="161">
        <f>ROUND(E127*U127,2)</f>
        <v>0.95</v>
      </c>
      <c r="W127" s="161"/>
      <c r="X127" s="161" t="s">
        <v>153</v>
      </c>
      <c r="Y127" s="161" t="s">
        <v>154</v>
      </c>
      <c r="Z127" s="151"/>
      <c r="AA127" s="151"/>
      <c r="AB127" s="151"/>
      <c r="AC127" s="151"/>
      <c r="AD127" s="151"/>
      <c r="AE127" s="151"/>
      <c r="AF127" s="151"/>
      <c r="AG127" s="151" t="s">
        <v>214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251" t="s">
        <v>184</v>
      </c>
      <c r="D128" s="252"/>
      <c r="E128" s="252"/>
      <c r="F128" s="252"/>
      <c r="G128" s="252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165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2" x14ac:dyDescent="0.2">
      <c r="A129" s="158"/>
      <c r="B129" s="159"/>
      <c r="C129" s="185" t="s">
        <v>208</v>
      </c>
      <c r="D129" s="162"/>
      <c r="E129" s="163"/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157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">
      <c r="A130" s="158"/>
      <c r="B130" s="159"/>
      <c r="C130" s="185" t="s">
        <v>217</v>
      </c>
      <c r="D130" s="162"/>
      <c r="E130" s="163"/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157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">
      <c r="A131" s="158"/>
      <c r="B131" s="159"/>
      <c r="C131" s="185" t="s">
        <v>504</v>
      </c>
      <c r="D131" s="162"/>
      <c r="E131" s="163">
        <v>24.15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157</v>
      </c>
      <c r="AH131" s="151">
        <v>5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85" t="s">
        <v>505</v>
      </c>
      <c r="D132" s="162"/>
      <c r="E132" s="163">
        <v>23.1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157</v>
      </c>
      <c r="AH132" s="151">
        <v>5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85" t="s">
        <v>216</v>
      </c>
      <c r="D133" s="162"/>
      <c r="E133" s="163"/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157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249"/>
      <c r="D134" s="250"/>
      <c r="E134" s="250"/>
      <c r="F134" s="250"/>
      <c r="G134" s="250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159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5">
        <v>23</v>
      </c>
      <c r="B135" s="176" t="s">
        <v>186</v>
      </c>
      <c r="C135" s="184" t="s">
        <v>187</v>
      </c>
      <c r="D135" s="177" t="s">
        <v>162</v>
      </c>
      <c r="E135" s="178">
        <v>12.862500000000001</v>
      </c>
      <c r="F135" s="179"/>
      <c r="G135" s="180">
        <f>ROUND(E135*F135,2)</f>
        <v>0</v>
      </c>
      <c r="H135" s="179"/>
      <c r="I135" s="180">
        <f>ROUND(E135*H135,2)</f>
        <v>0</v>
      </c>
      <c r="J135" s="179"/>
      <c r="K135" s="180">
        <f>ROUND(E135*J135,2)</f>
        <v>0</v>
      </c>
      <c r="L135" s="180">
        <v>21</v>
      </c>
      <c r="M135" s="180">
        <f>G135*(1+L135/100)</f>
        <v>0</v>
      </c>
      <c r="N135" s="178">
        <v>0</v>
      </c>
      <c r="O135" s="178">
        <f>ROUND(E135*N135,2)</f>
        <v>0</v>
      </c>
      <c r="P135" s="178">
        <v>0</v>
      </c>
      <c r="Q135" s="178">
        <f>ROUND(E135*P135,2)</f>
        <v>0</v>
      </c>
      <c r="R135" s="180" t="s">
        <v>163</v>
      </c>
      <c r="S135" s="180" t="s">
        <v>152</v>
      </c>
      <c r="T135" s="181" t="s">
        <v>152</v>
      </c>
      <c r="U135" s="161">
        <v>0</v>
      </c>
      <c r="V135" s="161">
        <f>ROUND(E135*U135,2)</f>
        <v>0</v>
      </c>
      <c r="W135" s="161"/>
      <c r="X135" s="161" t="s">
        <v>153</v>
      </c>
      <c r="Y135" s="161" t="s">
        <v>154</v>
      </c>
      <c r="Z135" s="151"/>
      <c r="AA135" s="151"/>
      <c r="AB135" s="151"/>
      <c r="AC135" s="151"/>
      <c r="AD135" s="151"/>
      <c r="AE135" s="151"/>
      <c r="AF135" s="151"/>
      <c r="AG135" s="151" t="s">
        <v>214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">
      <c r="A136" s="158"/>
      <c r="B136" s="159"/>
      <c r="C136" s="185" t="s">
        <v>208</v>
      </c>
      <c r="D136" s="162"/>
      <c r="E136" s="163"/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157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">
      <c r="A137" s="158"/>
      <c r="B137" s="159"/>
      <c r="C137" s="185" t="s">
        <v>503</v>
      </c>
      <c r="D137" s="162"/>
      <c r="E137" s="163">
        <v>12.862500000000001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157</v>
      </c>
      <c r="AH137" s="151">
        <v>5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85" t="s">
        <v>216</v>
      </c>
      <c r="D138" s="162"/>
      <c r="E138" s="163"/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157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49"/>
      <c r="D139" s="250"/>
      <c r="E139" s="250"/>
      <c r="F139" s="250"/>
      <c r="G139" s="250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159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ht="22.5" outlineLevel="1" x14ac:dyDescent="0.2">
      <c r="A140" s="175">
        <v>24</v>
      </c>
      <c r="B140" s="176" t="s">
        <v>222</v>
      </c>
      <c r="C140" s="184" t="s">
        <v>223</v>
      </c>
      <c r="D140" s="177" t="s">
        <v>150</v>
      </c>
      <c r="E140" s="178">
        <v>24.15</v>
      </c>
      <c r="F140" s="179"/>
      <c r="G140" s="180">
        <f>ROUND(E140*F140,2)</f>
        <v>0</v>
      </c>
      <c r="H140" s="179"/>
      <c r="I140" s="180">
        <f>ROUND(E140*H140,2)</f>
        <v>0</v>
      </c>
      <c r="J140" s="179"/>
      <c r="K140" s="180">
        <f>ROUND(E140*J140,2)</f>
        <v>0</v>
      </c>
      <c r="L140" s="180">
        <v>21</v>
      </c>
      <c r="M140" s="180">
        <f>G140*(1+L140/100)</f>
        <v>0</v>
      </c>
      <c r="N140" s="178">
        <v>0.378</v>
      </c>
      <c r="O140" s="178">
        <f>ROUND(E140*N140,2)</f>
        <v>9.1300000000000008</v>
      </c>
      <c r="P140" s="178">
        <v>0</v>
      </c>
      <c r="Q140" s="178">
        <f>ROUND(E140*P140,2)</f>
        <v>0</v>
      </c>
      <c r="R140" s="180" t="s">
        <v>151</v>
      </c>
      <c r="S140" s="180" t="s">
        <v>152</v>
      </c>
      <c r="T140" s="181" t="s">
        <v>152</v>
      </c>
      <c r="U140" s="161">
        <v>2.5999999999999999E-2</v>
      </c>
      <c r="V140" s="161">
        <f>ROUND(E140*U140,2)</f>
        <v>0.63</v>
      </c>
      <c r="W140" s="161"/>
      <c r="X140" s="161" t="s">
        <v>153</v>
      </c>
      <c r="Y140" s="161" t="s">
        <v>154</v>
      </c>
      <c r="Z140" s="151"/>
      <c r="AA140" s="151"/>
      <c r="AB140" s="151"/>
      <c r="AC140" s="151"/>
      <c r="AD140" s="151"/>
      <c r="AE140" s="151"/>
      <c r="AF140" s="151"/>
      <c r="AG140" s="151" t="s">
        <v>214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2" x14ac:dyDescent="0.2">
      <c r="A141" s="158"/>
      <c r="B141" s="159"/>
      <c r="C141" s="185" t="s">
        <v>506</v>
      </c>
      <c r="D141" s="162"/>
      <c r="E141" s="163">
        <v>24.15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157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185" t="s">
        <v>210</v>
      </c>
      <c r="D142" s="162"/>
      <c r="E142" s="163"/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157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185" t="s">
        <v>211</v>
      </c>
      <c r="D143" s="162"/>
      <c r="E143" s="163"/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157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2" x14ac:dyDescent="0.2">
      <c r="A144" s="158"/>
      <c r="B144" s="159"/>
      <c r="C144" s="249"/>
      <c r="D144" s="250"/>
      <c r="E144" s="250"/>
      <c r="F144" s="250"/>
      <c r="G144" s="250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159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 x14ac:dyDescent="0.2">
      <c r="A145" s="175">
        <v>25</v>
      </c>
      <c r="B145" s="176" t="s">
        <v>219</v>
      </c>
      <c r="C145" s="184" t="s">
        <v>220</v>
      </c>
      <c r="D145" s="177" t="s">
        <v>150</v>
      </c>
      <c r="E145" s="178">
        <v>46.2</v>
      </c>
      <c r="F145" s="179"/>
      <c r="G145" s="180">
        <f>ROUND(E145*F145,2)</f>
        <v>0</v>
      </c>
      <c r="H145" s="179"/>
      <c r="I145" s="180">
        <f>ROUND(E145*H145,2)</f>
        <v>0</v>
      </c>
      <c r="J145" s="179"/>
      <c r="K145" s="180">
        <f>ROUND(E145*J145,2)</f>
        <v>0</v>
      </c>
      <c r="L145" s="180">
        <v>21</v>
      </c>
      <c r="M145" s="180">
        <f>G145*(1+L145/100)</f>
        <v>0</v>
      </c>
      <c r="N145" s="178">
        <v>0.441</v>
      </c>
      <c r="O145" s="178">
        <f>ROUND(E145*N145,2)</f>
        <v>20.37</v>
      </c>
      <c r="P145" s="178">
        <v>0</v>
      </c>
      <c r="Q145" s="178">
        <f>ROUND(E145*P145,2)</f>
        <v>0</v>
      </c>
      <c r="R145" s="180" t="s">
        <v>151</v>
      </c>
      <c r="S145" s="180" t="s">
        <v>152</v>
      </c>
      <c r="T145" s="181" t="s">
        <v>152</v>
      </c>
      <c r="U145" s="161">
        <v>2.9000000000000001E-2</v>
      </c>
      <c r="V145" s="161">
        <f>ROUND(E145*U145,2)</f>
        <v>1.34</v>
      </c>
      <c r="W145" s="161"/>
      <c r="X145" s="161" t="s">
        <v>153</v>
      </c>
      <c r="Y145" s="161" t="s">
        <v>154</v>
      </c>
      <c r="Z145" s="151"/>
      <c r="AA145" s="151"/>
      <c r="AB145" s="151"/>
      <c r="AC145" s="151"/>
      <c r="AD145" s="151"/>
      <c r="AE145" s="151"/>
      <c r="AF145" s="151"/>
      <c r="AG145" s="151" t="s">
        <v>155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85" t="s">
        <v>507</v>
      </c>
      <c r="D146" s="162"/>
      <c r="E146" s="163">
        <v>46.2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157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85" t="s">
        <v>210</v>
      </c>
      <c r="D147" s="162"/>
      <c r="E147" s="163"/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157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85" t="s">
        <v>211</v>
      </c>
      <c r="D148" s="162"/>
      <c r="E148" s="163"/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157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249"/>
      <c r="D149" s="250"/>
      <c r="E149" s="250"/>
      <c r="F149" s="250"/>
      <c r="G149" s="250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159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x14ac:dyDescent="0.2">
      <c r="A150" s="168" t="s">
        <v>146</v>
      </c>
      <c r="B150" s="169" t="s">
        <v>94</v>
      </c>
      <c r="C150" s="183" t="s">
        <v>95</v>
      </c>
      <c r="D150" s="170"/>
      <c r="E150" s="171"/>
      <c r="F150" s="172"/>
      <c r="G150" s="172">
        <f>SUMIF(AG151:AG193,"&lt;&gt;NOR",G151:G193)</f>
        <v>0</v>
      </c>
      <c r="H150" s="172"/>
      <c r="I150" s="172">
        <f>SUM(I151:I193)</f>
        <v>0</v>
      </c>
      <c r="J150" s="172"/>
      <c r="K150" s="172">
        <f>SUM(K151:K193)</f>
        <v>0</v>
      </c>
      <c r="L150" s="172"/>
      <c r="M150" s="172">
        <f>SUM(M151:M193)</f>
        <v>0</v>
      </c>
      <c r="N150" s="171"/>
      <c r="O150" s="171">
        <f>SUM(O151:O193)</f>
        <v>43.85</v>
      </c>
      <c r="P150" s="171"/>
      <c r="Q150" s="171">
        <f>SUM(Q151:Q193)</f>
        <v>0</v>
      </c>
      <c r="R150" s="172"/>
      <c r="S150" s="172"/>
      <c r="T150" s="173"/>
      <c r="U150" s="167"/>
      <c r="V150" s="167">
        <f>SUM(V151:V193)</f>
        <v>15.61</v>
      </c>
      <c r="W150" s="167"/>
      <c r="X150" s="167"/>
      <c r="Y150" s="167"/>
      <c r="AG150" t="s">
        <v>147</v>
      </c>
    </row>
    <row r="151" spans="1:60" outlineLevel="1" x14ac:dyDescent="0.2">
      <c r="A151" s="175">
        <v>26</v>
      </c>
      <c r="B151" s="176" t="s">
        <v>508</v>
      </c>
      <c r="C151" s="184" t="s">
        <v>509</v>
      </c>
      <c r="D151" s="177" t="s">
        <v>150</v>
      </c>
      <c r="E151" s="178">
        <v>25.3</v>
      </c>
      <c r="F151" s="179"/>
      <c r="G151" s="180">
        <f>ROUND(E151*F151,2)</f>
        <v>0</v>
      </c>
      <c r="H151" s="179"/>
      <c r="I151" s="180">
        <f>ROUND(E151*H151,2)</f>
        <v>0</v>
      </c>
      <c r="J151" s="179"/>
      <c r="K151" s="180">
        <f>ROUND(E151*J151,2)</f>
        <v>0</v>
      </c>
      <c r="L151" s="180">
        <v>21</v>
      </c>
      <c r="M151" s="180">
        <f>G151*(1+L151/100)</f>
        <v>0</v>
      </c>
      <c r="N151" s="178">
        <v>5.0000000000000001E-4</v>
      </c>
      <c r="O151" s="178">
        <f>ROUND(E151*N151,2)</f>
        <v>0.01</v>
      </c>
      <c r="P151" s="178">
        <v>0</v>
      </c>
      <c r="Q151" s="178">
        <f>ROUND(E151*P151,2)</f>
        <v>0</v>
      </c>
      <c r="R151" s="180" t="s">
        <v>510</v>
      </c>
      <c r="S151" s="180" t="s">
        <v>152</v>
      </c>
      <c r="T151" s="181" t="s">
        <v>152</v>
      </c>
      <c r="U151" s="161">
        <v>0.09</v>
      </c>
      <c r="V151" s="161">
        <f>ROUND(E151*U151,2)</f>
        <v>2.2799999999999998</v>
      </c>
      <c r="W151" s="161"/>
      <c r="X151" s="161" t="s">
        <v>153</v>
      </c>
      <c r="Y151" s="161" t="s">
        <v>154</v>
      </c>
      <c r="Z151" s="151"/>
      <c r="AA151" s="151"/>
      <c r="AB151" s="151"/>
      <c r="AC151" s="151"/>
      <c r="AD151" s="151"/>
      <c r="AE151" s="151"/>
      <c r="AF151" s="151"/>
      <c r="AG151" s="151" t="s">
        <v>155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2.5" outlineLevel="2" x14ac:dyDescent="0.2">
      <c r="A152" s="158"/>
      <c r="B152" s="159"/>
      <c r="C152" s="185" t="s">
        <v>511</v>
      </c>
      <c r="D152" s="162"/>
      <c r="E152" s="163">
        <v>20.9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157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85" t="s">
        <v>512</v>
      </c>
      <c r="D153" s="162"/>
      <c r="E153" s="163">
        <v>4.4000000000000004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157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85" t="s">
        <v>176</v>
      </c>
      <c r="D154" s="162"/>
      <c r="E154" s="163"/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157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2" x14ac:dyDescent="0.2">
      <c r="A155" s="158"/>
      <c r="B155" s="159"/>
      <c r="C155" s="249"/>
      <c r="D155" s="250"/>
      <c r="E155" s="250"/>
      <c r="F155" s="250"/>
      <c r="G155" s="250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159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1" x14ac:dyDescent="0.2">
      <c r="A156" s="175">
        <v>27</v>
      </c>
      <c r="B156" s="176" t="s">
        <v>340</v>
      </c>
      <c r="C156" s="184" t="s">
        <v>341</v>
      </c>
      <c r="D156" s="177" t="s">
        <v>150</v>
      </c>
      <c r="E156" s="178">
        <v>24.15</v>
      </c>
      <c r="F156" s="179"/>
      <c r="G156" s="180">
        <f>ROUND(E156*F156,2)</f>
        <v>0</v>
      </c>
      <c r="H156" s="179"/>
      <c r="I156" s="180">
        <f>ROUND(E156*H156,2)</f>
        <v>0</v>
      </c>
      <c r="J156" s="179"/>
      <c r="K156" s="180">
        <f>ROUND(E156*J156,2)</f>
        <v>0</v>
      </c>
      <c r="L156" s="180">
        <v>21</v>
      </c>
      <c r="M156" s="180">
        <f>G156*(1+L156/100)</f>
        <v>0</v>
      </c>
      <c r="N156" s="178">
        <v>0.28799999999999998</v>
      </c>
      <c r="O156" s="178">
        <f>ROUND(E156*N156,2)</f>
        <v>6.96</v>
      </c>
      <c r="P156" s="178">
        <v>0</v>
      </c>
      <c r="Q156" s="178">
        <f>ROUND(E156*P156,2)</f>
        <v>0</v>
      </c>
      <c r="R156" s="180" t="s">
        <v>151</v>
      </c>
      <c r="S156" s="180" t="s">
        <v>152</v>
      </c>
      <c r="T156" s="181" t="s">
        <v>152</v>
      </c>
      <c r="U156" s="161">
        <v>2.3E-2</v>
      </c>
      <c r="V156" s="161">
        <f>ROUND(E156*U156,2)</f>
        <v>0.56000000000000005</v>
      </c>
      <c r="W156" s="161"/>
      <c r="X156" s="161" t="s">
        <v>153</v>
      </c>
      <c r="Y156" s="161" t="s">
        <v>154</v>
      </c>
      <c r="Z156" s="151"/>
      <c r="AA156" s="151"/>
      <c r="AB156" s="151"/>
      <c r="AC156" s="151"/>
      <c r="AD156" s="151"/>
      <c r="AE156" s="151"/>
      <c r="AF156" s="151"/>
      <c r="AG156" s="151" t="s">
        <v>155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ht="22.5" outlineLevel="2" x14ac:dyDescent="0.2">
      <c r="A157" s="158"/>
      <c r="B157" s="159"/>
      <c r="C157" s="185" t="s">
        <v>513</v>
      </c>
      <c r="D157" s="162"/>
      <c r="E157" s="163">
        <v>19.95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157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185" t="s">
        <v>514</v>
      </c>
      <c r="D158" s="162"/>
      <c r="E158" s="163">
        <v>4.2</v>
      </c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157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185" t="s">
        <v>176</v>
      </c>
      <c r="D159" s="162"/>
      <c r="E159" s="163"/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157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2" x14ac:dyDescent="0.2">
      <c r="A160" s="158"/>
      <c r="B160" s="159"/>
      <c r="C160" s="249"/>
      <c r="D160" s="250"/>
      <c r="E160" s="250"/>
      <c r="F160" s="250"/>
      <c r="G160" s="250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159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ht="22.5" outlineLevel="1" x14ac:dyDescent="0.2">
      <c r="A161" s="175">
        <v>28</v>
      </c>
      <c r="B161" s="176" t="s">
        <v>219</v>
      </c>
      <c r="C161" s="184" t="s">
        <v>220</v>
      </c>
      <c r="D161" s="177" t="s">
        <v>150</v>
      </c>
      <c r="E161" s="178">
        <v>23.1</v>
      </c>
      <c r="F161" s="179"/>
      <c r="G161" s="180">
        <f>ROUND(E161*F161,2)</f>
        <v>0</v>
      </c>
      <c r="H161" s="179"/>
      <c r="I161" s="180">
        <f>ROUND(E161*H161,2)</f>
        <v>0</v>
      </c>
      <c r="J161" s="179"/>
      <c r="K161" s="180">
        <f>ROUND(E161*J161,2)</f>
        <v>0</v>
      </c>
      <c r="L161" s="180">
        <v>21</v>
      </c>
      <c r="M161" s="180">
        <f>G161*(1+L161/100)</f>
        <v>0</v>
      </c>
      <c r="N161" s="178">
        <v>0.441</v>
      </c>
      <c r="O161" s="178">
        <f>ROUND(E161*N161,2)</f>
        <v>10.19</v>
      </c>
      <c r="P161" s="178">
        <v>0</v>
      </c>
      <c r="Q161" s="178">
        <f>ROUND(E161*P161,2)</f>
        <v>0</v>
      </c>
      <c r="R161" s="180" t="s">
        <v>151</v>
      </c>
      <c r="S161" s="180" t="s">
        <v>152</v>
      </c>
      <c r="T161" s="181" t="s">
        <v>152</v>
      </c>
      <c r="U161" s="161">
        <v>2.9000000000000001E-2</v>
      </c>
      <c r="V161" s="161">
        <f>ROUND(E161*U161,2)</f>
        <v>0.67</v>
      </c>
      <c r="W161" s="161"/>
      <c r="X161" s="161" t="s">
        <v>153</v>
      </c>
      <c r="Y161" s="161" t="s">
        <v>154</v>
      </c>
      <c r="Z161" s="151"/>
      <c r="AA161" s="151"/>
      <c r="AB161" s="151"/>
      <c r="AC161" s="151"/>
      <c r="AD161" s="151"/>
      <c r="AE161" s="151"/>
      <c r="AF161" s="151"/>
      <c r="AG161" s="151" t="s">
        <v>155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2" x14ac:dyDescent="0.2">
      <c r="A162" s="158"/>
      <c r="B162" s="159"/>
      <c r="C162" s="185" t="s">
        <v>515</v>
      </c>
      <c r="D162" s="162"/>
      <c r="E162" s="163">
        <v>23.1</v>
      </c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157</v>
      </c>
      <c r="AH162" s="151">
        <v>5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49"/>
      <c r="D163" s="250"/>
      <c r="E163" s="250"/>
      <c r="F163" s="250"/>
      <c r="G163" s="250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159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75">
        <v>29</v>
      </c>
      <c r="B164" s="176" t="s">
        <v>516</v>
      </c>
      <c r="C164" s="184" t="s">
        <v>517</v>
      </c>
      <c r="D164" s="177" t="s">
        <v>150</v>
      </c>
      <c r="E164" s="178">
        <v>23</v>
      </c>
      <c r="F164" s="179"/>
      <c r="G164" s="180">
        <f>ROUND(E164*F164,2)</f>
        <v>0</v>
      </c>
      <c r="H164" s="179"/>
      <c r="I164" s="180">
        <f>ROUND(E164*H164,2)</f>
        <v>0</v>
      </c>
      <c r="J164" s="179"/>
      <c r="K164" s="180">
        <f>ROUND(E164*J164,2)</f>
        <v>0</v>
      </c>
      <c r="L164" s="180">
        <v>21</v>
      </c>
      <c r="M164" s="180">
        <f>G164*(1+L164/100)</f>
        <v>0</v>
      </c>
      <c r="N164" s="178">
        <v>0.38313999999999998</v>
      </c>
      <c r="O164" s="178">
        <f>ROUND(E164*N164,2)</f>
        <v>8.81</v>
      </c>
      <c r="P164" s="178">
        <v>0</v>
      </c>
      <c r="Q164" s="178">
        <f>ROUND(E164*P164,2)</f>
        <v>0</v>
      </c>
      <c r="R164" s="180" t="s">
        <v>151</v>
      </c>
      <c r="S164" s="180" t="s">
        <v>152</v>
      </c>
      <c r="T164" s="181" t="s">
        <v>152</v>
      </c>
      <c r="U164" s="161">
        <v>2.5999999999999999E-2</v>
      </c>
      <c r="V164" s="161">
        <f>ROUND(E164*U164,2)</f>
        <v>0.6</v>
      </c>
      <c r="W164" s="161"/>
      <c r="X164" s="161" t="s">
        <v>153</v>
      </c>
      <c r="Y164" s="161" t="s">
        <v>154</v>
      </c>
      <c r="Z164" s="151"/>
      <c r="AA164" s="151"/>
      <c r="AB164" s="151"/>
      <c r="AC164" s="151"/>
      <c r="AD164" s="151"/>
      <c r="AE164" s="151"/>
      <c r="AF164" s="151"/>
      <c r="AG164" s="151" t="s">
        <v>155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2" x14ac:dyDescent="0.2">
      <c r="A165" s="158"/>
      <c r="B165" s="159"/>
      <c r="C165" s="251" t="s">
        <v>358</v>
      </c>
      <c r="D165" s="252"/>
      <c r="E165" s="252"/>
      <c r="F165" s="252"/>
      <c r="G165" s="252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165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2" x14ac:dyDescent="0.2">
      <c r="A166" s="158"/>
      <c r="B166" s="159"/>
      <c r="C166" s="185" t="s">
        <v>518</v>
      </c>
      <c r="D166" s="162"/>
      <c r="E166" s="163">
        <v>19</v>
      </c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157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185" t="s">
        <v>519</v>
      </c>
      <c r="D167" s="162"/>
      <c r="E167" s="163">
        <v>4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157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2" x14ac:dyDescent="0.2">
      <c r="A168" s="158"/>
      <c r="B168" s="159"/>
      <c r="C168" s="249"/>
      <c r="D168" s="250"/>
      <c r="E168" s="250"/>
      <c r="F168" s="250"/>
      <c r="G168" s="250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159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 x14ac:dyDescent="0.2">
      <c r="A169" s="175">
        <v>30</v>
      </c>
      <c r="B169" s="176" t="s">
        <v>362</v>
      </c>
      <c r="C169" s="184" t="s">
        <v>363</v>
      </c>
      <c r="D169" s="177" t="s">
        <v>150</v>
      </c>
      <c r="E169" s="178">
        <v>10</v>
      </c>
      <c r="F169" s="179"/>
      <c r="G169" s="180">
        <f>ROUND(E169*F169,2)</f>
        <v>0</v>
      </c>
      <c r="H169" s="179"/>
      <c r="I169" s="180">
        <f>ROUND(E169*H169,2)</f>
        <v>0</v>
      </c>
      <c r="J169" s="179"/>
      <c r="K169" s="180">
        <f>ROUND(E169*J169,2)</f>
        <v>0</v>
      </c>
      <c r="L169" s="180">
        <v>21</v>
      </c>
      <c r="M169" s="180">
        <f>G169*(1+L169/100)</f>
        <v>0</v>
      </c>
      <c r="N169" s="178">
        <v>6.9999999999999999E-4</v>
      </c>
      <c r="O169" s="178">
        <f>ROUND(E169*N169,2)</f>
        <v>0.01</v>
      </c>
      <c r="P169" s="178">
        <v>0</v>
      </c>
      <c r="Q169" s="178">
        <f>ROUND(E169*P169,2)</f>
        <v>0</v>
      </c>
      <c r="R169" s="180" t="s">
        <v>151</v>
      </c>
      <c r="S169" s="180" t="s">
        <v>152</v>
      </c>
      <c r="T169" s="181" t="s">
        <v>152</v>
      </c>
      <c r="U169" s="161">
        <v>2E-3</v>
      </c>
      <c r="V169" s="161">
        <f>ROUND(E169*U169,2)</f>
        <v>0.02</v>
      </c>
      <c r="W169" s="161"/>
      <c r="X169" s="161" t="s">
        <v>153</v>
      </c>
      <c r="Y169" s="161" t="s">
        <v>154</v>
      </c>
      <c r="Z169" s="151"/>
      <c r="AA169" s="151"/>
      <c r="AB169" s="151"/>
      <c r="AC169" s="151"/>
      <c r="AD169" s="151"/>
      <c r="AE169" s="151"/>
      <c r="AF169" s="151"/>
      <c r="AG169" s="151" t="s">
        <v>155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">
      <c r="A170" s="158"/>
      <c r="B170" s="159"/>
      <c r="C170" s="251" t="s">
        <v>364</v>
      </c>
      <c r="D170" s="252"/>
      <c r="E170" s="252"/>
      <c r="F170" s="252"/>
      <c r="G170" s="252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165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2" x14ac:dyDescent="0.2">
      <c r="A171" s="158"/>
      <c r="B171" s="159"/>
      <c r="C171" s="185" t="s">
        <v>520</v>
      </c>
      <c r="D171" s="162"/>
      <c r="E171" s="163">
        <v>10</v>
      </c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157</v>
      </c>
      <c r="AH171" s="151">
        <v>5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2" x14ac:dyDescent="0.2">
      <c r="A172" s="158"/>
      <c r="B172" s="159"/>
      <c r="C172" s="249"/>
      <c r="D172" s="250"/>
      <c r="E172" s="250"/>
      <c r="F172" s="250"/>
      <c r="G172" s="250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159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1" x14ac:dyDescent="0.2">
      <c r="A173" s="175">
        <v>31</v>
      </c>
      <c r="B173" s="176" t="s">
        <v>366</v>
      </c>
      <c r="C173" s="184" t="s">
        <v>367</v>
      </c>
      <c r="D173" s="177" t="s">
        <v>150</v>
      </c>
      <c r="E173" s="178">
        <v>10</v>
      </c>
      <c r="F173" s="179"/>
      <c r="G173" s="180">
        <f>ROUND(E173*F173,2)</f>
        <v>0</v>
      </c>
      <c r="H173" s="179"/>
      <c r="I173" s="180">
        <f>ROUND(E173*H173,2)</f>
        <v>0</v>
      </c>
      <c r="J173" s="179"/>
      <c r="K173" s="180">
        <f>ROUND(E173*J173,2)</f>
        <v>0</v>
      </c>
      <c r="L173" s="180">
        <v>21</v>
      </c>
      <c r="M173" s="180">
        <f>G173*(1+L173/100)</f>
        <v>0</v>
      </c>
      <c r="N173" s="178">
        <v>0.10373</v>
      </c>
      <c r="O173" s="178">
        <f>ROUND(E173*N173,2)</f>
        <v>1.04</v>
      </c>
      <c r="P173" s="178">
        <v>0</v>
      </c>
      <c r="Q173" s="178">
        <f>ROUND(E173*P173,2)</f>
        <v>0</v>
      </c>
      <c r="R173" s="180" t="s">
        <v>151</v>
      </c>
      <c r="S173" s="180" t="s">
        <v>152</v>
      </c>
      <c r="T173" s="181" t="s">
        <v>152</v>
      </c>
      <c r="U173" s="161">
        <v>6.4000000000000001E-2</v>
      </c>
      <c r="V173" s="161">
        <f>ROUND(E173*U173,2)</f>
        <v>0.64</v>
      </c>
      <c r="W173" s="161"/>
      <c r="X173" s="161" t="s">
        <v>153</v>
      </c>
      <c r="Y173" s="161" t="s">
        <v>154</v>
      </c>
      <c r="Z173" s="151"/>
      <c r="AA173" s="151"/>
      <c r="AB173" s="151"/>
      <c r="AC173" s="151"/>
      <c r="AD173" s="151"/>
      <c r="AE173" s="151"/>
      <c r="AF173" s="151"/>
      <c r="AG173" s="151" t="s">
        <v>155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2" x14ac:dyDescent="0.2">
      <c r="A174" s="158"/>
      <c r="B174" s="159"/>
      <c r="C174" s="185" t="s">
        <v>521</v>
      </c>
      <c r="D174" s="162"/>
      <c r="E174" s="163">
        <v>10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157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185" t="s">
        <v>176</v>
      </c>
      <c r="D175" s="162"/>
      <c r="E175" s="163"/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157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2" x14ac:dyDescent="0.2">
      <c r="A176" s="158"/>
      <c r="B176" s="159"/>
      <c r="C176" s="249"/>
      <c r="D176" s="250"/>
      <c r="E176" s="250"/>
      <c r="F176" s="250"/>
      <c r="G176" s="250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159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75">
        <v>32</v>
      </c>
      <c r="B177" s="176" t="s">
        <v>522</v>
      </c>
      <c r="C177" s="184" t="s">
        <v>523</v>
      </c>
      <c r="D177" s="177" t="s">
        <v>150</v>
      </c>
      <c r="E177" s="178">
        <v>22</v>
      </c>
      <c r="F177" s="179"/>
      <c r="G177" s="180">
        <f>ROUND(E177*F177,2)</f>
        <v>0</v>
      </c>
      <c r="H177" s="179"/>
      <c r="I177" s="180">
        <f>ROUND(E177*H177,2)</f>
        <v>0</v>
      </c>
      <c r="J177" s="179"/>
      <c r="K177" s="180">
        <f>ROUND(E177*J177,2)</f>
        <v>0</v>
      </c>
      <c r="L177" s="180">
        <v>21</v>
      </c>
      <c r="M177" s="180">
        <f>G177*(1+L177/100)</f>
        <v>0</v>
      </c>
      <c r="N177" s="178">
        <v>0.54408999999999996</v>
      </c>
      <c r="O177" s="178">
        <f>ROUND(E177*N177,2)</f>
        <v>11.97</v>
      </c>
      <c r="P177" s="178">
        <v>0</v>
      </c>
      <c r="Q177" s="178">
        <f>ROUND(E177*P177,2)</f>
        <v>0</v>
      </c>
      <c r="R177" s="180" t="s">
        <v>151</v>
      </c>
      <c r="S177" s="180" t="s">
        <v>152</v>
      </c>
      <c r="T177" s="181" t="s">
        <v>152</v>
      </c>
      <c r="U177" s="161">
        <v>0.02</v>
      </c>
      <c r="V177" s="161">
        <f>ROUND(E177*U177,2)</f>
        <v>0.44</v>
      </c>
      <c r="W177" s="161"/>
      <c r="X177" s="161" t="s">
        <v>153</v>
      </c>
      <c r="Y177" s="161" t="s">
        <v>154</v>
      </c>
      <c r="Z177" s="151"/>
      <c r="AA177" s="151"/>
      <c r="AB177" s="151"/>
      <c r="AC177" s="151"/>
      <c r="AD177" s="151"/>
      <c r="AE177" s="151"/>
      <c r="AF177" s="151"/>
      <c r="AG177" s="151" t="s">
        <v>155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2" x14ac:dyDescent="0.2">
      <c r="A178" s="158"/>
      <c r="B178" s="159"/>
      <c r="C178" s="185" t="s">
        <v>524</v>
      </c>
      <c r="D178" s="162"/>
      <c r="E178" s="163">
        <v>22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157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185" t="s">
        <v>176</v>
      </c>
      <c r="D179" s="162"/>
      <c r="E179" s="163"/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157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2" x14ac:dyDescent="0.2">
      <c r="A180" s="158"/>
      <c r="B180" s="159"/>
      <c r="C180" s="249"/>
      <c r="D180" s="250"/>
      <c r="E180" s="250"/>
      <c r="F180" s="250"/>
      <c r="G180" s="250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159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75">
        <v>33</v>
      </c>
      <c r="B181" s="176" t="s">
        <v>369</v>
      </c>
      <c r="C181" s="184" t="s">
        <v>370</v>
      </c>
      <c r="D181" s="177" t="s">
        <v>150</v>
      </c>
      <c r="E181" s="178">
        <v>23</v>
      </c>
      <c r="F181" s="179"/>
      <c r="G181" s="180">
        <f>ROUND(E181*F181,2)</f>
        <v>0</v>
      </c>
      <c r="H181" s="179"/>
      <c r="I181" s="180">
        <f>ROUND(E181*H181,2)</f>
        <v>0</v>
      </c>
      <c r="J181" s="179"/>
      <c r="K181" s="180">
        <f>ROUND(E181*J181,2)</f>
        <v>0</v>
      </c>
      <c r="L181" s="180">
        <v>21</v>
      </c>
      <c r="M181" s="180">
        <f>G181*(1+L181/100)</f>
        <v>0</v>
      </c>
      <c r="N181" s="178">
        <v>7.3899999999999993E-2</v>
      </c>
      <c r="O181" s="178">
        <f>ROUND(E181*N181,2)</f>
        <v>1.7</v>
      </c>
      <c r="P181" s="178">
        <v>0</v>
      </c>
      <c r="Q181" s="178">
        <f>ROUND(E181*P181,2)</f>
        <v>0</v>
      </c>
      <c r="R181" s="180" t="s">
        <v>151</v>
      </c>
      <c r="S181" s="180" t="s">
        <v>152</v>
      </c>
      <c r="T181" s="181" t="s">
        <v>152</v>
      </c>
      <c r="U181" s="161">
        <v>0.45200000000000001</v>
      </c>
      <c r="V181" s="161">
        <f>ROUND(E181*U181,2)</f>
        <v>10.4</v>
      </c>
      <c r="W181" s="161"/>
      <c r="X181" s="161" t="s">
        <v>153</v>
      </c>
      <c r="Y181" s="161" t="s">
        <v>154</v>
      </c>
      <c r="Z181" s="151"/>
      <c r="AA181" s="151"/>
      <c r="AB181" s="151"/>
      <c r="AC181" s="151"/>
      <c r="AD181" s="151"/>
      <c r="AE181" s="151"/>
      <c r="AF181" s="151"/>
      <c r="AG181" s="151" t="s">
        <v>155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2" x14ac:dyDescent="0.2">
      <c r="A182" s="158"/>
      <c r="B182" s="159"/>
      <c r="C182" s="251" t="s">
        <v>371</v>
      </c>
      <c r="D182" s="252"/>
      <c r="E182" s="252"/>
      <c r="F182" s="252"/>
      <c r="G182" s="252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165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82" t="str">
        <f>C182</f>
        <v>s provedením lože z kameniva drceného, s vyplněním spár, s dvojitým hutněním a se smetením přebytečného materiálu na krajnici. S dodáním hmot pro lože a výplň spár.</v>
      </c>
      <c r="BB182" s="151"/>
      <c r="BC182" s="151"/>
      <c r="BD182" s="151"/>
      <c r="BE182" s="151"/>
      <c r="BF182" s="151"/>
      <c r="BG182" s="151"/>
      <c r="BH182" s="151"/>
    </row>
    <row r="183" spans="1:60" outlineLevel="2" x14ac:dyDescent="0.2">
      <c r="A183" s="158"/>
      <c r="B183" s="159"/>
      <c r="C183" s="185" t="s">
        <v>518</v>
      </c>
      <c r="D183" s="162"/>
      <c r="E183" s="163">
        <v>19</v>
      </c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157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185" t="s">
        <v>519</v>
      </c>
      <c r="D184" s="162"/>
      <c r="E184" s="163">
        <v>4</v>
      </c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157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185" t="s">
        <v>176</v>
      </c>
      <c r="D185" s="162"/>
      <c r="E185" s="163"/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157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2" x14ac:dyDescent="0.2">
      <c r="A186" s="158"/>
      <c r="B186" s="159"/>
      <c r="C186" s="249"/>
      <c r="D186" s="250"/>
      <c r="E186" s="250"/>
      <c r="F186" s="250"/>
      <c r="G186" s="250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159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ht="22.5" outlineLevel="1" x14ac:dyDescent="0.2">
      <c r="A187" s="175">
        <v>34</v>
      </c>
      <c r="B187" s="176" t="s">
        <v>525</v>
      </c>
      <c r="C187" s="184" t="s">
        <v>526</v>
      </c>
      <c r="D187" s="177" t="s">
        <v>150</v>
      </c>
      <c r="E187" s="178">
        <v>4.2</v>
      </c>
      <c r="F187" s="179"/>
      <c r="G187" s="180">
        <f>ROUND(E187*F187,2)</f>
        <v>0</v>
      </c>
      <c r="H187" s="179"/>
      <c r="I187" s="180">
        <f>ROUND(E187*H187,2)</f>
        <v>0</v>
      </c>
      <c r="J187" s="179"/>
      <c r="K187" s="180">
        <f>ROUND(E187*J187,2)</f>
        <v>0</v>
      </c>
      <c r="L187" s="180">
        <v>21</v>
      </c>
      <c r="M187" s="180">
        <f>G187*(1+L187/100)</f>
        <v>0</v>
      </c>
      <c r="N187" s="178">
        <v>0.13150000000000001</v>
      </c>
      <c r="O187" s="178">
        <f>ROUND(E187*N187,2)</f>
        <v>0.55000000000000004</v>
      </c>
      <c r="P187" s="178">
        <v>0</v>
      </c>
      <c r="Q187" s="178">
        <f>ROUND(E187*P187,2)</f>
        <v>0</v>
      </c>
      <c r="R187" s="180" t="s">
        <v>198</v>
      </c>
      <c r="S187" s="180" t="s">
        <v>152</v>
      </c>
      <c r="T187" s="181" t="s">
        <v>152</v>
      </c>
      <c r="U187" s="161">
        <v>0</v>
      </c>
      <c r="V187" s="161">
        <f>ROUND(E187*U187,2)</f>
        <v>0</v>
      </c>
      <c r="W187" s="161"/>
      <c r="X187" s="161" t="s">
        <v>200</v>
      </c>
      <c r="Y187" s="161" t="s">
        <v>154</v>
      </c>
      <c r="Z187" s="151"/>
      <c r="AA187" s="151"/>
      <c r="AB187" s="151"/>
      <c r="AC187" s="151"/>
      <c r="AD187" s="151"/>
      <c r="AE187" s="151"/>
      <c r="AF187" s="151"/>
      <c r="AG187" s="151" t="s">
        <v>201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">
      <c r="A188" s="158"/>
      <c r="B188" s="159"/>
      <c r="C188" s="185" t="s">
        <v>514</v>
      </c>
      <c r="D188" s="162"/>
      <c r="E188" s="163">
        <v>4.2</v>
      </c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157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2" x14ac:dyDescent="0.2">
      <c r="A189" s="158"/>
      <c r="B189" s="159"/>
      <c r="C189" s="249"/>
      <c r="D189" s="250"/>
      <c r="E189" s="250"/>
      <c r="F189" s="250"/>
      <c r="G189" s="250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159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75">
        <v>35</v>
      </c>
      <c r="B190" s="176" t="s">
        <v>527</v>
      </c>
      <c r="C190" s="184" t="s">
        <v>380</v>
      </c>
      <c r="D190" s="177" t="s">
        <v>150</v>
      </c>
      <c r="E190" s="178">
        <v>19.95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78">
        <v>0.13100000000000001</v>
      </c>
      <c r="O190" s="178">
        <f>ROUND(E190*N190,2)</f>
        <v>2.61</v>
      </c>
      <c r="P190" s="178">
        <v>0</v>
      </c>
      <c r="Q190" s="178">
        <f>ROUND(E190*P190,2)</f>
        <v>0</v>
      </c>
      <c r="R190" s="180" t="s">
        <v>198</v>
      </c>
      <c r="S190" s="180" t="s">
        <v>152</v>
      </c>
      <c r="T190" s="181" t="s">
        <v>152</v>
      </c>
      <c r="U190" s="161">
        <v>0</v>
      </c>
      <c r="V190" s="161">
        <f>ROUND(E190*U190,2)</f>
        <v>0</v>
      </c>
      <c r="W190" s="161"/>
      <c r="X190" s="161" t="s">
        <v>200</v>
      </c>
      <c r="Y190" s="161" t="s">
        <v>154</v>
      </c>
      <c r="Z190" s="151"/>
      <c r="AA190" s="151"/>
      <c r="AB190" s="151"/>
      <c r="AC190" s="151"/>
      <c r="AD190" s="151"/>
      <c r="AE190" s="151"/>
      <c r="AF190" s="151"/>
      <c r="AG190" s="151" t="s">
        <v>201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22.5" outlineLevel="2" x14ac:dyDescent="0.2">
      <c r="A191" s="158"/>
      <c r="B191" s="159"/>
      <c r="C191" s="185" t="s">
        <v>513</v>
      </c>
      <c r="D191" s="162"/>
      <c r="E191" s="163">
        <v>19.95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157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185" t="s">
        <v>176</v>
      </c>
      <c r="D192" s="162"/>
      <c r="E192" s="163"/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157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2" x14ac:dyDescent="0.2">
      <c r="A193" s="158"/>
      <c r="B193" s="159"/>
      <c r="C193" s="249"/>
      <c r="D193" s="250"/>
      <c r="E193" s="250"/>
      <c r="F193" s="250"/>
      <c r="G193" s="250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159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x14ac:dyDescent="0.2">
      <c r="A194" s="168" t="s">
        <v>146</v>
      </c>
      <c r="B194" s="169" t="s">
        <v>100</v>
      </c>
      <c r="C194" s="183" t="s">
        <v>101</v>
      </c>
      <c r="D194" s="170"/>
      <c r="E194" s="171"/>
      <c r="F194" s="172"/>
      <c r="G194" s="172">
        <f>SUMIF(AG195:AG235,"&lt;&gt;NOR",G195:G235)</f>
        <v>0</v>
      </c>
      <c r="H194" s="172"/>
      <c r="I194" s="172">
        <f>SUM(I195:I235)</f>
        <v>0</v>
      </c>
      <c r="J194" s="172"/>
      <c r="K194" s="172">
        <f>SUM(K195:K235)</f>
        <v>0</v>
      </c>
      <c r="L194" s="172"/>
      <c r="M194" s="172">
        <f>SUM(M195:M235)</f>
        <v>0</v>
      </c>
      <c r="N194" s="171"/>
      <c r="O194" s="171">
        <f>SUM(O195:O235)</f>
        <v>8.2100000000000009</v>
      </c>
      <c r="P194" s="171"/>
      <c r="Q194" s="171">
        <f>SUM(Q195:Q235)</f>
        <v>0</v>
      </c>
      <c r="R194" s="172"/>
      <c r="S194" s="172"/>
      <c r="T194" s="173"/>
      <c r="U194" s="167"/>
      <c r="V194" s="167">
        <f>SUM(V195:V235)</f>
        <v>9.9100000000000019</v>
      </c>
      <c r="W194" s="167"/>
      <c r="X194" s="167"/>
      <c r="Y194" s="167"/>
      <c r="AG194" t="s">
        <v>147</v>
      </c>
    </row>
    <row r="195" spans="1:60" ht="22.5" outlineLevel="1" x14ac:dyDescent="0.2">
      <c r="A195" s="175">
        <v>36</v>
      </c>
      <c r="B195" s="176" t="s">
        <v>405</v>
      </c>
      <c r="C195" s="184" t="s">
        <v>406</v>
      </c>
      <c r="D195" s="177" t="s">
        <v>289</v>
      </c>
      <c r="E195" s="178">
        <v>32</v>
      </c>
      <c r="F195" s="179"/>
      <c r="G195" s="180">
        <f>ROUND(E195*F195,2)</f>
        <v>0</v>
      </c>
      <c r="H195" s="179"/>
      <c r="I195" s="180">
        <f>ROUND(E195*H195,2)</f>
        <v>0</v>
      </c>
      <c r="J195" s="179"/>
      <c r="K195" s="180">
        <f>ROUND(E195*J195,2)</f>
        <v>0</v>
      </c>
      <c r="L195" s="180">
        <v>21</v>
      </c>
      <c r="M195" s="180">
        <f>G195*(1+L195/100)</f>
        <v>0</v>
      </c>
      <c r="N195" s="178">
        <v>0.10471</v>
      </c>
      <c r="O195" s="178">
        <f>ROUND(E195*N195,2)</f>
        <v>3.35</v>
      </c>
      <c r="P195" s="178">
        <v>0</v>
      </c>
      <c r="Q195" s="178">
        <f>ROUND(E195*P195,2)</f>
        <v>0</v>
      </c>
      <c r="R195" s="180" t="s">
        <v>151</v>
      </c>
      <c r="S195" s="180" t="s">
        <v>152</v>
      </c>
      <c r="T195" s="181" t="s">
        <v>152</v>
      </c>
      <c r="U195" s="161">
        <v>8.5000000000000006E-2</v>
      </c>
      <c r="V195" s="161">
        <f>ROUND(E195*U195,2)</f>
        <v>2.72</v>
      </c>
      <c r="W195" s="161"/>
      <c r="X195" s="161" t="s">
        <v>153</v>
      </c>
      <c r="Y195" s="161" t="s">
        <v>154</v>
      </c>
      <c r="Z195" s="151"/>
      <c r="AA195" s="151"/>
      <c r="AB195" s="151"/>
      <c r="AC195" s="151"/>
      <c r="AD195" s="151"/>
      <c r="AE195" s="151"/>
      <c r="AF195" s="151"/>
      <c r="AG195" s="151" t="s">
        <v>155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2" x14ac:dyDescent="0.2">
      <c r="A196" s="158"/>
      <c r="B196" s="159"/>
      <c r="C196" s="251" t="s">
        <v>407</v>
      </c>
      <c r="D196" s="252"/>
      <c r="E196" s="252"/>
      <c r="F196" s="252"/>
      <c r="G196" s="252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165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2" x14ac:dyDescent="0.2">
      <c r="A197" s="158"/>
      <c r="B197" s="159"/>
      <c r="C197" s="185" t="s">
        <v>528</v>
      </c>
      <c r="D197" s="162"/>
      <c r="E197" s="163">
        <v>32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157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185" t="s">
        <v>158</v>
      </c>
      <c r="D198" s="162"/>
      <c r="E198" s="163"/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157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2" x14ac:dyDescent="0.2">
      <c r="A199" s="158"/>
      <c r="B199" s="159"/>
      <c r="C199" s="249"/>
      <c r="D199" s="250"/>
      <c r="E199" s="250"/>
      <c r="F199" s="250"/>
      <c r="G199" s="250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159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 x14ac:dyDescent="0.2">
      <c r="A200" s="175">
        <v>37</v>
      </c>
      <c r="B200" s="176" t="s">
        <v>409</v>
      </c>
      <c r="C200" s="184" t="s">
        <v>410</v>
      </c>
      <c r="D200" s="177" t="s">
        <v>289</v>
      </c>
      <c r="E200" s="178">
        <v>20</v>
      </c>
      <c r="F200" s="179"/>
      <c r="G200" s="180">
        <f>ROUND(E200*F200,2)</f>
        <v>0</v>
      </c>
      <c r="H200" s="179"/>
      <c r="I200" s="180">
        <f>ROUND(E200*H200,2)</f>
        <v>0</v>
      </c>
      <c r="J200" s="179"/>
      <c r="K200" s="180">
        <f>ROUND(E200*J200,2)</f>
        <v>0</v>
      </c>
      <c r="L200" s="180">
        <v>21</v>
      </c>
      <c r="M200" s="180">
        <f>G200*(1+L200/100)</f>
        <v>0</v>
      </c>
      <c r="N200" s="178">
        <v>0.188</v>
      </c>
      <c r="O200" s="178">
        <f>ROUND(E200*N200,2)</f>
        <v>3.76</v>
      </c>
      <c r="P200" s="178">
        <v>0</v>
      </c>
      <c r="Q200" s="178">
        <f>ROUND(E200*P200,2)</f>
        <v>0</v>
      </c>
      <c r="R200" s="180" t="s">
        <v>151</v>
      </c>
      <c r="S200" s="180" t="s">
        <v>152</v>
      </c>
      <c r="T200" s="181" t="s">
        <v>152</v>
      </c>
      <c r="U200" s="161">
        <v>0.27</v>
      </c>
      <c r="V200" s="161">
        <f>ROUND(E200*U200,2)</f>
        <v>5.4</v>
      </c>
      <c r="W200" s="161"/>
      <c r="X200" s="161" t="s">
        <v>153</v>
      </c>
      <c r="Y200" s="161" t="s">
        <v>154</v>
      </c>
      <c r="Z200" s="151"/>
      <c r="AA200" s="151"/>
      <c r="AB200" s="151"/>
      <c r="AC200" s="151"/>
      <c r="AD200" s="151"/>
      <c r="AE200" s="151"/>
      <c r="AF200" s="151"/>
      <c r="AG200" s="151" t="s">
        <v>155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2" x14ac:dyDescent="0.2">
      <c r="A201" s="158"/>
      <c r="B201" s="159"/>
      <c r="C201" s="251" t="s">
        <v>411</v>
      </c>
      <c r="D201" s="252"/>
      <c r="E201" s="252"/>
      <c r="F201" s="252"/>
      <c r="G201" s="252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165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2" x14ac:dyDescent="0.2">
      <c r="A202" s="158"/>
      <c r="B202" s="159"/>
      <c r="C202" s="185" t="s">
        <v>529</v>
      </c>
      <c r="D202" s="162"/>
      <c r="E202" s="163">
        <v>1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157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185" t="s">
        <v>530</v>
      </c>
      <c r="D203" s="162"/>
      <c r="E203" s="163">
        <v>9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157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185" t="s">
        <v>531</v>
      </c>
      <c r="D204" s="162"/>
      <c r="E204" s="163">
        <v>10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157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185" t="s">
        <v>176</v>
      </c>
      <c r="D205" s="162"/>
      <c r="E205" s="163"/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157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2" x14ac:dyDescent="0.2">
      <c r="A206" s="158"/>
      <c r="B206" s="159"/>
      <c r="C206" s="249"/>
      <c r="D206" s="250"/>
      <c r="E206" s="250"/>
      <c r="F206" s="250"/>
      <c r="G206" s="250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159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22.5" outlineLevel="1" x14ac:dyDescent="0.2">
      <c r="A207" s="175">
        <v>38</v>
      </c>
      <c r="B207" s="176" t="s">
        <v>417</v>
      </c>
      <c r="C207" s="184" t="s">
        <v>418</v>
      </c>
      <c r="D207" s="177" t="s">
        <v>289</v>
      </c>
      <c r="E207" s="178">
        <v>21</v>
      </c>
      <c r="F207" s="179"/>
      <c r="G207" s="180">
        <f>ROUND(E207*F207,2)</f>
        <v>0</v>
      </c>
      <c r="H207" s="179"/>
      <c r="I207" s="180">
        <f>ROUND(E207*H207,2)</f>
        <v>0</v>
      </c>
      <c r="J207" s="179"/>
      <c r="K207" s="180">
        <f>ROUND(E207*J207,2)</f>
        <v>0</v>
      </c>
      <c r="L207" s="180">
        <v>21</v>
      </c>
      <c r="M207" s="180">
        <f>G207*(1+L207/100)</f>
        <v>0</v>
      </c>
      <c r="N207" s="178">
        <v>2.0000000000000002E-5</v>
      </c>
      <c r="O207" s="178">
        <f>ROUND(E207*N207,2)</f>
        <v>0</v>
      </c>
      <c r="P207" s="178">
        <v>0</v>
      </c>
      <c r="Q207" s="178">
        <f>ROUND(E207*P207,2)</f>
        <v>0</v>
      </c>
      <c r="R207" s="180" t="s">
        <v>151</v>
      </c>
      <c r="S207" s="180" t="s">
        <v>152</v>
      </c>
      <c r="T207" s="181" t="s">
        <v>152</v>
      </c>
      <c r="U207" s="161">
        <v>0.03</v>
      </c>
      <c r="V207" s="161">
        <f>ROUND(E207*U207,2)</f>
        <v>0.63</v>
      </c>
      <c r="W207" s="161"/>
      <c r="X207" s="161" t="s">
        <v>153</v>
      </c>
      <c r="Y207" s="161" t="s">
        <v>154</v>
      </c>
      <c r="Z207" s="151"/>
      <c r="AA207" s="151"/>
      <c r="AB207" s="151"/>
      <c r="AC207" s="151"/>
      <c r="AD207" s="151"/>
      <c r="AE207" s="151"/>
      <c r="AF207" s="151"/>
      <c r="AG207" s="151" t="s">
        <v>155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2" x14ac:dyDescent="0.2">
      <c r="A208" s="158"/>
      <c r="B208" s="159"/>
      <c r="C208" s="251" t="s">
        <v>419</v>
      </c>
      <c r="D208" s="252"/>
      <c r="E208" s="252"/>
      <c r="F208" s="252"/>
      <c r="G208" s="252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165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2" x14ac:dyDescent="0.2">
      <c r="A209" s="158"/>
      <c r="B209" s="159"/>
      <c r="C209" s="185" t="s">
        <v>532</v>
      </c>
      <c r="D209" s="162"/>
      <c r="E209" s="163">
        <v>21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157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85" t="s">
        <v>158</v>
      </c>
      <c r="D210" s="162"/>
      <c r="E210" s="163"/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157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2" x14ac:dyDescent="0.2">
      <c r="A211" s="158"/>
      <c r="B211" s="159"/>
      <c r="C211" s="249"/>
      <c r="D211" s="250"/>
      <c r="E211" s="250"/>
      <c r="F211" s="250"/>
      <c r="G211" s="250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159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75">
        <v>39</v>
      </c>
      <c r="B212" s="176" t="s">
        <v>421</v>
      </c>
      <c r="C212" s="184" t="s">
        <v>422</v>
      </c>
      <c r="D212" s="177" t="s">
        <v>289</v>
      </c>
      <c r="E212" s="178">
        <v>21</v>
      </c>
      <c r="F212" s="179"/>
      <c r="G212" s="180">
        <f>ROUND(E212*F212,2)</f>
        <v>0</v>
      </c>
      <c r="H212" s="179"/>
      <c r="I212" s="180">
        <f>ROUND(E212*H212,2)</f>
        <v>0</v>
      </c>
      <c r="J212" s="179"/>
      <c r="K212" s="180">
        <f>ROUND(E212*J212,2)</f>
        <v>0</v>
      </c>
      <c r="L212" s="180">
        <v>21</v>
      </c>
      <c r="M212" s="180">
        <f>G212*(1+L212/100)</f>
        <v>0</v>
      </c>
      <c r="N212" s="178">
        <v>0</v>
      </c>
      <c r="O212" s="178">
        <f>ROUND(E212*N212,2)</f>
        <v>0</v>
      </c>
      <c r="P212" s="178">
        <v>0</v>
      </c>
      <c r="Q212" s="178">
        <f>ROUND(E212*P212,2)</f>
        <v>0</v>
      </c>
      <c r="R212" s="180" t="s">
        <v>151</v>
      </c>
      <c r="S212" s="180" t="s">
        <v>152</v>
      </c>
      <c r="T212" s="181" t="s">
        <v>152</v>
      </c>
      <c r="U212" s="161">
        <v>5.5E-2</v>
      </c>
      <c r="V212" s="161">
        <f>ROUND(E212*U212,2)</f>
        <v>1.1599999999999999</v>
      </c>
      <c r="W212" s="161"/>
      <c r="X212" s="161" t="s">
        <v>153</v>
      </c>
      <c r="Y212" s="161" t="s">
        <v>154</v>
      </c>
      <c r="Z212" s="151"/>
      <c r="AA212" s="151"/>
      <c r="AB212" s="151"/>
      <c r="AC212" s="151"/>
      <c r="AD212" s="151"/>
      <c r="AE212" s="151"/>
      <c r="AF212" s="151"/>
      <c r="AG212" s="151" t="s">
        <v>155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2" x14ac:dyDescent="0.2">
      <c r="A213" s="158"/>
      <c r="B213" s="159"/>
      <c r="C213" s="251" t="s">
        <v>423</v>
      </c>
      <c r="D213" s="252"/>
      <c r="E213" s="252"/>
      <c r="F213" s="252"/>
      <c r="G213" s="252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165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2" x14ac:dyDescent="0.2">
      <c r="A214" s="158"/>
      <c r="B214" s="159"/>
      <c r="C214" s="185" t="s">
        <v>533</v>
      </c>
      <c r="D214" s="162"/>
      <c r="E214" s="163">
        <v>21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157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">
      <c r="A215" s="158"/>
      <c r="B215" s="159"/>
      <c r="C215" s="185" t="s">
        <v>158</v>
      </c>
      <c r="D215" s="162"/>
      <c r="E215" s="163"/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157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">
      <c r="A216" s="158"/>
      <c r="B216" s="159"/>
      <c r="C216" s="249"/>
      <c r="D216" s="250"/>
      <c r="E216" s="250"/>
      <c r="F216" s="250"/>
      <c r="G216" s="250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159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33.75" outlineLevel="1" x14ac:dyDescent="0.2">
      <c r="A217" s="175">
        <v>40</v>
      </c>
      <c r="B217" s="176" t="s">
        <v>425</v>
      </c>
      <c r="C217" s="184" t="s">
        <v>426</v>
      </c>
      <c r="D217" s="177" t="s">
        <v>197</v>
      </c>
      <c r="E217" s="178">
        <v>5.2500000000000003E-3</v>
      </c>
      <c r="F217" s="179"/>
      <c r="G217" s="180">
        <f>ROUND(E217*F217,2)</f>
        <v>0</v>
      </c>
      <c r="H217" s="179"/>
      <c r="I217" s="180">
        <f>ROUND(E217*H217,2)</f>
        <v>0</v>
      </c>
      <c r="J217" s="179"/>
      <c r="K217" s="180">
        <f>ROUND(E217*J217,2)</f>
        <v>0</v>
      </c>
      <c r="L217" s="180">
        <v>21</v>
      </c>
      <c r="M217" s="180">
        <f>G217*(1+L217/100)</f>
        <v>0</v>
      </c>
      <c r="N217" s="178">
        <v>1</v>
      </c>
      <c r="O217" s="178">
        <f>ROUND(E217*N217,2)</f>
        <v>0.01</v>
      </c>
      <c r="P217" s="178">
        <v>0</v>
      </c>
      <c r="Q217" s="178">
        <f>ROUND(E217*P217,2)</f>
        <v>0</v>
      </c>
      <c r="R217" s="180" t="s">
        <v>198</v>
      </c>
      <c r="S217" s="180" t="s">
        <v>152</v>
      </c>
      <c r="T217" s="181" t="s">
        <v>152</v>
      </c>
      <c r="U217" s="161">
        <v>0</v>
      </c>
      <c r="V217" s="161">
        <f>ROUND(E217*U217,2)</f>
        <v>0</v>
      </c>
      <c r="W217" s="161"/>
      <c r="X217" s="161" t="s">
        <v>200</v>
      </c>
      <c r="Y217" s="161" t="s">
        <v>154</v>
      </c>
      <c r="Z217" s="151"/>
      <c r="AA217" s="151"/>
      <c r="AB217" s="151"/>
      <c r="AC217" s="151"/>
      <c r="AD217" s="151"/>
      <c r="AE217" s="151"/>
      <c r="AF217" s="151"/>
      <c r="AG217" s="151" t="s">
        <v>201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2" x14ac:dyDescent="0.2">
      <c r="A218" s="158"/>
      <c r="B218" s="159"/>
      <c r="C218" s="185" t="s">
        <v>534</v>
      </c>
      <c r="D218" s="162"/>
      <c r="E218" s="163">
        <v>5.2500000000000003E-3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157</v>
      </c>
      <c r="AH218" s="151">
        <v>5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2" x14ac:dyDescent="0.2">
      <c r="A219" s="158"/>
      <c r="B219" s="159"/>
      <c r="C219" s="249"/>
      <c r="D219" s="250"/>
      <c r="E219" s="250"/>
      <c r="F219" s="250"/>
      <c r="G219" s="250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159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 x14ac:dyDescent="0.2">
      <c r="A220" s="175">
        <v>41</v>
      </c>
      <c r="B220" s="176" t="s">
        <v>428</v>
      </c>
      <c r="C220" s="184" t="s">
        <v>429</v>
      </c>
      <c r="D220" s="177" t="s">
        <v>245</v>
      </c>
      <c r="E220" s="178">
        <v>10.5</v>
      </c>
      <c r="F220" s="179"/>
      <c r="G220" s="180">
        <f>ROUND(E220*F220,2)</f>
        <v>0</v>
      </c>
      <c r="H220" s="179"/>
      <c r="I220" s="180">
        <f>ROUND(E220*H220,2)</f>
        <v>0</v>
      </c>
      <c r="J220" s="179"/>
      <c r="K220" s="180">
        <f>ROUND(E220*J220,2)</f>
        <v>0</v>
      </c>
      <c r="L220" s="180">
        <v>21</v>
      </c>
      <c r="M220" s="180">
        <f>G220*(1+L220/100)</f>
        <v>0</v>
      </c>
      <c r="N220" s="178">
        <v>5.4170000000000003E-2</v>
      </c>
      <c r="O220" s="178">
        <f>ROUND(E220*N220,2)</f>
        <v>0.56999999999999995</v>
      </c>
      <c r="P220" s="178">
        <v>0</v>
      </c>
      <c r="Q220" s="178">
        <f>ROUND(E220*P220,2)</f>
        <v>0</v>
      </c>
      <c r="R220" s="180" t="s">
        <v>198</v>
      </c>
      <c r="S220" s="180" t="s">
        <v>152</v>
      </c>
      <c r="T220" s="181" t="s">
        <v>152</v>
      </c>
      <c r="U220" s="161">
        <v>0</v>
      </c>
      <c r="V220" s="161">
        <f>ROUND(E220*U220,2)</f>
        <v>0</v>
      </c>
      <c r="W220" s="161"/>
      <c r="X220" s="161" t="s">
        <v>200</v>
      </c>
      <c r="Y220" s="161" t="s">
        <v>154</v>
      </c>
      <c r="Z220" s="151"/>
      <c r="AA220" s="151"/>
      <c r="AB220" s="151"/>
      <c r="AC220" s="151"/>
      <c r="AD220" s="151"/>
      <c r="AE220" s="151"/>
      <c r="AF220" s="151"/>
      <c r="AG220" s="151" t="s">
        <v>201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2" x14ac:dyDescent="0.2">
      <c r="A221" s="158"/>
      <c r="B221" s="159"/>
      <c r="C221" s="185" t="s">
        <v>535</v>
      </c>
      <c r="D221" s="162"/>
      <c r="E221" s="163">
        <v>10.5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157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85" t="s">
        <v>176</v>
      </c>
      <c r="D222" s="162"/>
      <c r="E222" s="163"/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157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2" x14ac:dyDescent="0.2">
      <c r="A223" s="158"/>
      <c r="B223" s="159"/>
      <c r="C223" s="249"/>
      <c r="D223" s="250"/>
      <c r="E223" s="250"/>
      <c r="F223" s="250"/>
      <c r="G223" s="250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159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1" x14ac:dyDescent="0.2">
      <c r="A224" s="175">
        <v>42</v>
      </c>
      <c r="B224" s="176" t="s">
        <v>435</v>
      </c>
      <c r="C224" s="184" t="s">
        <v>436</v>
      </c>
      <c r="D224" s="177" t="s">
        <v>245</v>
      </c>
      <c r="E224" s="178">
        <v>9.4499999999999993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21</v>
      </c>
      <c r="M224" s="180">
        <f>G224*(1+L224/100)</f>
        <v>0</v>
      </c>
      <c r="N224" s="178">
        <v>4.2099999999999999E-2</v>
      </c>
      <c r="O224" s="178">
        <f>ROUND(E224*N224,2)</f>
        <v>0.4</v>
      </c>
      <c r="P224" s="178">
        <v>0</v>
      </c>
      <c r="Q224" s="178">
        <f>ROUND(E224*P224,2)</f>
        <v>0</v>
      </c>
      <c r="R224" s="180" t="s">
        <v>198</v>
      </c>
      <c r="S224" s="180" t="s">
        <v>152</v>
      </c>
      <c r="T224" s="181" t="s">
        <v>152</v>
      </c>
      <c r="U224" s="161">
        <v>0</v>
      </c>
      <c r="V224" s="161">
        <f>ROUND(E224*U224,2)</f>
        <v>0</v>
      </c>
      <c r="W224" s="161"/>
      <c r="X224" s="161" t="s">
        <v>200</v>
      </c>
      <c r="Y224" s="161" t="s">
        <v>154</v>
      </c>
      <c r="Z224" s="151"/>
      <c r="AA224" s="151"/>
      <c r="AB224" s="151"/>
      <c r="AC224" s="151"/>
      <c r="AD224" s="151"/>
      <c r="AE224" s="151"/>
      <c r="AF224" s="151"/>
      <c r="AG224" s="151" t="s">
        <v>201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2" x14ac:dyDescent="0.2">
      <c r="A225" s="158"/>
      <c r="B225" s="159"/>
      <c r="C225" s="185" t="s">
        <v>536</v>
      </c>
      <c r="D225" s="162"/>
      <c r="E225" s="163">
        <v>9.4499999999999993</v>
      </c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157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85" t="s">
        <v>176</v>
      </c>
      <c r="D226" s="162"/>
      <c r="E226" s="163"/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157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2" x14ac:dyDescent="0.2">
      <c r="A227" s="158"/>
      <c r="B227" s="159"/>
      <c r="C227" s="249"/>
      <c r="D227" s="250"/>
      <c r="E227" s="250"/>
      <c r="F227" s="250"/>
      <c r="G227" s="250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159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1" x14ac:dyDescent="0.2">
      <c r="A228" s="175">
        <v>43</v>
      </c>
      <c r="B228" s="176" t="s">
        <v>438</v>
      </c>
      <c r="C228" s="184" t="s">
        <v>439</v>
      </c>
      <c r="D228" s="177" t="s">
        <v>245</v>
      </c>
      <c r="E228" s="178">
        <v>1.05</v>
      </c>
      <c r="F228" s="179"/>
      <c r="G228" s="180">
        <f>ROUND(E228*F228,2)</f>
        <v>0</v>
      </c>
      <c r="H228" s="179"/>
      <c r="I228" s="180">
        <f>ROUND(E228*H228,2)</f>
        <v>0</v>
      </c>
      <c r="J228" s="179"/>
      <c r="K228" s="180">
        <f>ROUND(E228*J228,2)</f>
        <v>0</v>
      </c>
      <c r="L228" s="180">
        <v>21</v>
      </c>
      <c r="M228" s="180">
        <f>G228*(1+L228/100)</f>
        <v>0</v>
      </c>
      <c r="N228" s="178">
        <v>5.6099999999999997E-2</v>
      </c>
      <c r="O228" s="178">
        <f>ROUND(E228*N228,2)</f>
        <v>0.06</v>
      </c>
      <c r="P228" s="178">
        <v>0</v>
      </c>
      <c r="Q228" s="178">
        <f>ROUND(E228*P228,2)</f>
        <v>0</v>
      </c>
      <c r="R228" s="180" t="s">
        <v>198</v>
      </c>
      <c r="S228" s="180" t="s">
        <v>152</v>
      </c>
      <c r="T228" s="181" t="s">
        <v>152</v>
      </c>
      <c r="U228" s="161">
        <v>0</v>
      </c>
      <c r="V228" s="161">
        <f>ROUND(E228*U228,2)</f>
        <v>0</v>
      </c>
      <c r="W228" s="161"/>
      <c r="X228" s="161" t="s">
        <v>200</v>
      </c>
      <c r="Y228" s="161" t="s">
        <v>154</v>
      </c>
      <c r="Z228" s="151"/>
      <c r="AA228" s="151"/>
      <c r="AB228" s="151"/>
      <c r="AC228" s="151"/>
      <c r="AD228" s="151"/>
      <c r="AE228" s="151"/>
      <c r="AF228" s="151"/>
      <c r="AG228" s="151" t="s">
        <v>201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2" x14ac:dyDescent="0.2">
      <c r="A229" s="158"/>
      <c r="B229" s="159"/>
      <c r="C229" s="185" t="s">
        <v>537</v>
      </c>
      <c r="D229" s="162"/>
      <c r="E229" s="163">
        <v>1.05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157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">
      <c r="A230" s="158"/>
      <c r="B230" s="159"/>
      <c r="C230" s="185" t="s">
        <v>176</v>
      </c>
      <c r="D230" s="162"/>
      <c r="E230" s="163"/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157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2" x14ac:dyDescent="0.2">
      <c r="A231" s="158"/>
      <c r="B231" s="159"/>
      <c r="C231" s="249"/>
      <c r="D231" s="250"/>
      <c r="E231" s="250"/>
      <c r="F231" s="250"/>
      <c r="G231" s="250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159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ht="22.5" outlineLevel="1" x14ac:dyDescent="0.2">
      <c r="A232" s="175">
        <v>44</v>
      </c>
      <c r="B232" s="176" t="s">
        <v>441</v>
      </c>
      <c r="C232" s="184" t="s">
        <v>442</v>
      </c>
      <c r="D232" s="177" t="s">
        <v>245</v>
      </c>
      <c r="E232" s="178">
        <v>1.05</v>
      </c>
      <c r="F232" s="179"/>
      <c r="G232" s="180">
        <f>ROUND(E232*F232,2)</f>
        <v>0</v>
      </c>
      <c r="H232" s="179"/>
      <c r="I232" s="180">
        <f>ROUND(E232*H232,2)</f>
        <v>0</v>
      </c>
      <c r="J232" s="179"/>
      <c r="K232" s="180">
        <f>ROUND(E232*J232,2)</f>
        <v>0</v>
      </c>
      <c r="L232" s="180">
        <v>21</v>
      </c>
      <c r="M232" s="180">
        <f>G232*(1+L232/100)</f>
        <v>0</v>
      </c>
      <c r="N232" s="178">
        <v>5.6099999999999997E-2</v>
      </c>
      <c r="O232" s="178">
        <f>ROUND(E232*N232,2)</f>
        <v>0.06</v>
      </c>
      <c r="P232" s="178">
        <v>0</v>
      </c>
      <c r="Q232" s="178">
        <f>ROUND(E232*P232,2)</f>
        <v>0</v>
      </c>
      <c r="R232" s="180" t="s">
        <v>198</v>
      </c>
      <c r="S232" s="180" t="s">
        <v>152</v>
      </c>
      <c r="T232" s="181" t="s">
        <v>152</v>
      </c>
      <c r="U232" s="161">
        <v>0</v>
      </c>
      <c r="V232" s="161">
        <f>ROUND(E232*U232,2)</f>
        <v>0</v>
      </c>
      <c r="W232" s="161"/>
      <c r="X232" s="161" t="s">
        <v>200</v>
      </c>
      <c r="Y232" s="161" t="s">
        <v>154</v>
      </c>
      <c r="Z232" s="151"/>
      <c r="AA232" s="151"/>
      <c r="AB232" s="151"/>
      <c r="AC232" s="151"/>
      <c r="AD232" s="151"/>
      <c r="AE232" s="151"/>
      <c r="AF232" s="151"/>
      <c r="AG232" s="151" t="s">
        <v>201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2" x14ac:dyDescent="0.2">
      <c r="A233" s="158"/>
      <c r="B233" s="159"/>
      <c r="C233" s="185" t="s">
        <v>537</v>
      </c>
      <c r="D233" s="162"/>
      <c r="E233" s="163">
        <v>1.05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157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">
      <c r="A234" s="158"/>
      <c r="B234" s="159"/>
      <c r="C234" s="185" t="s">
        <v>176</v>
      </c>
      <c r="D234" s="162"/>
      <c r="E234" s="163"/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157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2" x14ac:dyDescent="0.2">
      <c r="A235" s="158"/>
      <c r="B235" s="159"/>
      <c r="C235" s="249"/>
      <c r="D235" s="250"/>
      <c r="E235" s="250"/>
      <c r="F235" s="250"/>
      <c r="G235" s="250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159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x14ac:dyDescent="0.2">
      <c r="A236" s="168" t="s">
        <v>146</v>
      </c>
      <c r="B236" s="169" t="s">
        <v>104</v>
      </c>
      <c r="C236" s="183" t="s">
        <v>105</v>
      </c>
      <c r="D236" s="170"/>
      <c r="E236" s="171"/>
      <c r="F236" s="172"/>
      <c r="G236" s="172">
        <f>SUMIF(AG237:AG247,"&lt;&gt;NOR",G237:G247)</f>
        <v>0</v>
      </c>
      <c r="H236" s="172"/>
      <c r="I236" s="172">
        <f>SUM(I237:I247)</f>
        <v>0</v>
      </c>
      <c r="J236" s="172"/>
      <c r="K236" s="172">
        <f>SUM(K237:K247)</f>
        <v>0</v>
      </c>
      <c r="L236" s="172"/>
      <c r="M236" s="172">
        <f>SUM(M237:M247)</f>
        <v>0</v>
      </c>
      <c r="N236" s="171"/>
      <c r="O236" s="171">
        <f>SUM(O237:O247)</f>
        <v>0</v>
      </c>
      <c r="P236" s="171"/>
      <c r="Q236" s="171">
        <f>SUM(Q237:Q247)</f>
        <v>0</v>
      </c>
      <c r="R236" s="172"/>
      <c r="S236" s="172"/>
      <c r="T236" s="173"/>
      <c r="U236" s="167"/>
      <c r="V236" s="167">
        <f>SUM(V237:V247)</f>
        <v>6.72</v>
      </c>
      <c r="W236" s="167"/>
      <c r="X236" s="167"/>
      <c r="Y236" s="167"/>
      <c r="AG236" t="s">
        <v>147</v>
      </c>
    </row>
    <row r="237" spans="1:60" ht="22.5" outlineLevel="1" x14ac:dyDescent="0.2">
      <c r="A237" s="175">
        <v>45</v>
      </c>
      <c r="B237" s="176" t="s">
        <v>468</v>
      </c>
      <c r="C237" s="184" t="s">
        <v>469</v>
      </c>
      <c r="D237" s="177" t="s">
        <v>289</v>
      </c>
      <c r="E237" s="178">
        <v>58</v>
      </c>
      <c r="F237" s="179"/>
      <c r="G237" s="180">
        <f>ROUND(E237*F237,2)</f>
        <v>0</v>
      </c>
      <c r="H237" s="179"/>
      <c r="I237" s="180">
        <f>ROUND(E237*H237,2)</f>
        <v>0</v>
      </c>
      <c r="J237" s="179"/>
      <c r="K237" s="180">
        <f>ROUND(E237*J237,2)</f>
        <v>0</v>
      </c>
      <c r="L237" s="180">
        <v>21</v>
      </c>
      <c r="M237" s="180">
        <f>G237*(1+L237/100)</f>
        <v>0</v>
      </c>
      <c r="N237" s="178">
        <v>0</v>
      </c>
      <c r="O237" s="178">
        <f>ROUND(E237*N237,2)</f>
        <v>0</v>
      </c>
      <c r="P237" s="178">
        <v>0</v>
      </c>
      <c r="Q237" s="178">
        <f>ROUND(E237*P237,2)</f>
        <v>0</v>
      </c>
      <c r="R237" s="180" t="s">
        <v>151</v>
      </c>
      <c r="S237" s="180" t="s">
        <v>152</v>
      </c>
      <c r="T237" s="181" t="s">
        <v>152</v>
      </c>
      <c r="U237" s="161">
        <v>0.09</v>
      </c>
      <c r="V237" s="161">
        <f>ROUND(E237*U237,2)</f>
        <v>5.22</v>
      </c>
      <c r="W237" s="161"/>
      <c r="X237" s="161" t="s">
        <v>153</v>
      </c>
      <c r="Y237" s="161" t="s">
        <v>154</v>
      </c>
      <c r="Z237" s="151"/>
      <c r="AA237" s="151"/>
      <c r="AB237" s="151"/>
      <c r="AC237" s="151"/>
      <c r="AD237" s="151"/>
      <c r="AE237" s="151"/>
      <c r="AF237" s="151"/>
      <c r="AG237" s="151" t="s">
        <v>155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2" x14ac:dyDescent="0.2">
      <c r="A238" s="158"/>
      <c r="B238" s="159"/>
      <c r="C238" s="251" t="s">
        <v>470</v>
      </c>
      <c r="D238" s="252"/>
      <c r="E238" s="252"/>
      <c r="F238" s="252"/>
      <c r="G238" s="252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165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82" t="str">
        <f>C238</f>
        <v>krajníků, desek nebo panelů od spojovacího materiálu s odklizením a uložením očištěných hmot a spojovacího materiálu na skládku na vzdálenost do 10 m</v>
      </c>
      <c r="BB238" s="151"/>
      <c r="BC238" s="151"/>
      <c r="BD238" s="151"/>
      <c r="BE238" s="151"/>
      <c r="BF238" s="151"/>
      <c r="BG238" s="151"/>
      <c r="BH238" s="151"/>
    </row>
    <row r="239" spans="1:60" outlineLevel="2" x14ac:dyDescent="0.2">
      <c r="A239" s="158"/>
      <c r="B239" s="159"/>
      <c r="C239" s="185" t="s">
        <v>538</v>
      </c>
      <c r="D239" s="162"/>
      <c r="E239" s="163">
        <v>40</v>
      </c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157</v>
      </c>
      <c r="AH239" s="151">
        <v>5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3" x14ac:dyDescent="0.2">
      <c r="A240" s="158"/>
      <c r="B240" s="159"/>
      <c r="C240" s="185" t="s">
        <v>539</v>
      </c>
      <c r="D240" s="162"/>
      <c r="E240" s="163">
        <v>18</v>
      </c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157</v>
      </c>
      <c r="AH240" s="151">
        <v>5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ht="22.5" outlineLevel="3" x14ac:dyDescent="0.2">
      <c r="A241" s="158"/>
      <c r="B241" s="159"/>
      <c r="C241" s="185" t="s">
        <v>472</v>
      </c>
      <c r="D241" s="162"/>
      <c r="E241" s="163"/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157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2" x14ac:dyDescent="0.2">
      <c r="A242" s="158"/>
      <c r="B242" s="159"/>
      <c r="C242" s="249"/>
      <c r="D242" s="250"/>
      <c r="E242" s="250"/>
      <c r="F242" s="250"/>
      <c r="G242" s="250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159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175">
        <v>46</v>
      </c>
      <c r="B243" s="176" t="s">
        <v>473</v>
      </c>
      <c r="C243" s="184" t="s">
        <v>474</v>
      </c>
      <c r="D243" s="177" t="s">
        <v>150</v>
      </c>
      <c r="E243" s="178">
        <v>13</v>
      </c>
      <c r="F243" s="179"/>
      <c r="G243" s="180">
        <f>ROUND(E243*F243,2)</f>
        <v>0</v>
      </c>
      <c r="H243" s="179"/>
      <c r="I243" s="180">
        <f>ROUND(E243*H243,2)</f>
        <v>0</v>
      </c>
      <c r="J243" s="179"/>
      <c r="K243" s="180">
        <f>ROUND(E243*J243,2)</f>
        <v>0</v>
      </c>
      <c r="L243" s="180">
        <v>21</v>
      </c>
      <c r="M243" s="180">
        <f>G243*(1+L243/100)</f>
        <v>0</v>
      </c>
      <c r="N243" s="178">
        <v>0</v>
      </c>
      <c r="O243" s="178">
        <f>ROUND(E243*N243,2)</f>
        <v>0</v>
      </c>
      <c r="P243" s="178">
        <v>0</v>
      </c>
      <c r="Q243" s="178">
        <f>ROUND(E243*P243,2)</f>
        <v>0</v>
      </c>
      <c r="R243" s="180" t="s">
        <v>151</v>
      </c>
      <c r="S243" s="180" t="s">
        <v>152</v>
      </c>
      <c r="T243" s="181" t="s">
        <v>152</v>
      </c>
      <c r="U243" s="161">
        <v>0.115</v>
      </c>
      <c r="V243" s="161">
        <f>ROUND(E243*U243,2)</f>
        <v>1.5</v>
      </c>
      <c r="W243" s="161"/>
      <c r="X243" s="161" t="s">
        <v>153</v>
      </c>
      <c r="Y243" s="161" t="s">
        <v>154</v>
      </c>
      <c r="Z243" s="151"/>
      <c r="AA243" s="151"/>
      <c r="AB243" s="151"/>
      <c r="AC243" s="151"/>
      <c r="AD243" s="151"/>
      <c r="AE243" s="151"/>
      <c r="AF243" s="151"/>
      <c r="AG243" s="151" t="s">
        <v>155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2" x14ac:dyDescent="0.2">
      <c r="A244" s="158"/>
      <c r="B244" s="159"/>
      <c r="C244" s="251" t="s">
        <v>470</v>
      </c>
      <c r="D244" s="252"/>
      <c r="E244" s="252"/>
      <c r="F244" s="252"/>
      <c r="G244" s="252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165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82" t="str">
        <f>C244</f>
        <v>krajníků, desek nebo panelů od spojovacího materiálu s odklizením a uložením očištěných hmot a spojovacího materiálu na skládku na vzdálenost do 10 m</v>
      </c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">
      <c r="A245" s="158"/>
      <c r="B245" s="159"/>
      <c r="C245" s="185" t="s">
        <v>478</v>
      </c>
      <c r="D245" s="162"/>
      <c r="E245" s="163">
        <v>13</v>
      </c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157</v>
      </c>
      <c r="AH245" s="151">
        <v>5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3" x14ac:dyDescent="0.2">
      <c r="A246" s="158"/>
      <c r="B246" s="159"/>
      <c r="C246" s="185" t="s">
        <v>475</v>
      </c>
      <c r="D246" s="162"/>
      <c r="E246" s="163"/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157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2" x14ac:dyDescent="0.2">
      <c r="A247" s="158"/>
      <c r="B247" s="159"/>
      <c r="C247" s="249"/>
      <c r="D247" s="250"/>
      <c r="E247" s="250"/>
      <c r="F247" s="250"/>
      <c r="G247" s="250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159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x14ac:dyDescent="0.2">
      <c r="A248" s="168" t="s">
        <v>146</v>
      </c>
      <c r="B248" s="169" t="s">
        <v>106</v>
      </c>
      <c r="C248" s="183" t="s">
        <v>107</v>
      </c>
      <c r="D248" s="170"/>
      <c r="E248" s="171"/>
      <c r="F248" s="172"/>
      <c r="G248" s="172">
        <f>SUMIF(AG249:AG251,"&lt;&gt;NOR",G249:G251)</f>
        <v>0</v>
      </c>
      <c r="H248" s="172"/>
      <c r="I248" s="172">
        <f>SUM(I249:I251)</f>
        <v>0</v>
      </c>
      <c r="J248" s="172"/>
      <c r="K248" s="172">
        <f>SUM(K249:K251)</f>
        <v>0</v>
      </c>
      <c r="L248" s="172"/>
      <c r="M248" s="172">
        <f>SUM(M249:M251)</f>
        <v>0</v>
      </c>
      <c r="N248" s="171"/>
      <c r="O248" s="171">
        <f>SUM(O249:O251)</f>
        <v>0</v>
      </c>
      <c r="P248" s="171"/>
      <c r="Q248" s="171">
        <f>SUM(Q249:Q251)</f>
        <v>0</v>
      </c>
      <c r="R248" s="172"/>
      <c r="S248" s="172"/>
      <c r="T248" s="173"/>
      <c r="U248" s="167"/>
      <c r="V248" s="167">
        <f>SUM(V249:V251)</f>
        <v>1.3</v>
      </c>
      <c r="W248" s="167"/>
      <c r="X248" s="167"/>
      <c r="Y248" s="167"/>
      <c r="AG248" t="s">
        <v>147</v>
      </c>
    </row>
    <row r="249" spans="1:60" outlineLevel="1" x14ac:dyDescent="0.2">
      <c r="A249" s="175">
        <v>47</v>
      </c>
      <c r="B249" s="176" t="s">
        <v>226</v>
      </c>
      <c r="C249" s="184" t="s">
        <v>227</v>
      </c>
      <c r="D249" s="177" t="s">
        <v>197</v>
      </c>
      <c r="E249" s="178">
        <v>81.550629999999998</v>
      </c>
      <c r="F249" s="179"/>
      <c r="G249" s="180">
        <f>ROUND(E249*F249,2)</f>
        <v>0</v>
      </c>
      <c r="H249" s="179"/>
      <c r="I249" s="180">
        <f>ROUND(E249*H249,2)</f>
        <v>0</v>
      </c>
      <c r="J249" s="179"/>
      <c r="K249" s="180">
        <f>ROUND(E249*J249,2)</f>
        <v>0</v>
      </c>
      <c r="L249" s="180">
        <v>21</v>
      </c>
      <c r="M249" s="180">
        <f>G249*(1+L249/100)</f>
        <v>0</v>
      </c>
      <c r="N249" s="178">
        <v>0</v>
      </c>
      <c r="O249" s="178">
        <f>ROUND(E249*N249,2)</f>
        <v>0</v>
      </c>
      <c r="P249" s="178">
        <v>0</v>
      </c>
      <c r="Q249" s="178">
        <f>ROUND(E249*P249,2)</f>
        <v>0</v>
      </c>
      <c r="R249" s="180" t="s">
        <v>151</v>
      </c>
      <c r="S249" s="180" t="s">
        <v>152</v>
      </c>
      <c r="T249" s="181" t="s">
        <v>152</v>
      </c>
      <c r="U249" s="161">
        <v>1.6E-2</v>
      </c>
      <c r="V249" s="161">
        <f>ROUND(E249*U249,2)</f>
        <v>1.3</v>
      </c>
      <c r="W249" s="161"/>
      <c r="X249" s="161" t="s">
        <v>228</v>
      </c>
      <c r="Y249" s="161" t="s">
        <v>154</v>
      </c>
      <c r="Z249" s="151"/>
      <c r="AA249" s="151"/>
      <c r="AB249" s="151"/>
      <c r="AC249" s="151"/>
      <c r="AD249" s="151"/>
      <c r="AE249" s="151"/>
      <c r="AF249" s="151"/>
      <c r="AG249" s="151" t="s">
        <v>229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2" x14ac:dyDescent="0.2">
      <c r="A250" s="158"/>
      <c r="B250" s="159"/>
      <c r="C250" s="251" t="s">
        <v>230</v>
      </c>
      <c r="D250" s="252"/>
      <c r="E250" s="252"/>
      <c r="F250" s="252"/>
      <c r="G250" s="252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165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2" x14ac:dyDescent="0.2">
      <c r="A251" s="158"/>
      <c r="B251" s="159"/>
      <c r="C251" s="249"/>
      <c r="D251" s="250"/>
      <c r="E251" s="250"/>
      <c r="F251" s="250"/>
      <c r="G251" s="250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159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x14ac:dyDescent="0.2">
      <c r="A252" s="168" t="s">
        <v>146</v>
      </c>
      <c r="B252" s="169" t="s">
        <v>114</v>
      </c>
      <c r="C252" s="183" t="s">
        <v>115</v>
      </c>
      <c r="D252" s="170"/>
      <c r="E252" s="171"/>
      <c r="F252" s="172"/>
      <c r="G252" s="172">
        <f>SUMIF(AG253:AG260,"&lt;&gt;NOR",G253:G260)</f>
        <v>0</v>
      </c>
      <c r="H252" s="172"/>
      <c r="I252" s="172">
        <f>SUM(I253:I260)</f>
        <v>0</v>
      </c>
      <c r="J252" s="172"/>
      <c r="K252" s="172">
        <f>SUM(K253:K260)</f>
        <v>0</v>
      </c>
      <c r="L252" s="172"/>
      <c r="M252" s="172">
        <f>SUM(M253:M260)</f>
        <v>0</v>
      </c>
      <c r="N252" s="171"/>
      <c r="O252" s="171">
        <f>SUM(O253:O260)</f>
        <v>0</v>
      </c>
      <c r="P252" s="171"/>
      <c r="Q252" s="171">
        <f>SUM(Q253:Q260)</f>
        <v>0</v>
      </c>
      <c r="R252" s="172"/>
      <c r="S252" s="172"/>
      <c r="T252" s="173"/>
      <c r="U252" s="167"/>
      <c r="V252" s="167">
        <f>SUM(V253:V260)</f>
        <v>21.15</v>
      </c>
      <c r="W252" s="167"/>
      <c r="X252" s="167"/>
      <c r="Y252" s="167"/>
      <c r="AG252" t="s">
        <v>147</v>
      </c>
    </row>
    <row r="253" spans="1:60" outlineLevel="1" x14ac:dyDescent="0.2">
      <c r="A253" s="175">
        <v>48</v>
      </c>
      <c r="B253" s="176" t="s">
        <v>249</v>
      </c>
      <c r="C253" s="184" t="s">
        <v>250</v>
      </c>
      <c r="D253" s="177" t="s">
        <v>197</v>
      </c>
      <c r="E253" s="178">
        <v>43.154000000000003</v>
      </c>
      <c r="F253" s="179"/>
      <c r="G253" s="180">
        <f>ROUND(E253*F253,2)</f>
        <v>0</v>
      </c>
      <c r="H253" s="179"/>
      <c r="I253" s="180">
        <f>ROUND(E253*H253,2)</f>
        <v>0</v>
      </c>
      <c r="J253" s="179"/>
      <c r="K253" s="180">
        <f>ROUND(E253*J253,2)</f>
        <v>0</v>
      </c>
      <c r="L253" s="180">
        <v>21</v>
      </c>
      <c r="M253" s="180">
        <f>G253*(1+L253/100)</f>
        <v>0</v>
      </c>
      <c r="N253" s="178">
        <v>0</v>
      </c>
      <c r="O253" s="178">
        <f>ROUND(E253*N253,2)</f>
        <v>0</v>
      </c>
      <c r="P253" s="178">
        <v>0</v>
      </c>
      <c r="Q253" s="178">
        <f>ROUND(E253*P253,2)</f>
        <v>0</v>
      </c>
      <c r="R253" s="180" t="s">
        <v>251</v>
      </c>
      <c r="S253" s="180" t="s">
        <v>152</v>
      </c>
      <c r="T253" s="181" t="s">
        <v>152</v>
      </c>
      <c r="U253" s="161">
        <v>0.49</v>
      </c>
      <c r="V253" s="161">
        <f>ROUND(E253*U253,2)</f>
        <v>21.15</v>
      </c>
      <c r="W253" s="161"/>
      <c r="X253" s="161" t="s">
        <v>252</v>
      </c>
      <c r="Y253" s="161" t="s">
        <v>154</v>
      </c>
      <c r="Z253" s="151"/>
      <c r="AA253" s="151"/>
      <c r="AB253" s="151"/>
      <c r="AC253" s="151"/>
      <c r="AD253" s="151"/>
      <c r="AE253" s="151"/>
      <c r="AF253" s="151"/>
      <c r="AG253" s="151" t="s">
        <v>253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2" x14ac:dyDescent="0.2">
      <c r="A254" s="158"/>
      <c r="B254" s="159"/>
      <c r="C254" s="253" t="s">
        <v>254</v>
      </c>
      <c r="D254" s="254"/>
      <c r="E254" s="254"/>
      <c r="F254" s="254"/>
      <c r="G254" s="254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255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2" x14ac:dyDescent="0.2">
      <c r="A255" s="158"/>
      <c r="B255" s="159"/>
      <c r="C255" s="249"/>
      <c r="D255" s="250"/>
      <c r="E255" s="250"/>
      <c r="F255" s="250"/>
      <c r="G255" s="250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159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75">
        <v>49</v>
      </c>
      <c r="B256" s="176" t="s">
        <v>256</v>
      </c>
      <c r="C256" s="184" t="s">
        <v>257</v>
      </c>
      <c r="D256" s="177" t="s">
        <v>197</v>
      </c>
      <c r="E256" s="178">
        <v>388.38600000000002</v>
      </c>
      <c r="F256" s="179"/>
      <c r="G256" s="180">
        <f>ROUND(E256*F256,2)</f>
        <v>0</v>
      </c>
      <c r="H256" s="179"/>
      <c r="I256" s="180">
        <f>ROUND(E256*H256,2)</f>
        <v>0</v>
      </c>
      <c r="J256" s="179"/>
      <c r="K256" s="180">
        <f>ROUND(E256*J256,2)</f>
        <v>0</v>
      </c>
      <c r="L256" s="180">
        <v>21</v>
      </c>
      <c r="M256" s="180">
        <f>G256*(1+L256/100)</f>
        <v>0</v>
      </c>
      <c r="N256" s="178">
        <v>0</v>
      </c>
      <c r="O256" s="178">
        <f>ROUND(E256*N256,2)</f>
        <v>0</v>
      </c>
      <c r="P256" s="178">
        <v>0</v>
      </c>
      <c r="Q256" s="178">
        <f>ROUND(E256*P256,2)</f>
        <v>0</v>
      </c>
      <c r="R256" s="180" t="s">
        <v>251</v>
      </c>
      <c r="S256" s="180" t="s">
        <v>152</v>
      </c>
      <c r="T256" s="181" t="s">
        <v>152</v>
      </c>
      <c r="U256" s="161">
        <v>0</v>
      </c>
      <c r="V256" s="161">
        <f>ROUND(E256*U256,2)</f>
        <v>0</v>
      </c>
      <c r="W256" s="161"/>
      <c r="X256" s="161" t="s">
        <v>252</v>
      </c>
      <c r="Y256" s="161" t="s">
        <v>154</v>
      </c>
      <c r="Z256" s="151"/>
      <c r="AA256" s="151"/>
      <c r="AB256" s="151"/>
      <c r="AC256" s="151"/>
      <c r="AD256" s="151"/>
      <c r="AE256" s="151"/>
      <c r="AF256" s="151"/>
      <c r="AG256" s="151" t="s">
        <v>253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2" x14ac:dyDescent="0.2">
      <c r="A257" s="158"/>
      <c r="B257" s="159"/>
      <c r="C257" s="255"/>
      <c r="D257" s="256"/>
      <c r="E257" s="256"/>
      <c r="F257" s="256"/>
      <c r="G257" s="256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159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ht="22.5" outlineLevel="1" x14ac:dyDescent="0.2">
      <c r="A258" s="175">
        <v>50</v>
      </c>
      <c r="B258" s="176" t="s">
        <v>258</v>
      </c>
      <c r="C258" s="184" t="s">
        <v>259</v>
      </c>
      <c r="D258" s="177" t="s">
        <v>197</v>
      </c>
      <c r="E258" s="178">
        <v>43.154000000000003</v>
      </c>
      <c r="F258" s="179"/>
      <c r="G258" s="180">
        <f>ROUND(E258*F258,2)</f>
        <v>0</v>
      </c>
      <c r="H258" s="179"/>
      <c r="I258" s="180">
        <f>ROUND(E258*H258,2)</f>
        <v>0</v>
      </c>
      <c r="J258" s="179"/>
      <c r="K258" s="180">
        <f>ROUND(E258*J258,2)</f>
        <v>0</v>
      </c>
      <c r="L258" s="180">
        <v>21</v>
      </c>
      <c r="M258" s="180">
        <f>G258*(1+L258/100)</f>
        <v>0</v>
      </c>
      <c r="N258" s="178">
        <v>0</v>
      </c>
      <c r="O258" s="178">
        <f>ROUND(E258*N258,2)</f>
        <v>0</v>
      </c>
      <c r="P258" s="178">
        <v>0</v>
      </c>
      <c r="Q258" s="178">
        <f>ROUND(E258*P258,2)</f>
        <v>0</v>
      </c>
      <c r="R258" s="180" t="s">
        <v>251</v>
      </c>
      <c r="S258" s="180" t="s">
        <v>152</v>
      </c>
      <c r="T258" s="181" t="s">
        <v>152</v>
      </c>
      <c r="U258" s="161">
        <v>0</v>
      </c>
      <c r="V258" s="161">
        <f>ROUND(E258*U258,2)</f>
        <v>0</v>
      </c>
      <c r="W258" s="161"/>
      <c r="X258" s="161" t="s">
        <v>252</v>
      </c>
      <c r="Y258" s="161" t="s">
        <v>154</v>
      </c>
      <c r="Z258" s="151"/>
      <c r="AA258" s="151"/>
      <c r="AB258" s="151"/>
      <c r="AC258" s="151"/>
      <c r="AD258" s="151"/>
      <c r="AE258" s="151"/>
      <c r="AF258" s="151"/>
      <c r="AG258" s="151" t="s">
        <v>253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2" x14ac:dyDescent="0.2">
      <c r="A259" s="158"/>
      <c r="B259" s="159"/>
      <c r="C259" s="253" t="s">
        <v>260</v>
      </c>
      <c r="D259" s="254"/>
      <c r="E259" s="254"/>
      <c r="F259" s="254"/>
      <c r="G259" s="254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255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2" x14ac:dyDescent="0.2">
      <c r="A260" s="158"/>
      <c r="B260" s="159"/>
      <c r="C260" s="249"/>
      <c r="D260" s="250"/>
      <c r="E260" s="250"/>
      <c r="F260" s="250"/>
      <c r="G260" s="250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159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x14ac:dyDescent="0.2">
      <c r="A261" s="3"/>
      <c r="B261" s="4"/>
      <c r="C261" s="186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AE261">
        <v>15</v>
      </c>
      <c r="AF261">
        <v>21</v>
      </c>
      <c r="AG261" t="s">
        <v>132</v>
      </c>
    </row>
    <row r="262" spans="1:60" x14ac:dyDescent="0.2">
      <c r="A262" s="154"/>
      <c r="B262" s="155" t="s">
        <v>29</v>
      </c>
      <c r="C262" s="187"/>
      <c r="D262" s="156"/>
      <c r="E262" s="157"/>
      <c r="F262" s="157"/>
      <c r="G262" s="174">
        <f>G8+G101+G150+G194+G236+G248+G252</f>
        <v>0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AE262">
        <f>SUMIF(L7:L260,AE261,G7:G260)</f>
        <v>0</v>
      </c>
      <c r="AF262">
        <f>SUMIF(L7:L260,AF261,G7:G260)</f>
        <v>0</v>
      </c>
      <c r="AG262" t="s">
        <v>261</v>
      </c>
    </row>
    <row r="263" spans="1:60" x14ac:dyDescent="0.2">
      <c r="C263" s="188"/>
      <c r="D263" s="10"/>
      <c r="AG263" t="s">
        <v>262</v>
      </c>
    </row>
    <row r="264" spans="1:60" x14ac:dyDescent="0.2">
      <c r="D264" s="10"/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 formatRows="0"/>
  <mergeCells count="83">
    <mergeCell ref="C13:G13"/>
    <mergeCell ref="A1:G1"/>
    <mergeCell ref="C2:G2"/>
    <mergeCell ref="C3:G3"/>
    <mergeCell ref="C4:G4"/>
    <mergeCell ref="C10:G10"/>
    <mergeCell ref="C55:G55"/>
    <mergeCell ref="C19:G19"/>
    <mergeCell ref="C26:G26"/>
    <mergeCell ref="C31:G31"/>
    <mergeCell ref="C33:G33"/>
    <mergeCell ref="C37:G37"/>
    <mergeCell ref="C39:G39"/>
    <mergeCell ref="C43:G43"/>
    <mergeCell ref="C45:G45"/>
    <mergeCell ref="C48:G48"/>
    <mergeCell ref="C50:G50"/>
    <mergeCell ref="C53:G53"/>
    <mergeCell ref="C92:G92"/>
    <mergeCell ref="C57:G57"/>
    <mergeCell ref="C59:G59"/>
    <mergeCell ref="C67:G67"/>
    <mergeCell ref="C69:G69"/>
    <mergeCell ref="C72:G72"/>
    <mergeCell ref="C75:G75"/>
    <mergeCell ref="C77:G77"/>
    <mergeCell ref="C80:G80"/>
    <mergeCell ref="C85:G85"/>
    <mergeCell ref="C87:G87"/>
    <mergeCell ref="C90:G90"/>
    <mergeCell ref="C128:G128"/>
    <mergeCell ref="C93:G93"/>
    <mergeCell ref="C96:G96"/>
    <mergeCell ref="C98:G98"/>
    <mergeCell ref="C100:G100"/>
    <mergeCell ref="C103:G103"/>
    <mergeCell ref="C109:G109"/>
    <mergeCell ref="C111:G111"/>
    <mergeCell ref="C115:G115"/>
    <mergeCell ref="C117:G117"/>
    <mergeCell ref="C121:G121"/>
    <mergeCell ref="C126:G126"/>
    <mergeCell ref="C176:G176"/>
    <mergeCell ref="C134:G134"/>
    <mergeCell ref="C139:G139"/>
    <mergeCell ref="C144:G144"/>
    <mergeCell ref="C149:G149"/>
    <mergeCell ref="C155:G155"/>
    <mergeCell ref="C160:G160"/>
    <mergeCell ref="C163:G163"/>
    <mergeCell ref="C165:G165"/>
    <mergeCell ref="C168:G168"/>
    <mergeCell ref="C170:G170"/>
    <mergeCell ref="C172:G172"/>
    <mergeCell ref="C213:G213"/>
    <mergeCell ref="C180:G180"/>
    <mergeCell ref="C182:G182"/>
    <mergeCell ref="C186:G186"/>
    <mergeCell ref="C189:G189"/>
    <mergeCell ref="C193:G193"/>
    <mergeCell ref="C196:G196"/>
    <mergeCell ref="C199:G199"/>
    <mergeCell ref="C201:G201"/>
    <mergeCell ref="C206:G206"/>
    <mergeCell ref="C208:G208"/>
    <mergeCell ref="C211:G211"/>
    <mergeCell ref="C251:G251"/>
    <mergeCell ref="C216:G216"/>
    <mergeCell ref="C219:G219"/>
    <mergeCell ref="C223:G223"/>
    <mergeCell ref="C227:G227"/>
    <mergeCell ref="C231:G231"/>
    <mergeCell ref="C235:G235"/>
    <mergeCell ref="C238:G238"/>
    <mergeCell ref="C242:G242"/>
    <mergeCell ref="C244:G244"/>
    <mergeCell ref="C247:G247"/>
    <mergeCell ref="C250:G250"/>
    <mergeCell ref="C254:G254"/>
    <mergeCell ref="C255:G255"/>
    <mergeCell ref="C257:G257"/>
    <mergeCell ref="C259:G259"/>
    <mergeCell ref="C260:G26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50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50" t="s">
        <v>8</v>
      </c>
      <c r="B3" s="49" t="s">
        <v>55</v>
      </c>
      <c r="C3" s="258" t="s">
        <v>56</v>
      </c>
      <c r="D3" s="259"/>
      <c r="E3" s="259"/>
      <c r="F3" s="259"/>
      <c r="G3" s="260"/>
      <c r="AC3" s="125" t="s">
        <v>121</v>
      </c>
      <c r="AG3" t="s">
        <v>122</v>
      </c>
    </row>
    <row r="4" spans="1:60" ht="24.95" customHeight="1" x14ac:dyDescent="0.2">
      <c r="A4" s="144" t="s">
        <v>9</v>
      </c>
      <c r="B4" s="145" t="s">
        <v>57</v>
      </c>
      <c r="C4" s="261" t="s">
        <v>58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7" t="s">
        <v>124</v>
      </c>
      <c r="B6" s="149" t="s">
        <v>125</v>
      </c>
      <c r="C6" s="149" t="s">
        <v>126</v>
      </c>
      <c r="D6" s="148" t="s">
        <v>127</v>
      </c>
      <c r="E6" s="147" t="s">
        <v>128</v>
      </c>
      <c r="F6" s="146" t="s">
        <v>129</v>
      </c>
      <c r="G6" s="147" t="s">
        <v>29</v>
      </c>
      <c r="H6" s="150" t="s">
        <v>30</v>
      </c>
      <c r="I6" s="150" t="s">
        <v>130</v>
      </c>
      <c r="J6" s="150" t="s">
        <v>31</v>
      </c>
      <c r="K6" s="150" t="s">
        <v>131</v>
      </c>
      <c r="L6" s="150" t="s">
        <v>132</v>
      </c>
      <c r="M6" s="150" t="s">
        <v>133</v>
      </c>
      <c r="N6" s="150" t="s">
        <v>134</v>
      </c>
      <c r="O6" s="150" t="s">
        <v>135</v>
      </c>
      <c r="P6" s="150" t="s">
        <v>136</v>
      </c>
      <c r="Q6" s="150" t="s">
        <v>137</v>
      </c>
      <c r="R6" s="150" t="s">
        <v>138</v>
      </c>
      <c r="S6" s="150" t="s">
        <v>139</v>
      </c>
      <c r="T6" s="150" t="s">
        <v>140</v>
      </c>
      <c r="U6" s="150" t="s">
        <v>141</v>
      </c>
      <c r="V6" s="150" t="s">
        <v>142</v>
      </c>
      <c r="W6" s="150" t="s">
        <v>143</v>
      </c>
      <c r="X6" s="150" t="s">
        <v>144</v>
      </c>
      <c r="Y6" s="150" t="s">
        <v>145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8" t="s">
        <v>146</v>
      </c>
      <c r="B8" s="169" t="s">
        <v>82</v>
      </c>
      <c r="C8" s="183" t="s">
        <v>83</v>
      </c>
      <c r="D8" s="170"/>
      <c r="E8" s="171"/>
      <c r="F8" s="172"/>
      <c r="G8" s="172">
        <f>SUMIF(AG9:AG24,"&lt;&gt;NOR",G9:G24)</f>
        <v>0</v>
      </c>
      <c r="H8" s="172"/>
      <c r="I8" s="172">
        <f>SUM(I9:I24)</f>
        <v>0</v>
      </c>
      <c r="J8" s="172"/>
      <c r="K8" s="172">
        <f>SUM(K9:K24)</f>
        <v>0</v>
      </c>
      <c r="L8" s="172"/>
      <c r="M8" s="172">
        <f>SUM(M9:M24)</f>
        <v>0</v>
      </c>
      <c r="N8" s="171"/>
      <c r="O8" s="171">
        <f>SUM(O9:O24)</f>
        <v>0</v>
      </c>
      <c r="P8" s="171"/>
      <c r="Q8" s="171">
        <f>SUM(Q9:Q24)</f>
        <v>0</v>
      </c>
      <c r="R8" s="172"/>
      <c r="S8" s="172"/>
      <c r="T8" s="173"/>
      <c r="U8" s="167"/>
      <c r="V8" s="167">
        <f>SUM(V9:V24)</f>
        <v>0</v>
      </c>
      <c r="W8" s="167"/>
      <c r="X8" s="167"/>
      <c r="Y8" s="167"/>
      <c r="AG8" t="s">
        <v>147</v>
      </c>
    </row>
    <row r="9" spans="1:60" outlineLevel="1" x14ac:dyDescent="0.2">
      <c r="A9" s="175">
        <v>1</v>
      </c>
      <c r="B9" s="176" t="s">
        <v>540</v>
      </c>
      <c r="C9" s="184" t="s">
        <v>541</v>
      </c>
      <c r="D9" s="177" t="s">
        <v>542</v>
      </c>
      <c r="E9" s="178">
        <v>545.42399999999998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152</v>
      </c>
      <c r="T9" s="181" t="s">
        <v>311</v>
      </c>
      <c r="U9" s="161">
        <v>0</v>
      </c>
      <c r="V9" s="161">
        <f>ROUND(E9*U9,2)</f>
        <v>0</v>
      </c>
      <c r="W9" s="161"/>
      <c r="X9" s="161" t="s">
        <v>191</v>
      </c>
      <c r="Y9" s="161" t="s">
        <v>154</v>
      </c>
      <c r="Z9" s="151"/>
      <c r="AA9" s="151"/>
      <c r="AB9" s="151"/>
      <c r="AC9" s="151"/>
      <c r="AD9" s="151"/>
      <c r="AE9" s="151"/>
      <c r="AF9" s="151"/>
      <c r="AG9" s="151" t="s">
        <v>192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3" t="s">
        <v>543</v>
      </c>
      <c r="D10" s="254"/>
      <c r="E10" s="254"/>
      <c r="F10" s="254"/>
      <c r="G10" s="254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255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264" t="s">
        <v>544</v>
      </c>
      <c r="D11" s="265"/>
      <c r="E11" s="265"/>
      <c r="F11" s="265"/>
      <c r="G11" s="265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255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264" t="s">
        <v>545</v>
      </c>
      <c r="D12" s="265"/>
      <c r="E12" s="265"/>
      <c r="F12" s="265"/>
      <c r="G12" s="265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255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85" t="s">
        <v>546</v>
      </c>
      <c r="D13" s="162"/>
      <c r="E13" s="163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157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85" t="s">
        <v>547</v>
      </c>
      <c r="D14" s="162"/>
      <c r="E14" s="163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157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85" t="s">
        <v>548</v>
      </c>
      <c r="D15" s="162"/>
      <c r="E15" s="163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157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85" t="s">
        <v>549</v>
      </c>
      <c r="D16" s="162"/>
      <c r="E16" s="163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157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85" t="s">
        <v>550</v>
      </c>
      <c r="D17" s="162"/>
      <c r="E17" s="163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157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85" t="s">
        <v>551</v>
      </c>
      <c r="D18" s="162"/>
      <c r="E18" s="163"/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157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85" t="s">
        <v>552</v>
      </c>
      <c r="D19" s="162"/>
      <c r="E19" s="163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157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85" t="s">
        <v>553</v>
      </c>
      <c r="D20" s="162"/>
      <c r="E20" s="163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157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85" t="s">
        <v>554</v>
      </c>
      <c r="D21" s="162"/>
      <c r="E21" s="163"/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157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85" t="s">
        <v>555</v>
      </c>
      <c r="D22" s="162"/>
      <c r="E22" s="163"/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157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85" t="s">
        <v>556</v>
      </c>
      <c r="D23" s="162"/>
      <c r="E23" s="163">
        <v>545.42399999999998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157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49"/>
      <c r="D24" s="250"/>
      <c r="E24" s="250"/>
      <c r="F24" s="250"/>
      <c r="G24" s="250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159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8" t="s">
        <v>146</v>
      </c>
      <c r="B25" s="169" t="s">
        <v>84</v>
      </c>
      <c r="C25" s="183" t="s">
        <v>85</v>
      </c>
      <c r="D25" s="170"/>
      <c r="E25" s="171"/>
      <c r="F25" s="172"/>
      <c r="G25" s="172">
        <f>SUMIF(AG26:AG184,"&lt;&gt;NOR",G26:G184)</f>
        <v>0</v>
      </c>
      <c r="H25" s="172"/>
      <c r="I25" s="172">
        <f>SUM(I26:I184)</f>
        <v>0</v>
      </c>
      <c r="J25" s="172"/>
      <c r="K25" s="172">
        <f>SUM(K26:K184)</f>
        <v>0</v>
      </c>
      <c r="L25" s="172"/>
      <c r="M25" s="172">
        <f>SUM(M26:M184)</f>
        <v>0</v>
      </c>
      <c r="N25" s="171"/>
      <c r="O25" s="171">
        <f>SUM(O26:O184)</f>
        <v>0</v>
      </c>
      <c r="P25" s="171"/>
      <c r="Q25" s="171">
        <f>SUM(Q26:Q184)</f>
        <v>0</v>
      </c>
      <c r="R25" s="172"/>
      <c r="S25" s="172"/>
      <c r="T25" s="173"/>
      <c r="U25" s="167"/>
      <c r="V25" s="167">
        <f>SUM(V26:V184)</f>
        <v>0</v>
      </c>
      <c r="W25" s="167"/>
      <c r="X25" s="167"/>
      <c r="Y25" s="167"/>
      <c r="AG25" t="s">
        <v>147</v>
      </c>
    </row>
    <row r="26" spans="1:60" outlineLevel="1" x14ac:dyDescent="0.2">
      <c r="A26" s="175">
        <v>2</v>
      </c>
      <c r="B26" s="176" t="s">
        <v>557</v>
      </c>
      <c r="C26" s="184" t="s">
        <v>558</v>
      </c>
      <c r="D26" s="177" t="s">
        <v>559</v>
      </c>
      <c r="E26" s="178">
        <v>40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80"/>
      <c r="S26" s="180" t="s">
        <v>152</v>
      </c>
      <c r="T26" s="181" t="s">
        <v>311</v>
      </c>
      <c r="U26" s="161">
        <v>0</v>
      </c>
      <c r="V26" s="161">
        <f>ROUND(E26*U26,2)</f>
        <v>0</v>
      </c>
      <c r="W26" s="161"/>
      <c r="X26" s="161" t="s">
        <v>191</v>
      </c>
      <c r="Y26" s="161" t="s">
        <v>154</v>
      </c>
      <c r="Z26" s="151"/>
      <c r="AA26" s="151"/>
      <c r="AB26" s="151"/>
      <c r="AC26" s="151"/>
      <c r="AD26" s="151"/>
      <c r="AE26" s="151"/>
      <c r="AF26" s="151"/>
      <c r="AG26" s="151" t="s">
        <v>192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53" t="s">
        <v>560</v>
      </c>
      <c r="D27" s="254"/>
      <c r="E27" s="254"/>
      <c r="F27" s="254"/>
      <c r="G27" s="254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255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264" t="s">
        <v>561</v>
      </c>
      <c r="D28" s="265"/>
      <c r="E28" s="265"/>
      <c r="F28" s="265"/>
      <c r="G28" s="265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255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264" t="s">
        <v>562</v>
      </c>
      <c r="D29" s="265"/>
      <c r="E29" s="265"/>
      <c r="F29" s="265"/>
      <c r="G29" s="265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255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264" t="s">
        <v>563</v>
      </c>
      <c r="D30" s="265"/>
      <c r="E30" s="265"/>
      <c r="F30" s="265"/>
      <c r="G30" s="265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255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49"/>
      <c r="D31" s="250"/>
      <c r="E31" s="250"/>
      <c r="F31" s="250"/>
      <c r="G31" s="250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159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5">
        <v>3</v>
      </c>
      <c r="B32" s="176" t="s">
        <v>564</v>
      </c>
      <c r="C32" s="184" t="s">
        <v>565</v>
      </c>
      <c r="D32" s="177" t="s">
        <v>566</v>
      </c>
      <c r="E32" s="178">
        <v>2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80"/>
      <c r="S32" s="180" t="s">
        <v>152</v>
      </c>
      <c r="T32" s="181" t="s">
        <v>311</v>
      </c>
      <c r="U32" s="161">
        <v>0</v>
      </c>
      <c r="V32" s="161">
        <f>ROUND(E32*U32,2)</f>
        <v>0</v>
      </c>
      <c r="W32" s="161"/>
      <c r="X32" s="161" t="s">
        <v>191</v>
      </c>
      <c r="Y32" s="161" t="s">
        <v>154</v>
      </c>
      <c r="Z32" s="151"/>
      <c r="AA32" s="151"/>
      <c r="AB32" s="151"/>
      <c r="AC32" s="151"/>
      <c r="AD32" s="151"/>
      <c r="AE32" s="151"/>
      <c r="AF32" s="151"/>
      <c r="AG32" s="151" t="s">
        <v>192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53" t="s">
        <v>918</v>
      </c>
      <c r="D33" s="254"/>
      <c r="E33" s="254"/>
      <c r="F33" s="254"/>
      <c r="G33" s="254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255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264" t="s">
        <v>567</v>
      </c>
      <c r="D34" s="265"/>
      <c r="E34" s="265"/>
      <c r="F34" s="265"/>
      <c r="G34" s="265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255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82" t="str">
        <f>C34</f>
        <v>Kácení stromů se měří v [ks] poražených stromů (průměr stromů se měří ve výšce 1,3m nad terénem) a zahrnuje zejména:</v>
      </c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264" t="s">
        <v>568</v>
      </c>
      <c r="D35" s="265"/>
      <c r="E35" s="265"/>
      <c r="F35" s="265"/>
      <c r="G35" s="265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255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264" t="s">
        <v>569</v>
      </c>
      <c r="D36" s="265"/>
      <c r="E36" s="265"/>
      <c r="F36" s="265"/>
      <c r="G36" s="265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255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264" t="s">
        <v>570</v>
      </c>
      <c r="D37" s="265"/>
      <c r="E37" s="265"/>
      <c r="F37" s="265"/>
      <c r="G37" s="265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255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264" t="s">
        <v>571</v>
      </c>
      <c r="D38" s="265"/>
      <c r="E38" s="265"/>
      <c r="F38" s="265"/>
      <c r="G38" s="265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255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264" t="s">
        <v>572</v>
      </c>
      <c r="D39" s="265"/>
      <c r="E39" s="265"/>
      <c r="F39" s="265"/>
      <c r="G39" s="265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255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264" t="s">
        <v>573</v>
      </c>
      <c r="D40" s="265"/>
      <c r="E40" s="265"/>
      <c r="F40" s="265"/>
      <c r="G40" s="265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255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264" t="s">
        <v>574</v>
      </c>
      <c r="D41" s="265"/>
      <c r="E41" s="265"/>
      <c r="F41" s="265"/>
      <c r="G41" s="265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255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264" t="s">
        <v>575</v>
      </c>
      <c r="D42" s="265"/>
      <c r="E42" s="265"/>
      <c r="F42" s="265"/>
      <c r="G42" s="265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255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249"/>
      <c r="D43" s="250"/>
      <c r="E43" s="250"/>
      <c r="F43" s="250"/>
      <c r="G43" s="250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159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5">
        <v>4</v>
      </c>
      <c r="B44" s="176" t="s">
        <v>576</v>
      </c>
      <c r="C44" s="184" t="s">
        <v>577</v>
      </c>
      <c r="D44" s="177" t="s">
        <v>578</v>
      </c>
      <c r="E44" s="178">
        <v>18.975000000000001</v>
      </c>
      <c r="F44" s="179"/>
      <c r="G44" s="180">
        <f>ROUND(E44*F44,2)</f>
        <v>0</v>
      </c>
      <c r="H44" s="179"/>
      <c r="I44" s="180">
        <f>ROUND(E44*H44,2)</f>
        <v>0</v>
      </c>
      <c r="J44" s="179"/>
      <c r="K44" s="180">
        <f>ROUND(E44*J44,2)</f>
        <v>0</v>
      </c>
      <c r="L44" s="180">
        <v>21</v>
      </c>
      <c r="M44" s="180">
        <f>G44*(1+L44/100)</f>
        <v>0</v>
      </c>
      <c r="N44" s="178">
        <v>0</v>
      </c>
      <c r="O44" s="178">
        <f>ROUND(E44*N44,2)</f>
        <v>0</v>
      </c>
      <c r="P44" s="178">
        <v>0</v>
      </c>
      <c r="Q44" s="178">
        <f>ROUND(E44*P44,2)</f>
        <v>0</v>
      </c>
      <c r="R44" s="180"/>
      <c r="S44" s="180" t="s">
        <v>152</v>
      </c>
      <c r="T44" s="181" t="s">
        <v>311</v>
      </c>
      <c r="U44" s="161">
        <v>0</v>
      </c>
      <c r="V44" s="161">
        <f>ROUND(E44*U44,2)</f>
        <v>0</v>
      </c>
      <c r="W44" s="161"/>
      <c r="X44" s="161" t="s">
        <v>191</v>
      </c>
      <c r="Y44" s="161" t="s">
        <v>154</v>
      </c>
      <c r="Z44" s="151"/>
      <c r="AA44" s="151"/>
      <c r="AB44" s="151"/>
      <c r="AC44" s="151"/>
      <c r="AD44" s="151"/>
      <c r="AE44" s="151"/>
      <c r="AF44" s="151"/>
      <c r="AG44" s="151" t="s">
        <v>192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2" x14ac:dyDescent="0.2">
      <c r="A45" s="158"/>
      <c r="B45" s="159"/>
      <c r="C45" s="253" t="s">
        <v>579</v>
      </c>
      <c r="D45" s="254"/>
      <c r="E45" s="254"/>
      <c r="F45" s="254"/>
      <c r="G45" s="254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255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82" t="str">
        <f>C45</f>
        <v>odstranění stávajícího zpevnění dle pokynů správce toku, včetně odvozu a uložení na skládku, čerpáno dle skutečného stavu koryta po dohodě se správcem toku a se souhlasem investora, včetně případného odřezání pažnic v korytě</v>
      </c>
      <c r="BB45" s="151"/>
      <c r="BC45" s="151"/>
      <c r="BD45" s="151"/>
      <c r="BE45" s="151"/>
      <c r="BF45" s="151"/>
      <c r="BG45" s="151"/>
      <c r="BH45" s="151"/>
    </row>
    <row r="46" spans="1:60" ht="45" outlineLevel="3" x14ac:dyDescent="0.2">
      <c r="A46" s="158"/>
      <c r="B46" s="159"/>
      <c r="C46" s="264" t="s">
        <v>580</v>
      </c>
      <c r="D46" s="265"/>
      <c r="E46" s="265"/>
      <c r="F46" s="265"/>
      <c r="G46" s="265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255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82" t="str">
        <f>C46</f>
        <v>Odstranění konstrukcí vodních koryt se měří v [m3] vybouraných hmot ve stavu před vybouráním.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v>
      </c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85" t="s">
        <v>581</v>
      </c>
      <c r="D47" s="162"/>
      <c r="E47" s="163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157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85" t="s">
        <v>582</v>
      </c>
      <c r="D48" s="162"/>
      <c r="E48" s="163"/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157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85" t="s">
        <v>583</v>
      </c>
      <c r="D49" s="162"/>
      <c r="E49" s="163">
        <v>18.975000000000001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157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49"/>
      <c r="D50" s="250"/>
      <c r="E50" s="250"/>
      <c r="F50" s="250"/>
      <c r="G50" s="250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159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5">
        <v>5</v>
      </c>
      <c r="B51" s="176" t="s">
        <v>584</v>
      </c>
      <c r="C51" s="184" t="s">
        <v>585</v>
      </c>
      <c r="D51" s="177" t="s">
        <v>578</v>
      </c>
      <c r="E51" s="178">
        <v>29.099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80"/>
      <c r="S51" s="180" t="s">
        <v>152</v>
      </c>
      <c r="T51" s="181" t="s">
        <v>311</v>
      </c>
      <c r="U51" s="161">
        <v>0</v>
      </c>
      <c r="V51" s="161">
        <f>ROUND(E51*U51,2)</f>
        <v>0</v>
      </c>
      <c r="W51" s="161"/>
      <c r="X51" s="161" t="s">
        <v>191</v>
      </c>
      <c r="Y51" s="161" t="s">
        <v>154</v>
      </c>
      <c r="Z51" s="151"/>
      <c r="AA51" s="151"/>
      <c r="AB51" s="151"/>
      <c r="AC51" s="151"/>
      <c r="AD51" s="151"/>
      <c r="AE51" s="151"/>
      <c r="AF51" s="151"/>
      <c r="AG51" s="151" t="s">
        <v>192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53" t="s">
        <v>586</v>
      </c>
      <c r="D52" s="254"/>
      <c r="E52" s="254"/>
      <c r="F52" s="254"/>
      <c r="G52" s="254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255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264" t="s">
        <v>587</v>
      </c>
      <c r="D53" s="265"/>
      <c r="E53" s="265"/>
      <c r="F53" s="265"/>
      <c r="G53" s="265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255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264" t="s">
        <v>588</v>
      </c>
      <c r="D54" s="265"/>
      <c r="E54" s="265"/>
      <c r="F54" s="265"/>
      <c r="G54" s="265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255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85" t="s">
        <v>589</v>
      </c>
      <c r="D55" s="162"/>
      <c r="E55" s="163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157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85" t="s">
        <v>590</v>
      </c>
      <c r="D56" s="162"/>
      <c r="E56" s="163"/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157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85" t="s">
        <v>591</v>
      </c>
      <c r="D57" s="162"/>
      <c r="E57" s="163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157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85" t="s">
        <v>592</v>
      </c>
      <c r="D58" s="162"/>
      <c r="E58" s="163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157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85" t="s">
        <v>593</v>
      </c>
      <c r="D59" s="162"/>
      <c r="E59" s="163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157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85" t="s">
        <v>594</v>
      </c>
      <c r="D60" s="162"/>
      <c r="E60" s="163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157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85" t="s">
        <v>595</v>
      </c>
      <c r="D61" s="162"/>
      <c r="E61" s="163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157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85" t="s">
        <v>596</v>
      </c>
      <c r="D62" s="162"/>
      <c r="E62" s="163"/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157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85" t="s">
        <v>555</v>
      </c>
      <c r="D63" s="162"/>
      <c r="E63" s="163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157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85" t="s">
        <v>597</v>
      </c>
      <c r="D64" s="162"/>
      <c r="E64" s="163">
        <v>29.099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157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">
      <c r="A65" s="158"/>
      <c r="B65" s="159"/>
      <c r="C65" s="249"/>
      <c r="D65" s="250"/>
      <c r="E65" s="250"/>
      <c r="F65" s="250"/>
      <c r="G65" s="250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159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5">
        <v>6</v>
      </c>
      <c r="B66" s="176" t="s">
        <v>598</v>
      </c>
      <c r="C66" s="184" t="s">
        <v>599</v>
      </c>
      <c r="D66" s="177" t="s">
        <v>578</v>
      </c>
      <c r="E66" s="178">
        <v>155.46</v>
      </c>
      <c r="F66" s="179"/>
      <c r="G66" s="180">
        <f>ROUND(E66*F66,2)</f>
        <v>0</v>
      </c>
      <c r="H66" s="179"/>
      <c r="I66" s="180">
        <f>ROUND(E66*H66,2)</f>
        <v>0</v>
      </c>
      <c r="J66" s="179"/>
      <c r="K66" s="180">
        <f>ROUND(E66*J66,2)</f>
        <v>0</v>
      </c>
      <c r="L66" s="180">
        <v>21</v>
      </c>
      <c r="M66" s="180">
        <f>G66*(1+L66/100)</f>
        <v>0</v>
      </c>
      <c r="N66" s="178">
        <v>0</v>
      </c>
      <c r="O66" s="178">
        <f>ROUND(E66*N66,2)</f>
        <v>0</v>
      </c>
      <c r="P66" s="178">
        <v>0</v>
      </c>
      <c r="Q66" s="178">
        <f>ROUND(E66*P66,2)</f>
        <v>0</v>
      </c>
      <c r="R66" s="180"/>
      <c r="S66" s="180" t="s">
        <v>152</v>
      </c>
      <c r="T66" s="181" t="s">
        <v>311</v>
      </c>
      <c r="U66" s="161">
        <v>0</v>
      </c>
      <c r="V66" s="161">
        <f>ROUND(E66*U66,2)</f>
        <v>0</v>
      </c>
      <c r="W66" s="161"/>
      <c r="X66" s="161" t="s">
        <v>191</v>
      </c>
      <c r="Y66" s="161" t="s">
        <v>154</v>
      </c>
      <c r="Z66" s="151"/>
      <c r="AA66" s="151"/>
      <c r="AB66" s="151"/>
      <c r="AC66" s="151"/>
      <c r="AD66" s="151"/>
      <c r="AE66" s="151"/>
      <c r="AF66" s="151"/>
      <c r="AG66" s="151" t="s">
        <v>192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2" x14ac:dyDescent="0.2">
      <c r="A67" s="158"/>
      <c r="B67" s="159"/>
      <c r="C67" s="253" t="s">
        <v>919</v>
      </c>
      <c r="D67" s="254"/>
      <c r="E67" s="254"/>
      <c r="F67" s="254"/>
      <c r="G67" s="254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255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82" t="str">
        <f>C67</f>
        <v>pročištění toku v délce zpevnění, včetně odvozu a  uložení na skládku, čerpáno dle skutečného stavu koryta po dohodě se správcem toku a se souhlasem investora</v>
      </c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264" t="s">
        <v>600</v>
      </c>
      <c r="D68" s="265"/>
      <c r="E68" s="265"/>
      <c r="F68" s="265"/>
      <c r="G68" s="265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255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264" t="s">
        <v>601</v>
      </c>
      <c r="D69" s="265"/>
      <c r="E69" s="265"/>
      <c r="F69" s="265"/>
      <c r="G69" s="265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255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264" t="s">
        <v>602</v>
      </c>
      <c r="D70" s="265"/>
      <c r="E70" s="265"/>
      <c r="F70" s="265"/>
      <c r="G70" s="265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255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264" t="s">
        <v>603</v>
      </c>
      <c r="D71" s="265"/>
      <c r="E71" s="265"/>
      <c r="F71" s="265"/>
      <c r="G71" s="265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255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264" t="s">
        <v>604</v>
      </c>
      <c r="D72" s="265"/>
      <c r="E72" s="265"/>
      <c r="F72" s="265"/>
      <c r="G72" s="265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255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82" t="str">
        <f>C72</f>
        <v>- ztížení vykopávek v blízkosti podzemního vedení, konstrukcí a objektů vč. jejich dočasného zajištění</v>
      </c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264" t="s">
        <v>605</v>
      </c>
      <c r="D73" s="265"/>
      <c r="E73" s="265"/>
      <c r="F73" s="265"/>
      <c r="G73" s="265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255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58"/>
      <c r="B74" s="159"/>
      <c r="C74" s="264" t="s">
        <v>606</v>
      </c>
      <c r="D74" s="265"/>
      <c r="E74" s="265"/>
      <c r="F74" s="265"/>
      <c r="G74" s="265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255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264" t="s">
        <v>607</v>
      </c>
      <c r="D75" s="265"/>
      <c r="E75" s="265"/>
      <c r="F75" s="265"/>
      <c r="G75" s="265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255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82" t="str">
        <f>C75</f>
        <v>- čerpání vody vč. čerpacích jímek, potrubí a pohotovostní čerpací soupravy (viz ustanovení k pol. 1151,2)</v>
      </c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264" t="s">
        <v>608</v>
      </c>
      <c r="D76" s="265"/>
      <c r="E76" s="265"/>
      <c r="F76" s="265"/>
      <c r="G76" s="265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255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264" t="s">
        <v>609</v>
      </c>
      <c r="D77" s="265"/>
      <c r="E77" s="265"/>
      <c r="F77" s="265"/>
      <c r="G77" s="265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255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264" t="s">
        <v>610</v>
      </c>
      <c r="D78" s="265"/>
      <c r="E78" s="265"/>
      <c r="F78" s="265"/>
      <c r="G78" s="265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255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264" t="s">
        <v>611</v>
      </c>
      <c r="D79" s="265"/>
      <c r="E79" s="265"/>
      <c r="F79" s="265"/>
      <c r="G79" s="265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255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82" t="str">
        <f>C79</f>
        <v>- svahování a přesvah. svahů do konečného tvaru, výměna hornin v podloží a v pláni znehodnocené klimatickými vlivy</v>
      </c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264" t="s">
        <v>612</v>
      </c>
      <c r="D80" s="265"/>
      <c r="E80" s="265"/>
      <c r="F80" s="265"/>
      <c r="G80" s="265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255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264" t="s">
        <v>613</v>
      </c>
      <c r="D81" s="265"/>
      <c r="E81" s="265"/>
      <c r="F81" s="265"/>
      <c r="G81" s="265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255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264" t="s">
        <v>614</v>
      </c>
      <c r="D82" s="265"/>
      <c r="E82" s="265"/>
      <c r="F82" s="265"/>
      <c r="G82" s="265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255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3" x14ac:dyDescent="0.2">
      <c r="A83" s="158"/>
      <c r="B83" s="159"/>
      <c r="C83" s="264" t="s">
        <v>615</v>
      </c>
      <c r="D83" s="265"/>
      <c r="E83" s="265"/>
      <c r="F83" s="265"/>
      <c r="G83" s="265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255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3" x14ac:dyDescent="0.2">
      <c r="A84" s="158"/>
      <c r="B84" s="159"/>
      <c r="C84" s="264" t="s">
        <v>616</v>
      </c>
      <c r="D84" s="265"/>
      <c r="E84" s="265"/>
      <c r="F84" s="265"/>
      <c r="G84" s="265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255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264" t="s">
        <v>617</v>
      </c>
      <c r="D85" s="265"/>
      <c r="E85" s="265"/>
      <c r="F85" s="265"/>
      <c r="G85" s="265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255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264" t="s">
        <v>618</v>
      </c>
      <c r="D86" s="265"/>
      <c r="E86" s="265"/>
      <c r="F86" s="265"/>
      <c r="G86" s="265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255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264" t="s">
        <v>619</v>
      </c>
      <c r="D87" s="265"/>
      <c r="E87" s="265"/>
      <c r="F87" s="265"/>
      <c r="G87" s="265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255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264" t="s">
        <v>620</v>
      </c>
      <c r="D88" s="265"/>
      <c r="E88" s="265"/>
      <c r="F88" s="265"/>
      <c r="G88" s="265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255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3" x14ac:dyDescent="0.2">
      <c r="A89" s="158"/>
      <c r="B89" s="159"/>
      <c r="C89" s="264" t="s">
        <v>621</v>
      </c>
      <c r="D89" s="265"/>
      <c r="E89" s="265"/>
      <c r="F89" s="265"/>
      <c r="G89" s="265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255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82" t="str">
        <f>C89</f>
        <v>- veškeré pomocné konstrukce umožňující provedení vykopávky (příjezdy, sjezdy, nájezdy, lešení, podpěr. konstr., přemostění, zpevněné plochy, zakrytí a pod.)</v>
      </c>
      <c r="BB89" s="151"/>
      <c r="BC89" s="151"/>
      <c r="BD89" s="151"/>
      <c r="BE89" s="151"/>
      <c r="BF89" s="151"/>
      <c r="BG89" s="151"/>
      <c r="BH89" s="151"/>
    </row>
    <row r="90" spans="1:60" outlineLevel="3" x14ac:dyDescent="0.2">
      <c r="A90" s="158"/>
      <c r="B90" s="159"/>
      <c r="C90" s="264" t="s">
        <v>622</v>
      </c>
      <c r="D90" s="265"/>
      <c r="E90" s="265"/>
      <c r="F90" s="265"/>
      <c r="G90" s="265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255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82" t="str">
        <f>C90</f>
        <v>- nezahrnuje uložení zeminy (na skládku, do násypu) ani poplatky za skládku, vykazují se v položce č.0141**</v>
      </c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85" t="s">
        <v>623</v>
      </c>
      <c r="D91" s="162"/>
      <c r="E91" s="163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157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85" t="s">
        <v>582</v>
      </c>
      <c r="D92" s="162"/>
      <c r="E92" s="163"/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157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85" t="s">
        <v>624</v>
      </c>
      <c r="D93" s="162"/>
      <c r="E93" s="163"/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157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">
      <c r="A94" s="158"/>
      <c r="B94" s="159"/>
      <c r="C94" s="185" t="s">
        <v>625</v>
      </c>
      <c r="D94" s="162"/>
      <c r="E94" s="163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157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85" t="s">
        <v>626</v>
      </c>
      <c r="D95" s="162"/>
      <c r="E95" s="163"/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157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85" t="s">
        <v>627</v>
      </c>
      <c r="D96" s="162"/>
      <c r="E96" s="163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157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85" t="s">
        <v>555</v>
      </c>
      <c r="D97" s="162"/>
      <c r="E97" s="163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157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85" t="s">
        <v>628</v>
      </c>
      <c r="D98" s="162"/>
      <c r="E98" s="163">
        <v>155.46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157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2" x14ac:dyDescent="0.2">
      <c r="A99" s="158"/>
      <c r="B99" s="159"/>
      <c r="C99" s="249"/>
      <c r="D99" s="250"/>
      <c r="E99" s="250"/>
      <c r="F99" s="250"/>
      <c r="G99" s="250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159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5">
        <v>7</v>
      </c>
      <c r="B100" s="176" t="s">
        <v>629</v>
      </c>
      <c r="C100" s="184" t="s">
        <v>630</v>
      </c>
      <c r="D100" s="177" t="s">
        <v>578</v>
      </c>
      <c r="E100" s="178">
        <v>69.177999999999997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78">
        <v>0</v>
      </c>
      <c r="O100" s="178">
        <f>ROUND(E100*N100,2)</f>
        <v>0</v>
      </c>
      <c r="P100" s="178">
        <v>0</v>
      </c>
      <c r="Q100" s="178">
        <f>ROUND(E100*P100,2)</f>
        <v>0</v>
      </c>
      <c r="R100" s="180"/>
      <c r="S100" s="180" t="s">
        <v>152</v>
      </c>
      <c r="T100" s="181" t="s">
        <v>311</v>
      </c>
      <c r="U100" s="161">
        <v>0</v>
      </c>
      <c r="V100" s="161">
        <f>ROUND(E100*U100,2)</f>
        <v>0</v>
      </c>
      <c r="W100" s="161"/>
      <c r="X100" s="161" t="s">
        <v>191</v>
      </c>
      <c r="Y100" s="161" t="s">
        <v>154</v>
      </c>
      <c r="Z100" s="151"/>
      <c r="AA100" s="151"/>
      <c r="AB100" s="151"/>
      <c r="AC100" s="151"/>
      <c r="AD100" s="151"/>
      <c r="AE100" s="151"/>
      <c r="AF100" s="151"/>
      <c r="AG100" s="151" t="s">
        <v>192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253" t="s">
        <v>920</v>
      </c>
      <c r="D101" s="254"/>
      <c r="E101" s="254"/>
      <c r="F101" s="254"/>
      <c r="G101" s="254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255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82" t="str">
        <f>C101</f>
        <v>hloubení jam pro založení lávky, včetně odvozu a uložení na skládku, včetně provádění výkopů po částech a vytvoření pilotážní plošiny</v>
      </c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264" t="s">
        <v>600</v>
      </c>
      <c r="D102" s="265"/>
      <c r="E102" s="265"/>
      <c r="F102" s="265"/>
      <c r="G102" s="265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255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264" t="s">
        <v>601</v>
      </c>
      <c r="D103" s="265"/>
      <c r="E103" s="265"/>
      <c r="F103" s="265"/>
      <c r="G103" s="265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255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264" t="s">
        <v>602</v>
      </c>
      <c r="D104" s="265"/>
      <c r="E104" s="265"/>
      <c r="F104" s="265"/>
      <c r="G104" s="265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255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264" t="s">
        <v>603</v>
      </c>
      <c r="D105" s="265"/>
      <c r="E105" s="265"/>
      <c r="F105" s="265"/>
      <c r="G105" s="265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255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264" t="s">
        <v>604</v>
      </c>
      <c r="D106" s="265"/>
      <c r="E106" s="265"/>
      <c r="F106" s="265"/>
      <c r="G106" s="265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255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82" t="str">
        <f>C106</f>
        <v>- ztížení vykopávek v blízkosti podzemního vedení, konstrukcí a objektů vč. jejich dočasného zajištění</v>
      </c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264" t="s">
        <v>605</v>
      </c>
      <c r="D107" s="265"/>
      <c r="E107" s="265"/>
      <c r="F107" s="265"/>
      <c r="G107" s="265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255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264" t="s">
        <v>631</v>
      </c>
      <c r="D108" s="265"/>
      <c r="E108" s="265"/>
      <c r="F108" s="265"/>
      <c r="G108" s="265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255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264" t="s">
        <v>606</v>
      </c>
      <c r="D109" s="265"/>
      <c r="E109" s="265"/>
      <c r="F109" s="265"/>
      <c r="G109" s="265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255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264" t="s">
        <v>607</v>
      </c>
      <c r="D110" s="265"/>
      <c r="E110" s="265"/>
      <c r="F110" s="265"/>
      <c r="G110" s="265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255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82" t="str">
        <f>C110</f>
        <v>- čerpání vody vč. čerpacích jímek, potrubí a pohotovostní čerpací soupravy (viz ustanovení k pol. 1151,2)</v>
      </c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264" t="s">
        <v>608</v>
      </c>
      <c r="D111" s="265"/>
      <c r="E111" s="265"/>
      <c r="F111" s="265"/>
      <c r="G111" s="265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255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264" t="s">
        <v>609</v>
      </c>
      <c r="D112" s="265"/>
      <c r="E112" s="265"/>
      <c r="F112" s="265"/>
      <c r="G112" s="265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255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264" t="s">
        <v>610</v>
      </c>
      <c r="D113" s="265"/>
      <c r="E113" s="265"/>
      <c r="F113" s="265"/>
      <c r="G113" s="265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255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264" t="s">
        <v>611</v>
      </c>
      <c r="D114" s="265"/>
      <c r="E114" s="265"/>
      <c r="F114" s="265"/>
      <c r="G114" s="265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255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82" t="str">
        <f>C114</f>
        <v>- svahování a přesvah. svahů do konečného tvaru, výměna hornin v podloží a v pláni znehodnocené klimatickými vlivy</v>
      </c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264" t="s">
        <v>613</v>
      </c>
      <c r="D115" s="265"/>
      <c r="E115" s="265"/>
      <c r="F115" s="265"/>
      <c r="G115" s="265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255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264" t="s">
        <v>614</v>
      </c>
      <c r="D116" s="265"/>
      <c r="E116" s="265"/>
      <c r="F116" s="265"/>
      <c r="G116" s="265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255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264" t="s">
        <v>615</v>
      </c>
      <c r="D117" s="265"/>
      <c r="E117" s="265"/>
      <c r="F117" s="265"/>
      <c r="G117" s="265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255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264" t="s">
        <v>619</v>
      </c>
      <c r="D118" s="265"/>
      <c r="E118" s="265"/>
      <c r="F118" s="265"/>
      <c r="G118" s="265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255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264" t="s">
        <v>620</v>
      </c>
      <c r="D119" s="265"/>
      <c r="E119" s="265"/>
      <c r="F119" s="265"/>
      <c r="G119" s="265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255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3" x14ac:dyDescent="0.2">
      <c r="A120" s="158"/>
      <c r="B120" s="159"/>
      <c r="C120" s="264" t="s">
        <v>621</v>
      </c>
      <c r="D120" s="265"/>
      <c r="E120" s="265"/>
      <c r="F120" s="265"/>
      <c r="G120" s="265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255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82" t="str">
        <f>C120</f>
        <v>- veškeré pomocné konstrukce umožňující provedení vykopávky (příjezdy, sjezdy, nájezdy, lešení, podpěr. konstr., přemostění, zpevněné plochy, zakrytí a pod.)</v>
      </c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264" t="s">
        <v>622</v>
      </c>
      <c r="D121" s="265"/>
      <c r="E121" s="265"/>
      <c r="F121" s="265"/>
      <c r="G121" s="265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255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82" t="str">
        <f>C121</f>
        <v>- nezahrnuje uložení zeminy (na skládku, do násypu) ani poplatky za skládku, vykazují se v položce č.0141**</v>
      </c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">
      <c r="A122" s="158"/>
      <c r="B122" s="159"/>
      <c r="C122" s="185" t="s">
        <v>632</v>
      </c>
      <c r="D122" s="162"/>
      <c r="E122" s="163"/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157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">
      <c r="A123" s="158"/>
      <c r="B123" s="159"/>
      <c r="C123" s="185" t="s">
        <v>590</v>
      </c>
      <c r="D123" s="162"/>
      <c r="E123" s="163"/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157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85" t="s">
        <v>633</v>
      </c>
      <c r="D124" s="162"/>
      <c r="E124" s="163"/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157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85" t="s">
        <v>592</v>
      </c>
      <c r="D125" s="162"/>
      <c r="E125" s="163"/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157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85" t="s">
        <v>634</v>
      </c>
      <c r="D126" s="162"/>
      <c r="E126" s="163"/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157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3" x14ac:dyDescent="0.2">
      <c r="A127" s="158"/>
      <c r="B127" s="159"/>
      <c r="C127" s="185" t="s">
        <v>555</v>
      </c>
      <c r="D127" s="162"/>
      <c r="E127" s="163"/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157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3" x14ac:dyDescent="0.2">
      <c r="A128" s="158"/>
      <c r="B128" s="159"/>
      <c r="C128" s="185" t="s">
        <v>635</v>
      </c>
      <c r="D128" s="162"/>
      <c r="E128" s="163">
        <v>69.177999999999997</v>
      </c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157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2" x14ac:dyDescent="0.2">
      <c r="A129" s="158"/>
      <c r="B129" s="159"/>
      <c r="C129" s="249"/>
      <c r="D129" s="250"/>
      <c r="E129" s="250"/>
      <c r="F129" s="250"/>
      <c r="G129" s="250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159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75">
        <v>8</v>
      </c>
      <c r="B130" s="176" t="s">
        <v>636</v>
      </c>
      <c r="C130" s="184" t="s">
        <v>637</v>
      </c>
      <c r="D130" s="177" t="s">
        <v>578</v>
      </c>
      <c r="E130" s="178">
        <v>151.65</v>
      </c>
      <c r="F130" s="179"/>
      <c r="G130" s="180">
        <f>ROUND(E130*F130,2)</f>
        <v>0</v>
      </c>
      <c r="H130" s="179"/>
      <c r="I130" s="180">
        <f>ROUND(E130*H130,2)</f>
        <v>0</v>
      </c>
      <c r="J130" s="179"/>
      <c r="K130" s="180">
        <f>ROUND(E130*J130,2)</f>
        <v>0</v>
      </c>
      <c r="L130" s="180">
        <v>21</v>
      </c>
      <c r="M130" s="180">
        <f>G130*(1+L130/100)</f>
        <v>0</v>
      </c>
      <c r="N130" s="178">
        <v>0</v>
      </c>
      <c r="O130" s="178">
        <f>ROUND(E130*N130,2)</f>
        <v>0</v>
      </c>
      <c r="P130" s="178">
        <v>0</v>
      </c>
      <c r="Q130" s="178">
        <f>ROUND(E130*P130,2)</f>
        <v>0</v>
      </c>
      <c r="R130" s="180"/>
      <c r="S130" s="180" t="s">
        <v>152</v>
      </c>
      <c r="T130" s="181" t="s">
        <v>311</v>
      </c>
      <c r="U130" s="161">
        <v>0</v>
      </c>
      <c r="V130" s="161">
        <f>ROUND(E130*U130,2)</f>
        <v>0</v>
      </c>
      <c r="W130" s="161"/>
      <c r="X130" s="161" t="s">
        <v>191</v>
      </c>
      <c r="Y130" s="161" t="s">
        <v>154</v>
      </c>
      <c r="Z130" s="151"/>
      <c r="AA130" s="151"/>
      <c r="AB130" s="151"/>
      <c r="AC130" s="151"/>
      <c r="AD130" s="151"/>
      <c r="AE130" s="151"/>
      <c r="AF130" s="151"/>
      <c r="AG130" s="151" t="s">
        <v>192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253" t="s">
        <v>638</v>
      </c>
      <c r="D131" s="254"/>
      <c r="E131" s="254"/>
      <c r="F131" s="254"/>
      <c r="G131" s="254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255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264" t="s">
        <v>600</v>
      </c>
      <c r="D132" s="265"/>
      <c r="E132" s="265"/>
      <c r="F132" s="265"/>
      <c r="G132" s="265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255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264" t="s">
        <v>639</v>
      </c>
      <c r="D133" s="265"/>
      <c r="E133" s="265"/>
      <c r="F133" s="265"/>
      <c r="G133" s="265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255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22.5" outlineLevel="3" x14ac:dyDescent="0.2">
      <c r="A134" s="158"/>
      <c r="B134" s="159"/>
      <c r="C134" s="264" t="s">
        <v>640</v>
      </c>
      <c r="D134" s="265"/>
      <c r="E134" s="265"/>
      <c r="F134" s="265"/>
      <c r="G134" s="265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255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82" t="str">
        <f>C134</f>
        <v>- úprava  ukládaného  materiálu  vlhčením,  tříděním,  promícháním  nebo  vysoušením,  příp. jiné úpravy za účelem zlepšení jeho  mech. vlastností</v>
      </c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264" t="s">
        <v>921</v>
      </c>
      <c r="D135" s="265"/>
      <c r="E135" s="265"/>
      <c r="F135" s="265"/>
      <c r="G135" s="265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255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264" t="s">
        <v>641</v>
      </c>
      <c r="D136" s="265"/>
      <c r="E136" s="265"/>
      <c r="F136" s="265"/>
      <c r="G136" s="265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255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">
      <c r="A137" s="158"/>
      <c r="B137" s="159"/>
      <c r="C137" s="264" t="s">
        <v>642</v>
      </c>
      <c r="D137" s="265"/>
      <c r="E137" s="265"/>
      <c r="F137" s="265"/>
      <c r="G137" s="265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255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264" t="s">
        <v>643</v>
      </c>
      <c r="D138" s="265"/>
      <c r="E138" s="265"/>
      <c r="F138" s="265"/>
      <c r="G138" s="265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255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3" x14ac:dyDescent="0.2">
      <c r="A139" s="158"/>
      <c r="B139" s="159"/>
      <c r="C139" s="264" t="s">
        <v>644</v>
      </c>
      <c r="D139" s="265"/>
      <c r="E139" s="265"/>
      <c r="F139" s="265"/>
      <c r="G139" s="265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255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264" t="s">
        <v>645</v>
      </c>
      <c r="D140" s="265"/>
      <c r="E140" s="265"/>
      <c r="F140" s="265"/>
      <c r="G140" s="265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255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264" t="s">
        <v>646</v>
      </c>
      <c r="D141" s="265"/>
      <c r="E141" s="265"/>
      <c r="F141" s="265"/>
      <c r="G141" s="265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255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264" t="s">
        <v>647</v>
      </c>
      <c r="D142" s="265"/>
      <c r="E142" s="265"/>
      <c r="F142" s="265"/>
      <c r="G142" s="265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255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264" t="s">
        <v>648</v>
      </c>
      <c r="D143" s="265"/>
      <c r="E143" s="265"/>
      <c r="F143" s="265"/>
      <c r="G143" s="265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255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264" t="s">
        <v>649</v>
      </c>
      <c r="D144" s="265"/>
      <c r="E144" s="265"/>
      <c r="F144" s="265"/>
      <c r="G144" s="265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255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3" x14ac:dyDescent="0.2">
      <c r="A145" s="158"/>
      <c r="B145" s="159"/>
      <c r="C145" s="264" t="s">
        <v>650</v>
      </c>
      <c r="D145" s="265"/>
      <c r="E145" s="265"/>
      <c r="F145" s="265"/>
      <c r="G145" s="265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255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82" t="str">
        <f>C145</f>
        <v>- veškeré  pomocné konstrukce umožňující provedení  zemní konstrukce  (příjezdy,  sjezdy,  nájezdy, lešení, podpěrné konstrukce, přemostění, zpevněné plochy, zakrytí a pod.)</v>
      </c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85" t="s">
        <v>651</v>
      </c>
      <c r="D146" s="162"/>
      <c r="E146" s="163"/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157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85" t="s">
        <v>652</v>
      </c>
      <c r="D147" s="162"/>
      <c r="E147" s="163"/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157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85" t="s">
        <v>653</v>
      </c>
      <c r="D148" s="162"/>
      <c r="E148" s="163"/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157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185" t="s">
        <v>654</v>
      </c>
      <c r="D149" s="162"/>
      <c r="E149" s="163"/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157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85" t="s">
        <v>655</v>
      </c>
      <c r="D150" s="162"/>
      <c r="E150" s="163"/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157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185" t="s">
        <v>656</v>
      </c>
      <c r="D151" s="162"/>
      <c r="E151" s="163"/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157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185" t="s">
        <v>657</v>
      </c>
      <c r="D152" s="162"/>
      <c r="E152" s="163"/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157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85" t="s">
        <v>652</v>
      </c>
      <c r="D153" s="162"/>
      <c r="E153" s="163"/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157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85" t="s">
        <v>658</v>
      </c>
      <c r="D154" s="162"/>
      <c r="E154" s="163"/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157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185" t="s">
        <v>654</v>
      </c>
      <c r="D155" s="162"/>
      <c r="E155" s="163"/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157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185" t="s">
        <v>655</v>
      </c>
      <c r="D156" s="162"/>
      <c r="E156" s="163"/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157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85" t="s">
        <v>656</v>
      </c>
      <c r="D157" s="162"/>
      <c r="E157" s="163"/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157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185" t="s">
        <v>659</v>
      </c>
      <c r="D158" s="162"/>
      <c r="E158" s="163"/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157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185" t="s">
        <v>555</v>
      </c>
      <c r="D159" s="162"/>
      <c r="E159" s="163"/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157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185" t="s">
        <v>660</v>
      </c>
      <c r="D160" s="162"/>
      <c r="E160" s="163">
        <v>151.65</v>
      </c>
      <c r="F160" s="161"/>
      <c r="G160" s="16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157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">
      <c r="A161" s="158"/>
      <c r="B161" s="159"/>
      <c r="C161" s="249"/>
      <c r="D161" s="250"/>
      <c r="E161" s="250"/>
      <c r="F161" s="250"/>
      <c r="G161" s="250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159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75">
        <v>9</v>
      </c>
      <c r="B162" s="176" t="s">
        <v>636</v>
      </c>
      <c r="C162" s="184" t="s">
        <v>637</v>
      </c>
      <c r="D162" s="177" t="s">
        <v>578</v>
      </c>
      <c r="E162" s="178">
        <v>4.5</v>
      </c>
      <c r="F162" s="179"/>
      <c r="G162" s="180">
        <f>ROUND(E162*F162,2)</f>
        <v>0</v>
      </c>
      <c r="H162" s="179"/>
      <c r="I162" s="180">
        <f>ROUND(E162*H162,2)</f>
        <v>0</v>
      </c>
      <c r="J162" s="179"/>
      <c r="K162" s="180">
        <f>ROUND(E162*J162,2)</f>
        <v>0</v>
      </c>
      <c r="L162" s="180">
        <v>21</v>
      </c>
      <c r="M162" s="180">
        <f>G162*(1+L162/100)</f>
        <v>0</v>
      </c>
      <c r="N162" s="178">
        <v>0</v>
      </c>
      <c r="O162" s="178">
        <f>ROUND(E162*N162,2)</f>
        <v>0</v>
      </c>
      <c r="P162" s="178">
        <v>0</v>
      </c>
      <c r="Q162" s="178">
        <f>ROUND(E162*P162,2)</f>
        <v>0</v>
      </c>
      <c r="R162" s="180"/>
      <c r="S162" s="180" t="s">
        <v>152</v>
      </c>
      <c r="T162" s="181" t="s">
        <v>311</v>
      </c>
      <c r="U162" s="161">
        <v>0</v>
      </c>
      <c r="V162" s="161">
        <f>ROUND(E162*U162,2)</f>
        <v>0</v>
      </c>
      <c r="W162" s="161"/>
      <c r="X162" s="161" t="s">
        <v>191</v>
      </c>
      <c r="Y162" s="161" t="s">
        <v>154</v>
      </c>
      <c r="Z162" s="151"/>
      <c r="AA162" s="151"/>
      <c r="AB162" s="151"/>
      <c r="AC162" s="151"/>
      <c r="AD162" s="151"/>
      <c r="AE162" s="151"/>
      <c r="AF162" s="151"/>
      <c r="AG162" s="151" t="s">
        <v>192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53" t="s">
        <v>661</v>
      </c>
      <c r="D163" s="254"/>
      <c r="E163" s="254"/>
      <c r="F163" s="254"/>
      <c r="G163" s="254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255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264" t="s">
        <v>600</v>
      </c>
      <c r="D164" s="265"/>
      <c r="E164" s="265"/>
      <c r="F164" s="265"/>
      <c r="G164" s="265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255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264" t="s">
        <v>639</v>
      </c>
      <c r="D165" s="265"/>
      <c r="E165" s="265"/>
      <c r="F165" s="265"/>
      <c r="G165" s="265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255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3" x14ac:dyDescent="0.2">
      <c r="A166" s="158"/>
      <c r="B166" s="159"/>
      <c r="C166" s="264" t="s">
        <v>640</v>
      </c>
      <c r="D166" s="265"/>
      <c r="E166" s="265"/>
      <c r="F166" s="265"/>
      <c r="G166" s="265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255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82" t="str">
        <f>C166</f>
        <v>- úprava  ukládaného  materiálu  vlhčením,  tříděním,  promícháním  nebo  vysoušením,  příp. jiné úpravy za účelem zlepšení jeho  mech. vlastností</v>
      </c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264" t="s">
        <v>921</v>
      </c>
      <c r="D167" s="265"/>
      <c r="E167" s="265"/>
      <c r="F167" s="265"/>
      <c r="G167" s="265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255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">
      <c r="A168" s="158"/>
      <c r="B168" s="159"/>
      <c r="C168" s="264" t="s">
        <v>641</v>
      </c>
      <c r="D168" s="265"/>
      <c r="E168" s="265"/>
      <c r="F168" s="265"/>
      <c r="G168" s="265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255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264" t="s">
        <v>642</v>
      </c>
      <c r="D169" s="265"/>
      <c r="E169" s="265"/>
      <c r="F169" s="265"/>
      <c r="G169" s="265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255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3" x14ac:dyDescent="0.2">
      <c r="A170" s="158"/>
      <c r="B170" s="159"/>
      <c r="C170" s="264" t="s">
        <v>643</v>
      </c>
      <c r="D170" s="265"/>
      <c r="E170" s="265"/>
      <c r="F170" s="265"/>
      <c r="G170" s="265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255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264" t="s">
        <v>644</v>
      </c>
      <c r="D171" s="265"/>
      <c r="E171" s="265"/>
      <c r="F171" s="265"/>
      <c r="G171" s="265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255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264" t="s">
        <v>645</v>
      </c>
      <c r="D172" s="265"/>
      <c r="E172" s="265"/>
      <c r="F172" s="265"/>
      <c r="G172" s="265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255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264" t="s">
        <v>646</v>
      </c>
      <c r="D173" s="265"/>
      <c r="E173" s="265"/>
      <c r="F173" s="265"/>
      <c r="G173" s="265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255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264" t="s">
        <v>647</v>
      </c>
      <c r="D174" s="265"/>
      <c r="E174" s="265"/>
      <c r="F174" s="265"/>
      <c r="G174" s="265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255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264" t="s">
        <v>648</v>
      </c>
      <c r="D175" s="265"/>
      <c r="E175" s="265"/>
      <c r="F175" s="265"/>
      <c r="G175" s="265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255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264" t="s">
        <v>649</v>
      </c>
      <c r="D176" s="265"/>
      <c r="E176" s="265"/>
      <c r="F176" s="265"/>
      <c r="G176" s="265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255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ht="22.5" outlineLevel="3" x14ac:dyDescent="0.2">
      <c r="A177" s="158"/>
      <c r="B177" s="159"/>
      <c r="C177" s="264" t="s">
        <v>650</v>
      </c>
      <c r="D177" s="265"/>
      <c r="E177" s="265"/>
      <c r="F177" s="265"/>
      <c r="G177" s="265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255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82" t="str">
        <f>C177</f>
        <v>- veškeré  pomocné konstrukce umožňující provedení  zemní konstrukce  (příjezdy,  sjezdy,  nájezdy, lešení, podpěrné konstrukce, přemostění, zpevněné plochy, zakrytí a pod.)</v>
      </c>
      <c r="BB177" s="151"/>
      <c r="BC177" s="151"/>
      <c r="BD177" s="151"/>
      <c r="BE177" s="151"/>
      <c r="BF177" s="151"/>
      <c r="BG177" s="151"/>
      <c r="BH177" s="151"/>
    </row>
    <row r="178" spans="1:60" outlineLevel="2" x14ac:dyDescent="0.2">
      <c r="A178" s="158"/>
      <c r="B178" s="159"/>
      <c r="C178" s="185" t="s">
        <v>662</v>
      </c>
      <c r="D178" s="162"/>
      <c r="E178" s="163"/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157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185" t="s">
        <v>590</v>
      </c>
      <c r="D179" s="162"/>
      <c r="E179" s="163"/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157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">
      <c r="A180" s="158"/>
      <c r="B180" s="159"/>
      <c r="C180" s="185" t="s">
        <v>662</v>
      </c>
      <c r="D180" s="162"/>
      <c r="E180" s="163"/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157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185" t="s">
        <v>592</v>
      </c>
      <c r="D181" s="162"/>
      <c r="E181" s="163"/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157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185" t="s">
        <v>555</v>
      </c>
      <c r="D182" s="162"/>
      <c r="E182" s="163"/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157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185" t="s">
        <v>663</v>
      </c>
      <c r="D183" s="162"/>
      <c r="E183" s="163">
        <v>4.5</v>
      </c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157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2" x14ac:dyDescent="0.2">
      <c r="A184" s="158"/>
      <c r="B184" s="159"/>
      <c r="C184" s="249"/>
      <c r="D184" s="250"/>
      <c r="E184" s="250"/>
      <c r="F184" s="250"/>
      <c r="G184" s="250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159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x14ac:dyDescent="0.2">
      <c r="A185" s="168" t="s">
        <v>146</v>
      </c>
      <c r="B185" s="169" t="s">
        <v>86</v>
      </c>
      <c r="C185" s="183" t="s">
        <v>87</v>
      </c>
      <c r="D185" s="170"/>
      <c r="E185" s="171"/>
      <c r="F185" s="172"/>
      <c r="G185" s="172">
        <f>SUMIF(AG186:AG319,"&lt;&gt;NOR",G186:G319)</f>
        <v>0</v>
      </c>
      <c r="H185" s="172"/>
      <c r="I185" s="172">
        <f>SUM(I186:I319)</f>
        <v>0</v>
      </c>
      <c r="J185" s="172"/>
      <c r="K185" s="172">
        <f>SUM(K186:K319)</f>
        <v>0</v>
      </c>
      <c r="L185" s="172"/>
      <c r="M185" s="172">
        <f>SUM(M186:M319)</f>
        <v>0</v>
      </c>
      <c r="N185" s="171"/>
      <c r="O185" s="171">
        <f>SUM(O186:O319)</f>
        <v>0</v>
      </c>
      <c r="P185" s="171"/>
      <c r="Q185" s="171">
        <f>SUM(Q186:Q319)</f>
        <v>0</v>
      </c>
      <c r="R185" s="172"/>
      <c r="S185" s="172"/>
      <c r="T185" s="173"/>
      <c r="U185" s="167"/>
      <c r="V185" s="167">
        <f>SUM(V186:V319)</f>
        <v>0</v>
      </c>
      <c r="W185" s="167"/>
      <c r="X185" s="167"/>
      <c r="Y185" s="167"/>
      <c r="AG185" t="s">
        <v>147</v>
      </c>
    </row>
    <row r="186" spans="1:60" outlineLevel="1" x14ac:dyDescent="0.2">
      <c r="A186" s="175">
        <v>10</v>
      </c>
      <c r="B186" s="176" t="s">
        <v>664</v>
      </c>
      <c r="C186" s="184" t="s">
        <v>665</v>
      </c>
      <c r="D186" s="177" t="s">
        <v>559</v>
      </c>
      <c r="E186" s="178">
        <v>10</v>
      </c>
      <c r="F186" s="179"/>
      <c r="G186" s="180">
        <f>ROUND(E186*F186,2)</f>
        <v>0</v>
      </c>
      <c r="H186" s="179"/>
      <c r="I186" s="180">
        <f>ROUND(E186*H186,2)</f>
        <v>0</v>
      </c>
      <c r="J186" s="179"/>
      <c r="K186" s="180">
        <f>ROUND(E186*J186,2)</f>
        <v>0</v>
      </c>
      <c r="L186" s="180">
        <v>21</v>
      </c>
      <c r="M186" s="180">
        <f>G186*(1+L186/100)</f>
        <v>0</v>
      </c>
      <c r="N186" s="178">
        <v>0</v>
      </c>
      <c r="O186" s="178">
        <f>ROUND(E186*N186,2)</f>
        <v>0</v>
      </c>
      <c r="P186" s="178">
        <v>0</v>
      </c>
      <c r="Q186" s="178">
        <f>ROUND(E186*P186,2)</f>
        <v>0</v>
      </c>
      <c r="R186" s="180"/>
      <c r="S186" s="180" t="s">
        <v>152</v>
      </c>
      <c r="T186" s="181" t="s">
        <v>311</v>
      </c>
      <c r="U186" s="161">
        <v>0</v>
      </c>
      <c r="V186" s="161">
        <f>ROUND(E186*U186,2)</f>
        <v>0</v>
      </c>
      <c r="W186" s="161"/>
      <c r="X186" s="161" t="s">
        <v>191</v>
      </c>
      <c r="Y186" s="161" t="s">
        <v>154</v>
      </c>
      <c r="Z186" s="151"/>
      <c r="AA186" s="151"/>
      <c r="AB186" s="151"/>
      <c r="AC186" s="151"/>
      <c r="AD186" s="151"/>
      <c r="AE186" s="151"/>
      <c r="AF186" s="151"/>
      <c r="AG186" s="151" t="s">
        <v>192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2" x14ac:dyDescent="0.2">
      <c r="A187" s="158"/>
      <c r="B187" s="159"/>
      <c r="C187" s="253" t="s">
        <v>922</v>
      </c>
      <c r="D187" s="254"/>
      <c r="E187" s="254"/>
      <c r="F187" s="254"/>
      <c r="G187" s="254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255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264" t="s">
        <v>666</v>
      </c>
      <c r="D188" s="265"/>
      <c r="E188" s="265"/>
      <c r="F188" s="265"/>
      <c r="G188" s="265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255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264" t="s">
        <v>667</v>
      </c>
      <c r="D189" s="265"/>
      <c r="E189" s="265"/>
      <c r="F189" s="265"/>
      <c r="G189" s="265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255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264" t="s">
        <v>668</v>
      </c>
      <c r="D190" s="265"/>
      <c r="E190" s="265"/>
      <c r="F190" s="265"/>
      <c r="G190" s="265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255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264" t="s">
        <v>669</v>
      </c>
      <c r="D191" s="265"/>
      <c r="E191" s="265"/>
      <c r="F191" s="265"/>
      <c r="G191" s="265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255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264" t="s">
        <v>670</v>
      </c>
      <c r="D192" s="265"/>
      <c r="E192" s="265"/>
      <c r="F192" s="265"/>
      <c r="G192" s="265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255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264" t="s">
        <v>671</v>
      </c>
      <c r="D193" s="265"/>
      <c r="E193" s="265"/>
      <c r="F193" s="265"/>
      <c r="G193" s="265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255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264" t="s">
        <v>672</v>
      </c>
      <c r="D194" s="265"/>
      <c r="E194" s="265"/>
      <c r="F194" s="265"/>
      <c r="G194" s="265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255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264" t="s">
        <v>673</v>
      </c>
      <c r="D195" s="265"/>
      <c r="E195" s="265"/>
      <c r="F195" s="265"/>
      <c r="G195" s="265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255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2" x14ac:dyDescent="0.2">
      <c r="A196" s="158"/>
      <c r="B196" s="159"/>
      <c r="C196" s="185" t="s">
        <v>674</v>
      </c>
      <c r="D196" s="162"/>
      <c r="E196" s="163"/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157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185" t="s">
        <v>675</v>
      </c>
      <c r="D197" s="162"/>
      <c r="E197" s="163">
        <v>10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157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2" x14ac:dyDescent="0.2">
      <c r="A198" s="158"/>
      <c r="B198" s="159"/>
      <c r="C198" s="249"/>
      <c r="D198" s="250"/>
      <c r="E198" s="250"/>
      <c r="F198" s="250"/>
      <c r="G198" s="250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159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75">
        <v>11</v>
      </c>
      <c r="B199" s="176" t="s">
        <v>676</v>
      </c>
      <c r="C199" s="184" t="s">
        <v>677</v>
      </c>
      <c r="D199" s="177" t="s">
        <v>678</v>
      </c>
      <c r="E199" s="178">
        <v>70</v>
      </c>
      <c r="F199" s="179"/>
      <c r="G199" s="180">
        <f>ROUND(E199*F199,2)</f>
        <v>0</v>
      </c>
      <c r="H199" s="179"/>
      <c r="I199" s="180">
        <f>ROUND(E199*H199,2)</f>
        <v>0</v>
      </c>
      <c r="J199" s="179"/>
      <c r="K199" s="180">
        <f>ROUND(E199*J199,2)</f>
        <v>0</v>
      </c>
      <c r="L199" s="180">
        <v>21</v>
      </c>
      <c r="M199" s="180">
        <f>G199*(1+L199/100)</f>
        <v>0</v>
      </c>
      <c r="N199" s="178">
        <v>0</v>
      </c>
      <c r="O199" s="178">
        <f>ROUND(E199*N199,2)</f>
        <v>0</v>
      </c>
      <c r="P199" s="178">
        <v>0</v>
      </c>
      <c r="Q199" s="178">
        <f>ROUND(E199*P199,2)</f>
        <v>0</v>
      </c>
      <c r="R199" s="180"/>
      <c r="S199" s="180" t="s">
        <v>152</v>
      </c>
      <c r="T199" s="181" t="s">
        <v>311</v>
      </c>
      <c r="U199" s="161">
        <v>0</v>
      </c>
      <c r="V199" s="161">
        <f>ROUND(E199*U199,2)</f>
        <v>0</v>
      </c>
      <c r="W199" s="161"/>
      <c r="X199" s="161" t="s">
        <v>191</v>
      </c>
      <c r="Y199" s="161" t="s">
        <v>154</v>
      </c>
      <c r="Z199" s="151"/>
      <c r="AA199" s="151"/>
      <c r="AB199" s="151"/>
      <c r="AC199" s="151"/>
      <c r="AD199" s="151"/>
      <c r="AE199" s="151"/>
      <c r="AF199" s="151"/>
      <c r="AG199" s="151" t="s">
        <v>192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2" x14ac:dyDescent="0.2">
      <c r="A200" s="158"/>
      <c r="B200" s="159"/>
      <c r="C200" s="253" t="s">
        <v>923</v>
      </c>
      <c r="D200" s="254"/>
      <c r="E200" s="254"/>
      <c r="F200" s="254"/>
      <c r="G200" s="254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255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ht="33.75" outlineLevel="3" x14ac:dyDescent="0.2">
      <c r="A201" s="158"/>
      <c r="B201" s="159"/>
      <c r="C201" s="264" t="s">
        <v>679</v>
      </c>
      <c r="D201" s="265"/>
      <c r="E201" s="265"/>
      <c r="F201" s="265"/>
      <c r="G201" s="265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255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82" t="str">
        <f>C201</f>
        <v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v>
      </c>
      <c r="BB201" s="151"/>
      <c r="BC201" s="151"/>
      <c r="BD201" s="151"/>
      <c r="BE201" s="151"/>
      <c r="BF201" s="151"/>
      <c r="BG201" s="151"/>
      <c r="BH201" s="151"/>
    </row>
    <row r="202" spans="1:60" outlineLevel="2" x14ac:dyDescent="0.2">
      <c r="A202" s="158"/>
      <c r="B202" s="159"/>
      <c r="C202" s="185" t="s">
        <v>680</v>
      </c>
      <c r="D202" s="162"/>
      <c r="E202" s="163"/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157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185" t="s">
        <v>681</v>
      </c>
      <c r="D203" s="162"/>
      <c r="E203" s="163">
        <v>70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157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2" x14ac:dyDescent="0.2">
      <c r="A204" s="158"/>
      <c r="B204" s="159"/>
      <c r="C204" s="249"/>
      <c r="D204" s="250"/>
      <c r="E204" s="250"/>
      <c r="F204" s="250"/>
      <c r="G204" s="250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159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75">
        <v>12</v>
      </c>
      <c r="B205" s="176" t="s">
        <v>682</v>
      </c>
      <c r="C205" s="184" t="s">
        <v>683</v>
      </c>
      <c r="D205" s="177" t="s">
        <v>678</v>
      </c>
      <c r="E205" s="178">
        <v>70</v>
      </c>
      <c r="F205" s="179"/>
      <c r="G205" s="180">
        <f>ROUND(E205*F205,2)</f>
        <v>0</v>
      </c>
      <c r="H205" s="179"/>
      <c r="I205" s="180">
        <f>ROUND(E205*H205,2)</f>
        <v>0</v>
      </c>
      <c r="J205" s="179"/>
      <c r="K205" s="180">
        <f>ROUND(E205*J205,2)</f>
        <v>0</v>
      </c>
      <c r="L205" s="180">
        <v>21</v>
      </c>
      <c r="M205" s="180">
        <f>G205*(1+L205/100)</f>
        <v>0</v>
      </c>
      <c r="N205" s="178">
        <v>0</v>
      </c>
      <c r="O205" s="178">
        <f>ROUND(E205*N205,2)</f>
        <v>0</v>
      </c>
      <c r="P205" s="178">
        <v>0</v>
      </c>
      <c r="Q205" s="178">
        <f>ROUND(E205*P205,2)</f>
        <v>0</v>
      </c>
      <c r="R205" s="180"/>
      <c r="S205" s="180" t="s">
        <v>152</v>
      </c>
      <c r="T205" s="181" t="s">
        <v>311</v>
      </c>
      <c r="U205" s="161">
        <v>0</v>
      </c>
      <c r="V205" s="161">
        <f>ROUND(E205*U205,2)</f>
        <v>0</v>
      </c>
      <c r="W205" s="161"/>
      <c r="X205" s="161" t="s">
        <v>191</v>
      </c>
      <c r="Y205" s="161" t="s">
        <v>154</v>
      </c>
      <c r="Z205" s="151"/>
      <c r="AA205" s="151"/>
      <c r="AB205" s="151"/>
      <c r="AC205" s="151"/>
      <c r="AD205" s="151"/>
      <c r="AE205" s="151"/>
      <c r="AF205" s="151"/>
      <c r="AG205" s="151" t="s">
        <v>192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2" x14ac:dyDescent="0.2">
      <c r="A206" s="158"/>
      <c r="B206" s="159"/>
      <c r="C206" s="253" t="s">
        <v>684</v>
      </c>
      <c r="D206" s="254"/>
      <c r="E206" s="254"/>
      <c r="F206" s="254"/>
      <c r="G206" s="254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255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264" t="s">
        <v>600</v>
      </c>
      <c r="D207" s="265"/>
      <c r="E207" s="265"/>
      <c r="F207" s="265"/>
      <c r="G207" s="265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255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264" t="s">
        <v>685</v>
      </c>
      <c r="D208" s="265"/>
      <c r="E208" s="265"/>
      <c r="F208" s="265"/>
      <c r="G208" s="265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255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264" t="s">
        <v>686</v>
      </c>
      <c r="D209" s="265"/>
      <c r="E209" s="265"/>
      <c r="F209" s="265"/>
      <c r="G209" s="265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255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264" t="s">
        <v>687</v>
      </c>
      <c r="D210" s="265"/>
      <c r="E210" s="265"/>
      <c r="F210" s="265"/>
      <c r="G210" s="265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255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264" t="s">
        <v>688</v>
      </c>
      <c r="D211" s="265"/>
      <c r="E211" s="265"/>
      <c r="F211" s="265"/>
      <c r="G211" s="265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255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2" x14ac:dyDescent="0.2">
      <c r="A212" s="158"/>
      <c r="B212" s="159"/>
      <c r="C212" s="185" t="s">
        <v>680</v>
      </c>
      <c r="D212" s="162"/>
      <c r="E212" s="163"/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157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185" t="s">
        <v>681</v>
      </c>
      <c r="D213" s="162"/>
      <c r="E213" s="163">
        <v>70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157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2" x14ac:dyDescent="0.2">
      <c r="A214" s="158"/>
      <c r="B214" s="159"/>
      <c r="C214" s="249"/>
      <c r="D214" s="250"/>
      <c r="E214" s="250"/>
      <c r="F214" s="250"/>
      <c r="G214" s="250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159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75">
        <v>13</v>
      </c>
      <c r="B215" s="176" t="s">
        <v>689</v>
      </c>
      <c r="C215" s="184" t="s">
        <v>690</v>
      </c>
      <c r="D215" s="177" t="s">
        <v>678</v>
      </c>
      <c r="E215" s="178">
        <v>10</v>
      </c>
      <c r="F215" s="179"/>
      <c r="G215" s="180">
        <f>ROUND(E215*F215,2)</f>
        <v>0</v>
      </c>
      <c r="H215" s="179"/>
      <c r="I215" s="180">
        <f>ROUND(E215*H215,2)</f>
        <v>0</v>
      </c>
      <c r="J215" s="179"/>
      <c r="K215" s="180">
        <f>ROUND(E215*J215,2)</f>
        <v>0</v>
      </c>
      <c r="L215" s="180">
        <v>21</v>
      </c>
      <c r="M215" s="180">
        <f>G215*(1+L215/100)</f>
        <v>0</v>
      </c>
      <c r="N215" s="178">
        <v>0</v>
      </c>
      <c r="O215" s="178">
        <f>ROUND(E215*N215,2)</f>
        <v>0</v>
      </c>
      <c r="P215" s="178">
        <v>0</v>
      </c>
      <c r="Q215" s="178">
        <f>ROUND(E215*P215,2)</f>
        <v>0</v>
      </c>
      <c r="R215" s="180"/>
      <c r="S215" s="180" t="s">
        <v>152</v>
      </c>
      <c r="T215" s="181" t="s">
        <v>311</v>
      </c>
      <c r="U215" s="161">
        <v>0</v>
      </c>
      <c r="V215" s="161">
        <f>ROUND(E215*U215,2)</f>
        <v>0</v>
      </c>
      <c r="W215" s="161"/>
      <c r="X215" s="161" t="s">
        <v>191</v>
      </c>
      <c r="Y215" s="161" t="s">
        <v>154</v>
      </c>
      <c r="Z215" s="151"/>
      <c r="AA215" s="151"/>
      <c r="AB215" s="151"/>
      <c r="AC215" s="151"/>
      <c r="AD215" s="151"/>
      <c r="AE215" s="151"/>
      <c r="AF215" s="151"/>
      <c r="AG215" s="151" t="s">
        <v>192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">
      <c r="A216" s="158"/>
      <c r="B216" s="159"/>
      <c r="C216" s="253" t="s">
        <v>924</v>
      </c>
      <c r="D216" s="254"/>
      <c r="E216" s="254"/>
      <c r="F216" s="254"/>
      <c r="G216" s="254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255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3" x14ac:dyDescent="0.2">
      <c r="A217" s="158"/>
      <c r="B217" s="159"/>
      <c r="C217" s="264" t="s">
        <v>600</v>
      </c>
      <c r="D217" s="265"/>
      <c r="E217" s="265"/>
      <c r="F217" s="265"/>
      <c r="G217" s="265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255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264" t="s">
        <v>685</v>
      </c>
      <c r="D218" s="265"/>
      <c r="E218" s="265"/>
      <c r="F218" s="265"/>
      <c r="G218" s="265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255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3" x14ac:dyDescent="0.2">
      <c r="A219" s="158"/>
      <c r="B219" s="159"/>
      <c r="C219" s="264" t="s">
        <v>686</v>
      </c>
      <c r="D219" s="265"/>
      <c r="E219" s="265"/>
      <c r="F219" s="265"/>
      <c r="G219" s="265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255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3" x14ac:dyDescent="0.2">
      <c r="A220" s="158"/>
      <c r="B220" s="159"/>
      <c r="C220" s="264" t="s">
        <v>687</v>
      </c>
      <c r="D220" s="265"/>
      <c r="E220" s="265"/>
      <c r="F220" s="265"/>
      <c r="G220" s="265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255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264" t="s">
        <v>688</v>
      </c>
      <c r="D221" s="265"/>
      <c r="E221" s="265"/>
      <c r="F221" s="265"/>
      <c r="G221" s="265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255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2" x14ac:dyDescent="0.2">
      <c r="A222" s="158"/>
      <c r="B222" s="159"/>
      <c r="C222" s="185" t="s">
        <v>691</v>
      </c>
      <c r="D222" s="162"/>
      <c r="E222" s="163"/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157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85" t="s">
        <v>675</v>
      </c>
      <c r="D223" s="162"/>
      <c r="E223" s="163">
        <v>10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157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2" x14ac:dyDescent="0.2">
      <c r="A224" s="158"/>
      <c r="B224" s="159"/>
      <c r="C224" s="249"/>
      <c r="D224" s="250"/>
      <c r="E224" s="250"/>
      <c r="F224" s="250"/>
      <c r="G224" s="250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159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75">
        <v>14</v>
      </c>
      <c r="B225" s="176" t="s">
        <v>692</v>
      </c>
      <c r="C225" s="184" t="s">
        <v>693</v>
      </c>
      <c r="D225" s="177" t="s">
        <v>578</v>
      </c>
      <c r="E225" s="178">
        <v>3.105</v>
      </c>
      <c r="F225" s="179"/>
      <c r="G225" s="180">
        <f>ROUND(E225*F225,2)</f>
        <v>0</v>
      </c>
      <c r="H225" s="179"/>
      <c r="I225" s="180">
        <f>ROUND(E225*H225,2)</f>
        <v>0</v>
      </c>
      <c r="J225" s="179"/>
      <c r="K225" s="180">
        <f>ROUND(E225*J225,2)</f>
        <v>0</v>
      </c>
      <c r="L225" s="180">
        <v>21</v>
      </c>
      <c r="M225" s="180">
        <f>G225*(1+L225/100)</f>
        <v>0</v>
      </c>
      <c r="N225" s="178">
        <v>0</v>
      </c>
      <c r="O225" s="178">
        <f>ROUND(E225*N225,2)</f>
        <v>0</v>
      </c>
      <c r="P225" s="178">
        <v>0</v>
      </c>
      <c r="Q225" s="178">
        <f>ROUND(E225*P225,2)</f>
        <v>0</v>
      </c>
      <c r="R225" s="180"/>
      <c r="S225" s="180" t="s">
        <v>152</v>
      </c>
      <c r="T225" s="181" t="s">
        <v>311</v>
      </c>
      <c r="U225" s="161">
        <v>0</v>
      </c>
      <c r="V225" s="161">
        <f>ROUND(E225*U225,2)</f>
        <v>0</v>
      </c>
      <c r="W225" s="161"/>
      <c r="X225" s="161" t="s">
        <v>191</v>
      </c>
      <c r="Y225" s="161" t="s">
        <v>154</v>
      </c>
      <c r="Z225" s="151"/>
      <c r="AA225" s="151"/>
      <c r="AB225" s="151"/>
      <c r="AC225" s="151"/>
      <c r="AD225" s="151"/>
      <c r="AE225" s="151"/>
      <c r="AF225" s="151"/>
      <c r="AG225" s="151" t="s">
        <v>192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2" x14ac:dyDescent="0.2">
      <c r="A226" s="158"/>
      <c r="B226" s="159"/>
      <c r="C226" s="253" t="s">
        <v>694</v>
      </c>
      <c r="D226" s="254"/>
      <c r="E226" s="254"/>
      <c r="F226" s="254"/>
      <c r="G226" s="254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255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2" t="s">
        <v>168</v>
      </c>
      <c r="D227" s="164"/>
      <c r="E227" s="165"/>
      <c r="F227" s="166"/>
      <c r="G227" s="166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255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3" x14ac:dyDescent="0.2">
      <c r="A228" s="158"/>
      <c r="B228" s="159"/>
      <c r="C228" s="264" t="s">
        <v>695</v>
      </c>
      <c r="D228" s="265"/>
      <c r="E228" s="265"/>
      <c r="F228" s="265"/>
      <c r="G228" s="265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255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82" t="str">
        <f>C228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">
      <c r="A229" s="158"/>
      <c r="B229" s="159"/>
      <c r="C229" s="264" t="s">
        <v>696</v>
      </c>
      <c r="D229" s="265"/>
      <c r="E229" s="265"/>
      <c r="F229" s="265"/>
      <c r="G229" s="265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255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">
      <c r="A230" s="158"/>
      <c r="B230" s="159"/>
      <c r="C230" s="264" t="s">
        <v>697</v>
      </c>
      <c r="D230" s="265"/>
      <c r="E230" s="265"/>
      <c r="F230" s="265"/>
      <c r="G230" s="265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255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264" t="s">
        <v>698</v>
      </c>
      <c r="D231" s="265"/>
      <c r="E231" s="265"/>
      <c r="F231" s="265"/>
      <c r="G231" s="265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255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82" t="str">
        <f>C231</f>
        <v>- zřízení pracovních a dilatačních spar, včetně potřebných úprav, výplně, vložek, opracování, očištění a ošetření,</v>
      </c>
      <c r="BB231" s="151"/>
      <c r="BC231" s="151"/>
      <c r="BD231" s="151"/>
      <c r="BE231" s="151"/>
      <c r="BF231" s="151"/>
      <c r="BG231" s="151"/>
      <c r="BH231" s="151"/>
    </row>
    <row r="232" spans="1:60" ht="22.5" outlineLevel="3" x14ac:dyDescent="0.2">
      <c r="A232" s="158"/>
      <c r="B232" s="159"/>
      <c r="C232" s="264" t="s">
        <v>699</v>
      </c>
      <c r="D232" s="265"/>
      <c r="E232" s="265"/>
      <c r="F232" s="265"/>
      <c r="G232" s="265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255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82" t="str">
        <f>C232</f>
        <v>- bednění  požadovaných  konstr. (i ztracené) s úpravou  dle požadované  kvality povrchu betonu, včetně odbedňovacích a odskružovacích prostředků,</v>
      </c>
      <c r="BB232" s="151"/>
      <c r="BC232" s="151"/>
      <c r="BD232" s="151"/>
      <c r="BE232" s="151"/>
      <c r="BF232" s="151"/>
      <c r="BG232" s="151"/>
      <c r="BH232" s="151"/>
    </row>
    <row r="233" spans="1:60" ht="22.5" outlineLevel="3" x14ac:dyDescent="0.2">
      <c r="A233" s="158"/>
      <c r="B233" s="159"/>
      <c r="C233" s="264" t="s">
        <v>700</v>
      </c>
      <c r="D233" s="265"/>
      <c r="E233" s="265"/>
      <c r="F233" s="265"/>
      <c r="G233" s="265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255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82" t="str">
        <f>C233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">
      <c r="A234" s="158"/>
      <c r="B234" s="159"/>
      <c r="C234" s="264" t="s">
        <v>701</v>
      </c>
      <c r="D234" s="265"/>
      <c r="E234" s="265"/>
      <c r="F234" s="265"/>
      <c r="G234" s="265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255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264" t="s">
        <v>702</v>
      </c>
      <c r="D235" s="265"/>
      <c r="E235" s="265"/>
      <c r="F235" s="265"/>
      <c r="G235" s="265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255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82" t="str">
        <f>C235</f>
        <v>- zřízení  všech  požadovaných  otvorů, kapes, výklenků, prostupů, dutin, drážek a pod., vč. ztížení práce a úprav  kolem nich,</v>
      </c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264" t="s">
        <v>703</v>
      </c>
      <c r="D236" s="265"/>
      <c r="E236" s="265"/>
      <c r="F236" s="265"/>
      <c r="G236" s="265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255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264" t="s">
        <v>704</v>
      </c>
      <c r="D237" s="265"/>
      <c r="E237" s="265"/>
      <c r="F237" s="265"/>
      <c r="G237" s="265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255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3" x14ac:dyDescent="0.2">
      <c r="A238" s="158"/>
      <c r="B238" s="159"/>
      <c r="C238" s="264" t="s">
        <v>705</v>
      </c>
      <c r="D238" s="265"/>
      <c r="E238" s="265"/>
      <c r="F238" s="265"/>
      <c r="G238" s="265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255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3" x14ac:dyDescent="0.2">
      <c r="A239" s="158"/>
      <c r="B239" s="159"/>
      <c r="C239" s="264" t="s">
        <v>706</v>
      </c>
      <c r="D239" s="265"/>
      <c r="E239" s="265"/>
      <c r="F239" s="265"/>
      <c r="G239" s="265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255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3" x14ac:dyDescent="0.2">
      <c r="A240" s="158"/>
      <c r="B240" s="159"/>
      <c r="C240" s="264" t="s">
        <v>707</v>
      </c>
      <c r="D240" s="265"/>
      <c r="E240" s="265"/>
      <c r="F240" s="265"/>
      <c r="G240" s="265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255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3" x14ac:dyDescent="0.2">
      <c r="A241" s="158"/>
      <c r="B241" s="159"/>
      <c r="C241" s="264" t="s">
        <v>708</v>
      </c>
      <c r="D241" s="265"/>
      <c r="E241" s="265"/>
      <c r="F241" s="265"/>
      <c r="G241" s="265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255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264" t="s">
        <v>709</v>
      </c>
      <c r="D242" s="265"/>
      <c r="E242" s="265"/>
      <c r="F242" s="265"/>
      <c r="G242" s="265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255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82" t="str">
        <f>C242</f>
        <v>- opatření  povrchů  betonu  izolací  proti zemní vlhkosti v částech, kde přijdou do styku se zeminou nebo kamenivem,</v>
      </c>
      <c r="BB242" s="151"/>
      <c r="BC242" s="151"/>
      <c r="BD242" s="151"/>
      <c r="BE242" s="151"/>
      <c r="BF242" s="151"/>
      <c r="BG242" s="151"/>
      <c r="BH242" s="151"/>
    </row>
    <row r="243" spans="1:60" outlineLevel="3" x14ac:dyDescent="0.2">
      <c r="A243" s="158"/>
      <c r="B243" s="159"/>
      <c r="C243" s="264" t="s">
        <v>710</v>
      </c>
      <c r="D243" s="265"/>
      <c r="E243" s="265"/>
      <c r="F243" s="265"/>
      <c r="G243" s="265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61"/>
      <c r="Z243" s="151"/>
      <c r="AA243" s="151"/>
      <c r="AB243" s="151"/>
      <c r="AC243" s="151"/>
      <c r="AD243" s="151"/>
      <c r="AE243" s="151"/>
      <c r="AF243" s="151"/>
      <c r="AG243" s="151" t="s">
        <v>255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3" x14ac:dyDescent="0.2">
      <c r="A244" s="158"/>
      <c r="B244" s="159"/>
      <c r="C244" s="264" t="s">
        <v>711</v>
      </c>
      <c r="D244" s="265"/>
      <c r="E244" s="265"/>
      <c r="F244" s="265"/>
      <c r="G244" s="265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255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">
      <c r="A245" s="158"/>
      <c r="B245" s="159"/>
      <c r="C245" s="185" t="s">
        <v>712</v>
      </c>
      <c r="D245" s="162"/>
      <c r="E245" s="163"/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157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">
      <c r="A246" s="158"/>
      <c r="B246" s="159"/>
      <c r="C246" s="185" t="s">
        <v>713</v>
      </c>
      <c r="D246" s="162"/>
      <c r="E246" s="163">
        <v>3.105</v>
      </c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157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2" x14ac:dyDescent="0.2">
      <c r="A247" s="158"/>
      <c r="B247" s="159"/>
      <c r="C247" s="249"/>
      <c r="D247" s="250"/>
      <c r="E247" s="250"/>
      <c r="F247" s="250"/>
      <c r="G247" s="250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159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75">
        <v>15</v>
      </c>
      <c r="B248" s="176" t="s">
        <v>714</v>
      </c>
      <c r="C248" s="184" t="s">
        <v>715</v>
      </c>
      <c r="D248" s="177" t="s">
        <v>578</v>
      </c>
      <c r="E248" s="178">
        <v>10.061999999999999</v>
      </c>
      <c r="F248" s="179"/>
      <c r="G248" s="180">
        <f>ROUND(E248*F248,2)</f>
        <v>0</v>
      </c>
      <c r="H248" s="179"/>
      <c r="I248" s="180">
        <f>ROUND(E248*H248,2)</f>
        <v>0</v>
      </c>
      <c r="J248" s="179"/>
      <c r="K248" s="180">
        <f>ROUND(E248*J248,2)</f>
        <v>0</v>
      </c>
      <c r="L248" s="180">
        <v>21</v>
      </c>
      <c r="M248" s="180">
        <f>G248*(1+L248/100)</f>
        <v>0</v>
      </c>
      <c r="N248" s="178">
        <v>0</v>
      </c>
      <c r="O248" s="178">
        <f>ROUND(E248*N248,2)</f>
        <v>0</v>
      </c>
      <c r="P248" s="178">
        <v>0</v>
      </c>
      <c r="Q248" s="178">
        <f>ROUND(E248*P248,2)</f>
        <v>0</v>
      </c>
      <c r="R248" s="180"/>
      <c r="S248" s="180" t="s">
        <v>152</v>
      </c>
      <c r="T248" s="181" t="s">
        <v>311</v>
      </c>
      <c r="U248" s="161">
        <v>0</v>
      </c>
      <c r="V248" s="161">
        <f>ROUND(E248*U248,2)</f>
        <v>0</v>
      </c>
      <c r="W248" s="161"/>
      <c r="X248" s="161" t="s">
        <v>191</v>
      </c>
      <c r="Y248" s="161" t="s">
        <v>154</v>
      </c>
      <c r="Z248" s="151"/>
      <c r="AA248" s="151"/>
      <c r="AB248" s="151"/>
      <c r="AC248" s="151"/>
      <c r="AD248" s="151"/>
      <c r="AE248" s="151"/>
      <c r="AF248" s="151"/>
      <c r="AG248" s="151" t="s">
        <v>192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2" x14ac:dyDescent="0.2">
      <c r="A249" s="158"/>
      <c r="B249" s="159"/>
      <c r="C249" s="253" t="s">
        <v>716</v>
      </c>
      <c r="D249" s="254"/>
      <c r="E249" s="254"/>
      <c r="F249" s="254"/>
      <c r="G249" s="254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255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3" x14ac:dyDescent="0.2">
      <c r="A250" s="158"/>
      <c r="B250" s="159"/>
      <c r="C250" s="192" t="s">
        <v>168</v>
      </c>
      <c r="D250" s="164"/>
      <c r="E250" s="165"/>
      <c r="F250" s="166"/>
      <c r="G250" s="166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255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22.5" outlineLevel="3" x14ac:dyDescent="0.2">
      <c r="A251" s="158"/>
      <c r="B251" s="159"/>
      <c r="C251" s="264" t="s">
        <v>695</v>
      </c>
      <c r="D251" s="265"/>
      <c r="E251" s="265"/>
      <c r="F251" s="265"/>
      <c r="G251" s="265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255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82" t="str">
        <f>C251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251" s="151"/>
      <c r="BC251" s="151"/>
      <c r="BD251" s="151"/>
      <c r="BE251" s="151"/>
      <c r="BF251" s="151"/>
      <c r="BG251" s="151"/>
      <c r="BH251" s="151"/>
    </row>
    <row r="252" spans="1:60" outlineLevel="3" x14ac:dyDescent="0.2">
      <c r="A252" s="158"/>
      <c r="B252" s="159"/>
      <c r="C252" s="264" t="s">
        <v>696</v>
      </c>
      <c r="D252" s="265"/>
      <c r="E252" s="265"/>
      <c r="F252" s="265"/>
      <c r="G252" s="265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255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">
      <c r="A253" s="158"/>
      <c r="B253" s="159"/>
      <c r="C253" s="264" t="s">
        <v>697</v>
      </c>
      <c r="D253" s="265"/>
      <c r="E253" s="265"/>
      <c r="F253" s="265"/>
      <c r="G253" s="265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255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264" t="s">
        <v>698</v>
      </c>
      <c r="D254" s="265"/>
      <c r="E254" s="265"/>
      <c r="F254" s="265"/>
      <c r="G254" s="265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255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82" t="str">
        <f>C254</f>
        <v>- zřízení pracovních a dilatačních spar, včetně potřebných úprav, výplně, vložek, opracování, očištění a ošetření,</v>
      </c>
      <c r="BB254" s="151"/>
      <c r="BC254" s="151"/>
      <c r="BD254" s="151"/>
      <c r="BE254" s="151"/>
      <c r="BF254" s="151"/>
      <c r="BG254" s="151"/>
      <c r="BH254" s="151"/>
    </row>
    <row r="255" spans="1:60" ht="22.5" outlineLevel="3" x14ac:dyDescent="0.2">
      <c r="A255" s="158"/>
      <c r="B255" s="159"/>
      <c r="C255" s="264" t="s">
        <v>699</v>
      </c>
      <c r="D255" s="265"/>
      <c r="E255" s="265"/>
      <c r="F255" s="265"/>
      <c r="G255" s="265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255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82" t="str">
        <f>C255</f>
        <v>- bednění  požadovaných  konstr. (i ztracené) s úpravou  dle požadované  kvality povrchu betonu, včetně odbedňovacích a odskružovacích prostředků,</v>
      </c>
      <c r="BB255" s="151"/>
      <c r="BC255" s="151"/>
      <c r="BD255" s="151"/>
      <c r="BE255" s="151"/>
      <c r="BF255" s="151"/>
      <c r="BG255" s="151"/>
      <c r="BH255" s="151"/>
    </row>
    <row r="256" spans="1:60" ht="22.5" outlineLevel="3" x14ac:dyDescent="0.2">
      <c r="A256" s="158"/>
      <c r="B256" s="159"/>
      <c r="C256" s="264" t="s">
        <v>700</v>
      </c>
      <c r="D256" s="265"/>
      <c r="E256" s="265"/>
      <c r="F256" s="265"/>
      <c r="G256" s="265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255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82" t="str">
        <f>C256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264" t="s">
        <v>701</v>
      </c>
      <c r="D257" s="265"/>
      <c r="E257" s="265"/>
      <c r="F257" s="265"/>
      <c r="G257" s="265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255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264" t="s">
        <v>702</v>
      </c>
      <c r="D258" s="265"/>
      <c r="E258" s="265"/>
      <c r="F258" s="265"/>
      <c r="G258" s="265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255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82" t="str">
        <f>C258</f>
        <v>- zřízení  všech  požadovaných  otvorů, kapes, výklenků, prostupů, dutin, drážek a pod., vč. ztížení práce a úprav  kolem nich,</v>
      </c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264" t="s">
        <v>703</v>
      </c>
      <c r="D259" s="265"/>
      <c r="E259" s="265"/>
      <c r="F259" s="265"/>
      <c r="G259" s="265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255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264" t="s">
        <v>704</v>
      </c>
      <c r="D260" s="265"/>
      <c r="E260" s="265"/>
      <c r="F260" s="265"/>
      <c r="G260" s="265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255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264" t="s">
        <v>705</v>
      </c>
      <c r="D261" s="265"/>
      <c r="E261" s="265"/>
      <c r="F261" s="265"/>
      <c r="G261" s="265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255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">
      <c r="A262" s="158"/>
      <c r="B262" s="159"/>
      <c r="C262" s="264" t="s">
        <v>706</v>
      </c>
      <c r="D262" s="265"/>
      <c r="E262" s="265"/>
      <c r="F262" s="265"/>
      <c r="G262" s="265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255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264" t="s">
        <v>707</v>
      </c>
      <c r="D263" s="265"/>
      <c r="E263" s="265"/>
      <c r="F263" s="265"/>
      <c r="G263" s="265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255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264" t="s">
        <v>708</v>
      </c>
      <c r="D264" s="265"/>
      <c r="E264" s="265"/>
      <c r="F264" s="265"/>
      <c r="G264" s="265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255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264" t="s">
        <v>709</v>
      </c>
      <c r="D265" s="265"/>
      <c r="E265" s="265"/>
      <c r="F265" s="265"/>
      <c r="G265" s="265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255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82" t="str">
        <f>C265</f>
        <v>- opatření  povrchů  betonu  izolací  proti zemní vlhkosti v částech, kde přijdou do styku se zeminou nebo kamenivem,</v>
      </c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264" t="s">
        <v>710</v>
      </c>
      <c r="D266" s="265"/>
      <c r="E266" s="265"/>
      <c r="F266" s="265"/>
      <c r="G266" s="265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255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">
      <c r="A267" s="158"/>
      <c r="B267" s="159"/>
      <c r="C267" s="264" t="s">
        <v>711</v>
      </c>
      <c r="D267" s="265"/>
      <c r="E267" s="265"/>
      <c r="F267" s="265"/>
      <c r="G267" s="265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255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">
      <c r="A268" s="158"/>
      <c r="B268" s="159"/>
      <c r="C268" s="185" t="s">
        <v>717</v>
      </c>
      <c r="D268" s="162"/>
      <c r="E268" s="163"/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157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85" t="s">
        <v>718</v>
      </c>
      <c r="D269" s="162"/>
      <c r="E269" s="163">
        <v>10.061999999999999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157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2" x14ac:dyDescent="0.2">
      <c r="A270" s="158"/>
      <c r="B270" s="159"/>
      <c r="C270" s="249"/>
      <c r="D270" s="250"/>
      <c r="E270" s="250"/>
      <c r="F270" s="250"/>
      <c r="G270" s="250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159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75">
        <v>16</v>
      </c>
      <c r="B271" s="176" t="s">
        <v>719</v>
      </c>
      <c r="C271" s="184" t="s">
        <v>720</v>
      </c>
      <c r="D271" s="177" t="s">
        <v>542</v>
      </c>
      <c r="E271" s="178">
        <v>1.2070000000000001</v>
      </c>
      <c r="F271" s="179"/>
      <c r="G271" s="180">
        <f>ROUND(E271*F271,2)</f>
        <v>0</v>
      </c>
      <c r="H271" s="179"/>
      <c r="I271" s="180">
        <f>ROUND(E271*H271,2)</f>
        <v>0</v>
      </c>
      <c r="J271" s="179"/>
      <c r="K271" s="180">
        <f>ROUND(E271*J271,2)</f>
        <v>0</v>
      </c>
      <c r="L271" s="180">
        <v>21</v>
      </c>
      <c r="M271" s="180">
        <f>G271*(1+L271/100)</f>
        <v>0</v>
      </c>
      <c r="N271" s="178">
        <v>0</v>
      </c>
      <c r="O271" s="178">
        <f>ROUND(E271*N271,2)</f>
        <v>0</v>
      </c>
      <c r="P271" s="178">
        <v>0</v>
      </c>
      <c r="Q271" s="178">
        <f>ROUND(E271*P271,2)</f>
        <v>0</v>
      </c>
      <c r="R271" s="180"/>
      <c r="S271" s="180" t="s">
        <v>152</v>
      </c>
      <c r="T271" s="181" t="s">
        <v>311</v>
      </c>
      <c r="U271" s="161">
        <v>0</v>
      </c>
      <c r="V271" s="161">
        <f>ROUND(E271*U271,2)</f>
        <v>0</v>
      </c>
      <c r="W271" s="161"/>
      <c r="X271" s="161" t="s">
        <v>191</v>
      </c>
      <c r="Y271" s="161" t="s">
        <v>154</v>
      </c>
      <c r="Z271" s="151"/>
      <c r="AA271" s="151"/>
      <c r="AB271" s="151"/>
      <c r="AC271" s="151"/>
      <c r="AD271" s="151"/>
      <c r="AE271" s="151"/>
      <c r="AF271" s="151"/>
      <c r="AG271" s="151" t="s">
        <v>192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2" x14ac:dyDescent="0.2">
      <c r="A272" s="158"/>
      <c r="B272" s="159"/>
      <c r="C272" s="253" t="s">
        <v>925</v>
      </c>
      <c r="D272" s="254"/>
      <c r="E272" s="254"/>
      <c r="F272" s="254"/>
      <c r="G272" s="254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255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92" t="s">
        <v>168</v>
      </c>
      <c r="D273" s="164"/>
      <c r="E273" s="165"/>
      <c r="F273" s="166"/>
      <c r="G273" s="166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255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ht="22.5" outlineLevel="3" x14ac:dyDescent="0.2">
      <c r="A274" s="158"/>
      <c r="B274" s="159"/>
      <c r="C274" s="264" t="s">
        <v>721</v>
      </c>
      <c r="D274" s="265"/>
      <c r="E274" s="265"/>
      <c r="F274" s="265"/>
      <c r="G274" s="265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255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82" t="str">
        <f>C274</f>
        <v>Položka zahrnuje veškerý materiál, výrobky a polotovary, včetně mimostaveništní a vnitrostaveništní dopravy (rovněž přesuny), včetně naložení a složení, případně s uložením</v>
      </c>
      <c r="BB274" s="151"/>
      <c r="BC274" s="151"/>
      <c r="BD274" s="151"/>
      <c r="BE274" s="151"/>
      <c r="BF274" s="151"/>
      <c r="BG274" s="151"/>
      <c r="BH274" s="151"/>
    </row>
    <row r="275" spans="1:60" ht="22.5" outlineLevel="3" x14ac:dyDescent="0.2">
      <c r="A275" s="158"/>
      <c r="B275" s="159"/>
      <c r="C275" s="264" t="s">
        <v>722</v>
      </c>
      <c r="D275" s="265"/>
      <c r="E275" s="265"/>
      <c r="F275" s="265"/>
      <c r="G275" s="265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255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82" t="str">
        <f>C275</f>
        <v>- dodání betonářské výztuže v požadované kvalitě, stříhání, řezání, ohýbání a spojování do všech požadovaných tvarů (vč. armakošů) a uložení s požadovaným zajištěním polohy a krytí výztuže betonem,</v>
      </c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264" t="s">
        <v>723</v>
      </c>
      <c r="D276" s="265"/>
      <c r="E276" s="265"/>
      <c r="F276" s="265"/>
      <c r="G276" s="265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255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264" t="s">
        <v>724</v>
      </c>
      <c r="D277" s="265"/>
      <c r="E277" s="265"/>
      <c r="F277" s="265"/>
      <c r="G277" s="265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255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264" t="s">
        <v>725</v>
      </c>
      <c r="D278" s="265"/>
      <c r="E278" s="265"/>
      <c r="F278" s="265"/>
      <c r="G278" s="265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255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264" t="s">
        <v>726</v>
      </c>
      <c r="D279" s="265"/>
      <c r="E279" s="265"/>
      <c r="F279" s="265"/>
      <c r="G279" s="265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255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">
      <c r="A280" s="158"/>
      <c r="B280" s="159"/>
      <c r="C280" s="264" t="s">
        <v>727</v>
      </c>
      <c r="D280" s="265"/>
      <c r="E280" s="265"/>
      <c r="F280" s="265"/>
      <c r="G280" s="265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255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">
      <c r="A281" s="158"/>
      <c r="B281" s="159"/>
      <c r="C281" s="264" t="s">
        <v>728</v>
      </c>
      <c r="D281" s="265"/>
      <c r="E281" s="265"/>
      <c r="F281" s="265"/>
      <c r="G281" s="265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255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82" t="str">
        <f>C281</f>
        <v>- úpravy výztuže pro zřízení železobetonových kloubů, kotevních prvků, závěsných ok a doplňkových konstrukcí,</v>
      </c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">
      <c r="A282" s="158"/>
      <c r="B282" s="159"/>
      <c r="C282" s="264" t="s">
        <v>729</v>
      </c>
      <c r="D282" s="265"/>
      <c r="E282" s="265"/>
      <c r="F282" s="265"/>
      <c r="G282" s="265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255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ht="22.5" outlineLevel="3" x14ac:dyDescent="0.2">
      <c r="A283" s="158"/>
      <c r="B283" s="159"/>
      <c r="C283" s="264" t="s">
        <v>730</v>
      </c>
      <c r="D283" s="265"/>
      <c r="E283" s="265"/>
      <c r="F283" s="265"/>
      <c r="G283" s="265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255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82" t="str">
        <f>C283</f>
        <v>- vodivé propojení výztuže, které je součástí ochrany konstrukce proti vlivům bludných proudů, vyvedení do měřících skříní nebo míst pro měření bludných proudů (vlastní měřící skříně se uvádějí položkami SD 74),</v>
      </c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">
      <c r="A284" s="158"/>
      <c r="B284" s="159"/>
      <c r="C284" s="264" t="s">
        <v>731</v>
      </c>
      <c r="D284" s="265"/>
      <c r="E284" s="265"/>
      <c r="F284" s="265"/>
      <c r="G284" s="265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255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">
      <c r="A285" s="158"/>
      <c r="B285" s="159"/>
      <c r="C285" s="264" t="s">
        <v>732</v>
      </c>
      <c r="D285" s="265"/>
      <c r="E285" s="265"/>
      <c r="F285" s="265"/>
      <c r="G285" s="265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255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">
      <c r="A286" s="158"/>
      <c r="B286" s="159"/>
      <c r="C286" s="264" t="s">
        <v>733</v>
      </c>
      <c r="D286" s="265"/>
      <c r="E286" s="265"/>
      <c r="F286" s="265"/>
      <c r="G286" s="265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255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">
      <c r="A287" s="158"/>
      <c r="B287" s="159"/>
      <c r="C287" s="264" t="s">
        <v>734</v>
      </c>
      <c r="D287" s="265"/>
      <c r="E287" s="265"/>
      <c r="F287" s="265"/>
      <c r="G287" s="265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255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">
      <c r="A288" s="158"/>
      <c r="B288" s="159"/>
      <c r="C288" s="185" t="s">
        <v>735</v>
      </c>
      <c r="D288" s="162"/>
      <c r="E288" s="163"/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157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85" t="s">
        <v>736</v>
      </c>
      <c r="D289" s="162"/>
      <c r="E289" s="163">
        <v>1.2070000000000001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157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2" x14ac:dyDescent="0.2">
      <c r="A290" s="158"/>
      <c r="B290" s="159"/>
      <c r="C290" s="249"/>
      <c r="D290" s="250"/>
      <c r="E290" s="250"/>
      <c r="F290" s="250"/>
      <c r="G290" s="250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159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75">
        <v>17</v>
      </c>
      <c r="B291" s="176" t="s">
        <v>737</v>
      </c>
      <c r="C291" s="184" t="s">
        <v>738</v>
      </c>
      <c r="D291" s="177" t="s">
        <v>559</v>
      </c>
      <c r="E291" s="178">
        <v>30</v>
      </c>
      <c r="F291" s="179"/>
      <c r="G291" s="180">
        <f>ROUND(E291*F291,2)</f>
        <v>0</v>
      </c>
      <c r="H291" s="179"/>
      <c r="I291" s="180">
        <f>ROUND(E291*H291,2)</f>
        <v>0</v>
      </c>
      <c r="J291" s="179"/>
      <c r="K291" s="180">
        <f>ROUND(E291*J291,2)</f>
        <v>0</v>
      </c>
      <c r="L291" s="180">
        <v>21</v>
      </c>
      <c r="M291" s="180">
        <f>G291*(1+L291/100)</f>
        <v>0</v>
      </c>
      <c r="N291" s="178">
        <v>0</v>
      </c>
      <c r="O291" s="178">
        <f>ROUND(E291*N291,2)</f>
        <v>0</v>
      </c>
      <c r="P291" s="178">
        <v>0</v>
      </c>
      <c r="Q291" s="178">
        <f>ROUND(E291*P291,2)</f>
        <v>0</v>
      </c>
      <c r="R291" s="180"/>
      <c r="S291" s="180" t="s">
        <v>152</v>
      </c>
      <c r="T291" s="181" t="s">
        <v>311</v>
      </c>
      <c r="U291" s="161">
        <v>0</v>
      </c>
      <c r="V291" s="161">
        <f>ROUND(E291*U291,2)</f>
        <v>0</v>
      </c>
      <c r="W291" s="161"/>
      <c r="X291" s="161" t="s">
        <v>191</v>
      </c>
      <c r="Y291" s="161" t="s">
        <v>154</v>
      </c>
      <c r="Z291" s="151"/>
      <c r="AA291" s="151"/>
      <c r="AB291" s="151"/>
      <c r="AC291" s="151"/>
      <c r="AD291" s="151"/>
      <c r="AE291" s="151"/>
      <c r="AF291" s="151"/>
      <c r="AG291" s="151" t="s">
        <v>192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2" x14ac:dyDescent="0.2">
      <c r="A292" s="158"/>
      <c r="B292" s="159"/>
      <c r="C292" s="253" t="s">
        <v>926</v>
      </c>
      <c r="D292" s="254"/>
      <c r="E292" s="254"/>
      <c r="F292" s="254"/>
      <c r="G292" s="254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255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3" x14ac:dyDescent="0.2">
      <c r="A293" s="158"/>
      <c r="B293" s="159"/>
      <c r="C293" s="264" t="s">
        <v>666</v>
      </c>
      <c r="D293" s="265"/>
      <c r="E293" s="265"/>
      <c r="F293" s="265"/>
      <c r="G293" s="265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255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">
      <c r="A294" s="158"/>
      <c r="B294" s="159"/>
      <c r="C294" s="264" t="s">
        <v>739</v>
      </c>
      <c r="D294" s="265"/>
      <c r="E294" s="265"/>
      <c r="F294" s="265"/>
      <c r="G294" s="265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255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264" t="s">
        <v>668</v>
      </c>
      <c r="D295" s="265"/>
      <c r="E295" s="265"/>
      <c r="F295" s="265"/>
      <c r="G295" s="265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255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264" t="s">
        <v>669</v>
      </c>
      <c r="D296" s="265"/>
      <c r="E296" s="265"/>
      <c r="F296" s="265"/>
      <c r="G296" s="265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255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264" t="s">
        <v>670</v>
      </c>
      <c r="D297" s="265"/>
      <c r="E297" s="265"/>
      <c r="F297" s="265"/>
      <c r="G297" s="265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255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264" t="s">
        <v>671</v>
      </c>
      <c r="D298" s="265"/>
      <c r="E298" s="265"/>
      <c r="F298" s="265"/>
      <c r="G298" s="265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255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264" t="s">
        <v>672</v>
      </c>
      <c r="D299" s="265"/>
      <c r="E299" s="265"/>
      <c r="F299" s="265"/>
      <c r="G299" s="265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255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264" t="s">
        <v>673</v>
      </c>
      <c r="D300" s="265"/>
      <c r="E300" s="265"/>
      <c r="F300" s="265"/>
      <c r="G300" s="265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255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2" x14ac:dyDescent="0.2">
      <c r="A301" s="158"/>
      <c r="B301" s="159"/>
      <c r="C301" s="185" t="s">
        <v>740</v>
      </c>
      <c r="D301" s="162"/>
      <c r="E301" s="163"/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157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">
      <c r="A302" s="158"/>
      <c r="B302" s="159"/>
      <c r="C302" s="185" t="s">
        <v>741</v>
      </c>
      <c r="D302" s="162"/>
      <c r="E302" s="163">
        <v>30</v>
      </c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157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2" x14ac:dyDescent="0.2">
      <c r="A303" s="158"/>
      <c r="B303" s="159"/>
      <c r="C303" s="249"/>
      <c r="D303" s="250"/>
      <c r="E303" s="250"/>
      <c r="F303" s="250"/>
      <c r="G303" s="250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1"/>
      <c r="AA303" s="151"/>
      <c r="AB303" s="151"/>
      <c r="AC303" s="151"/>
      <c r="AD303" s="151"/>
      <c r="AE303" s="151"/>
      <c r="AF303" s="151"/>
      <c r="AG303" s="151" t="s">
        <v>159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75">
        <v>18</v>
      </c>
      <c r="B304" s="176" t="s">
        <v>742</v>
      </c>
      <c r="C304" s="184" t="s">
        <v>743</v>
      </c>
      <c r="D304" s="177" t="s">
        <v>559</v>
      </c>
      <c r="E304" s="178">
        <v>15</v>
      </c>
      <c r="F304" s="179"/>
      <c r="G304" s="180">
        <f>ROUND(E304*F304,2)</f>
        <v>0</v>
      </c>
      <c r="H304" s="179"/>
      <c r="I304" s="180">
        <f>ROUND(E304*H304,2)</f>
        <v>0</v>
      </c>
      <c r="J304" s="179"/>
      <c r="K304" s="180">
        <f>ROUND(E304*J304,2)</f>
        <v>0</v>
      </c>
      <c r="L304" s="180">
        <v>21</v>
      </c>
      <c r="M304" s="180">
        <f>G304*(1+L304/100)</f>
        <v>0</v>
      </c>
      <c r="N304" s="178">
        <v>0</v>
      </c>
      <c r="O304" s="178">
        <f>ROUND(E304*N304,2)</f>
        <v>0</v>
      </c>
      <c r="P304" s="178">
        <v>0</v>
      </c>
      <c r="Q304" s="178">
        <f>ROUND(E304*P304,2)</f>
        <v>0</v>
      </c>
      <c r="R304" s="180"/>
      <c r="S304" s="180" t="s">
        <v>152</v>
      </c>
      <c r="T304" s="181" t="s">
        <v>311</v>
      </c>
      <c r="U304" s="161">
        <v>0</v>
      </c>
      <c r="V304" s="161">
        <f>ROUND(E304*U304,2)</f>
        <v>0</v>
      </c>
      <c r="W304" s="161"/>
      <c r="X304" s="161" t="s">
        <v>191</v>
      </c>
      <c r="Y304" s="161" t="s">
        <v>154</v>
      </c>
      <c r="Z304" s="151"/>
      <c r="AA304" s="151"/>
      <c r="AB304" s="151"/>
      <c r="AC304" s="151"/>
      <c r="AD304" s="151"/>
      <c r="AE304" s="151"/>
      <c r="AF304" s="151"/>
      <c r="AG304" s="151" t="s">
        <v>192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2" x14ac:dyDescent="0.2">
      <c r="A305" s="158"/>
      <c r="B305" s="159"/>
      <c r="C305" s="253" t="s">
        <v>927</v>
      </c>
      <c r="D305" s="254"/>
      <c r="E305" s="254"/>
      <c r="F305" s="254"/>
      <c r="G305" s="254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255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2" t="s">
        <v>168</v>
      </c>
      <c r="D306" s="164"/>
      <c r="E306" s="165"/>
      <c r="F306" s="166"/>
      <c r="G306" s="166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255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264" t="s">
        <v>666</v>
      </c>
      <c r="D307" s="265"/>
      <c r="E307" s="265"/>
      <c r="F307" s="265"/>
      <c r="G307" s="265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255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264" t="s">
        <v>744</v>
      </c>
      <c r="D308" s="265"/>
      <c r="E308" s="265"/>
      <c r="F308" s="265"/>
      <c r="G308" s="265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255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">
      <c r="A309" s="158"/>
      <c r="B309" s="159"/>
      <c r="C309" s="264" t="s">
        <v>668</v>
      </c>
      <c r="D309" s="265"/>
      <c r="E309" s="265"/>
      <c r="F309" s="265"/>
      <c r="G309" s="265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255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">
      <c r="A310" s="158"/>
      <c r="B310" s="159"/>
      <c r="C310" s="264" t="s">
        <v>669</v>
      </c>
      <c r="D310" s="265"/>
      <c r="E310" s="265"/>
      <c r="F310" s="265"/>
      <c r="G310" s="265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255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">
      <c r="A311" s="158"/>
      <c r="B311" s="159"/>
      <c r="C311" s="264" t="s">
        <v>670</v>
      </c>
      <c r="D311" s="265"/>
      <c r="E311" s="265"/>
      <c r="F311" s="265"/>
      <c r="G311" s="265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255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3" x14ac:dyDescent="0.2">
      <c r="A312" s="158"/>
      <c r="B312" s="159"/>
      <c r="C312" s="264" t="s">
        <v>671</v>
      </c>
      <c r="D312" s="265"/>
      <c r="E312" s="265"/>
      <c r="F312" s="265"/>
      <c r="G312" s="265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255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3" x14ac:dyDescent="0.2">
      <c r="A313" s="158"/>
      <c r="B313" s="159"/>
      <c r="C313" s="264" t="s">
        <v>672</v>
      </c>
      <c r="D313" s="265"/>
      <c r="E313" s="265"/>
      <c r="F313" s="265"/>
      <c r="G313" s="265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255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3" x14ac:dyDescent="0.2">
      <c r="A314" s="158"/>
      <c r="B314" s="159"/>
      <c r="C314" s="264" t="s">
        <v>673</v>
      </c>
      <c r="D314" s="265"/>
      <c r="E314" s="265"/>
      <c r="F314" s="265"/>
      <c r="G314" s="265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255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2" x14ac:dyDescent="0.2">
      <c r="A315" s="158"/>
      <c r="B315" s="159"/>
      <c r="C315" s="185" t="s">
        <v>745</v>
      </c>
      <c r="D315" s="162"/>
      <c r="E315" s="163"/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157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85" t="s">
        <v>745</v>
      </c>
      <c r="D316" s="162"/>
      <c r="E316" s="163"/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157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">
      <c r="A317" s="158"/>
      <c r="B317" s="159"/>
      <c r="C317" s="185" t="s">
        <v>555</v>
      </c>
      <c r="D317" s="162"/>
      <c r="E317" s="163"/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157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">
      <c r="A318" s="158"/>
      <c r="B318" s="159"/>
      <c r="C318" s="185" t="s">
        <v>746</v>
      </c>
      <c r="D318" s="162"/>
      <c r="E318" s="163">
        <v>15</v>
      </c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157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2" x14ac:dyDescent="0.2">
      <c r="A319" s="158"/>
      <c r="B319" s="159"/>
      <c r="C319" s="249"/>
      <c r="D319" s="250"/>
      <c r="E319" s="250"/>
      <c r="F319" s="250"/>
      <c r="G319" s="250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159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x14ac:dyDescent="0.2">
      <c r="A320" s="168" t="s">
        <v>146</v>
      </c>
      <c r="B320" s="169" t="s">
        <v>90</v>
      </c>
      <c r="C320" s="183" t="s">
        <v>91</v>
      </c>
      <c r="D320" s="170"/>
      <c r="E320" s="171"/>
      <c r="F320" s="172"/>
      <c r="G320" s="172">
        <f>SUMIF(AG321:AG418,"&lt;&gt;NOR",G321:G418)</f>
        <v>0</v>
      </c>
      <c r="H320" s="172"/>
      <c r="I320" s="172">
        <f>SUM(I321:I418)</f>
        <v>0</v>
      </c>
      <c r="J320" s="172"/>
      <c r="K320" s="172">
        <f>SUM(K321:K418)</f>
        <v>0</v>
      </c>
      <c r="L320" s="172"/>
      <c r="M320" s="172">
        <f>SUM(M321:M418)</f>
        <v>0</v>
      </c>
      <c r="N320" s="171"/>
      <c r="O320" s="171">
        <f>SUM(O321:O418)</f>
        <v>0</v>
      </c>
      <c r="P320" s="171"/>
      <c r="Q320" s="171">
        <f>SUM(Q321:Q418)</f>
        <v>0</v>
      </c>
      <c r="R320" s="172"/>
      <c r="S320" s="172"/>
      <c r="T320" s="173"/>
      <c r="U320" s="167"/>
      <c r="V320" s="167">
        <f>SUM(V321:V418)</f>
        <v>0</v>
      </c>
      <c r="W320" s="167"/>
      <c r="X320" s="167"/>
      <c r="Y320" s="167"/>
      <c r="AG320" t="s">
        <v>147</v>
      </c>
    </row>
    <row r="321" spans="1:60" ht="22.5" outlineLevel="1" x14ac:dyDescent="0.2">
      <c r="A321" s="175">
        <v>19</v>
      </c>
      <c r="B321" s="176" t="s">
        <v>747</v>
      </c>
      <c r="C321" s="184" t="s">
        <v>748</v>
      </c>
      <c r="D321" s="177" t="s">
        <v>578</v>
      </c>
      <c r="E321" s="178">
        <v>20.99</v>
      </c>
      <c r="F321" s="179"/>
      <c r="G321" s="180">
        <f>ROUND(E321*F321,2)</f>
        <v>0</v>
      </c>
      <c r="H321" s="179"/>
      <c r="I321" s="180">
        <f>ROUND(E321*H321,2)</f>
        <v>0</v>
      </c>
      <c r="J321" s="179"/>
      <c r="K321" s="180">
        <f>ROUND(E321*J321,2)</f>
        <v>0</v>
      </c>
      <c r="L321" s="180">
        <v>21</v>
      </c>
      <c r="M321" s="180">
        <f>G321*(1+L321/100)</f>
        <v>0</v>
      </c>
      <c r="N321" s="178">
        <v>0</v>
      </c>
      <c r="O321" s="178">
        <f>ROUND(E321*N321,2)</f>
        <v>0</v>
      </c>
      <c r="P321" s="178">
        <v>0</v>
      </c>
      <c r="Q321" s="178">
        <f>ROUND(E321*P321,2)</f>
        <v>0</v>
      </c>
      <c r="R321" s="180"/>
      <c r="S321" s="180" t="s">
        <v>152</v>
      </c>
      <c r="T321" s="181" t="s">
        <v>311</v>
      </c>
      <c r="U321" s="161">
        <v>0</v>
      </c>
      <c r="V321" s="161">
        <f>ROUND(E321*U321,2)</f>
        <v>0</v>
      </c>
      <c r="W321" s="161"/>
      <c r="X321" s="161" t="s">
        <v>191</v>
      </c>
      <c r="Y321" s="161" t="s">
        <v>154</v>
      </c>
      <c r="Z321" s="151"/>
      <c r="AA321" s="151"/>
      <c r="AB321" s="151"/>
      <c r="AC321" s="151"/>
      <c r="AD321" s="151"/>
      <c r="AE321" s="151"/>
      <c r="AF321" s="151"/>
      <c r="AG321" s="151" t="s">
        <v>192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2" x14ac:dyDescent="0.2">
      <c r="A322" s="158"/>
      <c r="B322" s="159"/>
      <c r="C322" s="253" t="s">
        <v>928</v>
      </c>
      <c r="D322" s="254"/>
      <c r="E322" s="254"/>
      <c r="F322" s="254"/>
      <c r="G322" s="254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255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2" t="s">
        <v>168</v>
      </c>
      <c r="D323" s="164"/>
      <c r="E323" s="165"/>
      <c r="F323" s="166"/>
      <c r="G323" s="166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255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ht="22.5" outlineLevel="3" x14ac:dyDescent="0.2">
      <c r="A324" s="158"/>
      <c r="B324" s="159"/>
      <c r="C324" s="264" t="s">
        <v>695</v>
      </c>
      <c r="D324" s="265"/>
      <c r="E324" s="265"/>
      <c r="F324" s="265"/>
      <c r="G324" s="265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255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82" t="str">
        <f>C324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">
      <c r="A325" s="158"/>
      <c r="B325" s="159"/>
      <c r="C325" s="264" t="s">
        <v>696</v>
      </c>
      <c r="D325" s="265"/>
      <c r="E325" s="265"/>
      <c r="F325" s="265"/>
      <c r="G325" s="265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255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">
      <c r="A326" s="158"/>
      <c r="B326" s="159"/>
      <c r="C326" s="264" t="s">
        <v>697</v>
      </c>
      <c r="D326" s="265"/>
      <c r="E326" s="265"/>
      <c r="F326" s="265"/>
      <c r="G326" s="265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255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">
      <c r="A327" s="158"/>
      <c r="B327" s="159"/>
      <c r="C327" s="264" t="s">
        <v>698</v>
      </c>
      <c r="D327" s="265"/>
      <c r="E327" s="265"/>
      <c r="F327" s="265"/>
      <c r="G327" s="265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255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82" t="str">
        <f>C327</f>
        <v>- zřízení pracovních a dilatačních spar, včetně potřebných úprav, výplně, vložek, opracování, očištění a ošetření,</v>
      </c>
      <c r="BB327" s="151"/>
      <c r="BC327" s="151"/>
      <c r="BD327" s="151"/>
      <c r="BE327" s="151"/>
      <c r="BF327" s="151"/>
      <c r="BG327" s="151"/>
      <c r="BH327" s="151"/>
    </row>
    <row r="328" spans="1:60" ht="22.5" outlineLevel="3" x14ac:dyDescent="0.2">
      <c r="A328" s="158"/>
      <c r="B328" s="159"/>
      <c r="C328" s="264" t="s">
        <v>699</v>
      </c>
      <c r="D328" s="265"/>
      <c r="E328" s="265"/>
      <c r="F328" s="265"/>
      <c r="G328" s="265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255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82" t="str">
        <f>C328</f>
        <v>- bednění  požadovaných  konstr. (i ztracené) s úpravou  dle požadované  kvality povrchu betonu, včetně odbedňovacích a odskružovacích prostředků,</v>
      </c>
      <c r="BB328" s="151"/>
      <c r="BC328" s="151"/>
      <c r="BD328" s="151"/>
      <c r="BE328" s="151"/>
      <c r="BF328" s="151"/>
      <c r="BG328" s="151"/>
      <c r="BH328" s="151"/>
    </row>
    <row r="329" spans="1:60" ht="22.5" outlineLevel="3" x14ac:dyDescent="0.2">
      <c r="A329" s="158"/>
      <c r="B329" s="159"/>
      <c r="C329" s="264" t="s">
        <v>700</v>
      </c>
      <c r="D329" s="265"/>
      <c r="E329" s="265"/>
      <c r="F329" s="265"/>
      <c r="G329" s="265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255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82" t="str">
        <f>C329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264" t="s">
        <v>701</v>
      </c>
      <c r="D330" s="265"/>
      <c r="E330" s="265"/>
      <c r="F330" s="265"/>
      <c r="G330" s="265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255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264" t="s">
        <v>702</v>
      </c>
      <c r="D331" s="265"/>
      <c r="E331" s="265"/>
      <c r="F331" s="265"/>
      <c r="G331" s="265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255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82" t="str">
        <f>C331</f>
        <v>- zřízení  všech  požadovaných  otvorů, kapes, výklenků, prostupů, dutin, drážek a pod., vč. ztížení práce a úprav  kolem nich,</v>
      </c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264" t="s">
        <v>703</v>
      </c>
      <c r="D332" s="265"/>
      <c r="E332" s="265"/>
      <c r="F332" s="265"/>
      <c r="G332" s="265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255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">
      <c r="A333" s="158"/>
      <c r="B333" s="159"/>
      <c r="C333" s="264" t="s">
        <v>704</v>
      </c>
      <c r="D333" s="265"/>
      <c r="E333" s="265"/>
      <c r="F333" s="265"/>
      <c r="G333" s="265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1"/>
      <c r="AA333" s="151"/>
      <c r="AB333" s="151"/>
      <c r="AC333" s="151"/>
      <c r="AD333" s="151"/>
      <c r="AE333" s="151"/>
      <c r="AF333" s="151"/>
      <c r="AG333" s="151" t="s">
        <v>255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">
      <c r="A334" s="158"/>
      <c r="B334" s="159"/>
      <c r="C334" s="264" t="s">
        <v>705</v>
      </c>
      <c r="D334" s="265"/>
      <c r="E334" s="265"/>
      <c r="F334" s="265"/>
      <c r="G334" s="265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255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3" x14ac:dyDescent="0.2">
      <c r="A335" s="158"/>
      <c r="B335" s="159"/>
      <c r="C335" s="264" t="s">
        <v>706</v>
      </c>
      <c r="D335" s="265"/>
      <c r="E335" s="265"/>
      <c r="F335" s="265"/>
      <c r="G335" s="265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255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264" t="s">
        <v>707</v>
      </c>
      <c r="D336" s="265"/>
      <c r="E336" s="265"/>
      <c r="F336" s="265"/>
      <c r="G336" s="265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255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264" t="s">
        <v>708</v>
      </c>
      <c r="D337" s="265"/>
      <c r="E337" s="265"/>
      <c r="F337" s="265"/>
      <c r="G337" s="265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255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3" x14ac:dyDescent="0.2">
      <c r="A338" s="158"/>
      <c r="B338" s="159"/>
      <c r="C338" s="264" t="s">
        <v>709</v>
      </c>
      <c r="D338" s="265"/>
      <c r="E338" s="265"/>
      <c r="F338" s="265"/>
      <c r="G338" s="265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  <c r="R338" s="161"/>
      <c r="S338" s="161"/>
      <c r="T338" s="161"/>
      <c r="U338" s="161"/>
      <c r="V338" s="161"/>
      <c r="W338" s="161"/>
      <c r="X338" s="161"/>
      <c r="Y338" s="161"/>
      <c r="Z338" s="151"/>
      <c r="AA338" s="151"/>
      <c r="AB338" s="151"/>
      <c r="AC338" s="151"/>
      <c r="AD338" s="151"/>
      <c r="AE338" s="151"/>
      <c r="AF338" s="151"/>
      <c r="AG338" s="151" t="s">
        <v>255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82" t="str">
        <f>C338</f>
        <v>- opatření  povrchů  betonu  izolací  proti zemní vlhkosti v částech, kde přijdou do styku se zeminou nebo kamenivem,</v>
      </c>
      <c r="BB338" s="151"/>
      <c r="BC338" s="151"/>
      <c r="BD338" s="151"/>
      <c r="BE338" s="151"/>
      <c r="BF338" s="151"/>
      <c r="BG338" s="151"/>
      <c r="BH338" s="151"/>
    </row>
    <row r="339" spans="1:60" outlineLevel="3" x14ac:dyDescent="0.2">
      <c r="A339" s="158"/>
      <c r="B339" s="159"/>
      <c r="C339" s="264" t="s">
        <v>710</v>
      </c>
      <c r="D339" s="265"/>
      <c r="E339" s="265"/>
      <c r="F339" s="265"/>
      <c r="G339" s="265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255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264" t="s">
        <v>749</v>
      </c>
      <c r="D340" s="265"/>
      <c r="E340" s="265"/>
      <c r="F340" s="265"/>
      <c r="G340" s="265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255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2" x14ac:dyDescent="0.2">
      <c r="A341" s="158"/>
      <c r="B341" s="159"/>
      <c r="C341" s="185" t="s">
        <v>750</v>
      </c>
      <c r="D341" s="162"/>
      <c r="E341" s="163"/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157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85" t="s">
        <v>751</v>
      </c>
      <c r="D342" s="162"/>
      <c r="E342" s="163"/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157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85" t="s">
        <v>752</v>
      </c>
      <c r="D343" s="162"/>
      <c r="E343" s="163"/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157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85" t="s">
        <v>753</v>
      </c>
      <c r="D344" s="162"/>
      <c r="E344" s="163"/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157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3" x14ac:dyDescent="0.2">
      <c r="A345" s="158"/>
      <c r="B345" s="159"/>
      <c r="C345" s="185" t="s">
        <v>752</v>
      </c>
      <c r="D345" s="162"/>
      <c r="E345" s="163"/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1"/>
      <c r="AA345" s="151"/>
      <c r="AB345" s="151"/>
      <c r="AC345" s="151"/>
      <c r="AD345" s="151"/>
      <c r="AE345" s="151"/>
      <c r="AF345" s="151"/>
      <c r="AG345" s="151" t="s">
        <v>157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3" x14ac:dyDescent="0.2">
      <c r="A346" s="158"/>
      <c r="B346" s="159"/>
      <c r="C346" s="185" t="s">
        <v>754</v>
      </c>
      <c r="D346" s="162"/>
      <c r="E346" s="163"/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157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85" t="s">
        <v>555</v>
      </c>
      <c r="D347" s="162"/>
      <c r="E347" s="163"/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157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85" t="s">
        <v>755</v>
      </c>
      <c r="D348" s="162"/>
      <c r="E348" s="163">
        <v>20.99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157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2" x14ac:dyDescent="0.2">
      <c r="A349" s="158"/>
      <c r="B349" s="159"/>
      <c r="C349" s="249"/>
      <c r="D349" s="250"/>
      <c r="E349" s="250"/>
      <c r="F349" s="250"/>
      <c r="G349" s="250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159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22.5" outlineLevel="1" x14ac:dyDescent="0.2">
      <c r="A350" s="175">
        <v>20</v>
      </c>
      <c r="B350" s="176" t="s">
        <v>756</v>
      </c>
      <c r="C350" s="184" t="s">
        <v>757</v>
      </c>
      <c r="D350" s="177" t="s">
        <v>578</v>
      </c>
      <c r="E350" s="178">
        <v>2.1469999999999998</v>
      </c>
      <c r="F350" s="179"/>
      <c r="G350" s="180">
        <f>ROUND(E350*F350,2)</f>
        <v>0</v>
      </c>
      <c r="H350" s="179"/>
      <c r="I350" s="180">
        <f>ROUND(E350*H350,2)</f>
        <v>0</v>
      </c>
      <c r="J350" s="179"/>
      <c r="K350" s="180">
        <f>ROUND(E350*J350,2)</f>
        <v>0</v>
      </c>
      <c r="L350" s="180">
        <v>21</v>
      </c>
      <c r="M350" s="180">
        <f>G350*(1+L350/100)</f>
        <v>0</v>
      </c>
      <c r="N350" s="178">
        <v>0</v>
      </c>
      <c r="O350" s="178">
        <f>ROUND(E350*N350,2)</f>
        <v>0</v>
      </c>
      <c r="P350" s="178">
        <v>0</v>
      </c>
      <c r="Q350" s="178">
        <f>ROUND(E350*P350,2)</f>
        <v>0</v>
      </c>
      <c r="R350" s="180"/>
      <c r="S350" s="180" t="s">
        <v>152</v>
      </c>
      <c r="T350" s="181" t="s">
        <v>311</v>
      </c>
      <c r="U350" s="161">
        <v>0</v>
      </c>
      <c r="V350" s="161">
        <f>ROUND(E350*U350,2)</f>
        <v>0</v>
      </c>
      <c r="W350" s="161"/>
      <c r="X350" s="161" t="s">
        <v>191</v>
      </c>
      <c r="Y350" s="161" t="s">
        <v>154</v>
      </c>
      <c r="Z350" s="151"/>
      <c r="AA350" s="151"/>
      <c r="AB350" s="151"/>
      <c r="AC350" s="151"/>
      <c r="AD350" s="151"/>
      <c r="AE350" s="151"/>
      <c r="AF350" s="151"/>
      <c r="AG350" s="151" t="s">
        <v>192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">
      <c r="A351" s="158"/>
      <c r="B351" s="159"/>
      <c r="C351" s="253" t="s">
        <v>929</v>
      </c>
      <c r="D351" s="254"/>
      <c r="E351" s="254"/>
      <c r="F351" s="254"/>
      <c r="G351" s="254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255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2" t="s">
        <v>168</v>
      </c>
      <c r="D352" s="164"/>
      <c r="E352" s="165"/>
      <c r="F352" s="166"/>
      <c r="G352" s="166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255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ht="22.5" outlineLevel="3" x14ac:dyDescent="0.2">
      <c r="A353" s="158"/>
      <c r="B353" s="159"/>
      <c r="C353" s="264" t="s">
        <v>695</v>
      </c>
      <c r="D353" s="265"/>
      <c r="E353" s="265"/>
      <c r="F353" s="265"/>
      <c r="G353" s="265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255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82" t="str">
        <f>C353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353" s="151"/>
      <c r="BC353" s="151"/>
      <c r="BD353" s="151"/>
      <c r="BE353" s="151"/>
      <c r="BF353" s="151"/>
      <c r="BG353" s="151"/>
      <c r="BH353" s="151"/>
    </row>
    <row r="354" spans="1:60" outlineLevel="3" x14ac:dyDescent="0.2">
      <c r="A354" s="158"/>
      <c r="B354" s="159"/>
      <c r="C354" s="264" t="s">
        <v>696</v>
      </c>
      <c r="D354" s="265"/>
      <c r="E354" s="265"/>
      <c r="F354" s="265"/>
      <c r="G354" s="265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255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264" t="s">
        <v>697</v>
      </c>
      <c r="D355" s="265"/>
      <c r="E355" s="265"/>
      <c r="F355" s="265"/>
      <c r="G355" s="265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255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3" x14ac:dyDescent="0.2">
      <c r="A356" s="158"/>
      <c r="B356" s="159"/>
      <c r="C356" s="264" t="s">
        <v>698</v>
      </c>
      <c r="D356" s="265"/>
      <c r="E356" s="265"/>
      <c r="F356" s="265"/>
      <c r="G356" s="265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255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82" t="str">
        <f>C356</f>
        <v>- zřízení pracovních a dilatačních spar, včetně potřebných úprav, výplně, vložek, opracování, očištění a ošetření,</v>
      </c>
      <c r="BB356" s="151"/>
      <c r="BC356" s="151"/>
      <c r="BD356" s="151"/>
      <c r="BE356" s="151"/>
      <c r="BF356" s="151"/>
      <c r="BG356" s="151"/>
      <c r="BH356" s="151"/>
    </row>
    <row r="357" spans="1:60" ht="22.5" outlineLevel="3" x14ac:dyDescent="0.2">
      <c r="A357" s="158"/>
      <c r="B357" s="159"/>
      <c r="C357" s="264" t="s">
        <v>699</v>
      </c>
      <c r="D357" s="265"/>
      <c r="E357" s="265"/>
      <c r="F357" s="265"/>
      <c r="G357" s="265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255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82" t="str">
        <f>C357</f>
        <v>- bednění  požadovaných  konstr. (i ztracené) s úpravou  dle požadované  kvality povrchu betonu, včetně odbedňovacích a odskružovacích prostředků,</v>
      </c>
      <c r="BB357" s="151"/>
      <c r="BC357" s="151"/>
      <c r="BD357" s="151"/>
      <c r="BE357" s="151"/>
      <c r="BF357" s="151"/>
      <c r="BG357" s="151"/>
      <c r="BH357" s="151"/>
    </row>
    <row r="358" spans="1:60" ht="22.5" outlineLevel="3" x14ac:dyDescent="0.2">
      <c r="A358" s="158"/>
      <c r="B358" s="159"/>
      <c r="C358" s="264" t="s">
        <v>700</v>
      </c>
      <c r="D358" s="265"/>
      <c r="E358" s="265"/>
      <c r="F358" s="265"/>
      <c r="G358" s="265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1"/>
      <c r="AA358" s="151"/>
      <c r="AB358" s="151"/>
      <c r="AC358" s="151"/>
      <c r="AD358" s="151"/>
      <c r="AE358" s="151"/>
      <c r="AF358" s="151"/>
      <c r="AG358" s="151" t="s">
        <v>255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82" t="str">
        <f>C358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358" s="151"/>
      <c r="BC358" s="151"/>
      <c r="BD358" s="151"/>
      <c r="BE358" s="151"/>
      <c r="BF358" s="151"/>
      <c r="BG358" s="151"/>
      <c r="BH358" s="151"/>
    </row>
    <row r="359" spans="1:60" outlineLevel="3" x14ac:dyDescent="0.2">
      <c r="A359" s="158"/>
      <c r="B359" s="159"/>
      <c r="C359" s="264" t="s">
        <v>701</v>
      </c>
      <c r="D359" s="265"/>
      <c r="E359" s="265"/>
      <c r="F359" s="265"/>
      <c r="G359" s="265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255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264" t="s">
        <v>702</v>
      </c>
      <c r="D360" s="265"/>
      <c r="E360" s="265"/>
      <c r="F360" s="265"/>
      <c r="G360" s="265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255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82" t="str">
        <f>C360</f>
        <v>- zřízení  všech  požadovaných  otvorů, kapes, výklenků, prostupů, dutin, drážek a pod., vč. ztížení práce a úprav  kolem nich,</v>
      </c>
      <c r="BB360" s="151"/>
      <c r="BC360" s="151"/>
      <c r="BD360" s="151"/>
      <c r="BE360" s="151"/>
      <c r="BF360" s="151"/>
      <c r="BG360" s="151"/>
      <c r="BH360" s="151"/>
    </row>
    <row r="361" spans="1:60" outlineLevel="3" x14ac:dyDescent="0.2">
      <c r="A361" s="158"/>
      <c r="B361" s="159"/>
      <c r="C361" s="264" t="s">
        <v>703</v>
      </c>
      <c r="D361" s="265"/>
      <c r="E361" s="265"/>
      <c r="F361" s="265"/>
      <c r="G361" s="265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255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3" x14ac:dyDescent="0.2">
      <c r="A362" s="158"/>
      <c r="B362" s="159"/>
      <c r="C362" s="264" t="s">
        <v>704</v>
      </c>
      <c r="D362" s="265"/>
      <c r="E362" s="265"/>
      <c r="F362" s="265"/>
      <c r="G362" s="265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255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264" t="s">
        <v>705</v>
      </c>
      <c r="D363" s="265"/>
      <c r="E363" s="265"/>
      <c r="F363" s="265"/>
      <c r="G363" s="265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255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3" x14ac:dyDescent="0.2">
      <c r="A364" s="158"/>
      <c r="B364" s="159"/>
      <c r="C364" s="264" t="s">
        <v>706</v>
      </c>
      <c r="D364" s="265"/>
      <c r="E364" s="265"/>
      <c r="F364" s="265"/>
      <c r="G364" s="265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1"/>
      <c r="AA364" s="151"/>
      <c r="AB364" s="151"/>
      <c r="AC364" s="151"/>
      <c r="AD364" s="151"/>
      <c r="AE364" s="151"/>
      <c r="AF364" s="151"/>
      <c r="AG364" s="151" t="s">
        <v>255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">
      <c r="A365" s="158"/>
      <c r="B365" s="159"/>
      <c r="C365" s="264" t="s">
        <v>707</v>
      </c>
      <c r="D365" s="265"/>
      <c r="E365" s="265"/>
      <c r="F365" s="265"/>
      <c r="G365" s="265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255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3" x14ac:dyDescent="0.2">
      <c r="A366" s="158"/>
      <c r="B366" s="159"/>
      <c r="C366" s="264" t="s">
        <v>708</v>
      </c>
      <c r="D366" s="265"/>
      <c r="E366" s="265"/>
      <c r="F366" s="265"/>
      <c r="G366" s="265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255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264" t="s">
        <v>709</v>
      </c>
      <c r="D367" s="265"/>
      <c r="E367" s="265"/>
      <c r="F367" s="265"/>
      <c r="G367" s="265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255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82" t="str">
        <f>C367</f>
        <v>- opatření  povrchů  betonu  izolací  proti zemní vlhkosti v částech, kde přijdou do styku se zeminou nebo kamenivem,</v>
      </c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">
      <c r="A368" s="158"/>
      <c r="B368" s="159"/>
      <c r="C368" s="264" t="s">
        <v>710</v>
      </c>
      <c r="D368" s="265"/>
      <c r="E368" s="265"/>
      <c r="F368" s="265"/>
      <c r="G368" s="265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1"/>
      <c r="AA368" s="151"/>
      <c r="AB368" s="151"/>
      <c r="AC368" s="151"/>
      <c r="AD368" s="151"/>
      <c r="AE368" s="151"/>
      <c r="AF368" s="151"/>
      <c r="AG368" s="151" t="s">
        <v>255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">
      <c r="A369" s="158"/>
      <c r="B369" s="159"/>
      <c r="C369" s="264" t="s">
        <v>749</v>
      </c>
      <c r="D369" s="265"/>
      <c r="E369" s="265"/>
      <c r="F369" s="265"/>
      <c r="G369" s="265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255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2" x14ac:dyDescent="0.2">
      <c r="A370" s="158"/>
      <c r="B370" s="159"/>
      <c r="C370" s="185" t="s">
        <v>758</v>
      </c>
      <c r="D370" s="162"/>
      <c r="E370" s="163"/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157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3" x14ac:dyDescent="0.2">
      <c r="A371" s="158"/>
      <c r="B371" s="159"/>
      <c r="C371" s="185" t="s">
        <v>759</v>
      </c>
      <c r="D371" s="162"/>
      <c r="E371" s="163"/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157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3" x14ac:dyDescent="0.2">
      <c r="A372" s="158"/>
      <c r="B372" s="159"/>
      <c r="C372" s="185" t="s">
        <v>760</v>
      </c>
      <c r="D372" s="162"/>
      <c r="E372" s="163"/>
      <c r="F372" s="161"/>
      <c r="G372" s="161"/>
      <c r="H372" s="161"/>
      <c r="I372" s="161"/>
      <c r="J372" s="161"/>
      <c r="K372" s="161"/>
      <c r="L372" s="161"/>
      <c r="M372" s="161"/>
      <c r="N372" s="160"/>
      <c r="O372" s="160"/>
      <c r="P372" s="160"/>
      <c r="Q372" s="160"/>
      <c r="R372" s="161"/>
      <c r="S372" s="161"/>
      <c r="T372" s="161"/>
      <c r="U372" s="161"/>
      <c r="V372" s="161"/>
      <c r="W372" s="161"/>
      <c r="X372" s="161"/>
      <c r="Y372" s="161"/>
      <c r="Z372" s="151"/>
      <c r="AA372" s="151"/>
      <c r="AB372" s="151"/>
      <c r="AC372" s="151"/>
      <c r="AD372" s="151"/>
      <c r="AE372" s="151"/>
      <c r="AF372" s="151"/>
      <c r="AG372" s="151" t="s">
        <v>157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3" x14ac:dyDescent="0.2">
      <c r="A373" s="158"/>
      <c r="B373" s="159"/>
      <c r="C373" s="185" t="s">
        <v>761</v>
      </c>
      <c r="D373" s="162"/>
      <c r="E373" s="163"/>
      <c r="F373" s="161"/>
      <c r="G373" s="16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157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3" x14ac:dyDescent="0.2">
      <c r="A374" s="158"/>
      <c r="B374" s="159"/>
      <c r="C374" s="185" t="s">
        <v>555</v>
      </c>
      <c r="D374" s="162"/>
      <c r="E374" s="163"/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157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85" t="s">
        <v>762</v>
      </c>
      <c r="D375" s="162"/>
      <c r="E375" s="163">
        <v>2.1469999999999998</v>
      </c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157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2" x14ac:dyDescent="0.2">
      <c r="A376" s="158"/>
      <c r="B376" s="159"/>
      <c r="C376" s="249"/>
      <c r="D376" s="250"/>
      <c r="E376" s="250"/>
      <c r="F376" s="250"/>
      <c r="G376" s="250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61"/>
      <c r="Z376" s="151"/>
      <c r="AA376" s="151"/>
      <c r="AB376" s="151"/>
      <c r="AC376" s="151"/>
      <c r="AD376" s="151"/>
      <c r="AE376" s="151"/>
      <c r="AF376" s="151"/>
      <c r="AG376" s="151" t="s">
        <v>159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75">
        <v>21</v>
      </c>
      <c r="B377" s="176" t="s">
        <v>763</v>
      </c>
      <c r="C377" s="184" t="s">
        <v>764</v>
      </c>
      <c r="D377" s="177" t="s">
        <v>542</v>
      </c>
      <c r="E377" s="178">
        <v>2.8410000000000002</v>
      </c>
      <c r="F377" s="179"/>
      <c r="G377" s="180">
        <f>ROUND(E377*F377,2)</f>
        <v>0</v>
      </c>
      <c r="H377" s="179"/>
      <c r="I377" s="180">
        <f>ROUND(E377*H377,2)</f>
        <v>0</v>
      </c>
      <c r="J377" s="179"/>
      <c r="K377" s="180">
        <f>ROUND(E377*J377,2)</f>
        <v>0</v>
      </c>
      <c r="L377" s="180">
        <v>21</v>
      </c>
      <c r="M377" s="180">
        <f>G377*(1+L377/100)</f>
        <v>0</v>
      </c>
      <c r="N377" s="178">
        <v>0</v>
      </c>
      <c r="O377" s="178">
        <f>ROUND(E377*N377,2)</f>
        <v>0</v>
      </c>
      <c r="P377" s="178">
        <v>0</v>
      </c>
      <c r="Q377" s="178">
        <f>ROUND(E377*P377,2)</f>
        <v>0</v>
      </c>
      <c r="R377" s="180"/>
      <c r="S377" s="180" t="s">
        <v>152</v>
      </c>
      <c r="T377" s="181" t="s">
        <v>311</v>
      </c>
      <c r="U377" s="161">
        <v>0</v>
      </c>
      <c r="V377" s="161">
        <f>ROUND(E377*U377,2)</f>
        <v>0</v>
      </c>
      <c r="W377" s="161"/>
      <c r="X377" s="161" t="s">
        <v>191</v>
      </c>
      <c r="Y377" s="161" t="s">
        <v>154</v>
      </c>
      <c r="Z377" s="151"/>
      <c r="AA377" s="151"/>
      <c r="AB377" s="151"/>
      <c r="AC377" s="151"/>
      <c r="AD377" s="151"/>
      <c r="AE377" s="151"/>
      <c r="AF377" s="151"/>
      <c r="AG377" s="151" t="s">
        <v>192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2" x14ac:dyDescent="0.2">
      <c r="A378" s="158"/>
      <c r="B378" s="159"/>
      <c r="C378" s="253" t="s">
        <v>930</v>
      </c>
      <c r="D378" s="254"/>
      <c r="E378" s="254"/>
      <c r="F378" s="254"/>
      <c r="G378" s="254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255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82" t="str">
        <f>C378</f>
        <v>výztuž opěr a křídel, parametrická spotřeba opěr 120 kg/m3, závěrné zídky a římsové části křídel 150 kg/m3</v>
      </c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92" t="s">
        <v>168</v>
      </c>
      <c r="D379" s="164"/>
      <c r="E379" s="165"/>
      <c r="F379" s="166"/>
      <c r="G379" s="166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255</v>
      </c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ht="22.5" outlineLevel="3" x14ac:dyDescent="0.2">
      <c r="A380" s="158"/>
      <c r="B380" s="159"/>
      <c r="C380" s="264" t="s">
        <v>721</v>
      </c>
      <c r="D380" s="265"/>
      <c r="E380" s="265"/>
      <c r="F380" s="265"/>
      <c r="G380" s="265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255</v>
      </c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82" t="str">
        <f>C380</f>
        <v>Položka zahrnuje veškerý materiál, výrobky a polotovary, včetně mimostaveništní a vnitrostaveništní dopravy (rovněž přesuny), včetně naložení a složení, případně s uložením</v>
      </c>
      <c r="BB380" s="151"/>
      <c r="BC380" s="151"/>
      <c r="BD380" s="151"/>
      <c r="BE380" s="151"/>
      <c r="BF380" s="151"/>
      <c r="BG380" s="151"/>
      <c r="BH380" s="151"/>
    </row>
    <row r="381" spans="1:60" ht="22.5" outlineLevel="3" x14ac:dyDescent="0.2">
      <c r="A381" s="158"/>
      <c r="B381" s="159"/>
      <c r="C381" s="264" t="s">
        <v>722</v>
      </c>
      <c r="D381" s="265"/>
      <c r="E381" s="265"/>
      <c r="F381" s="265"/>
      <c r="G381" s="265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61"/>
      <c r="Z381" s="151"/>
      <c r="AA381" s="151"/>
      <c r="AB381" s="151"/>
      <c r="AC381" s="151"/>
      <c r="AD381" s="151"/>
      <c r="AE381" s="151"/>
      <c r="AF381" s="151"/>
      <c r="AG381" s="151" t="s">
        <v>255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82" t="str">
        <f>C381</f>
        <v>- dodání betonářské výztuže v požadované kvalitě, stříhání, řezání, ohýbání a spojování do všech požadovaných tvarů (vč. armakošů) a uložení s požadovaným zajištěním polohy a krytí výztuže betonem,</v>
      </c>
      <c r="BB381" s="151"/>
      <c r="BC381" s="151"/>
      <c r="BD381" s="151"/>
      <c r="BE381" s="151"/>
      <c r="BF381" s="151"/>
      <c r="BG381" s="151"/>
      <c r="BH381" s="151"/>
    </row>
    <row r="382" spans="1:60" outlineLevel="3" x14ac:dyDescent="0.2">
      <c r="A382" s="158"/>
      <c r="B382" s="159"/>
      <c r="C382" s="264" t="s">
        <v>723</v>
      </c>
      <c r="D382" s="265"/>
      <c r="E382" s="265"/>
      <c r="F382" s="265"/>
      <c r="G382" s="265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255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3" x14ac:dyDescent="0.2">
      <c r="A383" s="158"/>
      <c r="B383" s="159"/>
      <c r="C383" s="264" t="s">
        <v>724</v>
      </c>
      <c r="D383" s="265"/>
      <c r="E383" s="265"/>
      <c r="F383" s="265"/>
      <c r="G383" s="265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1"/>
      <c r="AA383" s="151"/>
      <c r="AB383" s="151"/>
      <c r="AC383" s="151"/>
      <c r="AD383" s="151"/>
      <c r="AE383" s="151"/>
      <c r="AF383" s="151"/>
      <c r="AG383" s="151" t="s">
        <v>255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264" t="s">
        <v>725</v>
      </c>
      <c r="D384" s="265"/>
      <c r="E384" s="265"/>
      <c r="F384" s="265"/>
      <c r="G384" s="265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255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264" t="s">
        <v>726</v>
      </c>
      <c r="D385" s="265"/>
      <c r="E385" s="265"/>
      <c r="F385" s="265"/>
      <c r="G385" s="265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255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264" t="s">
        <v>727</v>
      </c>
      <c r="D386" s="265"/>
      <c r="E386" s="265"/>
      <c r="F386" s="265"/>
      <c r="G386" s="265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1"/>
      <c r="AA386" s="151"/>
      <c r="AB386" s="151"/>
      <c r="AC386" s="151"/>
      <c r="AD386" s="151"/>
      <c r="AE386" s="151"/>
      <c r="AF386" s="151"/>
      <c r="AG386" s="151" t="s">
        <v>255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3" x14ac:dyDescent="0.2">
      <c r="A387" s="158"/>
      <c r="B387" s="159"/>
      <c r="C387" s="264" t="s">
        <v>728</v>
      </c>
      <c r="D387" s="265"/>
      <c r="E387" s="265"/>
      <c r="F387" s="265"/>
      <c r="G387" s="265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  <c r="R387" s="161"/>
      <c r="S387" s="161"/>
      <c r="T387" s="161"/>
      <c r="U387" s="161"/>
      <c r="V387" s="161"/>
      <c r="W387" s="161"/>
      <c r="X387" s="161"/>
      <c r="Y387" s="161"/>
      <c r="Z387" s="151"/>
      <c r="AA387" s="151"/>
      <c r="AB387" s="151"/>
      <c r="AC387" s="151"/>
      <c r="AD387" s="151"/>
      <c r="AE387" s="151"/>
      <c r="AF387" s="151"/>
      <c r="AG387" s="151" t="s">
        <v>255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82" t="str">
        <f>C387</f>
        <v>- úpravy výztuže pro zřízení železobetonových kloubů, kotevních prvků, závěsných ok a doplňkových konstrukcí,</v>
      </c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">
      <c r="A388" s="158"/>
      <c r="B388" s="159"/>
      <c r="C388" s="264" t="s">
        <v>729</v>
      </c>
      <c r="D388" s="265"/>
      <c r="E388" s="265"/>
      <c r="F388" s="265"/>
      <c r="G388" s="265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255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ht="22.5" outlineLevel="3" x14ac:dyDescent="0.2">
      <c r="A389" s="158"/>
      <c r="B389" s="159"/>
      <c r="C389" s="264" t="s">
        <v>730</v>
      </c>
      <c r="D389" s="265"/>
      <c r="E389" s="265"/>
      <c r="F389" s="265"/>
      <c r="G389" s="265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255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82" t="str">
        <f>C389</f>
        <v>- vodivé propojení výztuže, které je součástí ochrany konstrukce proti vlivům bludných proudů, vyvedení do měřících skříní nebo míst pro měření bludných proudů (vlastní měřící skříně se uvádějí položkami SD 74),</v>
      </c>
      <c r="BB389" s="151"/>
      <c r="BC389" s="151"/>
      <c r="BD389" s="151"/>
      <c r="BE389" s="151"/>
      <c r="BF389" s="151"/>
      <c r="BG389" s="151"/>
      <c r="BH389" s="151"/>
    </row>
    <row r="390" spans="1:60" outlineLevel="3" x14ac:dyDescent="0.2">
      <c r="A390" s="158"/>
      <c r="B390" s="159"/>
      <c r="C390" s="264" t="s">
        <v>731</v>
      </c>
      <c r="D390" s="265"/>
      <c r="E390" s="265"/>
      <c r="F390" s="265"/>
      <c r="G390" s="265"/>
      <c r="H390" s="161"/>
      <c r="I390" s="161"/>
      <c r="J390" s="161"/>
      <c r="K390" s="161"/>
      <c r="L390" s="161"/>
      <c r="M390" s="161"/>
      <c r="N390" s="160"/>
      <c r="O390" s="160"/>
      <c r="P390" s="160"/>
      <c r="Q390" s="160"/>
      <c r="R390" s="161"/>
      <c r="S390" s="161"/>
      <c r="T390" s="161"/>
      <c r="U390" s="161"/>
      <c r="V390" s="161"/>
      <c r="W390" s="161"/>
      <c r="X390" s="161"/>
      <c r="Y390" s="161"/>
      <c r="Z390" s="151"/>
      <c r="AA390" s="151"/>
      <c r="AB390" s="151"/>
      <c r="AC390" s="151"/>
      <c r="AD390" s="151"/>
      <c r="AE390" s="151"/>
      <c r="AF390" s="151"/>
      <c r="AG390" s="151" t="s">
        <v>255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3" x14ac:dyDescent="0.2">
      <c r="A391" s="158"/>
      <c r="B391" s="159"/>
      <c r="C391" s="264" t="s">
        <v>732</v>
      </c>
      <c r="D391" s="265"/>
      <c r="E391" s="265"/>
      <c r="F391" s="265"/>
      <c r="G391" s="265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255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3" x14ac:dyDescent="0.2">
      <c r="A392" s="158"/>
      <c r="B392" s="159"/>
      <c r="C392" s="264" t="s">
        <v>733</v>
      </c>
      <c r="D392" s="265"/>
      <c r="E392" s="265"/>
      <c r="F392" s="265"/>
      <c r="G392" s="265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255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264" t="s">
        <v>734</v>
      </c>
      <c r="D393" s="265"/>
      <c r="E393" s="265"/>
      <c r="F393" s="265"/>
      <c r="G393" s="265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255</v>
      </c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2" x14ac:dyDescent="0.2">
      <c r="A394" s="158"/>
      <c r="B394" s="159"/>
      <c r="C394" s="185" t="s">
        <v>765</v>
      </c>
      <c r="D394" s="162"/>
      <c r="E394" s="163"/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157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3" x14ac:dyDescent="0.2">
      <c r="A395" s="158"/>
      <c r="B395" s="159"/>
      <c r="C395" s="185" t="s">
        <v>766</v>
      </c>
      <c r="D395" s="162"/>
      <c r="E395" s="163"/>
      <c r="F395" s="161"/>
      <c r="G395" s="161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  <c r="R395" s="161"/>
      <c r="S395" s="161"/>
      <c r="T395" s="161"/>
      <c r="U395" s="161"/>
      <c r="V395" s="161"/>
      <c r="W395" s="161"/>
      <c r="X395" s="161"/>
      <c r="Y395" s="161"/>
      <c r="Z395" s="151"/>
      <c r="AA395" s="151"/>
      <c r="AB395" s="151"/>
      <c r="AC395" s="151"/>
      <c r="AD395" s="151"/>
      <c r="AE395" s="151"/>
      <c r="AF395" s="151"/>
      <c r="AG395" s="151" t="s">
        <v>157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3" x14ac:dyDescent="0.2">
      <c r="A396" s="158"/>
      <c r="B396" s="159"/>
      <c r="C396" s="185" t="s">
        <v>555</v>
      </c>
      <c r="D396" s="162"/>
      <c r="E396" s="163"/>
      <c r="F396" s="161"/>
      <c r="G396" s="161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1"/>
      <c r="AA396" s="151"/>
      <c r="AB396" s="151"/>
      <c r="AC396" s="151"/>
      <c r="AD396" s="151"/>
      <c r="AE396" s="151"/>
      <c r="AF396" s="151"/>
      <c r="AG396" s="151" t="s">
        <v>157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3" x14ac:dyDescent="0.2">
      <c r="A397" s="158"/>
      <c r="B397" s="159"/>
      <c r="C397" s="185" t="s">
        <v>767</v>
      </c>
      <c r="D397" s="162"/>
      <c r="E397" s="163">
        <v>2.8410000000000002</v>
      </c>
      <c r="F397" s="161"/>
      <c r="G397" s="161"/>
      <c r="H397" s="161"/>
      <c r="I397" s="161"/>
      <c r="J397" s="161"/>
      <c r="K397" s="161"/>
      <c r="L397" s="161"/>
      <c r="M397" s="161"/>
      <c r="N397" s="160"/>
      <c r="O397" s="160"/>
      <c r="P397" s="160"/>
      <c r="Q397" s="160"/>
      <c r="R397" s="161"/>
      <c r="S397" s="161"/>
      <c r="T397" s="161"/>
      <c r="U397" s="161"/>
      <c r="V397" s="161"/>
      <c r="W397" s="161"/>
      <c r="X397" s="161"/>
      <c r="Y397" s="161"/>
      <c r="Z397" s="151"/>
      <c r="AA397" s="151"/>
      <c r="AB397" s="151"/>
      <c r="AC397" s="151"/>
      <c r="AD397" s="151"/>
      <c r="AE397" s="151"/>
      <c r="AF397" s="151"/>
      <c r="AG397" s="151" t="s">
        <v>157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2" x14ac:dyDescent="0.2">
      <c r="A398" s="158"/>
      <c r="B398" s="159"/>
      <c r="C398" s="249"/>
      <c r="D398" s="250"/>
      <c r="E398" s="250"/>
      <c r="F398" s="250"/>
      <c r="G398" s="250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159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75">
        <v>22</v>
      </c>
      <c r="B399" s="176" t="s">
        <v>768</v>
      </c>
      <c r="C399" s="184" t="s">
        <v>769</v>
      </c>
      <c r="D399" s="177" t="s">
        <v>578</v>
      </c>
      <c r="E399" s="178">
        <v>0.3</v>
      </c>
      <c r="F399" s="179"/>
      <c r="G399" s="180">
        <f>ROUND(E399*F399,2)</f>
        <v>0</v>
      </c>
      <c r="H399" s="179"/>
      <c r="I399" s="180">
        <f>ROUND(E399*H399,2)</f>
        <v>0</v>
      </c>
      <c r="J399" s="179"/>
      <c r="K399" s="180">
        <f>ROUND(E399*J399,2)</f>
        <v>0</v>
      </c>
      <c r="L399" s="180">
        <v>21</v>
      </c>
      <c r="M399" s="180">
        <f>G399*(1+L399/100)</f>
        <v>0</v>
      </c>
      <c r="N399" s="178">
        <v>0</v>
      </c>
      <c r="O399" s="178">
        <f>ROUND(E399*N399,2)</f>
        <v>0</v>
      </c>
      <c r="P399" s="178">
        <v>0</v>
      </c>
      <c r="Q399" s="178">
        <f>ROUND(E399*P399,2)</f>
        <v>0</v>
      </c>
      <c r="R399" s="180"/>
      <c r="S399" s="180" t="s">
        <v>152</v>
      </c>
      <c r="T399" s="181" t="s">
        <v>311</v>
      </c>
      <c r="U399" s="161">
        <v>0</v>
      </c>
      <c r="V399" s="161">
        <f>ROUND(E399*U399,2)</f>
        <v>0</v>
      </c>
      <c r="W399" s="161"/>
      <c r="X399" s="161" t="s">
        <v>191</v>
      </c>
      <c r="Y399" s="161" t="s">
        <v>154</v>
      </c>
      <c r="Z399" s="151"/>
      <c r="AA399" s="151"/>
      <c r="AB399" s="151"/>
      <c r="AC399" s="151"/>
      <c r="AD399" s="151"/>
      <c r="AE399" s="151"/>
      <c r="AF399" s="151"/>
      <c r="AG399" s="151" t="s">
        <v>192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ht="22.5" outlineLevel="2" x14ac:dyDescent="0.2">
      <c r="A400" s="158"/>
      <c r="B400" s="159"/>
      <c r="C400" s="253" t="s">
        <v>770</v>
      </c>
      <c r="D400" s="254"/>
      <c r="E400" s="254"/>
      <c r="F400" s="254"/>
      <c r="G400" s="254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255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82" t="str">
        <f>C400</f>
        <v>madlo zábradlí, včetně kotvení do hlavních nosníků, z dřevěné kulatiny průměr 100 mm, vykázán opsaný čtverec madla, včetně impregnačních a ochranných nátěrů</v>
      </c>
      <c r="BB400" s="151"/>
      <c r="BC400" s="151"/>
      <c r="BD400" s="151"/>
      <c r="BE400" s="151"/>
      <c r="BF400" s="151"/>
      <c r="BG400" s="151"/>
      <c r="BH400" s="151"/>
    </row>
    <row r="401" spans="1:60" outlineLevel="3" x14ac:dyDescent="0.2">
      <c r="A401" s="158"/>
      <c r="B401" s="159"/>
      <c r="C401" s="192" t="s">
        <v>168</v>
      </c>
      <c r="D401" s="164"/>
      <c r="E401" s="165"/>
      <c r="F401" s="166"/>
      <c r="G401" s="166"/>
      <c r="H401" s="161"/>
      <c r="I401" s="161"/>
      <c r="J401" s="161"/>
      <c r="K401" s="161"/>
      <c r="L401" s="161"/>
      <c r="M401" s="161"/>
      <c r="N401" s="160"/>
      <c r="O401" s="160"/>
      <c r="P401" s="160"/>
      <c r="Q401" s="160"/>
      <c r="R401" s="161"/>
      <c r="S401" s="161"/>
      <c r="T401" s="161"/>
      <c r="U401" s="161"/>
      <c r="V401" s="161"/>
      <c r="W401" s="161"/>
      <c r="X401" s="161"/>
      <c r="Y401" s="161"/>
      <c r="Z401" s="151"/>
      <c r="AA401" s="151"/>
      <c r="AB401" s="151"/>
      <c r="AC401" s="151"/>
      <c r="AD401" s="151"/>
      <c r="AE401" s="151"/>
      <c r="AF401" s="151"/>
      <c r="AG401" s="151" t="s">
        <v>255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3" x14ac:dyDescent="0.2">
      <c r="A402" s="158"/>
      <c r="B402" s="159"/>
      <c r="C402" s="264" t="s">
        <v>771</v>
      </c>
      <c r="D402" s="265"/>
      <c r="E402" s="265"/>
      <c r="F402" s="265"/>
      <c r="G402" s="265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255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ht="22.5" outlineLevel="3" x14ac:dyDescent="0.2">
      <c r="A403" s="158"/>
      <c r="B403" s="159"/>
      <c r="C403" s="264" t="s">
        <v>772</v>
      </c>
      <c r="D403" s="265"/>
      <c r="E403" s="265"/>
      <c r="F403" s="265"/>
      <c r="G403" s="265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255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82" t="str">
        <f>C403</f>
        <v>- dodání  materiálu  v požadované kvalitě a výroba konstrukce (včetně  pomůcek,  přípravků a prostředků pro výrobu) bez ohledu na náročnost a její hmotnost,</v>
      </c>
      <c r="BB403" s="151"/>
      <c r="BC403" s="151"/>
      <c r="BD403" s="151"/>
      <c r="BE403" s="151"/>
      <c r="BF403" s="151"/>
      <c r="BG403" s="151"/>
      <c r="BH403" s="151"/>
    </row>
    <row r="404" spans="1:60" outlineLevel="3" x14ac:dyDescent="0.2">
      <c r="A404" s="158"/>
      <c r="B404" s="159"/>
      <c r="C404" s="264" t="s">
        <v>773</v>
      </c>
      <c r="D404" s="265"/>
      <c r="E404" s="265"/>
      <c r="F404" s="265"/>
      <c r="G404" s="265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  <c r="R404" s="161"/>
      <c r="S404" s="161"/>
      <c r="T404" s="161"/>
      <c r="U404" s="161"/>
      <c r="V404" s="161"/>
      <c r="W404" s="161"/>
      <c r="X404" s="161"/>
      <c r="Y404" s="161"/>
      <c r="Z404" s="151"/>
      <c r="AA404" s="151"/>
      <c r="AB404" s="151"/>
      <c r="AC404" s="151"/>
      <c r="AD404" s="151"/>
      <c r="AE404" s="151"/>
      <c r="AF404" s="151"/>
      <c r="AG404" s="151" t="s">
        <v>255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3" x14ac:dyDescent="0.2">
      <c r="A405" s="158"/>
      <c r="B405" s="159"/>
      <c r="C405" s="264" t="s">
        <v>774</v>
      </c>
      <c r="D405" s="265"/>
      <c r="E405" s="265"/>
      <c r="F405" s="265"/>
      <c r="G405" s="265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61"/>
      <c r="Z405" s="151"/>
      <c r="AA405" s="151"/>
      <c r="AB405" s="151"/>
      <c r="AC405" s="151"/>
      <c r="AD405" s="151"/>
      <c r="AE405" s="151"/>
      <c r="AF405" s="151"/>
      <c r="AG405" s="151" t="s">
        <v>255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82" t="str">
        <f>C405</f>
        <v>- zřízení  montážních  a  dilatačních  spojů,  spar, včetně potřebných úprav, vložek, opracování, očištění a ošetření,</v>
      </c>
      <c r="BB405" s="151"/>
      <c r="BC405" s="151"/>
      <c r="BD405" s="151"/>
      <c r="BE405" s="151"/>
      <c r="BF405" s="151"/>
      <c r="BG405" s="151"/>
      <c r="BH405" s="151"/>
    </row>
    <row r="406" spans="1:60" ht="22.5" outlineLevel="3" x14ac:dyDescent="0.2">
      <c r="A406" s="158"/>
      <c r="B406" s="159"/>
      <c r="C406" s="264" t="s">
        <v>775</v>
      </c>
      <c r="D406" s="265"/>
      <c r="E406" s="265"/>
      <c r="F406" s="265"/>
      <c r="G406" s="265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255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82" t="str">
        <f>C406</f>
        <v>- podpěr. konstr. a lešení všech druhů pro montáž konstrukcí i doplňkových, včetně požadovaných otvorů, ochranných a bezpečnostních opatření a základů pro tyto konstrukce a lešení,</v>
      </c>
      <c r="BB406" s="151"/>
      <c r="BC406" s="151"/>
      <c r="BD406" s="151"/>
      <c r="BE406" s="151"/>
      <c r="BF406" s="151"/>
      <c r="BG406" s="151"/>
      <c r="BH406" s="151"/>
    </row>
    <row r="407" spans="1:60" outlineLevel="3" x14ac:dyDescent="0.2">
      <c r="A407" s="158"/>
      <c r="B407" s="159"/>
      <c r="C407" s="264" t="s">
        <v>931</v>
      </c>
      <c r="D407" s="265"/>
      <c r="E407" s="265"/>
      <c r="F407" s="265"/>
      <c r="G407" s="265"/>
      <c r="H407" s="161"/>
      <c r="I407" s="161"/>
      <c r="J407" s="161"/>
      <c r="K407" s="161"/>
      <c r="L407" s="161"/>
      <c r="M407" s="161"/>
      <c r="N407" s="160"/>
      <c r="O407" s="160"/>
      <c r="P407" s="160"/>
      <c r="Q407" s="160"/>
      <c r="R407" s="161"/>
      <c r="S407" s="161"/>
      <c r="T407" s="161"/>
      <c r="U407" s="161"/>
      <c r="V407" s="161"/>
      <c r="W407" s="161"/>
      <c r="X407" s="161"/>
      <c r="Y407" s="161"/>
      <c r="Z407" s="151"/>
      <c r="AA407" s="151"/>
      <c r="AB407" s="151"/>
      <c r="AC407" s="151"/>
      <c r="AD407" s="151"/>
      <c r="AE407" s="151"/>
      <c r="AF407" s="151"/>
      <c r="AG407" s="151" t="s">
        <v>255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3" x14ac:dyDescent="0.2">
      <c r="A408" s="158"/>
      <c r="B408" s="159"/>
      <c r="C408" s="264" t="s">
        <v>776</v>
      </c>
      <c r="D408" s="265"/>
      <c r="E408" s="265"/>
      <c r="F408" s="265"/>
      <c r="G408" s="265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255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264" t="s">
        <v>777</v>
      </c>
      <c r="D409" s="265"/>
      <c r="E409" s="265"/>
      <c r="F409" s="265"/>
      <c r="G409" s="265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255</v>
      </c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264" t="s">
        <v>778</v>
      </c>
      <c r="D410" s="265"/>
      <c r="E410" s="265"/>
      <c r="F410" s="265"/>
      <c r="G410" s="265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255</v>
      </c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264" t="s">
        <v>779</v>
      </c>
      <c r="D411" s="265"/>
      <c r="E411" s="265"/>
      <c r="F411" s="265"/>
      <c r="G411" s="265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255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264" t="s">
        <v>780</v>
      </c>
      <c r="D412" s="265"/>
      <c r="E412" s="265"/>
      <c r="F412" s="265"/>
      <c r="G412" s="265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255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3" x14ac:dyDescent="0.2">
      <c r="A413" s="158"/>
      <c r="B413" s="159"/>
      <c r="C413" s="264" t="s">
        <v>781</v>
      </c>
      <c r="D413" s="265"/>
      <c r="E413" s="265"/>
      <c r="F413" s="265"/>
      <c r="G413" s="265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  <c r="R413" s="161"/>
      <c r="S413" s="161"/>
      <c r="T413" s="161"/>
      <c r="U413" s="161"/>
      <c r="V413" s="161"/>
      <c r="W413" s="161"/>
      <c r="X413" s="161"/>
      <c r="Y413" s="161"/>
      <c r="Z413" s="151"/>
      <c r="AA413" s="151"/>
      <c r="AB413" s="151"/>
      <c r="AC413" s="151"/>
      <c r="AD413" s="151"/>
      <c r="AE413" s="151"/>
      <c r="AF413" s="151"/>
      <c r="AG413" s="151" t="s">
        <v>255</v>
      </c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82" t="str">
        <f>C413</f>
        <v>- výplň kotevních otvorů  (příp.  podlití  patních  desek) maltou,  betonem  nebo  jinou speciální hmotou, vyplnění jam zeminou,</v>
      </c>
      <c r="BB413" s="151"/>
      <c r="BC413" s="151"/>
      <c r="BD413" s="151"/>
      <c r="BE413" s="151"/>
      <c r="BF413" s="151"/>
      <c r="BG413" s="151"/>
      <c r="BH413" s="151"/>
    </row>
    <row r="414" spans="1:60" outlineLevel="3" x14ac:dyDescent="0.2">
      <c r="A414" s="158"/>
      <c r="B414" s="159"/>
      <c r="C414" s="264" t="s">
        <v>782</v>
      </c>
      <c r="D414" s="265"/>
      <c r="E414" s="265"/>
      <c r="F414" s="265"/>
      <c r="G414" s="265"/>
      <c r="H414" s="161"/>
      <c r="I414" s="161"/>
      <c r="J414" s="161"/>
      <c r="K414" s="161"/>
      <c r="L414" s="161"/>
      <c r="M414" s="161"/>
      <c r="N414" s="160"/>
      <c r="O414" s="160"/>
      <c r="P414" s="160"/>
      <c r="Q414" s="160"/>
      <c r="R414" s="161"/>
      <c r="S414" s="161"/>
      <c r="T414" s="161"/>
      <c r="U414" s="161"/>
      <c r="V414" s="161"/>
      <c r="W414" s="161"/>
      <c r="X414" s="161"/>
      <c r="Y414" s="161"/>
      <c r="Z414" s="151"/>
      <c r="AA414" s="151"/>
      <c r="AB414" s="151"/>
      <c r="AC414" s="151"/>
      <c r="AD414" s="151"/>
      <c r="AE414" s="151"/>
      <c r="AF414" s="151"/>
      <c r="AG414" s="151" t="s">
        <v>255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3" x14ac:dyDescent="0.2">
      <c r="A415" s="158"/>
      <c r="B415" s="159"/>
      <c r="C415" s="264" t="s">
        <v>783</v>
      </c>
      <c r="D415" s="265"/>
      <c r="E415" s="265"/>
      <c r="F415" s="265"/>
      <c r="G415" s="265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255</v>
      </c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2" x14ac:dyDescent="0.2">
      <c r="A416" s="158"/>
      <c r="B416" s="159"/>
      <c r="C416" s="185" t="s">
        <v>784</v>
      </c>
      <c r="D416" s="162"/>
      <c r="E416" s="163"/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157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3" x14ac:dyDescent="0.2">
      <c r="A417" s="158"/>
      <c r="B417" s="159"/>
      <c r="C417" s="185" t="s">
        <v>785</v>
      </c>
      <c r="D417" s="162"/>
      <c r="E417" s="163">
        <v>0.3</v>
      </c>
      <c r="F417" s="161"/>
      <c r="G417" s="161"/>
      <c r="H417" s="161"/>
      <c r="I417" s="161"/>
      <c r="J417" s="161"/>
      <c r="K417" s="161"/>
      <c r="L417" s="161"/>
      <c r="M417" s="161"/>
      <c r="N417" s="160"/>
      <c r="O417" s="160"/>
      <c r="P417" s="160"/>
      <c r="Q417" s="160"/>
      <c r="R417" s="161"/>
      <c r="S417" s="161"/>
      <c r="T417" s="161"/>
      <c r="U417" s="161"/>
      <c r="V417" s="161"/>
      <c r="W417" s="161"/>
      <c r="X417" s="161"/>
      <c r="Y417" s="161"/>
      <c r="Z417" s="151"/>
      <c r="AA417" s="151"/>
      <c r="AB417" s="151"/>
      <c r="AC417" s="151"/>
      <c r="AD417" s="151"/>
      <c r="AE417" s="151"/>
      <c r="AF417" s="151"/>
      <c r="AG417" s="151" t="s">
        <v>157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2" x14ac:dyDescent="0.2">
      <c r="A418" s="158"/>
      <c r="B418" s="159"/>
      <c r="C418" s="249"/>
      <c r="D418" s="250"/>
      <c r="E418" s="250"/>
      <c r="F418" s="250"/>
      <c r="G418" s="250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61"/>
      <c r="Z418" s="151"/>
      <c r="AA418" s="151"/>
      <c r="AB418" s="151"/>
      <c r="AC418" s="151"/>
      <c r="AD418" s="151"/>
      <c r="AE418" s="151"/>
      <c r="AF418" s="151"/>
      <c r="AG418" s="151" t="s">
        <v>159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x14ac:dyDescent="0.2">
      <c r="A419" s="168" t="s">
        <v>146</v>
      </c>
      <c r="B419" s="169" t="s">
        <v>92</v>
      </c>
      <c r="C419" s="183" t="s">
        <v>93</v>
      </c>
      <c r="D419" s="170"/>
      <c r="E419" s="171"/>
      <c r="F419" s="172"/>
      <c r="G419" s="172">
        <f>SUMIF(AG420:AG600,"&lt;&gt;NOR",G420:G600)</f>
        <v>0</v>
      </c>
      <c r="H419" s="172"/>
      <c r="I419" s="172">
        <f>SUM(I420:I600)</f>
        <v>0</v>
      </c>
      <c r="J419" s="172"/>
      <c r="K419" s="172">
        <f>SUM(K420:K600)</f>
        <v>0</v>
      </c>
      <c r="L419" s="172"/>
      <c r="M419" s="172">
        <f>SUM(M420:M600)</f>
        <v>0</v>
      </c>
      <c r="N419" s="171"/>
      <c r="O419" s="171">
        <f>SUM(O420:O600)</f>
        <v>0</v>
      </c>
      <c r="P419" s="171"/>
      <c r="Q419" s="171">
        <f>SUM(Q420:Q600)</f>
        <v>0</v>
      </c>
      <c r="R419" s="172"/>
      <c r="S419" s="172"/>
      <c r="T419" s="173"/>
      <c r="U419" s="167"/>
      <c r="V419" s="167">
        <f>SUM(V420:V600)</f>
        <v>0</v>
      </c>
      <c r="W419" s="167"/>
      <c r="X419" s="167"/>
      <c r="Y419" s="167"/>
      <c r="AG419" t="s">
        <v>147</v>
      </c>
    </row>
    <row r="420" spans="1:60" outlineLevel="1" x14ac:dyDescent="0.2">
      <c r="A420" s="175">
        <v>23</v>
      </c>
      <c r="B420" s="176" t="s">
        <v>786</v>
      </c>
      <c r="C420" s="184" t="s">
        <v>787</v>
      </c>
      <c r="D420" s="177" t="s">
        <v>542</v>
      </c>
      <c r="E420" s="178">
        <v>2.8730000000000002</v>
      </c>
      <c r="F420" s="179"/>
      <c r="G420" s="180">
        <f>ROUND(E420*F420,2)</f>
        <v>0</v>
      </c>
      <c r="H420" s="179"/>
      <c r="I420" s="180">
        <f>ROUND(E420*H420,2)</f>
        <v>0</v>
      </c>
      <c r="J420" s="179"/>
      <c r="K420" s="180">
        <f>ROUND(E420*J420,2)</f>
        <v>0</v>
      </c>
      <c r="L420" s="180">
        <v>21</v>
      </c>
      <c r="M420" s="180">
        <f>G420*(1+L420/100)</f>
        <v>0</v>
      </c>
      <c r="N420" s="178">
        <v>0</v>
      </c>
      <c r="O420" s="178">
        <f>ROUND(E420*N420,2)</f>
        <v>0</v>
      </c>
      <c r="P420" s="178">
        <v>0</v>
      </c>
      <c r="Q420" s="178">
        <f>ROUND(E420*P420,2)</f>
        <v>0</v>
      </c>
      <c r="R420" s="180"/>
      <c r="S420" s="180" t="s">
        <v>152</v>
      </c>
      <c r="T420" s="181" t="s">
        <v>311</v>
      </c>
      <c r="U420" s="161">
        <v>0</v>
      </c>
      <c r="V420" s="161">
        <f>ROUND(E420*U420,2)</f>
        <v>0</v>
      </c>
      <c r="W420" s="161"/>
      <c r="X420" s="161" t="s">
        <v>191</v>
      </c>
      <c r="Y420" s="161" t="s">
        <v>154</v>
      </c>
      <c r="Z420" s="151"/>
      <c r="AA420" s="151"/>
      <c r="AB420" s="151"/>
      <c r="AC420" s="151"/>
      <c r="AD420" s="151"/>
      <c r="AE420" s="151"/>
      <c r="AF420" s="151"/>
      <c r="AG420" s="151" t="s">
        <v>192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2" x14ac:dyDescent="0.2">
      <c r="A421" s="158"/>
      <c r="B421" s="159"/>
      <c r="C421" s="253" t="s">
        <v>932</v>
      </c>
      <c r="D421" s="254"/>
      <c r="E421" s="254"/>
      <c r="F421" s="254"/>
      <c r="G421" s="254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255</v>
      </c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82" t="str">
        <f>C421</f>
        <v>příčníky, včetně patních desek a kotvení do hlavních nosníků, včetně PKO, včetně kompletní montáže lávky</v>
      </c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92" t="s">
        <v>168</v>
      </c>
      <c r="D422" s="164"/>
      <c r="E422" s="165"/>
      <c r="F422" s="166"/>
      <c r="G422" s="166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255</v>
      </c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3" x14ac:dyDescent="0.2">
      <c r="A423" s="158"/>
      <c r="B423" s="159"/>
      <c r="C423" s="264" t="s">
        <v>771</v>
      </c>
      <c r="D423" s="265"/>
      <c r="E423" s="265"/>
      <c r="F423" s="265"/>
      <c r="G423" s="265"/>
      <c r="H423" s="161"/>
      <c r="I423" s="161"/>
      <c r="J423" s="161"/>
      <c r="K423" s="161"/>
      <c r="L423" s="161"/>
      <c r="M423" s="161"/>
      <c r="N423" s="160"/>
      <c r="O423" s="160"/>
      <c r="P423" s="160"/>
      <c r="Q423" s="160"/>
      <c r="R423" s="161"/>
      <c r="S423" s="161"/>
      <c r="T423" s="161"/>
      <c r="U423" s="161"/>
      <c r="V423" s="161"/>
      <c r="W423" s="161"/>
      <c r="X423" s="161"/>
      <c r="Y423" s="161"/>
      <c r="Z423" s="151"/>
      <c r="AA423" s="151"/>
      <c r="AB423" s="151"/>
      <c r="AC423" s="151"/>
      <c r="AD423" s="151"/>
      <c r="AE423" s="151"/>
      <c r="AF423" s="151"/>
      <c r="AG423" s="151" t="s">
        <v>255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ht="22.5" outlineLevel="3" x14ac:dyDescent="0.2">
      <c r="A424" s="158"/>
      <c r="B424" s="159"/>
      <c r="C424" s="264" t="s">
        <v>772</v>
      </c>
      <c r="D424" s="265"/>
      <c r="E424" s="265"/>
      <c r="F424" s="265"/>
      <c r="G424" s="265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255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82" t="str">
        <f>C424</f>
        <v>- dodání  materiálu  v požadované kvalitě a výroba konstrukce (včetně  pomůcek,  přípravků a prostředků pro výrobu) bez ohledu na náročnost a její hmotnost,</v>
      </c>
      <c r="BB424" s="151"/>
      <c r="BC424" s="151"/>
      <c r="BD424" s="151"/>
      <c r="BE424" s="151"/>
      <c r="BF424" s="151"/>
      <c r="BG424" s="151"/>
      <c r="BH424" s="151"/>
    </row>
    <row r="425" spans="1:60" outlineLevel="3" x14ac:dyDescent="0.2">
      <c r="A425" s="158"/>
      <c r="B425" s="159"/>
      <c r="C425" s="264" t="s">
        <v>773</v>
      </c>
      <c r="D425" s="265"/>
      <c r="E425" s="265"/>
      <c r="F425" s="265"/>
      <c r="G425" s="265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1"/>
      <c r="AA425" s="151"/>
      <c r="AB425" s="151"/>
      <c r="AC425" s="151"/>
      <c r="AD425" s="151"/>
      <c r="AE425" s="151"/>
      <c r="AF425" s="151"/>
      <c r="AG425" s="151" t="s">
        <v>255</v>
      </c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3" x14ac:dyDescent="0.2">
      <c r="A426" s="158"/>
      <c r="B426" s="159"/>
      <c r="C426" s="264" t="s">
        <v>774</v>
      </c>
      <c r="D426" s="265"/>
      <c r="E426" s="265"/>
      <c r="F426" s="265"/>
      <c r="G426" s="265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61"/>
      <c r="Z426" s="151"/>
      <c r="AA426" s="151"/>
      <c r="AB426" s="151"/>
      <c r="AC426" s="151"/>
      <c r="AD426" s="151"/>
      <c r="AE426" s="151"/>
      <c r="AF426" s="151"/>
      <c r="AG426" s="151" t="s">
        <v>255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82" t="str">
        <f>C426</f>
        <v>- zřízení  montážních  a  dilatačních  spojů,  spar, včetně potřebných úprav, vložek, opracování, očištění a ošetření,</v>
      </c>
      <c r="BB426" s="151"/>
      <c r="BC426" s="151"/>
      <c r="BD426" s="151"/>
      <c r="BE426" s="151"/>
      <c r="BF426" s="151"/>
      <c r="BG426" s="151"/>
      <c r="BH426" s="151"/>
    </row>
    <row r="427" spans="1:60" ht="22.5" outlineLevel="3" x14ac:dyDescent="0.2">
      <c r="A427" s="158"/>
      <c r="B427" s="159"/>
      <c r="C427" s="264" t="s">
        <v>775</v>
      </c>
      <c r="D427" s="265"/>
      <c r="E427" s="265"/>
      <c r="F427" s="265"/>
      <c r="G427" s="265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255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82" t="str">
        <f>C427</f>
        <v>- podpěr. konstr. a lešení všech druhů pro montáž konstrukcí i doplňkových, včetně požadovaných otvorů, ochranných a bezpečnostních opatření a základů pro tyto konstrukce a lešení,</v>
      </c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">
      <c r="A428" s="158"/>
      <c r="B428" s="159"/>
      <c r="C428" s="264" t="s">
        <v>931</v>
      </c>
      <c r="D428" s="265"/>
      <c r="E428" s="265"/>
      <c r="F428" s="265"/>
      <c r="G428" s="265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255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3" x14ac:dyDescent="0.2">
      <c r="A429" s="158"/>
      <c r="B429" s="159"/>
      <c r="C429" s="264" t="s">
        <v>776</v>
      </c>
      <c r="D429" s="265"/>
      <c r="E429" s="265"/>
      <c r="F429" s="265"/>
      <c r="G429" s="265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61"/>
      <c r="Z429" s="151"/>
      <c r="AA429" s="151"/>
      <c r="AB429" s="151"/>
      <c r="AC429" s="151"/>
      <c r="AD429" s="151"/>
      <c r="AE429" s="151"/>
      <c r="AF429" s="151"/>
      <c r="AG429" s="151" t="s">
        <v>255</v>
      </c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3" x14ac:dyDescent="0.2">
      <c r="A430" s="158"/>
      <c r="B430" s="159"/>
      <c r="C430" s="264" t="s">
        <v>777</v>
      </c>
      <c r="D430" s="265"/>
      <c r="E430" s="265"/>
      <c r="F430" s="265"/>
      <c r="G430" s="265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255</v>
      </c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264" t="s">
        <v>778</v>
      </c>
      <c r="D431" s="265"/>
      <c r="E431" s="265"/>
      <c r="F431" s="265"/>
      <c r="G431" s="265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255</v>
      </c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3" x14ac:dyDescent="0.2">
      <c r="A432" s="158"/>
      <c r="B432" s="159"/>
      <c r="C432" s="264" t="s">
        <v>779</v>
      </c>
      <c r="D432" s="265"/>
      <c r="E432" s="265"/>
      <c r="F432" s="265"/>
      <c r="G432" s="265"/>
      <c r="H432" s="161"/>
      <c r="I432" s="161"/>
      <c r="J432" s="161"/>
      <c r="K432" s="161"/>
      <c r="L432" s="161"/>
      <c r="M432" s="161"/>
      <c r="N432" s="160"/>
      <c r="O432" s="160"/>
      <c r="P432" s="160"/>
      <c r="Q432" s="160"/>
      <c r="R432" s="161"/>
      <c r="S432" s="161"/>
      <c r="T432" s="161"/>
      <c r="U432" s="161"/>
      <c r="V432" s="161"/>
      <c r="W432" s="161"/>
      <c r="X432" s="161"/>
      <c r="Y432" s="161"/>
      <c r="Z432" s="151"/>
      <c r="AA432" s="151"/>
      <c r="AB432" s="151"/>
      <c r="AC432" s="151"/>
      <c r="AD432" s="151"/>
      <c r="AE432" s="151"/>
      <c r="AF432" s="151"/>
      <c r="AG432" s="151" t="s">
        <v>255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3" x14ac:dyDescent="0.2">
      <c r="A433" s="158"/>
      <c r="B433" s="159"/>
      <c r="C433" s="264" t="s">
        <v>780</v>
      </c>
      <c r="D433" s="265"/>
      <c r="E433" s="265"/>
      <c r="F433" s="265"/>
      <c r="G433" s="265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255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264" t="s">
        <v>781</v>
      </c>
      <c r="D434" s="265"/>
      <c r="E434" s="265"/>
      <c r="F434" s="265"/>
      <c r="G434" s="265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255</v>
      </c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82" t="str">
        <f>C434</f>
        <v>- výplň kotevních otvorů  (příp.  podlití  patních  desek) maltou,  betonem  nebo  jinou speciální hmotou, vyplnění jam zeminou,</v>
      </c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264" t="s">
        <v>788</v>
      </c>
      <c r="D435" s="265"/>
      <c r="E435" s="265"/>
      <c r="F435" s="265"/>
      <c r="G435" s="265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255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3" x14ac:dyDescent="0.2">
      <c r="A436" s="158"/>
      <c r="B436" s="159"/>
      <c r="C436" s="264" t="s">
        <v>783</v>
      </c>
      <c r="D436" s="265"/>
      <c r="E436" s="265"/>
      <c r="F436" s="265"/>
      <c r="G436" s="265"/>
      <c r="H436" s="161"/>
      <c r="I436" s="161"/>
      <c r="J436" s="161"/>
      <c r="K436" s="161"/>
      <c r="L436" s="161"/>
      <c r="M436" s="161"/>
      <c r="N436" s="160"/>
      <c r="O436" s="160"/>
      <c r="P436" s="160"/>
      <c r="Q436" s="160"/>
      <c r="R436" s="161"/>
      <c r="S436" s="161"/>
      <c r="T436" s="161"/>
      <c r="U436" s="161"/>
      <c r="V436" s="161"/>
      <c r="W436" s="161"/>
      <c r="X436" s="161"/>
      <c r="Y436" s="161"/>
      <c r="Z436" s="151"/>
      <c r="AA436" s="151"/>
      <c r="AB436" s="151"/>
      <c r="AC436" s="151"/>
      <c r="AD436" s="151"/>
      <c r="AE436" s="151"/>
      <c r="AF436" s="151"/>
      <c r="AG436" s="151" t="s">
        <v>255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3" x14ac:dyDescent="0.2">
      <c r="A437" s="158"/>
      <c r="B437" s="159"/>
      <c r="C437" s="264" t="s">
        <v>789</v>
      </c>
      <c r="D437" s="265"/>
      <c r="E437" s="265"/>
      <c r="F437" s="265"/>
      <c r="G437" s="265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61"/>
      <c r="Z437" s="151"/>
      <c r="AA437" s="151"/>
      <c r="AB437" s="151"/>
      <c r="AC437" s="151"/>
      <c r="AD437" s="151"/>
      <c r="AE437" s="151"/>
      <c r="AF437" s="151"/>
      <c r="AG437" s="151" t="s">
        <v>255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3" x14ac:dyDescent="0.2">
      <c r="A438" s="158"/>
      <c r="B438" s="159"/>
      <c r="C438" s="264" t="s">
        <v>790</v>
      </c>
      <c r="D438" s="265"/>
      <c r="E438" s="265"/>
      <c r="F438" s="265"/>
      <c r="G438" s="265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255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2" x14ac:dyDescent="0.2">
      <c r="A439" s="158"/>
      <c r="B439" s="159"/>
      <c r="C439" s="185" t="s">
        <v>791</v>
      </c>
      <c r="D439" s="162"/>
      <c r="E439" s="163"/>
      <c r="F439" s="161"/>
      <c r="G439" s="161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157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3" x14ac:dyDescent="0.2">
      <c r="A440" s="158"/>
      <c r="B440" s="159"/>
      <c r="C440" s="185" t="s">
        <v>792</v>
      </c>
      <c r="D440" s="162"/>
      <c r="E440" s="163"/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157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85" t="s">
        <v>793</v>
      </c>
      <c r="D441" s="162"/>
      <c r="E441" s="163"/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157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85" t="s">
        <v>794</v>
      </c>
      <c r="D442" s="162"/>
      <c r="E442" s="163"/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157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3" x14ac:dyDescent="0.2">
      <c r="A443" s="158"/>
      <c r="B443" s="159"/>
      <c r="C443" s="185" t="s">
        <v>795</v>
      </c>
      <c r="D443" s="162"/>
      <c r="E443" s="163"/>
      <c r="F443" s="161"/>
      <c r="G443" s="161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  <c r="R443" s="161"/>
      <c r="S443" s="161"/>
      <c r="T443" s="161"/>
      <c r="U443" s="161"/>
      <c r="V443" s="161"/>
      <c r="W443" s="161"/>
      <c r="X443" s="161"/>
      <c r="Y443" s="161"/>
      <c r="Z443" s="151"/>
      <c r="AA443" s="151"/>
      <c r="AB443" s="151"/>
      <c r="AC443" s="151"/>
      <c r="AD443" s="151"/>
      <c r="AE443" s="151"/>
      <c r="AF443" s="151"/>
      <c r="AG443" s="151" t="s">
        <v>157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3" x14ac:dyDescent="0.2">
      <c r="A444" s="158"/>
      <c r="B444" s="159"/>
      <c r="C444" s="185" t="s">
        <v>796</v>
      </c>
      <c r="D444" s="162"/>
      <c r="E444" s="163"/>
      <c r="F444" s="161"/>
      <c r="G444" s="161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157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3" x14ac:dyDescent="0.2">
      <c r="A445" s="158"/>
      <c r="B445" s="159"/>
      <c r="C445" s="185" t="s">
        <v>797</v>
      </c>
      <c r="D445" s="162"/>
      <c r="E445" s="163"/>
      <c r="F445" s="161"/>
      <c r="G445" s="161"/>
      <c r="H445" s="161"/>
      <c r="I445" s="161"/>
      <c r="J445" s="161"/>
      <c r="K445" s="161"/>
      <c r="L445" s="161"/>
      <c r="M445" s="161"/>
      <c r="N445" s="160"/>
      <c r="O445" s="160"/>
      <c r="P445" s="160"/>
      <c r="Q445" s="160"/>
      <c r="R445" s="161"/>
      <c r="S445" s="161"/>
      <c r="T445" s="161"/>
      <c r="U445" s="161"/>
      <c r="V445" s="161"/>
      <c r="W445" s="161"/>
      <c r="X445" s="161"/>
      <c r="Y445" s="161"/>
      <c r="Z445" s="151"/>
      <c r="AA445" s="151"/>
      <c r="AB445" s="151"/>
      <c r="AC445" s="151"/>
      <c r="AD445" s="151"/>
      <c r="AE445" s="151"/>
      <c r="AF445" s="151"/>
      <c r="AG445" s="151" t="s">
        <v>157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3" x14ac:dyDescent="0.2">
      <c r="A446" s="158"/>
      <c r="B446" s="159"/>
      <c r="C446" s="185" t="s">
        <v>555</v>
      </c>
      <c r="D446" s="162"/>
      <c r="E446" s="163"/>
      <c r="F446" s="161"/>
      <c r="G446" s="161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157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3" x14ac:dyDescent="0.2">
      <c r="A447" s="158"/>
      <c r="B447" s="159"/>
      <c r="C447" s="185" t="s">
        <v>798</v>
      </c>
      <c r="D447" s="162"/>
      <c r="E447" s="163">
        <v>2.8730000000000002</v>
      </c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157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2" x14ac:dyDescent="0.2">
      <c r="A448" s="158"/>
      <c r="B448" s="159"/>
      <c r="C448" s="249"/>
      <c r="D448" s="250"/>
      <c r="E448" s="250"/>
      <c r="F448" s="250"/>
      <c r="G448" s="250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  <c r="R448" s="161"/>
      <c r="S448" s="161"/>
      <c r="T448" s="161"/>
      <c r="U448" s="161"/>
      <c r="V448" s="161"/>
      <c r="W448" s="161"/>
      <c r="X448" s="161"/>
      <c r="Y448" s="161"/>
      <c r="Z448" s="151"/>
      <c r="AA448" s="151"/>
      <c r="AB448" s="151"/>
      <c r="AC448" s="151"/>
      <c r="AD448" s="151"/>
      <c r="AE448" s="151"/>
      <c r="AF448" s="151"/>
      <c r="AG448" s="151" t="s">
        <v>159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">
      <c r="A449" s="175">
        <v>24</v>
      </c>
      <c r="B449" s="176" t="s">
        <v>799</v>
      </c>
      <c r="C449" s="184" t="s">
        <v>800</v>
      </c>
      <c r="D449" s="177" t="s">
        <v>578</v>
      </c>
      <c r="E449" s="178">
        <v>13.59</v>
      </c>
      <c r="F449" s="179"/>
      <c r="G449" s="180">
        <f>ROUND(E449*F449,2)</f>
        <v>0</v>
      </c>
      <c r="H449" s="179"/>
      <c r="I449" s="180">
        <f>ROUND(E449*H449,2)</f>
        <v>0</v>
      </c>
      <c r="J449" s="179"/>
      <c r="K449" s="180">
        <f>ROUND(E449*J449,2)</f>
        <v>0</v>
      </c>
      <c r="L449" s="180">
        <v>21</v>
      </c>
      <c r="M449" s="180">
        <f>G449*(1+L449/100)</f>
        <v>0</v>
      </c>
      <c r="N449" s="178">
        <v>0</v>
      </c>
      <c r="O449" s="178">
        <f>ROUND(E449*N449,2)</f>
        <v>0</v>
      </c>
      <c r="P449" s="178">
        <v>0</v>
      </c>
      <c r="Q449" s="178">
        <f>ROUND(E449*P449,2)</f>
        <v>0</v>
      </c>
      <c r="R449" s="180"/>
      <c r="S449" s="180" t="s">
        <v>152</v>
      </c>
      <c r="T449" s="181" t="s">
        <v>311</v>
      </c>
      <c r="U449" s="161">
        <v>0</v>
      </c>
      <c r="V449" s="161">
        <f>ROUND(E449*U449,2)</f>
        <v>0</v>
      </c>
      <c r="W449" s="161"/>
      <c r="X449" s="161" t="s">
        <v>191</v>
      </c>
      <c r="Y449" s="161" t="s">
        <v>154</v>
      </c>
      <c r="Z449" s="151"/>
      <c r="AA449" s="151"/>
      <c r="AB449" s="151"/>
      <c r="AC449" s="151"/>
      <c r="AD449" s="151"/>
      <c r="AE449" s="151"/>
      <c r="AF449" s="151"/>
      <c r="AG449" s="151" t="s">
        <v>192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2" x14ac:dyDescent="0.2">
      <c r="A450" s="158"/>
      <c r="B450" s="159"/>
      <c r="C450" s="253" t="s">
        <v>933</v>
      </c>
      <c r="D450" s="254"/>
      <c r="E450" s="254"/>
      <c r="F450" s="254"/>
      <c r="G450" s="254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255</v>
      </c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82" t="str">
        <f>C450</f>
        <v>hlavní nosníky z lepeného dřeva GL 24H, včetně ochrany a všech nátěrů, blíže viz TZ, včetně kompletní montáže lávky</v>
      </c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2" t="s">
        <v>168</v>
      </c>
      <c r="D451" s="164"/>
      <c r="E451" s="165"/>
      <c r="F451" s="166"/>
      <c r="G451" s="166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61"/>
      <c r="Z451" s="151"/>
      <c r="AA451" s="151"/>
      <c r="AB451" s="151"/>
      <c r="AC451" s="151"/>
      <c r="AD451" s="151"/>
      <c r="AE451" s="151"/>
      <c r="AF451" s="151"/>
      <c r="AG451" s="151" t="s">
        <v>255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264" t="s">
        <v>771</v>
      </c>
      <c r="D452" s="265"/>
      <c r="E452" s="265"/>
      <c r="F452" s="265"/>
      <c r="G452" s="265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255</v>
      </c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ht="22.5" outlineLevel="3" x14ac:dyDescent="0.2">
      <c r="A453" s="158"/>
      <c r="B453" s="159"/>
      <c r="C453" s="264" t="s">
        <v>772</v>
      </c>
      <c r="D453" s="265"/>
      <c r="E453" s="265"/>
      <c r="F453" s="265"/>
      <c r="G453" s="265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  <c r="R453" s="161"/>
      <c r="S453" s="161"/>
      <c r="T453" s="161"/>
      <c r="U453" s="161"/>
      <c r="V453" s="161"/>
      <c r="W453" s="161"/>
      <c r="X453" s="161"/>
      <c r="Y453" s="161"/>
      <c r="Z453" s="151"/>
      <c r="AA453" s="151"/>
      <c r="AB453" s="151"/>
      <c r="AC453" s="151"/>
      <c r="AD453" s="151"/>
      <c r="AE453" s="151"/>
      <c r="AF453" s="151"/>
      <c r="AG453" s="151" t="s">
        <v>255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82" t="str">
        <f>C453</f>
        <v>- dodání  materiálu  v požadované kvalitě a výroba konstrukce (včetně  pomůcek,  přípravků a prostředků pro výrobu) bez ohledu na náročnost a její hmotnost,</v>
      </c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158"/>
      <c r="B454" s="159"/>
      <c r="C454" s="264" t="s">
        <v>773</v>
      </c>
      <c r="D454" s="265"/>
      <c r="E454" s="265"/>
      <c r="F454" s="265"/>
      <c r="G454" s="265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255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264" t="s">
        <v>774</v>
      </c>
      <c r="D455" s="265"/>
      <c r="E455" s="265"/>
      <c r="F455" s="265"/>
      <c r="G455" s="265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255</v>
      </c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82" t="str">
        <f>C455</f>
        <v>- zřízení  montážních  a  dilatačních  spojů,  spar, včetně potřebných úprav, vložek, opracování, očištění a ošetření,</v>
      </c>
      <c r="BB455" s="151"/>
      <c r="BC455" s="151"/>
      <c r="BD455" s="151"/>
      <c r="BE455" s="151"/>
      <c r="BF455" s="151"/>
      <c r="BG455" s="151"/>
      <c r="BH455" s="151"/>
    </row>
    <row r="456" spans="1:60" ht="22.5" outlineLevel="3" x14ac:dyDescent="0.2">
      <c r="A456" s="158"/>
      <c r="B456" s="159"/>
      <c r="C456" s="264" t="s">
        <v>775</v>
      </c>
      <c r="D456" s="265"/>
      <c r="E456" s="265"/>
      <c r="F456" s="265"/>
      <c r="G456" s="265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255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82" t="str">
        <f>C456</f>
        <v>- podpěr. konstr. a lešení všech druhů pro montáž konstrukcí i doplňkových, včetně požadovaných otvorů, ochranných a bezpečnostních opatření a základů pro tyto konstrukce a lešení,</v>
      </c>
      <c r="BB456" s="151"/>
      <c r="BC456" s="151"/>
      <c r="BD456" s="151"/>
      <c r="BE456" s="151"/>
      <c r="BF456" s="151"/>
      <c r="BG456" s="151"/>
      <c r="BH456" s="151"/>
    </row>
    <row r="457" spans="1:60" outlineLevel="3" x14ac:dyDescent="0.2">
      <c r="A457" s="158"/>
      <c r="B457" s="159"/>
      <c r="C457" s="264" t="s">
        <v>931</v>
      </c>
      <c r="D457" s="265"/>
      <c r="E457" s="265"/>
      <c r="F457" s="265"/>
      <c r="G457" s="265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61"/>
      <c r="Z457" s="151"/>
      <c r="AA457" s="151"/>
      <c r="AB457" s="151"/>
      <c r="AC457" s="151"/>
      <c r="AD457" s="151"/>
      <c r="AE457" s="151"/>
      <c r="AF457" s="151"/>
      <c r="AG457" s="151" t="s">
        <v>255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">
      <c r="A458" s="158"/>
      <c r="B458" s="159"/>
      <c r="C458" s="264" t="s">
        <v>776</v>
      </c>
      <c r="D458" s="265"/>
      <c r="E458" s="265"/>
      <c r="F458" s="265"/>
      <c r="G458" s="265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255</v>
      </c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264" t="s">
        <v>777</v>
      </c>
      <c r="D459" s="265"/>
      <c r="E459" s="265"/>
      <c r="F459" s="265"/>
      <c r="G459" s="265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255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3" x14ac:dyDescent="0.2">
      <c r="A460" s="158"/>
      <c r="B460" s="159"/>
      <c r="C460" s="264" t="s">
        <v>778</v>
      </c>
      <c r="D460" s="265"/>
      <c r="E460" s="265"/>
      <c r="F460" s="265"/>
      <c r="G460" s="265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255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264" t="s">
        <v>779</v>
      </c>
      <c r="D461" s="265"/>
      <c r="E461" s="265"/>
      <c r="F461" s="265"/>
      <c r="G461" s="265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255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264" t="s">
        <v>780</v>
      </c>
      <c r="D462" s="265"/>
      <c r="E462" s="265"/>
      <c r="F462" s="265"/>
      <c r="G462" s="265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255</v>
      </c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264" t="s">
        <v>781</v>
      </c>
      <c r="D463" s="265"/>
      <c r="E463" s="265"/>
      <c r="F463" s="265"/>
      <c r="G463" s="265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255</v>
      </c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82" t="str">
        <f>C463</f>
        <v>- výplň kotevních otvorů  (příp.  podlití  patních  desek) maltou,  betonem  nebo  jinou speciální hmotou, vyplnění jam zeminou,</v>
      </c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264" t="s">
        <v>782</v>
      </c>
      <c r="D464" s="265"/>
      <c r="E464" s="265"/>
      <c r="F464" s="265"/>
      <c r="G464" s="265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255</v>
      </c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264" t="s">
        <v>783</v>
      </c>
      <c r="D465" s="265"/>
      <c r="E465" s="265"/>
      <c r="F465" s="265"/>
      <c r="G465" s="265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255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2" x14ac:dyDescent="0.2">
      <c r="A466" s="158"/>
      <c r="B466" s="159"/>
      <c r="C466" s="185" t="s">
        <v>801</v>
      </c>
      <c r="D466" s="162"/>
      <c r="E466" s="163"/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157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85" t="s">
        <v>802</v>
      </c>
      <c r="D467" s="162"/>
      <c r="E467" s="163">
        <v>13.59</v>
      </c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1"/>
      <c r="AA467" s="151"/>
      <c r="AB467" s="151"/>
      <c r="AC467" s="151"/>
      <c r="AD467" s="151"/>
      <c r="AE467" s="151"/>
      <c r="AF467" s="151"/>
      <c r="AG467" s="151" t="s">
        <v>157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2" x14ac:dyDescent="0.2">
      <c r="A468" s="158"/>
      <c r="B468" s="159"/>
      <c r="C468" s="249"/>
      <c r="D468" s="250"/>
      <c r="E468" s="250"/>
      <c r="F468" s="250"/>
      <c r="G468" s="250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159</v>
      </c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">
      <c r="A469" s="175">
        <v>25</v>
      </c>
      <c r="B469" s="176" t="s">
        <v>799</v>
      </c>
      <c r="C469" s="184" t="s">
        <v>800</v>
      </c>
      <c r="D469" s="177" t="s">
        <v>578</v>
      </c>
      <c r="E469" s="178">
        <v>4.5</v>
      </c>
      <c r="F469" s="179"/>
      <c r="G469" s="180">
        <f>ROUND(E469*F469,2)</f>
        <v>0</v>
      </c>
      <c r="H469" s="179"/>
      <c r="I469" s="180">
        <f>ROUND(E469*H469,2)</f>
        <v>0</v>
      </c>
      <c r="J469" s="179"/>
      <c r="K469" s="180">
        <f>ROUND(E469*J469,2)</f>
        <v>0</v>
      </c>
      <c r="L469" s="180">
        <v>21</v>
      </c>
      <c r="M469" s="180">
        <f>G469*(1+L469/100)</f>
        <v>0</v>
      </c>
      <c r="N469" s="178">
        <v>0</v>
      </c>
      <c r="O469" s="178">
        <f>ROUND(E469*N469,2)</f>
        <v>0</v>
      </c>
      <c r="P469" s="178">
        <v>0</v>
      </c>
      <c r="Q469" s="178">
        <f>ROUND(E469*P469,2)</f>
        <v>0</v>
      </c>
      <c r="R469" s="180"/>
      <c r="S469" s="180" t="s">
        <v>152</v>
      </c>
      <c r="T469" s="181" t="s">
        <v>311</v>
      </c>
      <c r="U469" s="161">
        <v>0</v>
      </c>
      <c r="V469" s="161">
        <f>ROUND(E469*U469,2)</f>
        <v>0</v>
      </c>
      <c r="W469" s="161"/>
      <c r="X469" s="161" t="s">
        <v>191</v>
      </c>
      <c r="Y469" s="161" t="s">
        <v>154</v>
      </c>
      <c r="Z469" s="151"/>
      <c r="AA469" s="151"/>
      <c r="AB469" s="151"/>
      <c r="AC469" s="151"/>
      <c r="AD469" s="151"/>
      <c r="AE469" s="151"/>
      <c r="AF469" s="151"/>
      <c r="AG469" s="151" t="s">
        <v>192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2" x14ac:dyDescent="0.2">
      <c r="A470" s="158"/>
      <c r="B470" s="159"/>
      <c r="C470" s="253" t="s">
        <v>934</v>
      </c>
      <c r="D470" s="254"/>
      <c r="E470" s="254"/>
      <c r="F470" s="254"/>
      <c r="G470" s="254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255</v>
      </c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82" t="str">
        <f>C470</f>
        <v>příčníky a podélníky z rostlého dřeva D30, včetně ochrany a všech nátěrů, blíže viz TZ, včetně kompletní montáže lávky</v>
      </c>
      <c r="BB470" s="151"/>
      <c r="BC470" s="151"/>
      <c r="BD470" s="151"/>
      <c r="BE470" s="151"/>
      <c r="BF470" s="151"/>
      <c r="BG470" s="151"/>
      <c r="BH470" s="151"/>
    </row>
    <row r="471" spans="1:60" outlineLevel="3" x14ac:dyDescent="0.2">
      <c r="A471" s="158"/>
      <c r="B471" s="159"/>
      <c r="C471" s="192" t="s">
        <v>168</v>
      </c>
      <c r="D471" s="164"/>
      <c r="E471" s="165"/>
      <c r="F471" s="166"/>
      <c r="G471" s="166"/>
      <c r="H471" s="161"/>
      <c r="I471" s="161"/>
      <c r="J471" s="161"/>
      <c r="K471" s="161"/>
      <c r="L471" s="161"/>
      <c r="M471" s="161"/>
      <c r="N471" s="160"/>
      <c r="O471" s="160"/>
      <c r="P471" s="160"/>
      <c r="Q471" s="160"/>
      <c r="R471" s="161"/>
      <c r="S471" s="161"/>
      <c r="T471" s="161"/>
      <c r="U471" s="161"/>
      <c r="V471" s="161"/>
      <c r="W471" s="161"/>
      <c r="X471" s="161"/>
      <c r="Y471" s="161"/>
      <c r="Z471" s="151"/>
      <c r="AA471" s="151"/>
      <c r="AB471" s="151"/>
      <c r="AC471" s="151"/>
      <c r="AD471" s="151"/>
      <c r="AE471" s="151"/>
      <c r="AF471" s="151"/>
      <c r="AG471" s="151" t="s">
        <v>255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3" x14ac:dyDescent="0.2">
      <c r="A472" s="158"/>
      <c r="B472" s="159"/>
      <c r="C472" s="264" t="s">
        <v>771</v>
      </c>
      <c r="D472" s="265"/>
      <c r="E472" s="265"/>
      <c r="F472" s="265"/>
      <c r="G472" s="265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255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ht="22.5" outlineLevel="3" x14ac:dyDescent="0.2">
      <c r="A473" s="158"/>
      <c r="B473" s="159"/>
      <c r="C473" s="264" t="s">
        <v>772</v>
      </c>
      <c r="D473" s="265"/>
      <c r="E473" s="265"/>
      <c r="F473" s="265"/>
      <c r="G473" s="265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255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82" t="str">
        <f>C473</f>
        <v>- dodání  materiálu  v požadované kvalitě a výroba konstrukce (včetně  pomůcek,  přípravků a prostředků pro výrobu) bez ohledu na náročnost a její hmotnost,</v>
      </c>
      <c r="BB473" s="151"/>
      <c r="BC473" s="151"/>
      <c r="BD473" s="151"/>
      <c r="BE473" s="151"/>
      <c r="BF473" s="151"/>
      <c r="BG473" s="151"/>
      <c r="BH473" s="151"/>
    </row>
    <row r="474" spans="1:60" outlineLevel="3" x14ac:dyDescent="0.2">
      <c r="A474" s="158"/>
      <c r="B474" s="159"/>
      <c r="C474" s="264" t="s">
        <v>773</v>
      </c>
      <c r="D474" s="265"/>
      <c r="E474" s="265"/>
      <c r="F474" s="265"/>
      <c r="G474" s="265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  <c r="R474" s="161"/>
      <c r="S474" s="161"/>
      <c r="T474" s="161"/>
      <c r="U474" s="161"/>
      <c r="V474" s="161"/>
      <c r="W474" s="161"/>
      <c r="X474" s="161"/>
      <c r="Y474" s="161"/>
      <c r="Z474" s="151"/>
      <c r="AA474" s="151"/>
      <c r="AB474" s="151"/>
      <c r="AC474" s="151"/>
      <c r="AD474" s="151"/>
      <c r="AE474" s="151"/>
      <c r="AF474" s="151"/>
      <c r="AG474" s="151" t="s">
        <v>255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3" x14ac:dyDescent="0.2">
      <c r="A475" s="158"/>
      <c r="B475" s="159"/>
      <c r="C475" s="264" t="s">
        <v>774</v>
      </c>
      <c r="D475" s="265"/>
      <c r="E475" s="265"/>
      <c r="F475" s="265"/>
      <c r="G475" s="265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255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82" t="str">
        <f>C475</f>
        <v>- zřízení  montážních  a  dilatačních  spojů,  spar, včetně potřebných úprav, vložek, opracování, očištění a ošetření,</v>
      </c>
      <c r="BB475" s="151"/>
      <c r="BC475" s="151"/>
      <c r="BD475" s="151"/>
      <c r="BE475" s="151"/>
      <c r="BF475" s="151"/>
      <c r="BG475" s="151"/>
      <c r="BH475" s="151"/>
    </row>
    <row r="476" spans="1:60" ht="22.5" outlineLevel="3" x14ac:dyDescent="0.2">
      <c r="A476" s="158"/>
      <c r="B476" s="159"/>
      <c r="C476" s="264" t="s">
        <v>775</v>
      </c>
      <c r="D476" s="265"/>
      <c r="E476" s="265"/>
      <c r="F476" s="265"/>
      <c r="G476" s="265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255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82" t="str">
        <f>C476</f>
        <v>- podpěr. konstr. a lešení všech druhů pro montáž konstrukcí i doplňkových, včetně požadovaných otvorů, ochranných a bezpečnostních opatření a základů pro tyto konstrukce a lešení,</v>
      </c>
      <c r="BB476" s="151"/>
      <c r="BC476" s="151"/>
      <c r="BD476" s="151"/>
      <c r="BE476" s="151"/>
      <c r="BF476" s="151"/>
      <c r="BG476" s="151"/>
      <c r="BH476" s="151"/>
    </row>
    <row r="477" spans="1:60" outlineLevel="3" x14ac:dyDescent="0.2">
      <c r="A477" s="158"/>
      <c r="B477" s="159"/>
      <c r="C477" s="264" t="s">
        <v>931</v>
      </c>
      <c r="D477" s="265"/>
      <c r="E477" s="265"/>
      <c r="F477" s="265"/>
      <c r="G477" s="265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255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3" x14ac:dyDescent="0.2">
      <c r="A478" s="158"/>
      <c r="B478" s="159"/>
      <c r="C478" s="264" t="s">
        <v>776</v>
      </c>
      <c r="D478" s="265"/>
      <c r="E478" s="265"/>
      <c r="F478" s="265"/>
      <c r="G478" s="265"/>
      <c r="H478" s="161"/>
      <c r="I478" s="161"/>
      <c r="J478" s="161"/>
      <c r="K478" s="161"/>
      <c r="L478" s="161"/>
      <c r="M478" s="161"/>
      <c r="N478" s="160"/>
      <c r="O478" s="160"/>
      <c r="P478" s="160"/>
      <c r="Q478" s="160"/>
      <c r="R478" s="161"/>
      <c r="S478" s="161"/>
      <c r="T478" s="161"/>
      <c r="U478" s="161"/>
      <c r="V478" s="161"/>
      <c r="W478" s="161"/>
      <c r="X478" s="161"/>
      <c r="Y478" s="161"/>
      <c r="Z478" s="151"/>
      <c r="AA478" s="151"/>
      <c r="AB478" s="151"/>
      <c r="AC478" s="151"/>
      <c r="AD478" s="151"/>
      <c r="AE478" s="151"/>
      <c r="AF478" s="151"/>
      <c r="AG478" s="151" t="s">
        <v>255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3" x14ac:dyDescent="0.2">
      <c r="A479" s="158"/>
      <c r="B479" s="159"/>
      <c r="C479" s="264" t="s">
        <v>777</v>
      </c>
      <c r="D479" s="265"/>
      <c r="E479" s="265"/>
      <c r="F479" s="265"/>
      <c r="G479" s="265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1"/>
      <c r="AA479" s="151"/>
      <c r="AB479" s="151"/>
      <c r="AC479" s="151"/>
      <c r="AD479" s="151"/>
      <c r="AE479" s="151"/>
      <c r="AF479" s="151"/>
      <c r="AG479" s="151" t="s">
        <v>255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264" t="s">
        <v>778</v>
      </c>
      <c r="D480" s="265"/>
      <c r="E480" s="265"/>
      <c r="F480" s="265"/>
      <c r="G480" s="265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255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">
      <c r="A481" s="158"/>
      <c r="B481" s="159"/>
      <c r="C481" s="264" t="s">
        <v>779</v>
      </c>
      <c r="D481" s="265"/>
      <c r="E481" s="265"/>
      <c r="F481" s="265"/>
      <c r="G481" s="265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255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264" t="s">
        <v>780</v>
      </c>
      <c r="D482" s="265"/>
      <c r="E482" s="265"/>
      <c r="F482" s="265"/>
      <c r="G482" s="265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255</v>
      </c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3" x14ac:dyDescent="0.2">
      <c r="A483" s="158"/>
      <c r="B483" s="159"/>
      <c r="C483" s="264" t="s">
        <v>781</v>
      </c>
      <c r="D483" s="265"/>
      <c r="E483" s="265"/>
      <c r="F483" s="265"/>
      <c r="G483" s="265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  <c r="R483" s="161"/>
      <c r="S483" s="161"/>
      <c r="T483" s="161"/>
      <c r="U483" s="161"/>
      <c r="V483" s="161"/>
      <c r="W483" s="161"/>
      <c r="X483" s="161"/>
      <c r="Y483" s="161"/>
      <c r="Z483" s="151"/>
      <c r="AA483" s="151"/>
      <c r="AB483" s="151"/>
      <c r="AC483" s="151"/>
      <c r="AD483" s="151"/>
      <c r="AE483" s="151"/>
      <c r="AF483" s="151"/>
      <c r="AG483" s="151" t="s">
        <v>255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82" t="str">
        <f>C483</f>
        <v>- výplň kotevních otvorů  (příp.  podlití  patních  desek) maltou,  betonem  nebo  jinou speciální hmotou, vyplnění jam zeminou,</v>
      </c>
      <c r="BB483" s="151"/>
      <c r="BC483" s="151"/>
      <c r="BD483" s="151"/>
      <c r="BE483" s="151"/>
      <c r="BF483" s="151"/>
      <c r="BG483" s="151"/>
      <c r="BH483" s="151"/>
    </row>
    <row r="484" spans="1:60" outlineLevel="3" x14ac:dyDescent="0.2">
      <c r="A484" s="158"/>
      <c r="B484" s="159"/>
      <c r="C484" s="264" t="s">
        <v>782</v>
      </c>
      <c r="D484" s="265"/>
      <c r="E484" s="265"/>
      <c r="F484" s="265"/>
      <c r="G484" s="265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61"/>
      <c r="Z484" s="151"/>
      <c r="AA484" s="151"/>
      <c r="AB484" s="151"/>
      <c r="AC484" s="151"/>
      <c r="AD484" s="151"/>
      <c r="AE484" s="151"/>
      <c r="AF484" s="151"/>
      <c r="AG484" s="151" t="s">
        <v>255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264" t="s">
        <v>783</v>
      </c>
      <c r="D485" s="265"/>
      <c r="E485" s="265"/>
      <c r="F485" s="265"/>
      <c r="G485" s="265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255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2" x14ac:dyDescent="0.2">
      <c r="A486" s="158"/>
      <c r="B486" s="159"/>
      <c r="C486" s="185" t="s">
        <v>803</v>
      </c>
      <c r="D486" s="162"/>
      <c r="E486" s="163"/>
      <c r="F486" s="161"/>
      <c r="G486" s="161"/>
      <c r="H486" s="161"/>
      <c r="I486" s="161"/>
      <c r="J486" s="161"/>
      <c r="K486" s="161"/>
      <c r="L486" s="161"/>
      <c r="M486" s="161"/>
      <c r="N486" s="160"/>
      <c r="O486" s="160"/>
      <c r="P486" s="160"/>
      <c r="Q486" s="160"/>
      <c r="R486" s="161"/>
      <c r="S486" s="161"/>
      <c r="T486" s="161"/>
      <c r="U486" s="161"/>
      <c r="V486" s="161"/>
      <c r="W486" s="161"/>
      <c r="X486" s="161"/>
      <c r="Y486" s="161"/>
      <c r="Z486" s="151"/>
      <c r="AA486" s="151"/>
      <c r="AB486" s="151"/>
      <c r="AC486" s="151"/>
      <c r="AD486" s="151"/>
      <c r="AE486" s="151"/>
      <c r="AF486" s="151"/>
      <c r="AG486" s="151" t="s">
        <v>157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3" x14ac:dyDescent="0.2">
      <c r="A487" s="158"/>
      <c r="B487" s="159"/>
      <c r="C487" s="185" t="s">
        <v>804</v>
      </c>
      <c r="D487" s="162"/>
      <c r="E487" s="163"/>
      <c r="F487" s="161"/>
      <c r="G487" s="161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157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3" x14ac:dyDescent="0.2">
      <c r="A488" s="158"/>
      <c r="B488" s="159"/>
      <c r="C488" s="185" t="s">
        <v>805</v>
      </c>
      <c r="D488" s="162"/>
      <c r="E488" s="163"/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61"/>
      <c r="Z488" s="151"/>
      <c r="AA488" s="151"/>
      <c r="AB488" s="151"/>
      <c r="AC488" s="151"/>
      <c r="AD488" s="151"/>
      <c r="AE488" s="151"/>
      <c r="AF488" s="151"/>
      <c r="AG488" s="151" t="s">
        <v>157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3" x14ac:dyDescent="0.2">
      <c r="A489" s="158"/>
      <c r="B489" s="159"/>
      <c r="C489" s="185" t="s">
        <v>806</v>
      </c>
      <c r="D489" s="162"/>
      <c r="E489" s="163"/>
      <c r="F489" s="161"/>
      <c r="G489" s="161"/>
      <c r="H489" s="161"/>
      <c r="I489" s="161"/>
      <c r="J489" s="161"/>
      <c r="K489" s="161"/>
      <c r="L489" s="161"/>
      <c r="M489" s="161"/>
      <c r="N489" s="160"/>
      <c r="O489" s="160"/>
      <c r="P489" s="160"/>
      <c r="Q489" s="160"/>
      <c r="R489" s="161"/>
      <c r="S489" s="161"/>
      <c r="T489" s="161"/>
      <c r="U489" s="161"/>
      <c r="V489" s="161"/>
      <c r="W489" s="161"/>
      <c r="X489" s="161"/>
      <c r="Y489" s="161"/>
      <c r="Z489" s="151"/>
      <c r="AA489" s="151"/>
      <c r="AB489" s="151"/>
      <c r="AC489" s="151"/>
      <c r="AD489" s="151"/>
      <c r="AE489" s="151"/>
      <c r="AF489" s="151"/>
      <c r="AG489" s="151" t="s">
        <v>157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3" x14ac:dyDescent="0.2">
      <c r="A490" s="158"/>
      <c r="B490" s="159"/>
      <c r="C490" s="185" t="s">
        <v>555</v>
      </c>
      <c r="D490" s="162"/>
      <c r="E490" s="163"/>
      <c r="F490" s="161"/>
      <c r="G490" s="161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  <c r="R490" s="161"/>
      <c r="S490" s="161"/>
      <c r="T490" s="161"/>
      <c r="U490" s="161"/>
      <c r="V490" s="161"/>
      <c r="W490" s="161"/>
      <c r="X490" s="161"/>
      <c r="Y490" s="161"/>
      <c r="Z490" s="151"/>
      <c r="AA490" s="151"/>
      <c r="AB490" s="151"/>
      <c r="AC490" s="151"/>
      <c r="AD490" s="151"/>
      <c r="AE490" s="151"/>
      <c r="AF490" s="151"/>
      <c r="AG490" s="151" t="s">
        <v>157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3" x14ac:dyDescent="0.2">
      <c r="A491" s="158"/>
      <c r="B491" s="159"/>
      <c r="C491" s="185" t="s">
        <v>663</v>
      </c>
      <c r="D491" s="162"/>
      <c r="E491" s="163">
        <v>4.5</v>
      </c>
      <c r="F491" s="161"/>
      <c r="G491" s="161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157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2" x14ac:dyDescent="0.2">
      <c r="A492" s="158"/>
      <c r="B492" s="159"/>
      <c r="C492" s="249"/>
      <c r="D492" s="250"/>
      <c r="E492" s="250"/>
      <c r="F492" s="250"/>
      <c r="G492" s="250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159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75">
        <v>26</v>
      </c>
      <c r="B493" s="176" t="s">
        <v>807</v>
      </c>
      <c r="C493" s="184" t="s">
        <v>808</v>
      </c>
      <c r="D493" s="177" t="s">
        <v>566</v>
      </c>
      <c r="E493" s="178">
        <v>4</v>
      </c>
      <c r="F493" s="179"/>
      <c r="G493" s="180">
        <f>ROUND(E493*F493,2)</f>
        <v>0</v>
      </c>
      <c r="H493" s="179"/>
      <c r="I493" s="180">
        <f>ROUND(E493*H493,2)</f>
        <v>0</v>
      </c>
      <c r="J493" s="179"/>
      <c r="K493" s="180">
        <f>ROUND(E493*J493,2)</f>
        <v>0</v>
      </c>
      <c r="L493" s="180">
        <v>21</v>
      </c>
      <c r="M493" s="180">
        <f>G493*(1+L493/100)</f>
        <v>0</v>
      </c>
      <c r="N493" s="178">
        <v>0</v>
      </c>
      <c r="O493" s="178">
        <f>ROUND(E493*N493,2)</f>
        <v>0</v>
      </c>
      <c r="P493" s="178">
        <v>0</v>
      </c>
      <c r="Q493" s="178">
        <f>ROUND(E493*P493,2)</f>
        <v>0</v>
      </c>
      <c r="R493" s="180"/>
      <c r="S493" s="180" t="s">
        <v>152</v>
      </c>
      <c r="T493" s="181" t="s">
        <v>311</v>
      </c>
      <c r="U493" s="161">
        <v>0</v>
      </c>
      <c r="V493" s="161">
        <f>ROUND(E493*U493,2)</f>
        <v>0</v>
      </c>
      <c r="W493" s="161"/>
      <c r="X493" s="161" t="s">
        <v>191</v>
      </c>
      <c r="Y493" s="161" t="s">
        <v>154</v>
      </c>
      <c r="Z493" s="151"/>
      <c r="AA493" s="151"/>
      <c r="AB493" s="151"/>
      <c r="AC493" s="151"/>
      <c r="AD493" s="151"/>
      <c r="AE493" s="151"/>
      <c r="AF493" s="151"/>
      <c r="AG493" s="151" t="s">
        <v>192</v>
      </c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ht="22.5" outlineLevel="2" x14ac:dyDescent="0.2">
      <c r="A494" s="158"/>
      <c r="B494" s="159"/>
      <c r="C494" s="253" t="s">
        <v>935</v>
      </c>
      <c r="D494" s="254"/>
      <c r="E494" s="254"/>
      <c r="F494" s="254"/>
      <c r="G494" s="254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  <c r="R494" s="161"/>
      <c r="S494" s="161"/>
      <c r="T494" s="161"/>
      <c r="U494" s="161"/>
      <c r="V494" s="161"/>
      <c r="W494" s="161"/>
      <c r="X494" s="161"/>
      <c r="Y494" s="161"/>
      <c r="Z494" s="151"/>
      <c r="AA494" s="151"/>
      <c r="AB494" s="151"/>
      <c r="AC494" s="151"/>
      <c r="AD494" s="151"/>
      <c r="AE494" s="151"/>
      <c r="AF494" s="151"/>
      <c r="AG494" s="151" t="s">
        <v>255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82" t="str">
        <f>C494</f>
        <v>elastomerová ložiska do 150 kN, minimální přítlak 0,6 Mpa, ložiska budou kotvená, uzpůsobená pro kotvení do dřevěné konstrukce lávky, včetně podlitií a osazení na opěru</v>
      </c>
      <c r="BB494" s="151"/>
      <c r="BC494" s="151"/>
      <c r="BD494" s="151"/>
      <c r="BE494" s="151"/>
      <c r="BF494" s="151"/>
      <c r="BG494" s="151"/>
      <c r="BH494" s="151"/>
    </row>
    <row r="495" spans="1:60" outlineLevel="3" x14ac:dyDescent="0.2">
      <c r="A495" s="158"/>
      <c r="B495" s="159"/>
      <c r="C495" s="192" t="s">
        <v>168</v>
      </c>
      <c r="D495" s="164"/>
      <c r="E495" s="165"/>
      <c r="F495" s="166"/>
      <c r="G495" s="166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255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3" x14ac:dyDescent="0.2">
      <c r="A496" s="158"/>
      <c r="B496" s="159"/>
      <c r="C496" s="264" t="s">
        <v>809</v>
      </c>
      <c r="D496" s="265"/>
      <c r="E496" s="265"/>
      <c r="F496" s="265"/>
      <c r="G496" s="265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255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">
      <c r="A497" s="158"/>
      <c r="B497" s="159"/>
      <c r="C497" s="264" t="s">
        <v>810</v>
      </c>
      <c r="D497" s="265"/>
      <c r="E497" s="265"/>
      <c r="F497" s="265"/>
      <c r="G497" s="265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255</v>
      </c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">
      <c r="A498" s="158"/>
      <c r="B498" s="159"/>
      <c r="C498" s="264" t="s">
        <v>811</v>
      </c>
      <c r="D498" s="265"/>
      <c r="E498" s="265"/>
      <c r="F498" s="265"/>
      <c r="G498" s="265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255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">
      <c r="A499" s="158"/>
      <c r="B499" s="159"/>
      <c r="C499" s="264" t="s">
        <v>812</v>
      </c>
      <c r="D499" s="265"/>
      <c r="E499" s="265"/>
      <c r="F499" s="265"/>
      <c r="G499" s="265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255</v>
      </c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">
      <c r="A500" s="158"/>
      <c r="B500" s="159"/>
      <c r="C500" s="264" t="s">
        <v>813</v>
      </c>
      <c r="D500" s="265"/>
      <c r="E500" s="265"/>
      <c r="F500" s="265"/>
      <c r="G500" s="265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255</v>
      </c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264" t="s">
        <v>814</v>
      </c>
      <c r="D501" s="265"/>
      <c r="E501" s="265"/>
      <c r="F501" s="265"/>
      <c r="G501" s="265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255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">
      <c r="A502" s="158"/>
      <c r="B502" s="159"/>
      <c r="C502" s="264" t="s">
        <v>815</v>
      </c>
      <c r="D502" s="265"/>
      <c r="E502" s="265"/>
      <c r="F502" s="265"/>
      <c r="G502" s="265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255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82" t="str">
        <f>C502</f>
        <v>- uložení na vrstvu plastbetonové malty nebo podobné vrstvy jako ochranu proti průchodu bludných proudů</v>
      </c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264" t="s">
        <v>816</v>
      </c>
      <c r="D503" s="265"/>
      <c r="E503" s="265"/>
      <c r="F503" s="265"/>
      <c r="G503" s="265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255</v>
      </c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264" t="s">
        <v>817</v>
      </c>
      <c r="D504" s="265"/>
      <c r="E504" s="265"/>
      <c r="F504" s="265"/>
      <c r="G504" s="265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255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264" t="s">
        <v>818</v>
      </c>
      <c r="D505" s="265"/>
      <c r="E505" s="265"/>
      <c r="F505" s="265"/>
      <c r="G505" s="265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255</v>
      </c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264" t="s">
        <v>819</v>
      </c>
      <c r="D506" s="265"/>
      <c r="E506" s="265"/>
      <c r="F506" s="265"/>
      <c r="G506" s="265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255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264" t="s">
        <v>820</v>
      </c>
      <c r="D507" s="265"/>
      <c r="E507" s="265"/>
      <c r="F507" s="265"/>
      <c r="G507" s="265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255</v>
      </c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264" t="s">
        <v>821</v>
      </c>
      <c r="D508" s="265"/>
      <c r="E508" s="265"/>
      <c r="F508" s="265"/>
      <c r="G508" s="265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255</v>
      </c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">
      <c r="A509" s="158"/>
      <c r="B509" s="159"/>
      <c r="C509" s="264" t="s">
        <v>822</v>
      </c>
      <c r="D509" s="265"/>
      <c r="E509" s="265"/>
      <c r="F509" s="265"/>
      <c r="G509" s="265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61"/>
      <c r="Z509" s="151"/>
      <c r="AA509" s="151"/>
      <c r="AB509" s="151"/>
      <c r="AC509" s="151"/>
      <c r="AD509" s="151"/>
      <c r="AE509" s="151"/>
      <c r="AF509" s="151"/>
      <c r="AG509" s="151" t="s">
        <v>255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3" x14ac:dyDescent="0.2">
      <c r="A510" s="158"/>
      <c r="B510" s="159"/>
      <c r="C510" s="264" t="s">
        <v>823</v>
      </c>
      <c r="D510" s="265"/>
      <c r="E510" s="265"/>
      <c r="F510" s="265"/>
      <c r="G510" s="265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255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2" x14ac:dyDescent="0.2">
      <c r="A511" s="158"/>
      <c r="B511" s="159"/>
      <c r="C511" s="249"/>
      <c r="D511" s="250"/>
      <c r="E511" s="250"/>
      <c r="F511" s="250"/>
      <c r="G511" s="250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159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 x14ac:dyDescent="0.2">
      <c r="A512" s="175">
        <v>27</v>
      </c>
      <c r="B512" s="176" t="s">
        <v>824</v>
      </c>
      <c r="C512" s="184" t="s">
        <v>825</v>
      </c>
      <c r="D512" s="177" t="s">
        <v>578</v>
      </c>
      <c r="E512" s="178">
        <v>1.17</v>
      </c>
      <c r="F512" s="179"/>
      <c r="G512" s="180">
        <f>ROUND(E512*F512,2)</f>
        <v>0</v>
      </c>
      <c r="H512" s="179"/>
      <c r="I512" s="180">
        <f>ROUND(E512*H512,2)</f>
        <v>0</v>
      </c>
      <c r="J512" s="179"/>
      <c r="K512" s="180">
        <f>ROUND(E512*J512,2)</f>
        <v>0</v>
      </c>
      <c r="L512" s="180">
        <v>21</v>
      </c>
      <c r="M512" s="180">
        <f>G512*(1+L512/100)</f>
        <v>0</v>
      </c>
      <c r="N512" s="178">
        <v>0</v>
      </c>
      <c r="O512" s="178">
        <f>ROUND(E512*N512,2)</f>
        <v>0</v>
      </c>
      <c r="P512" s="178">
        <v>0</v>
      </c>
      <c r="Q512" s="178">
        <f>ROUND(E512*P512,2)</f>
        <v>0</v>
      </c>
      <c r="R512" s="180"/>
      <c r="S512" s="180" t="s">
        <v>152</v>
      </c>
      <c r="T512" s="181" t="s">
        <v>311</v>
      </c>
      <c r="U512" s="161">
        <v>0</v>
      </c>
      <c r="V512" s="161">
        <f>ROUND(E512*U512,2)</f>
        <v>0</v>
      </c>
      <c r="W512" s="161"/>
      <c r="X512" s="161" t="s">
        <v>191</v>
      </c>
      <c r="Y512" s="161" t="s">
        <v>154</v>
      </c>
      <c r="Z512" s="151"/>
      <c r="AA512" s="151"/>
      <c r="AB512" s="151"/>
      <c r="AC512" s="151"/>
      <c r="AD512" s="151"/>
      <c r="AE512" s="151"/>
      <c r="AF512" s="151"/>
      <c r="AG512" s="151" t="s">
        <v>192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2" x14ac:dyDescent="0.2">
      <c r="A513" s="158"/>
      <c r="B513" s="159"/>
      <c r="C513" s="253" t="s">
        <v>936</v>
      </c>
      <c r="D513" s="254"/>
      <c r="E513" s="254"/>
      <c r="F513" s="254"/>
      <c r="G513" s="254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61"/>
      <c r="Z513" s="151"/>
      <c r="AA513" s="151"/>
      <c r="AB513" s="151"/>
      <c r="AC513" s="151"/>
      <c r="AD513" s="151"/>
      <c r="AE513" s="151"/>
      <c r="AF513" s="151"/>
      <c r="AG513" s="151" t="s">
        <v>255</v>
      </c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3" x14ac:dyDescent="0.2">
      <c r="A514" s="158"/>
      <c r="B514" s="159"/>
      <c r="C514" s="192" t="s">
        <v>168</v>
      </c>
      <c r="D514" s="164"/>
      <c r="E514" s="165"/>
      <c r="F514" s="166"/>
      <c r="G514" s="166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1"/>
      <c r="AA514" s="151"/>
      <c r="AB514" s="151"/>
      <c r="AC514" s="151"/>
      <c r="AD514" s="151"/>
      <c r="AE514" s="151"/>
      <c r="AF514" s="151"/>
      <c r="AG514" s="151" t="s">
        <v>255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ht="22.5" outlineLevel="3" x14ac:dyDescent="0.2">
      <c r="A515" s="158"/>
      <c r="B515" s="159"/>
      <c r="C515" s="264" t="s">
        <v>695</v>
      </c>
      <c r="D515" s="265"/>
      <c r="E515" s="265"/>
      <c r="F515" s="265"/>
      <c r="G515" s="265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255</v>
      </c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82" t="str">
        <f>C515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264" t="s">
        <v>696</v>
      </c>
      <c r="D516" s="265"/>
      <c r="E516" s="265"/>
      <c r="F516" s="265"/>
      <c r="G516" s="265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255</v>
      </c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3" x14ac:dyDescent="0.2">
      <c r="A517" s="158"/>
      <c r="B517" s="159"/>
      <c r="C517" s="264" t="s">
        <v>697</v>
      </c>
      <c r="D517" s="265"/>
      <c r="E517" s="265"/>
      <c r="F517" s="265"/>
      <c r="G517" s="265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61"/>
      <c r="Z517" s="151"/>
      <c r="AA517" s="151"/>
      <c r="AB517" s="151"/>
      <c r="AC517" s="151"/>
      <c r="AD517" s="151"/>
      <c r="AE517" s="151"/>
      <c r="AF517" s="151"/>
      <c r="AG517" s="151" t="s">
        <v>255</v>
      </c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3" x14ac:dyDescent="0.2">
      <c r="A518" s="158"/>
      <c r="B518" s="159"/>
      <c r="C518" s="264" t="s">
        <v>698</v>
      </c>
      <c r="D518" s="265"/>
      <c r="E518" s="265"/>
      <c r="F518" s="265"/>
      <c r="G518" s="265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255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82" t="str">
        <f>C518</f>
        <v>- zřízení pracovních a dilatačních spar, včetně potřebných úprav, výplně, vložek, opracování, očištění a ošetření,</v>
      </c>
      <c r="BB518" s="151"/>
      <c r="BC518" s="151"/>
      <c r="BD518" s="151"/>
      <c r="BE518" s="151"/>
      <c r="BF518" s="151"/>
      <c r="BG518" s="151"/>
      <c r="BH518" s="151"/>
    </row>
    <row r="519" spans="1:60" ht="22.5" outlineLevel="3" x14ac:dyDescent="0.2">
      <c r="A519" s="158"/>
      <c r="B519" s="159"/>
      <c r="C519" s="264" t="s">
        <v>699</v>
      </c>
      <c r="D519" s="265"/>
      <c r="E519" s="265"/>
      <c r="F519" s="265"/>
      <c r="G519" s="265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255</v>
      </c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82" t="str">
        <f>C519</f>
        <v>- bednění  požadovaných  konstr. (i ztracené) s úpravou  dle požadované  kvality povrchu betonu, včetně odbedňovacích a odskružovacích prostředků,</v>
      </c>
      <c r="BB519" s="151"/>
      <c r="BC519" s="151"/>
      <c r="BD519" s="151"/>
      <c r="BE519" s="151"/>
      <c r="BF519" s="151"/>
      <c r="BG519" s="151"/>
      <c r="BH519" s="151"/>
    </row>
    <row r="520" spans="1:60" ht="22.5" outlineLevel="3" x14ac:dyDescent="0.2">
      <c r="A520" s="158"/>
      <c r="B520" s="159"/>
      <c r="C520" s="264" t="s">
        <v>700</v>
      </c>
      <c r="D520" s="265"/>
      <c r="E520" s="265"/>
      <c r="F520" s="265"/>
      <c r="G520" s="265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255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82" t="str">
        <f>C520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520" s="151"/>
      <c r="BC520" s="151"/>
      <c r="BD520" s="151"/>
      <c r="BE520" s="151"/>
      <c r="BF520" s="151"/>
      <c r="BG520" s="151"/>
      <c r="BH520" s="151"/>
    </row>
    <row r="521" spans="1:60" outlineLevel="3" x14ac:dyDescent="0.2">
      <c r="A521" s="158"/>
      <c r="B521" s="159"/>
      <c r="C521" s="264" t="s">
        <v>701</v>
      </c>
      <c r="D521" s="265"/>
      <c r="E521" s="265"/>
      <c r="F521" s="265"/>
      <c r="G521" s="265"/>
      <c r="H521" s="161"/>
      <c r="I521" s="161"/>
      <c r="J521" s="161"/>
      <c r="K521" s="161"/>
      <c r="L521" s="161"/>
      <c r="M521" s="161"/>
      <c r="N521" s="160"/>
      <c r="O521" s="160"/>
      <c r="P521" s="160"/>
      <c r="Q521" s="160"/>
      <c r="R521" s="161"/>
      <c r="S521" s="161"/>
      <c r="T521" s="161"/>
      <c r="U521" s="161"/>
      <c r="V521" s="161"/>
      <c r="W521" s="161"/>
      <c r="X521" s="161"/>
      <c r="Y521" s="161"/>
      <c r="Z521" s="151"/>
      <c r="AA521" s="151"/>
      <c r="AB521" s="151"/>
      <c r="AC521" s="151"/>
      <c r="AD521" s="151"/>
      <c r="AE521" s="151"/>
      <c r="AF521" s="151"/>
      <c r="AG521" s="151" t="s">
        <v>255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3" x14ac:dyDescent="0.2">
      <c r="A522" s="158"/>
      <c r="B522" s="159"/>
      <c r="C522" s="264" t="s">
        <v>702</v>
      </c>
      <c r="D522" s="265"/>
      <c r="E522" s="265"/>
      <c r="F522" s="265"/>
      <c r="G522" s="265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255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82" t="str">
        <f>C522</f>
        <v>- zřízení  všech  požadovaných  otvorů, kapes, výklenků, prostupů, dutin, drážek a pod., vč. ztížení práce a úprav  kolem nich,</v>
      </c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">
      <c r="A523" s="158"/>
      <c r="B523" s="159"/>
      <c r="C523" s="264" t="s">
        <v>703</v>
      </c>
      <c r="D523" s="265"/>
      <c r="E523" s="265"/>
      <c r="F523" s="265"/>
      <c r="G523" s="265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255</v>
      </c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264" t="s">
        <v>704</v>
      </c>
      <c r="D524" s="265"/>
      <c r="E524" s="265"/>
      <c r="F524" s="265"/>
      <c r="G524" s="265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255</v>
      </c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">
      <c r="A525" s="158"/>
      <c r="B525" s="159"/>
      <c r="C525" s="264" t="s">
        <v>705</v>
      </c>
      <c r="D525" s="265"/>
      <c r="E525" s="265"/>
      <c r="F525" s="265"/>
      <c r="G525" s="265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  <c r="R525" s="161"/>
      <c r="S525" s="161"/>
      <c r="T525" s="161"/>
      <c r="U525" s="161"/>
      <c r="V525" s="161"/>
      <c r="W525" s="161"/>
      <c r="X525" s="161"/>
      <c r="Y525" s="161"/>
      <c r="Z525" s="151"/>
      <c r="AA525" s="151"/>
      <c r="AB525" s="151"/>
      <c r="AC525" s="151"/>
      <c r="AD525" s="151"/>
      <c r="AE525" s="151"/>
      <c r="AF525" s="151"/>
      <c r="AG525" s="151" t="s">
        <v>255</v>
      </c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3" x14ac:dyDescent="0.2">
      <c r="A526" s="158"/>
      <c r="B526" s="159"/>
      <c r="C526" s="264" t="s">
        <v>706</v>
      </c>
      <c r="D526" s="265"/>
      <c r="E526" s="265"/>
      <c r="F526" s="265"/>
      <c r="G526" s="265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255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3" x14ac:dyDescent="0.2">
      <c r="A527" s="158"/>
      <c r="B527" s="159"/>
      <c r="C527" s="264" t="s">
        <v>707</v>
      </c>
      <c r="D527" s="265"/>
      <c r="E527" s="265"/>
      <c r="F527" s="265"/>
      <c r="G527" s="265"/>
      <c r="H527" s="161"/>
      <c r="I527" s="161"/>
      <c r="J527" s="161"/>
      <c r="K527" s="161"/>
      <c r="L527" s="161"/>
      <c r="M527" s="161"/>
      <c r="N527" s="160"/>
      <c r="O527" s="160"/>
      <c r="P527" s="160"/>
      <c r="Q527" s="160"/>
      <c r="R527" s="161"/>
      <c r="S527" s="161"/>
      <c r="T527" s="161"/>
      <c r="U527" s="161"/>
      <c r="V527" s="161"/>
      <c r="W527" s="161"/>
      <c r="X527" s="161"/>
      <c r="Y527" s="161"/>
      <c r="Z527" s="151"/>
      <c r="AA527" s="151"/>
      <c r="AB527" s="151"/>
      <c r="AC527" s="151"/>
      <c r="AD527" s="151"/>
      <c r="AE527" s="151"/>
      <c r="AF527" s="151"/>
      <c r="AG527" s="151" t="s">
        <v>255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3" x14ac:dyDescent="0.2">
      <c r="A528" s="158"/>
      <c r="B528" s="159"/>
      <c r="C528" s="264" t="s">
        <v>708</v>
      </c>
      <c r="D528" s="265"/>
      <c r="E528" s="265"/>
      <c r="F528" s="265"/>
      <c r="G528" s="265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  <c r="R528" s="161"/>
      <c r="S528" s="161"/>
      <c r="T528" s="161"/>
      <c r="U528" s="161"/>
      <c r="V528" s="161"/>
      <c r="W528" s="161"/>
      <c r="X528" s="161"/>
      <c r="Y528" s="161"/>
      <c r="Z528" s="151"/>
      <c r="AA528" s="151"/>
      <c r="AB528" s="151"/>
      <c r="AC528" s="151"/>
      <c r="AD528" s="151"/>
      <c r="AE528" s="151"/>
      <c r="AF528" s="151"/>
      <c r="AG528" s="151" t="s">
        <v>255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3" x14ac:dyDescent="0.2">
      <c r="A529" s="158"/>
      <c r="B529" s="159"/>
      <c r="C529" s="264" t="s">
        <v>709</v>
      </c>
      <c r="D529" s="265"/>
      <c r="E529" s="265"/>
      <c r="F529" s="265"/>
      <c r="G529" s="265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255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82" t="str">
        <f>C529</f>
        <v>- opatření  povrchů  betonu  izolací  proti zemní vlhkosti v částech, kde přijdou do styku se zeminou nebo kamenivem,</v>
      </c>
      <c r="BB529" s="151"/>
      <c r="BC529" s="151"/>
      <c r="BD529" s="151"/>
      <c r="BE529" s="151"/>
      <c r="BF529" s="151"/>
      <c r="BG529" s="151"/>
      <c r="BH529" s="151"/>
    </row>
    <row r="530" spans="1:60" outlineLevel="3" x14ac:dyDescent="0.2">
      <c r="A530" s="158"/>
      <c r="B530" s="159"/>
      <c r="C530" s="264" t="s">
        <v>710</v>
      </c>
      <c r="D530" s="265"/>
      <c r="E530" s="265"/>
      <c r="F530" s="265"/>
      <c r="G530" s="265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255</v>
      </c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264" t="s">
        <v>749</v>
      </c>
      <c r="D531" s="265"/>
      <c r="E531" s="265"/>
      <c r="F531" s="265"/>
      <c r="G531" s="265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255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2" x14ac:dyDescent="0.2">
      <c r="A532" s="158"/>
      <c r="B532" s="159"/>
      <c r="C532" s="185" t="s">
        <v>826</v>
      </c>
      <c r="D532" s="162"/>
      <c r="E532" s="163"/>
      <c r="F532" s="161"/>
      <c r="G532" s="161"/>
      <c r="H532" s="161"/>
      <c r="I532" s="161"/>
      <c r="J532" s="161"/>
      <c r="K532" s="161"/>
      <c r="L532" s="161"/>
      <c r="M532" s="161"/>
      <c r="N532" s="160"/>
      <c r="O532" s="160"/>
      <c r="P532" s="160"/>
      <c r="Q532" s="160"/>
      <c r="R532" s="161"/>
      <c r="S532" s="161"/>
      <c r="T532" s="161"/>
      <c r="U532" s="161"/>
      <c r="V532" s="161"/>
      <c r="W532" s="161"/>
      <c r="X532" s="161"/>
      <c r="Y532" s="161"/>
      <c r="Z532" s="151"/>
      <c r="AA532" s="151"/>
      <c r="AB532" s="151"/>
      <c r="AC532" s="151"/>
      <c r="AD532" s="151"/>
      <c r="AE532" s="151"/>
      <c r="AF532" s="151"/>
      <c r="AG532" s="151" t="s">
        <v>157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3" x14ac:dyDescent="0.2">
      <c r="A533" s="158"/>
      <c r="B533" s="159"/>
      <c r="C533" s="185" t="s">
        <v>827</v>
      </c>
      <c r="D533" s="162"/>
      <c r="E533" s="163">
        <v>1.17</v>
      </c>
      <c r="F533" s="161"/>
      <c r="G533" s="161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157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2" x14ac:dyDescent="0.2">
      <c r="A534" s="158"/>
      <c r="B534" s="159"/>
      <c r="C534" s="249"/>
      <c r="D534" s="250"/>
      <c r="E534" s="250"/>
      <c r="F534" s="250"/>
      <c r="G534" s="250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159</v>
      </c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75">
        <v>28</v>
      </c>
      <c r="B535" s="176" t="s">
        <v>828</v>
      </c>
      <c r="C535" s="184" t="s">
        <v>829</v>
      </c>
      <c r="D535" s="177" t="s">
        <v>578</v>
      </c>
      <c r="E535" s="178">
        <v>1.2250000000000001</v>
      </c>
      <c r="F535" s="179"/>
      <c r="G535" s="180">
        <f>ROUND(E535*F535,2)</f>
        <v>0</v>
      </c>
      <c r="H535" s="179"/>
      <c r="I535" s="180">
        <f>ROUND(E535*H535,2)</f>
        <v>0</v>
      </c>
      <c r="J535" s="179"/>
      <c r="K535" s="180">
        <f>ROUND(E535*J535,2)</f>
        <v>0</v>
      </c>
      <c r="L535" s="180">
        <v>21</v>
      </c>
      <c r="M535" s="180">
        <f>G535*(1+L535/100)</f>
        <v>0</v>
      </c>
      <c r="N535" s="178">
        <v>0</v>
      </c>
      <c r="O535" s="178">
        <f>ROUND(E535*N535,2)</f>
        <v>0</v>
      </c>
      <c r="P535" s="178">
        <v>0</v>
      </c>
      <c r="Q535" s="178">
        <f>ROUND(E535*P535,2)</f>
        <v>0</v>
      </c>
      <c r="R535" s="180"/>
      <c r="S535" s="180" t="s">
        <v>152</v>
      </c>
      <c r="T535" s="181" t="s">
        <v>311</v>
      </c>
      <c r="U535" s="161">
        <v>0</v>
      </c>
      <c r="V535" s="161">
        <f>ROUND(E535*U535,2)</f>
        <v>0</v>
      </c>
      <c r="W535" s="161"/>
      <c r="X535" s="161" t="s">
        <v>191</v>
      </c>
      <c r="Y535" s="161" t="s">
        <v>154</v>
      </c>
      <c r="Z535" s="151"/>
      <c r="AA535" s="151"/>
      <c r="AB535" s="151"/>
      <c r="AC535" s="151"/>
      <c r="AD535" s="151"/>
      <c r="AE535" s="151"/>
      <c r="AF535" s="151"/>
      <c r="AG535" s="151" t="s">
        <v>192</v>
      </c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2" x14ac:dyDescent="0.2">
      <c r="A536" s="158"/>
      <c r="B536" s="159"/>
      <c r="C536" s="253" t="s">
        <v>937</v>
      </c>
      <c r="D536" s="254"/>
      <c r="E536" s="254"/>
      <c r="F536" s="254"/>
      <c r="G536" s="254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255</v>
      </c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92" t="s">
        <v>168</v>
      </c>
      <c r="D537" s="164"/>
      <c r="E537" s="165"/>
      <c r="F537" s="166"/>
      <c r="G537" s="166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1"/>
      <c r="AA537" s="151"/>
      <c r="AB537" s="151"/>
      <c r="AC537" s="151"/>
      <c r="AD537" s="151"/>
      <c r="AE537" s="151"/>
      <c r="AF537" s="151"/>
      <c r="AG537" s="151" t="s">
        <v>255</v>
      </c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ht="22.5" outlineLevel="3" x14ac:dyDescent="0.2">
      <c r="A538" s="158"/>
      <c r="B538" s="159"/>
      <c r="C538" s="264" t="s">
        <v>695</v>
      </c>
      <c r="D538" s="265"/>
      <c r="E538" s="265"/>
      <c r="F538" s="265"/>
      <c r="G538" s="265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255</v>
      </c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82" t="str">
        <f>C538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538" s="151"/>
      <c r="BC538" s="151"/>
      <c r="BD538" s="151"/>
      <c r="BE538" s="151"/>
      <c r="BF538" s="151"/>
      <c r="BG538" s="151"/>
      <c r="BH538" s="151"/>
    </row>
    <row r="539" spans="1:60" outlineLevel="3" x14ac:dyDescent="0.2">
      <c r="A539" s="158"/>
      <c r="B539" s="159"/>
      <c r="C539" s="264" t="s">
        <v>696</v>
      </c>
      <c r="D539" s="265"/>
      <c r="E539" s="265"/>
      <c r="F539" s="265"/>
      <c r="G539" s="265"/>
      <c r="H539" s="161"/>
      <c r="I539" s="161"/>
      <c r="J539" s="161"/>
      <c r="K539" s="161"/>
      <c r="L539" s="161"/>
      <c r="M539" s="161"/>
      <c r="N539" s="160"/>
      <c r="O539" s="160"/>
      <c r="P539" s="160"/>
      <c r="Q539" s="160"/>
      <c r="R539" s="161"/>
      <c r="S539" s="161"/>
      <c r="T539" s="161"/>
      <c r="U539" s="161"/>
      <c r="V539" s="161"/>
      <c r="W539" s="161"/>
      <c r="X539" s="161"/>
      <c r="Y539" s="161"/>
      <c r="Z539" s="151"/>
      <c r="AA539" s="151"/>
      <c r="AB539" s="151"/>
      <c r="AC539" s="151"/>
      <c r="AD539" s="151"/>
      <c r="AE539" s="151"/>
      <c r="AF539" s="151"/>
      <c r="AG539" s="151" t="s">
        <v>255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3" x14ac:dyDescent="0.2">
      <c r="A540" s="158"/>
      <c r="B540" s="159"/>
      <c r="C540" s="264" t="s">
        <v>697</v>
      </c>
      <c r="D540" s="265"/>
      <c r="E540" s="265"/>
      <c r="F540" s="265"/>
      <c r="G540" s="265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255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264" t="s">
        <v>698</v>
      </c>
      <c r="D541" s="265"/>
      <c r="E541" s="265"/>
      <c r="F541" s="265"/>
      <c r="G541" s="265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255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82" t="str">
        <f>C541</f>
        <v>- zřízení pracovních a dilatačních spar, včetně potřebných úprav, výplně, vložek, opracování, očištění a ošetření,</v>
      </c>
      <c r="BB541" s="151"/>
      <c r="BC541" s="151"/>
      <c r="BD541" s="151"/>
      <c r="BE541" s="151"/>
      <c r="BF541" s="151"/>
      <c r="BG541" s="151"/>
      <c r="BH541" s="151"/>
    </row>
    <row r="542" spans="1:60" ht="22.5" outlineLevel="3" x14ac:dyDescent="0.2">
      <c r="A542" s="158"/>
      <c r="B542" s="159"/>
      <c r="C542" s="264" t="s">
        <v>699</v>
      </c>
      <c r="D542" s="265"/>
      <c r="E542" s="265"/>
      <c r="F542" s="265"/>
      <c r="G542" s="265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255</v>
      </c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82" t="str">
        <f>C542</f>
        <v>- bednění  požadovaných  konstr. (i ztracené) s úpravou  dle požadované  kvality povrchu betonu, včetně odbedňovacích a odskružovacích prostředků,</v>
      </c>
      <c r="BB542" s="151"/>
      <c r="BC542" s="151"/>
      <c r="BD542" s="151"/>
      <c r="BE542" s="151"/>
      <c r="BF542" s="151"/>
      <c r="BG542" s="151"/>
      <c r="BH542" s="151"/>
    </row>
    <row r="543" spans="1:60" ht="22.5" outlineLevel="3" x14ac:dyDescent="0.2">
      <c r="A543" s="158"/>
      <c r="B543" s="159"/>
      <c r="C543" s="264" t="s">
        <v>700</v>
      </c>
      <c r="D543" s="265"/>
      <c r="E543" s="265"/>
      <c r="F543" s="265"/>
      <c r="G543" s="265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1"/>
      <c r="AA543" s="151"/>
      <c r="AB543" s="151"/>
      <c r="AC543" s="151"/>
      <c r="AD543" s="151"/>
      <c r="AE543" s="151"/>
      <c r="AF543" s="151"/>
      <c r="AG543" s="151" t="s">
        <v>255</v>
      </c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82" t="str">
        <f>C543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264" t="s">
        <v>701</v>
      </c>
      <c r="D544" s="265"/>
      <c r="E544" s="265"/>
      <c r="F544" s="265"/>
      <c r="G544" s="265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255</v>
      </c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264" t="s">
        <v>702</v>
      </c>
      <c r="D545" s="265"/>
      <c r="E545" s="265"/>
      <c r="F545" s="265"/>
      <c r="G545" s="265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255</v>
      </c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82" t="str">
        <f>C545</f>
        <v>- zřízení  všech  požadovaných  otvorů, kapes, výklenků, prostupů, dutin, drážek a pod., vč. ztížení práce a úprav  kolem nich,</v>
      </c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264" t="s">
        <v>703</v>
      </c>
      <c r="D546" s="265"/>
      <c r="E546" s="265"/>
      <c r="F546" s="265"/>
      <c r="G546" s="265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61"/>
      <c r="Z546" s="151"/>
      <c r="AA546" s="151"/>
      <c r="AB546" s="151"/>
      <c r="AC546" s="151"/>
      <c r="AD546" s="151"/>
      <c r="AE546" s="151"/>
      <c r="AF546" s="151"/>
      <c r="AG546" s="151" t="s">
        <v>255</v>
      </c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3" x14ac:dyDescent="0.2">
      <c r="A547" s="158"/>
      <c r="B547" s="159"/>
      <c r="C547" s="264" t="s">
        <v>704</v>
      </c>
      <c r="D547" s="265"/>
      <c r="E547" s="265"/>
      <c r="F547" s="265"/>
      <c r="G547" s="265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255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3" x14ac:dyDescent="0.2">
      <c r="A548" s="158"/>
      <c r="B548" s="159"/>
      <c r="C548" s="264" t="s">
        <v>705</v>
      </c>
      <c r="D548" s="265"/>
      <c r="E548" s="265"/>
      <c r="F548" s="265"/>
      <c r="G548" s="265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  <c r="R548" s="161"/>
      <c r="S548" s="161"/>
      <c r="T548" s="161"/>
      <c r="U548" s="161"/>
      <c r="V548" s="161"/>
      <c r="W548" s="161"/>
      <c r="X548" s="161"/>
      <c r="Y548" s="161"/>
      <c r="Z548" s="151"/>
      <c r="AA548" s="151"/>
      <c r="AB548" s="151"/>
      <c r="AC548" s="151"/>
      <c r="AD548" s="151"/>
      <c r="AE548" s="151"/>
      <c r="AF548" s="151"/>
      <c r="AG548" s="151" t="s">
        <v>255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3" x14ac:dyDescent="0.2">
      <c r="A549" s="158"/>
      <c r="B549" s="159"/>
      <c r="C549" s="264" t="s">
        <v>706</v>
      </c>
      <c r="D549" s="265"/>
      <c r="E549" s="265"/>
      <c r="F549" s="265"/>
      <c r="G549" s="265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255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3" x14ac:dyDescent="0.2">
      <c r="A550" s="158"/>
      <c r="B550" s="159"/>
      <c r="C550" s="264" t="s">
        <v>707</v>
      </c>
      <c r="D550" s="265"/>
      <c r="E550" s="265"/>
      <c r="F550" s="265"/>
      <c r="G550" s="265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255</v>
      </c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3" x14ac:dyDescent="0.2">
      <c r="A551" s="158"/>
      <c r="B551" s="159"/>
      <c r="C551" s="264" t="s">
        <v>708</v>
      </c>
      <c r="D551" s="265"/>
      <c r="E551" s="265"/>
      <c r="F551" s="265"/>
      <c r="G551" s="265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  <c r="R551" s="161"/>
      <c r="S551" s="161"/>
      <c r="T551" s="161"/>
      <c r="U551" s="161"/>
      <c r="V551" s="161"/>
      <c r="W551" s="161"/>
      <c r="X551" s="161"/>
      <c r="Y551" s="161"/>
      <c r="Z551" s="151"/>
      <c r="AA551" s="151"/>
      <c r="AB551" s="151"/>
      <c r="AC551" s="151"/>
      <c r="AD551" s="151"/>
      <c r="AE551" s="151"/>
      <c r="AF551" s="151"/>
      <c r="AG551" s="151" t="s">
        <v>255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3" x14ac:dyDescent="0.2">
      <c r="A552" s="158"/>
      <c r="B552" s="159"/>
      <c r="C552" s="264" t="s">
        <v>709</v>
      </c>
      <c r="D552" s="265"/>
      <c r="E552" s="265"/>
      <c r="F552" s="265"/>
      <c r="G552" s="265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255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82" t="str">
        <f>C552</f>
        <v>- opatření  povrchů  betonu  izolací  proti zemní vlhkosti v částech, kde přijdou do styku se zeminou nebo kamenivem,</v>
      </c>
      <c r="BB552" s="151"/>
      <c r="BC552" s="151"/>
      <c r="BD552" s="151"/>
      <c r="BE552" s="151"/>
      <c r="BF552" s="151"/>
      <c r="BG552" s="151"/>
      <c r="BH552" s="151"/>
    </row>
    <row r="553" spans="1:60" outlineLevel="3" x14ac:dyDescent="0.2">
      <c r="A553" s="158"/>
      <c r="B553" s="159"/>
      <c r="C553" s="264" t="s">
        <v>710</v>
      </c>
      <c r="D553" s="265"/>
      <c r="E553" s="265"/>
      <c r="F553" s="265"/>
      <c r="G553" s="265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255</v>
      </c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264" t="s">
        <v>749</v>
      </c>
      <c r="D554" s="265"/>
      <c r="E554" s="265"/>
      <c r="F554" s="265"/>
      <c r="G554" s="265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255</v>
      </c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2" x14ac:dyDescent="0.2">
      <c r="A555" s="158"/>
      <c r="B555" s="159"/>
      <c r="C555" s="185" t="s">
        <v>830</v>
      </c>
      <c r="D555" s="162"/>
      <c r="E555" s="163"/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157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3" x14ac:dyDescent="0.2">
      <c r="A556" s="158"/>
      <c r="B556" s="159"/>
      <c r="C556" s="185" t="s">
        <v>831</v>
      </c>
      <c r="D556" s="162"/>
      <c r="E556" s="163">
        <v>1.2250000000000001</v>
      </c>
      <c r="F556" s="161"/>
      <c r="G556" s="161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  <c r="R556" s="161"/>
      <c r="S556" s="161"/>
      <c r="T556" s="161"/>
      <c r="U556" s="161"/>
      <c r="V556" s="161"/>
      <c r="W556" s="161"/>
      <c r="X556" s="161"/>
      <c r="Y556" s="161"/>
      <c r="Z556" s="151"/>
      <c r="AA556" s="151"/>
      <c r="AB556" s="151"/>
      <c r="AC556" s="151"/>
      <c r="AD556" s="151"/>
      <c r="AE556" s="151"/>
      <c r="AF556" s="151"/>
      <c r="AG556" s="151" t="s">
        <v>157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2" x14ac:dyDescent="0.2">
      <c r="A557" s="158"/>
      <c r="B557" s="159"/>
      <c r="C557" s="249"/>
      <c r="D557" s="250"/>
      <c r="E557" s="250"/>
      <c r="F557" s="250"/>
      <c r="G557" s="250"/>
      <c r="H557" s="161"/>
      <c r="I557" s="161"/>
      <c r="J557" s="161"/>
      <c r="K557" s="161"/>
      <c r="L557" s="161"/>
      <c r="M557" s="161"/>
      <c r="N557" s="160"/>
      <c r="O557" s="160"/>
      <c r="P557" s="160"/>
      <c r="Q557" s="160"/>
      <c r="R557" s="161"/>
      <c r="S557" s="161"/>
      <c r="T557" s="161"/>
      <c r="U557" s="161"/>
      <c r="V557" s="161"/>
      <c r="W557" s="161"/>
      <c r="X557" s="161"/>
      <c r="Y557" s="161"/>
      <c r="Z557" s="151"/>
      <c r="AA557" s="151"/>
      <c r="AB557" s="151"/>
      <c r="AC557" s="151"/>
      <c r="AD557" s="151"/>
      <c r="AE557" s="151"/>
      <c r="AF557" s="151"/>
      <c r="AG557" s="151" t="s">
        <v>159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 x14ac:dyDescent="0.2">
      <c r="A558" s="175">
        <v>29</v>
      </c>
      <c r="B558" s="176" t="s">
        <v>832</v>
      </c>
      <c r="C558" s="184" t="s">
        <v>833</v>
      </c>
      <c r="D558" s="177" t="s">
        <v>578</v>
      </c>
      <c r="E558" s="178">
        <v>5.04</v>
      </c>
      <c r="F558" s="179"/>
      <c r="G558" s="180">
        <f>ROUND(E558*F558,2)</f>
        <v>0</v>
      </c>
      <c r="H558" s="179"/>
      <c r="I558" s="180">
        <f>ROUND(E558*H558,2)</f>
        <v>0</v>
      </c>
      <c r="J558" s="179"/>
      <c r="K558" s="180">
        <f>ROUND(E558*J558,2)</f>
        <v>0</v>
      </c>
      <c r="L558" s="180">
        <v>21</v>
      </c>
      <c r="M558" s="180">
        <f>G558*(1+L558/100)</f>
        <v>0</v>
      </c>
      <c r="N558" s="178">
        <v>0</v>
      </c>
      <c r="O558" s="178">
        <f>ROUND(E558*N558,2)</f>
        <v>0</v>
      </c>
      <c r="P558" s="178">
        <v>0</v>
      </c>
      <c r="Q558" s="178">
        <f>ROUND(E558*P558,2)</f>
        <v>0</v>
      </c>
      <c r="R558" s="180"/>
      <c r="S558" s="180" t="s">
        <v>152</v>
      </c>
      <c r="T558" s="181" t="s">
        <v>311</v>
      </c>
      <c r="U558" s="161">
        <v>0</v>
      </c>
      <c r="V558" s="161">
        <f>ROUND(E558*U558,2)</f>
        <v>0</v>
      </c>
      <c r="W558" s="161"/>
      <c r="X558" s="161" t="s">
        <v>191</v>
      </c>
      <c r="Y558" s="161" t="s">
        <v>154</v>
      </c>
      <c r="Z558" s="151"/>
      <c r="AA558" s="151"/>
      <c r="AB558" s="151"/>
      <c r="AC558" s="151"/>
      <c r="AD558" s="151"/>
      <c r="AE558" s="151"/>
      <c r="AF558" s="151"/>
      <c r="AG558" s="151" t="s">
        <v>192</v>
      </c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2" x14ac:dyDescent="0.2">
      <c r="A559" s="158"/>
      <c r="B559" s="159"/>
      <c r="C559" s="253" t="s">
        <v>938</v>
      </c>
      <c r="D559" s="254"/>
      <c r="E559" s="254"/>
      <c r="F559" s="254"/>
      <c r="G559" s="254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  <c r="R559" s="161"/>
      <c r="S559" s="161"/>
      <c r="T559" s="161"/>
      <c r="U559" s="161"/>
      <c r="V559" s="161"/>
      <c r="W559" s="161"/>
      <c r="X559" s="161"/>
      <c r="Y559" s="161"/>
      <c r="Z559" s="151"/>
      <c r="AA559" s="151"/>
      <c r="AB559" s="151"/>
      <c r="AC559" s="151"/>
      <c r="AD559" s="151"/>
      <c r="AE559" s="151"/>
      <c r="AF559" s="151"/>
      <c r="AG559" s="151" t="s">
        <v>255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3" x14ac:dyDescent="0.2">
      <c r="A560" s="158"/>
      <c r="B560" s="159"/>
      <c r="C560" s="192" t="s">
        <v>168</v>
      </c>
      <c r="D560" s="164"/>
      <c r="E560" s="165"/>
      <c r="F560" s="166"/>
      <c r="G560" s="166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255</v>
      </c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264" t="s">
        <v>834</v>
      </c>
      <c r="D561" s="265"/>
      <c r="E561" s="265"/>
      <c r="F561" s="265"/>
      <c r="G561" s="265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255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82" t="str">
        <f>C561</f>
        <v>položka zahrnuje dodávku předepsaného kameniva, mimostaveništní a vnitrostaveništní dopravu a jeho uložení</v>
      </c>
      <c r="BB561" s="151"/>
      <c r="BC561" s="151"/>
      <c r="BD561" s="151"/>
      <c r="BE561" s="151"/>
      <c r="BF561" s="151"/>
      <c r="BG561" s="151"/>
      <c r="BH561" s="151"/>
    </row>
    <row r="562" spans="1:60" outlineLevel="3" x14ac:dyDescent="0.2">
      <c r="A562" s="158"/>
      <c r="B562" s="159"/>
      <c r="C562" s="264" t="s">
        <v>835</v>
      </c>
      <c r="D562" s="265"/>
      <c r="E562" s="265"/>
      <c r="F562" s="265"/>
      <c r="G562" s="265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  <c r="R562" s="161"/>
      <c r="S562" s="161"/>
      <c r="T562" s="161"/>
      <c r="U562" s="161"/>
      <c r="V562" s="161"/>
      <c r="W562" s="161"/>
      <c r="X562" s="161"/>
      <c r="Y562" s="161"/>
      <c r="Z562" s="151"/>
      <c r="AA562" s="151"/>
      <c r="AB562" s="151"/>
      <c r="AC562" s="151"/>
      <c r="AD562" s="151"/>
      <c r="AE562" s="151"/>
      <c r="AF562" s="151"/>
      <c r="AG562" s="151" t="s">
        <v>255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2" x14ac:dyDescent="0.2">
      <c r="A563" s="158"/>
      <c r="B563" s="159"/>
      <c r="C563" s="185" t="s">
        <v>836</v>
      </c>
      <c r="D563" s="162"/>
      <c r="E563" s="163"/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157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3" x14ac:dyDescent="0.2">
      <c r="A564" s="158"/>
      <c r="B564" s="159"/>
      <c r="C564" s="185" t="s">
        <v>837</v>
      </c>
      <c r="D564" s="162"/>
      <c r="E564" s="163">
        <v>5.04</v>
      </c>
      <c r="F564" s="161"/>
      <c r="G564" s="161"/>
      <c r="H564" s="161"/>
      <c r="I564" s="161"/>
      <c r="J564" s="161"/>
      <c r="K564" s="161"/>
      <c r="L564" s="161"/>
      <c r="M564" s="161"/>
      <c r="N564" s="160"/>
      <c r="O564" s="160"/>
      <c r="P564" s="160"/>
      <c r="Q564" s="160"/>
      <c r="R564" s="161"/>
      <c r="S564" s="161"/>
      <c r="T564" s="161"/>
      <c r="U564" s="161"/>
      <c r="V564" s="161"/>
      <c r="W564" s="161"/>
      <c r="X564" s="161"/>
      <c r="Y564" s="161"/>
      <c r="Z564" s="151"/>
      <c r="AA564" s="151"/>
      <c r="AB564" s="151"/>
      <c r="AC564" s="151"/>
      <c r="AD564" s="151"/>
      <c r="AE564" s="151"/>
      <c r="AF564" s="151"/>
      <c r="AG564" s="151" t="s">
        <v>157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2" x14ac:dyDescent="0.2">
      <c r="A565" s="158"/>
      <c r="B565" s="159"/>
      <c r="C565" s="249"/>
      <c r="D565" s="250"/>
      <c r="E565" s="250"/>
      <c r="F565" s="250"/>
      <c r="G565" s="250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159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75">
        <v>30</v>
      </c>
      <c r="B566" s="176" t="s">
        <v>838</v>
      </c>
      <c r="C566" s="184" t="s">
        <v>839</v>
      </c>
      <c r="D566" s="177" t="s">
        <v>578</v>
      </c>
      <c r="E566" s="178">
        <v>0.54</v>
      </c>
      <c r="F566" s="179"/>
      <c r="G566" s="180">
        <f>ROUND(E566*F566,2)</f>
        <v>0</v>
      </c>
      <c r="H566" s="179"/>
      <c r="I566" s="180">
        <f>ROUND(E566*H566,2)</f>
        <v>0</v>
      </c>
      <c r="J566" s="179"/>
      <c r="K566" s="180">
        <f>ROUND(E566*J566,2)</f>
        <v>0</v>
      </c>
      <c r="L566" s="180">
        <v>21</v>
      </c>
      <c r="M566" s="180">
        <f>G566*(1+L566/100)</f>
        <v>0</v>
      </c>
      <c r="N566" s="178">
        <v>0</v>
      </c>
      <c r="O566" s="178">
        <f>ROUND(E566*N566,2)</f>
        <v>0</v>
      </c>
      <c r="P566" s="178">
        <v>0</v>
      </c>
      <c r="Q566" s="178">
        <f>ROUND(E566*P566,2)</f>
        <v>0</v>
      </c>
      <c r="R566" s="180"/>
      <c r="S566" s="180" t="s">
        <v>152</v>
      </c>
      <c r="T566" s="181" t="s">
        <v>311</v>
      </c>
      <c r="U566" s="161">
        <v>0</v>
      </c>
      <c r="V566" s="161">
        <f>ROUND(E566*U566,2)</f>
        <v>0</v>
      </c>
      <c r="W566" s="161"/>
      <c r="X566" s="161" t="s">
        <v>191</v>
      </c>
      <c r="Y566" s="161" t="s">
        <v>154</v>
      </c>
      <c r="Z566" s="151"/>
      <c r="AA566" s="151"/>
      <c r="AB566" s="151"/>
      <c r="AC566" s="151"/>
      <c r="AD566" s="151"/>
      <c r="AE566" s="151"/>
      <c r="AF566" s="151"/>
      <c r="AG566" s="151" t="s">
        <v>192</v>
      </c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2" x14ac:dyDescent="0.2">
      <c r="A567" s="158"/>
      <c r="B567" s="159"/>
      <c r="C567" s="253" t="s">
        <v>939</v>
      </c>
      <c r="D567" s="254"/>
      <c r="E567" s="254"/>
      <c r="F567" s="254"/>
      <c r="G567" s="254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255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92" t="s">
        <v>168</v>
      </c>
      <c r="D568" s="164"/>
      <c r="E568" s="165"/>
      <c r="F568" s="166"/>
      <c r="G568" s="166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255</v>
      </c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">
      <c r="A569" s="158"/>
      <c r="B569" s="159"/>
      <c r="C569" s="264" t="s">
        <v>600</v>
      </c>
      <c r="D569" s="265"/>
      <c r="E569" s="265"/>
      <c r="F569" s="265"/>
      <c r="G569" s="265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255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264" t="s">
        <v>840</v>
      </c>
      <c r="D570" s="265"/>
      <c r="E570" s="265"/>
      <c r="F570" s="265"/>
      <c r="G570" s="265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255</v>
      </c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82" t="str">
        <f>C570</f>
        <v>- dodávku mezerovitého betonu předepsané kvality a zásyp se zhutněním včetně mimostaveništní a vnitrostaveništní dopravy</v>
      </c>
      <c r="BB570" s="151"/>
      <c r="BC570" s="151"/>
      <c r="BD570" s="151"/>
      <c r="BE570" s="151"/>
      <c r="BF570" s="151"/>
      <c r="BG570" s="151"/>
      <c r="BH570" s="151"/>
    </row>
    <row r="571" spans="1:60" outlineLevel="2" x14ac:dyDescent="0.2">
      <c r="A571" s="158"/>
      <c r="B571" s="159"/>
      <c r="C571" s="185" t="s">
        <v>841</v>
      </c>
      <c r="D571" s="162"/>
      <c r="E571" s="163"/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157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85" t="s">
        <v>842</v>
      </c>
      <c r="D572" s="162"/>
      <c r="E572" s="163">
        <v>0.54</v>
      </c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157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2" x14ac:dyDescent="0.2">
      <c r="A573" s="158"/>
      <c r="B573" s="159"/>
      <c r="C573" s="249"/>
      <c r="D573" s="250"/>
      <c r="E573" s="250"/>
      <c r="F573" s="250"/>
      <c r="G573" s="250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159</v>
      </c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 x14ac:dyDescent="0.2">
      <c r="A574" s="175">
        <v>31</v>
      </c>
      <c r="B574" s="176" t="s">
        <v>843</v>
      </c>
      <c r="C574" s="184" t="s">
        <v>844</v>
      </c>
      <c r="D574" s="177" t="s">
        <v>578</v>
      </c>
      <c r="E574" s="178">
        <v>111.71</v>
      </c>
      <c r="F574" s="179"/>
      <c r="G574" s="180">
        <f>ROUND(E574*F574,2)</f>
        <v>0</v>
      </c>
      <c r="H574" s="179"/>
      <c r="I574" s="180">
        <f>ROUND(E574*H574,2)</f>
        <v>0</v>
      </c>
      <c r="J574" s="179"/>
      <c r="K574" s="180">
        <f>ROUND(E574*J574,2)</f>
        <v>0</v>
      </c>
      <c r="L574" s="180">
        <v>21</v>
      </c>
      <c r="M574" s="180">
        <f>G574*(1+L574/100)</f>
        <v>0</v>
      </c>
      <c r="N574" s="178">
        <v>0</v>
      </c>
      <c r="O574" s="178">
        <f>ROUND(E574*N574,2)</f>
        <v>0</v>
      </c>
      <c r="P574" s="178">
        <v>0</v>
      </c>
      <c r="Q574" s="178">
        <f>ROUND(E574*P574,2)</f>
        <v>0</v>
      </c>
      <c r="R574" s="180"/>
      <c r="S574" s="180" t="s">
        <v>152</v>
      </c>
      <c r="T574" s="181" t="s">
        <v>311</v>
      </c>
      <c r="U574" s="161">
        <v>0</v>
      </c>
      <c r="V574" s="161">
        <f>ROUND(E574*U574,2)</f>
        <v>0</v>
      </c>
      <c r="W574" s="161"/>
      <c r="X574" s="161" t="s">
        <v>191</v>
      </c>
      <c r="Y574" s="161" t="s">
        <v>154</v>
      </c>
      <c r="Z574" s="151"/>
      <c r="AA574" s="151"/>
      <c r="AB574" s="151"/>
      <c r="AC574" s="151"/>
      <c r="AD574" s="151"/>
      <c r="AE574" s="151"/>
      <c r="AF574" s="151"/>
      <c r="AG574" s="151" t="s">
        <v>192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ht="22.5" outlineLevel="2" x14ac:dyDescent="0.2">
      <c r="A575" s="158"/>
      <c r="B575" s="159"/>
      <c r="C575" s="253" t="s">
        <v>940</v>
      </c>
      <c r="D575" s="254"/>
      <c r="E575" s="254"/>
      <c r="F575" s="254"/>
      <c r="G575" s="254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61"/>
      <c r="Z575" s="151"/>
      <c r="AA575" s="151"/>
      <c r="AB575" s="151"/>
      <c r="AC575" s="151"/>
      <c r="AD575" s="151"/>
      <c r="AE575" s="151"/>
      <c r="AF575" s="151"/>
      <c r="AG575" s="151" t="s">
        <v>255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82" t="str">
        <f>C575</f>
        <v>zpevnění koryta v celé délce úpravy, rozsah upraven dle skutečného stavu a po dohodě se správcem toku, kamenná vývařiště v patě svahů</v>
      </c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">
      <c r="A576" s="158"/>
      <c r="B576" s="159"/>
      <c r="C576" s="192" t="s">
        <v>168</v>
      </c>
      <c r="D576" s="164"/>
      <c r="E576" s="165"/>
      <c r="F576" s="166"/>
      <c r="G576" s="166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255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">
      <c r="A577" s="158"/>
      <c r="B577" s="159"/>
      <c r="C577" s="264" t="s">
        <v>600</v>
      </c>
      <c r="D577" s="265"/>
      <c r="E577" s="265"/>
      <c r="F577" s="265"/>
      <c r="G577" s="265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255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264" t="s">
        <v>845</v>
      </c>
      <c r="D578" s="265"/>
      <c r="E578" s="265"/>
      <c r="F578" s="265"/>
      <c r="G578" s="265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255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82" t="str">
        <f>C578</f>
        <v>- dodávku a vyrovnání lomového kamene předepsané frakce do předepsaného tvaru včetně mimostaveništní a vnitrostaveništní dopravy</v>
      </c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264" t="s">
        <v>835</v>
      </c>
      <c r="D579" s="265"/>
      <c r="E579" s="265"/>
      <c r="F579" s="265"/>
      <c r="G579" s="265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255</v>
      </c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2" x14ac:dyDescent="0.2">
      <c r="A580" s="158"/>
      <c r="B580" s="159"/>
      <c r="C580" s="185" t="s">
        <v>846</v>
      </c>
      <c r="D580" s="162"/>
      <c r="E580" s="163"/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157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85" t="s">
        <v>847</v>
      </c>
      <c r="D581" s="162"/>
      <c r="E581" s="163"/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157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3" x14ac:dyDescent="0.2">
      <c r="A582" s="158"/>
      <c r="B582" s="159"/>
      <c r="C582" s="185" t="s">
        <v>848</v>
      </c>
      <c r="D582" s="162"/>
      <c r="E582" s="163"/>
      <c r="F582" s="161"/>
      <c r="G582" s="161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  <c r="R582" s="161"/>
      <c r="S582" s="161"/>
      <c r="T582" s="161"/>
      <c r="U582" s="161"/>
      <c r="V582" s="161"/>
      <c r="W582" s="161"/>
      <c r="X582" s="161"/>
      <c r="Y582" s="161"/>
      <c r="Z582" s="151"/>
      <c r="AA582" s="151"/>
      <c r="AB582" s="151"/>
      <c r="AC582" s="151"/>
      <c r="AD582" s="151"/>
      <c r="AE582" s="151"/>
      <c r="AF582" s="151"/>
      <c r="AG582" s="151" t="s">
        <v>157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3" x14ac:dyDescent="0.2">
      <c r="A583" s="158"/>
      <c r="B583" s="159"/>
      <c r="C583" s="185" t="s">
        <v>849</v>
      </c>
      <c r="D583" s="162"/>
      <c r="E583" s="163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157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85" t="s">
        <v>555</v>
      </c>
      <c r="D584" s="162"/>
      <c r="E584" s="163"/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157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3" x14ac:dyDescent="0.2">
      <c r="A585" s="158"/>
      <c r="B585" s="159"/>
      <c r="C585" s="185" t="s">
        <v>850</v>
      </c>
      <c r="D585" s="162"/>
      <c r="E585" s="163">
        <v>111.71</v>
      </c>
      <c r="F585" s="161"/>
      <c r="G585" s="161"/>
      <c r="H585" s="161"/>
      <c r="I585" s="161"/>
      <c r="J585" s="161"/>
      <c r="K585" s="161"/>
      <c r="L585" s="161"/>
      <c r="M585" s="161"/>
      <c r="N585" s="160"/>
      <c r="O585" s="160"/>
      <c r="P585" s="160"/>
      <c r="Q585" s="160"/>
      <c r="R585" s="161"/>
      <c r="S585" s="161"/>
      <c r="T585" s="161"/>
      <c r="U585" s="161"/>
      <c r="V585" s="161"/>
      <c r="W585" s="161"/>
      <c r="X585" s="161"/>
      <c r="Y585" s="161"/>
      <c r="Z585" s="151"/>
      <c r="AA585" s="151"/>
      <c r="AB585" s="151"/>
      <c r="AC585" s="151"/>
      <c r="AD585" s="151"/>
      <c r="AE585" s="151"/>
      <c r="AF585" s="151"/>
      <c r="AG585" s="151" t="s">
        <v>157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2" x14ac:dyDescent="0.2">
      <c r="A586" s="158"/>
      <c r="B586" s="159"/>
      <c r="C586" s="249"/>
      <c r="D586" s="250"/>
      <c r="E586" s="250"/>
      <c r="F586" s="250"/>
      <c r="G586" s="250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159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 x14ac:dyDescent="0.2">
      <c r="A587" s="175">
        <v>32</v>
      </c>
      <c r="B587" s="176" t="s">
        <v>851</v>
      </c>
      <c r="C587" s="184" t="s">
        <v>852</v>
      </c>
      <c r="D587" s="177" t="s">
        <v>578</v>
      </c>
      <c r="E587" s="178">
        <v>0.5</v>
      </c>
      <c r="F587" s="179"/>
      <c r="G587" s="180">
        <f>ROUND(E587*F587,2)</f>
        <v>0</v>
      </c>
      <c r="H587" s="179"/>
      <c r="I587" s="180">
        <f>ROUND(E587*H587,2)</f>
        <v>0</v>
      </c>
      <c r="J587" s="179"/>
      <c r="K587" s="180">
        <f>ROUND(E587*J587,2)</f>
        <v>0</v>
      </c>
      <c r="L587" s="180">
        <v>21</v>
      </c>
      <c r="M587" s="180">
        <f>G587*(1+L587/100)</f>
        <v>0</v>
      </c>
      <c r="N587" s="178">
        <v>0</v>
      </c>
      <c r="O587" s="178">
        <f>ROUND(E587*N587,2)</f>
        <v>0</v>
      </c>
      <c r="P587" s="178">
        <v>0</v>
      </c>
      <c r="Q587" s="178">
        <f>ROUND(E587*P587,2)</f>
        <v>0</v>
      </c>
      <c r="R587" s="180"/>
      <c r="S587" s="180" t="s">
        <v>152</v>
      </c>
      <c r="T587" s="181" t="s">
        <v>311</v>
      </c>
      <c r="U587" s="161">
        <v>0</v>
      </c>
      <c r="V587" s="161">
        <f>ROUND(E587*U587,2)</f>
        <v>0</v>
      </c>
      <c r="W587" s="161"/>
      <c r="X587" s="161" t="s">
        <v>191</v>
      </c>
      <c r="Y587" s="161" t="s">
        <v>154</v>
      </c>
      <c r="Z587" s="151"/>
      <c r="AA587" s="151"/>
      <c r="AB587" s="151"/>
      <c r="AC587" s="151"/>
      <c r="AD587" s="151"/>
      <c r="AE587" s="151"/>
      <c r="AF587" s="151"/>
      <c r="AG587" s="151" t="s">
        <v>192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2" x14ac:dyDescent="0.2">
      <c r="A588" s="158"/>
      <c r="B588" s="159"/>
      <c r="C588" s="253" t="s">
        <v>941</v>
      </c>
      <c r="D588" s="254"/>
      <c r="E588" s="254"/>
      <c r="F588" s="254"/>
      <c r="G588" s="254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255</v>
      </c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192" t="s">
        <v>168</v>
      </c>
      <c r="D589" s="164"/>
      <c r="E589" s="165"/>
      <c r="F589" s="166"/>
      <c r="G589" s="166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255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264" t="s">
        <v>600</v>
      </c>
      <c r="D590" s="265"/>
      <c r="E590" s="265"/>
      <c r="F590" s="265"/>
      <c r="G590" s="265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255</v>
      </c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264" t="s">
        <v>853</v>
      </c>
      <c r="D591" s="265"/>
      <c r="E591" s="265"/>
      <c r="F591" s="265"/>
      <c r="G591" s="265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255</v>
      </c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3" x14ac:dyDescent="0.2">
      <c r="A592" s="158"/>
      <c r="B592" s="159"/>
      <c r="C592" s="264" t="s">
        <v>854</v>
      </c>
      <c r="D592" s="265"/>
      <c r="E592" s="265"/>
      <c r="F592" s="265"/>
      <c r="G592" s="265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255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3" x14ac:dyDescent="0.2">
      <c r="A593" s="158"/>
      <c r="B593" s="159"/>
      <c r="C593" s="264" t="s">
        <v>855</v>
      </c>
      <c r="D593" s="265"/>
      <c r="E593" s="265"/>
      <c r="F593" s="265"/>
      <c r="G593" s="265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  <c r="R593" s="161"/>
      <c r="S593" s="161"/>
      <c r="T593" s="161"/>
      <c r="U593" s="161"/>
      <c r="V593" s="161"/>
      <c r="W593" s="161"/>
      <c r="X593" s="161"/>
      <c r="Y593" s="161"/>
      <c r="Z593" s="151"/>
      <c r="AA593" s="151"/>
      <c r="AB593" s="151"/>
      <c r="AC593" s="151"/>
      <c r="AD593" s="151"/>
      <c r="AE593" s="151"/>
      <c r="AF593" s="151"/>
      <c r="AG593" s="151" t="s">
        <v>255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3" x14ac:dyDescent="0.2">
      <c r="A594" s="158"/>
      <c r="B594" s="159"/>
      <c r="C594" s="264" t="s">
        <v>856</v>
      </c>
      <c r="D594" s="265"/>
      <c r="E594" s="265"/>
      <c r="F594" s="265"/>
      <c r="G594" s="265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255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3" x14ac:dyDescent="0.2">
      <c r="A595" s="158"/>
      <c r="B595" s="159"/>
      <c r="C595" s="264" t="s">
        <v>857</v>
      </c>
      <c r="D595" s="265"/>
      <c r="E595" s="265"/>
      <c r="F595" s="265"/>
      <c r="G595" s="265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255</v>
      </c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3" x14ac:dyDescent="0.2">
      <c r="A596" s="158"/>
      <c r="B596" s="159"/>
      <c r="C596" s="264" t="s">
        <v>858</v>
      </c>
      <c r="D596" s="265"/>
      <c r="E596" s="265"/>
      <c r="F596" s="265"/>
      <c r="G596" s="265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255</v>
      </c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264" t="s">
        <v>859</v>
      </c>
      <c r="D597" s="265"/>
      <c r="E597" s="265"/>
      <c r="F597" s="265"/>
      <c r="G597" s="265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255</v>
      </c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2" x14ac:dyDescent="0.2">
      <c r="A598" s="158"/>
      <c r="B598" s="159"/>
      <c r="C598" s="185" t="s">
        <v>860</v>
      </c>
      <c r="D598" s="162"/>
      <c r="E598" s="163"/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157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185" t="s">
        <v>861</v>
      </c>
      <c r="D599" s="162"/>
      <c r="E599" s="163">
        <v>0.5</v>
      </c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157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2" x14ac:dyDescent="0.2">
      <c r="A600" s="158"/>
      <c r="B600" s="159"/>
      <c r="C600" s="249"/>
      <c r="D600" s="250"/>
      <c r="E600" s="250"/>
      <c r="F600" s="250"/>
      <c r="G600" s="250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159</v>
      </c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x14ac:dyDescent="0.2">
      <c r="A601" s="168" t="s">
        <v>146</v>
      </c>
      <c r="B601" s="169" t="s">
        <v>108</v>
      </c>
      <c r="C601" s="183" t="s">
        <v>109</v>
      </c>
      <c r="D601" s="170"/>
      <c r="E601" s="171"/>
      <c r="F601" s="172"/>
      <c r="G601" s="172">
        <f>SUMIF(AG602:AG633,"&lt;&gt;NOR",G602:G633)</f>
        <v>0</v>
      </c>
      <c r="H601" s="172"/>
      <c r="I601" s="172">
        <f>SUM(I602:I633)</f>
        <v>0</v>
      </c>
      <c r="J601" s="172"/>
      <c r="K601" s="172">
        <f>SUM(K602:K633)</f>
        <v>0</v>
      </c>
      <c r="L601" s="172"/>
      <c r="M601" s="172">
        <f>SUM(M602:M633)</f>
        <v>0</v>
      </c>
      <c r="N601" s="171"/>
      <c r="O601" s="171">
        <f>SUM(O602:O633)</f>
        <v>0</v>
      </c>
      <c r="P601" s="171"/>
      <c r="Q601" s="171">
        <f>SUM(Q602:Q633)</f>
        <v>0</v>
      </c>
      <c r="R601" s="172"/>
      <c r="S601" s="172"/>
      <c r="T601" s="173"/>
      <c r="U601" s="167"/>
      <c r="V601" s="167">
        <f>SUM(V602:V633)</f>
        <v>0</v>
      </c>
      <c r="W601" s="167"/>
      <c r="X601" s="167"/>
      <c r="Y601" s="167"/>
      <c r="AG601" t="s">
        <v>147</v>
      </c>
    </row>
    <row r="602" spans="1:60" ht="33.75" outlineLevel="1" x14ac:dyDescent="0.2">
      <c r="A602" s="175">
        <v>33</v>
      </c>
      <c r="B602" s="176" t="s">
        <v>862</v>
      </c>
      <c r="C602" s="184" t="s">
        <v>863</v>
      </c>
      <c r="D602" s="177" t="s">
        <v>559</v>
      </c>
      <c r="E602" s="178">
        <v>33.75</v>
      </c>
      <c r="F602" s="179"/>
      <c r="G602" s="180">
        <f>ROUND(E602*F602,2)</f>
        <v>0</v>
      </c>
      <c r="H602" s="179"/>
      <c r="I602" s="180">
        <f>ROUND(E602*H602,2)</f>
        <v>0</v>
      </c>
      <c r="J602" s="179"/>
      <c r="K602" s="180">
        <f>ROUND(E602*J602,2)</f>
        <v>0</v>
      </c>
      <c r="L602" s="180">
        <v>21</v>
      </c>
      <c r="M602" s="180">
        <f>G602*(1+L602/100)</f>
        <v>0</v>
      </c>
      <c r="N602" s="178">
        <v>0</v>
      </c>
      <c r="O602" s="178">
        <f>ROUND(E602*N602,2)</f>
        <v>0</v>
      </c>
      <c r="P602" s="178">
        <v>0</v>
      </c>
      <c r="Q602" s="178">
        <f>ROUND(E602*P602,2)</f>
        <v>0</v>
      </c>
      <c r="R602" s="180"/>
      <c r="S602" s="180" t="s">
        <v>152</v>
      </c>
      <c r="T602" s="181" t="s">
        <v>311</v>
      </c>
      <c r="U602" s="161">
        <v>0</v>
      </c>
      <c r="V602" s="161">
        <f>ROUND(E602*U602,2)</f>
        <v>0</v>
      </c>
      <c r="W602" s="161"/>
      <c r="X602" s="161" t="s">
        <v>191</v>
      </c>
      <c r="Y602" s="161" t="s">
        <v>154</v>
      </c>
      <c r="Z602" s="151"/>
      <c r="AA602" s="151"/>
      <c r="AB602" s="151"/>
      <c r="AC602" s="151"/>
      <c r="AD602" s="151"/>
      <c r="AE602" s="151"/>
      <c r="AF602" s="151"/>
      <c r="AG602" s="151" t="s">
        <v>192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2" x14ac:dyDescent="0.2">
      <c r="A603" s="158"/>
      <c r="B603" s="159"/>
      <c r="C603" s="253" t="s">
        <v>942</v>
      </c>
      <c r="D603" s="254"/>
      <c r="E603" s="254"/>
      <c r="F603" s="254"/>
      <c r="G603" s="254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255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3" x14ac:dyDescent="0.2">
      <c r="A604" s="158"/>
      <c r="B604" s="159"/>
      <c r="C604" s="192" t="s">
        <v>168</v>
      </c>
      <c r="D604" s="164"/>
      <c r="E604" s="165"/>
      <c r="F604" s="166"/>
      <c r="G604" s="166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61"/>
      <c r="Z604" s="151"/>
      <c r="AA604" s="151"/>
      <c r="AB604" s="151"/>
      <c r="AC604" s="151"/>
      <c r="AD604" s="151"/>
      <c r="AE604" s="151"/>
      <c r="AF604" s="151"/>
      <c r="AG604" s="151" t="s">
        <v>255</v>
      </c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3" x14ac:dyDescent="0.2">
      <c r="A605" s="158"/>
      <c r="B605" s="159"/>
      <c r="C605" s="264" t="s">
        <v>600</v>
      </c>
      <c r="D605" s="265"/>
      <c r="E605" s="265"/>
      <c r="F605" s="265"/>
      <c r="G605" s="265"/>
      <c r="H605" s="161"/>
      <c r="I605" s="161"/>
      <c r="J605" s="161"/>
      <c r="K605" s="161"/>
      <c r="L605" s="161"/>
      <c r="M605" s="161"/>
      <c r="N605" s="160"/>
      <c r="O605" s="160"/>
      <c r="P605" s="160"/>
      <c r="Q605" s="160"/>
      <c r="R605" s="161"/>
      <c r="S605" s="161"/>
      <c r="T605" s="161"/>
      <c r="U605" s="161"/>
      <c r="V605" s="161"/>
      <c r="W605" s="161"/>
      <c r="X605" s="161"/>
      <c r="Y605" s="161"/>
      <c r="Z605" s="151"/>
      <c r="AA605" s="151"/>
      <c r="AB605" s="151"/>
      <c r="AC605" s="151"/>
      <c r="AD605" s="151"/>
      <c r="AE605" s="151"/>
      <c r="AF605" s="151"/>
      <c r="AG605" s="151" t="s">
        <v>255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3" x14ac:dyDescent="0.2">
      <c r="A606" s="158"/>
      <c r="B606" s="159"/>
      <c r="C606" s="264" t="s">
        <v>864</v>
      </c>
      <c r="D606" s="265"/>
      <c r="E606" s="265"/>
      <c r="F606" s="265"/>
      <c r="G606" s="265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255</v>
      </c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3" x14ac:dyDescent="0.2">
      <c r="A607" s="158"/>
      <c r="B607" s="159"/>
      <c r="C607" s="264" t="s">
        <v>865</v>
      </c>
      <c r="D607" s="265"/>
      <c r="E607" s="265"/>
      <c r="F607" s="265"/>
      <c r="G607" s="265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255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">
      <c r="A608" s="158"/>
      <c r="B608" s="159"/>
      <c r="C608" s="264" t="s">
        <v>866</v>
      </c>
      <c r="D608" s="265"/>
      <c r="E608" s="265"/>
      <c r="F608" s="265"/>
      <c r="G608" s="265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255</v>
      </c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82" t="str">
        <f>C608</f>
        <v>- zřízení izolace jako kompletního povlaku, případně komplet. soustavy nebo systému podle příslušného  technolog. předpisu</v>
      </c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264" t="s">
        <v>867</v>
      </c>
      <c r="D609" s="265"/>
      <c r="E609" s="265"/>
      <c r="F609" s="265"/>
      <c r="G609" s="265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255</v>
      </c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ht="22.5" outlineLevel="3" x14ac:dyDescent="0.2">
      <c r="A610" s="158"/>
      <c r="B610" s="159"/>
      <c r="C610" s="264" t="s">
        <v>868</v>
      </c>
      <c r="D610" s="265"/>
      <c r="E610" s="265"/>
      <c r="F610" s="265"/>
      <c r="G610" s="265"/>
      <c r="H610" s="161"/>
      <c r="I610" s="161"/>
      <c r="J610" s="161"/>
      <c r="K610" s="161"/>
      <c r="L610" s="161"/>
      <c r="M610" s="161"/>
      <c r="N610" s="160"/>
      <c r="O610" s="160"/>
      <c r="P610" s="160"/>
      <c r="Q610" s="160"/>
      <c r="R610" s="161"/>
      <c r="S610" s="161"/>
      <c r="T610" s="161"/>
      <c r="U610" s="161"/>
      <c r="V610" s="161"/>
      <c r="W610" s="161"/>
      <c r="X610" s="161"/>
      <c r="Y610" s="161"/>
      <c r="Z610" s="151"/>
      <c r="AA610" s="151"/>
      <c r="AB610" s="151"/>
      <c r="AC610" s="151"/>
      <c r="AD610" s="151"/>
      <c r="AE610" s="151"/>
      <c r="AF610" s="151"/>
      <c r="AG610" s="151" t="s">
        <v>255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82" t="str">
        <f>C610</f>
        <v>- úprava u okrajů, rohů, hran, dilatačních i pracovních spojů, kotev, obrubníků, dilatačních zařízení, odvodnění, otvorů, neizolovaných míst a pod.</v>
      </c>
      <c r="BB610" s="151"/>
      <c r="BC610" s="151"/>
      <c r="BD610" s="151"/>
      <c r="BE610" s="151"/>
      <c r="BF610" s="151"/>
      <c r="BG610" s="151"/>
      <c r="BH610" s="151"/>
    </row>
    <row r="611" spans="1:60" outlineLevel="3" x14ac:dyDescent="0.2">
      <c r="A611" s="158"/>
      <c r="B611" s="159"/>
      <c r="C611" s="264" t="s">
        <v>869</v>
      </c>
      <c r="D611" s="265"/>
      <c r="E611" s="265"/>
      <c r="F611" s="265"/>
      <c r="G611" s="265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255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82" t="str">
        <f>C611</f>
        <v>- zajištění odvodnění povrchu izolace, včetně odvodnění nejnižších míst, pokud dokumentace pro zadání stavby nestanoví jinak</v>
      </c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264" t="s">
        <v>870</v>
      </c>
      <c r="D612" s="265"/>
      <c r="E612" s="265"/>
      <c r="F612" s="265"/>
      <c r="G612" s="265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255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3" x14ac:dyDescent="0.2">
      <c r="A613" s="158"/>
      <c r="B613" s="159"/>
      <c r="C613" s="264" t="s">
        <v>871</v>
      </c>
      <c r="D613" s="265"/>
      <c r="E613" s="265"/>
      <c r="F613" s="265"/>
      <c r="G613" s="265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255</v>
      </c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">
      <c r="A614" s="158"/>
      <c r="B614" s="159"/>
      <c r="C614" s="264" t="s">
        <v>872</v>
      </c>
      <c r="D614" s="265"/>
      <c r="E614" s="265"/>
      <c r="F614" s="265"/>
      <c r="G614" s="265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255</v>
      </c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264" t="s">
        <v>873</v>
      </c>
      <c r="D615" s="265"/>
      <c r="E615" s="265"/>
      <c r="F615" s="265"/>
      <c r="G615" s="265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255</v>
      </c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2" x14ac:dyDescent="0.2">
      <c r="A616" s="158"/>
      <c r="B616" s="159"/>
      <c r="C616" s="185" t="s">
        <v>874</v>
      </c>
      <c r="D616" s="162"/>
      <c r="E616" s="163"/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157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185" t="s">
        <v>875</v>
      </c>
      <c r="D617" s="162"/>
      <c r="E617" s="163">
        <v>33.75</v>
      </c>
      <c r="F617" s="161"/>
      <c r="G617" s="16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157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2" x14ac:dyDescent="0.2">
      <c r="A618" s="158"/>
      <c r="B618" s="159"/>
      <c r="C618" s="249"/>
      <c r="D618" s="250"/>
      <c r="E618" s="250"/>
      <c r="F618" s="250"/>
      <c r="G618" s="250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159</v>
      </c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 x14ac:dyDescent="0.2">
      <c r="A619" s="175">
        <v>34</v>
      </c>
      <c r="B619" s="176" t="s">
        <v>876</v>
      </c>
      <c r="C619" s="184" t="s">
        <v>877</v>
      </c>
      <c r="D619" s="177" t="s">
        <v>559</v>
      </c>
      <c r="E619" s="178">
        <v>115.28</v>
      </c>
      <c r="F619" s="179"/>
      <c r="G619" s="180">
        <f>ROUND(E619*F619,2)</f>
        <v>0</v>
      </c>
      <c r="H619" s="179"/>
      <c r="I619" s="180">
        <f>ROUND(E619*H619,2)</f>
        <v>0</v>
      </c>
      <c r="J619" s="179"/>
      <c r="K619" s="180">
        <f>ROUND(E619*J619,2)</f>
        <v>0</v>
      </c>
      <c r="L619" s="180">
        <v>21</v>
      </c>
      <c r="M619" s="180">
        <f>G619*(1+L619/100)</f>
        <v>0</v>
      </c>
      <c r="N619" s="178">
        <v>0</v>
      </c>
      <c r="O619" s="178">
        <f>ROUND(E619*N619,2)</f>
        <v>0</v>
      </c>
      <c r="P619" s="178">
        <v>0</v>
      </c>
      <c r="Q619" s="178">
        <f>ROUND(E619*P619,2)</f>
        <v>0</v>
      </c>
      <c r="R619" s="180"/>
      <c r="S619" s="180" t="s">
        <v>152</v>
      </c>
      <c r="T619" s="181" t="s">
        <v>311</v>
      </c>
      <c r="U619" s="161">
        <v>0</v>
      </c>
      <c r="V619" s="161">
        <f>ROUND(E619*U619,2)</f>
        <v>0</v>
      </c>
      <c r="W619" s="161"/>
      <c r="X619" s="161" t="s">
        <v>191</v>
      </c>
      <c r="Y619" s="161" t="s">
        <v>154</v>
      </c>
      <c r="Z619" s="151"/>
      <c r="AA619" s="151"/>
      <c r="AB619" s="151"/>
      <c r="AC619" s="151"/>
      <c r="AD619" s="151"/>
      <c r="AE619" s="151"/>
      <c r="AF619" s="151"/>
      <c r="AG619" s="151" t="s">
        <v>192</v>
      </c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2" x14ac:dyDescent="0.2">
      <c r="A620" s="158"/>
      <c r="B620" s="159"/>
      <c r="C620" s="253" t="s">
        <v>943</v>
      </c>
      <c r="D620" s="254"/>
      <c r="E620" s="254"/>
      <c r="F620" s="254"/>
      <c r="G620" s="254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255</v>
      </c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3" x14ac:dyDescent="0.2">
      <c r="A621" s="158"/>
      <c r="B621" s="159"/>
      <c r="C621" s="192" t="s">
        <v>168</v>
      </c>
      <c r="D621" s="164"/>
      <c r="E621" s="165"/>
      <c r="F621" s="166"/>
      <c r="G621" s="166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  <c r="R621" s="161"/>
      <c r="S621" s="161"/>
      <c r="T621" s="161"/>
      <c r="U621" s="161"/>
      <c r="V621" s="161"/>
      <c r="W621" s="161"/>
      <c r="X621" s="161"/>
      <c r="Y621" s="161"/>
      <c r="Z621" s="151"/>
      <c r="AA621" s="151"/>
      <c r="AB621" s="151"/>
      <c r="AC621" s="151"/>
      <c r="AD621" s="151"/>
      <c r="AE621" s="151"/>
      <c r="AF621" s="151"/>
      <c r="AG621" s="151" t="s">
        <v>255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">
      <c r="A622" s="158"/>
      <c r="B622" s="159"/>
      <c r="C622" s="264" t="s">
        <v>600</v>
      </c>
      <c r="D622" s="265"/>
      <c r="E622" s="265"/>
      <c r="F622" s="265"/>
      <c r="G622" s="265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255</v>
      </c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3" x14ac:dyDescent="0.2">
      <c r="A623" s="158"/>
      <c r="B623" s="159"/>
      <c r="C623" s="264" t="s">
        <v>878</v>
      </c>
      <c r="D623" s="265"/>
      <c r="E623" s="265"/>
      <c r="F623" s="265"/>
      <c r="G623" s="265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255</v>
      </c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3" x14ac:dyDescent="0.2">
      <c r="A624" s="158"/>
      <c r="B624" s="159"/>
      <c r="C624" s="264" t="s">
        <v>879</v>
      </c>
      <c r="D624" s="265"/>
      <c r="E624" s="265"/>
      <c r="F624" s="265"/>
      <c r="G624" s="265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255</v>
      </c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2" x14ac:dyDescent="0.2">
      <c r="A625" s="158"/>
      <c r="B625" s="159"/>
      <c r="C625" s="185" t="s">
        <v>880</v>
      </c>
      <c r="D625" s="162"/>
      <c r="E625" s="163"/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157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185" t="s">
        <v>881</v>
      </c>
      <c r="D626" s="162"/>
      <c r="E626" s="163"/>
      <c r="F626" s="161"/>
      <c r="G626" s="16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157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185" t="s">
        <v>882</v>
      </c>
      <c r="D627" s="162"/>
      <c r="E627" s="163"/>
      <c r="F627" s="161"/>
      <c r="G627" s="1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157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185" t="s">
        <v>883</v>
      </c>
      <c r="D628" s="162"/>
      <c r="E628" s="163"/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157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185" t="s">
        <v>884</v>
      </c>
      <c r="D629" s="162"/>
      <c r="E629" s="163"/>
      <c r="F629" s="161"/>
      <c r="G629" s="16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157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">
      <c r="A630" s="158"/>
      <c r="B630" s="159"/>
      <c r="C630" s="185" t="s">
        <v>885</v>
      </c>
      <c r="D630" s="162"/>
      <c r="E630" s="163"/>
      <c r="F630" s="161"/>
      <c r="G630" s="16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157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">
      <c r="A631" s="158"/>
      <c r="B631" s="159"/>
      <c r="C631" s="185" t="s">
        <v>555</v>
      </c>
      <c r="D631" s="162"/>
      <c r="E631" s="163"/>
      <c r="F631" s="161"/>
      <c r="G631" s="16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157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3" x14ac:dyDescent="0.2">
      <c r="A632" s="158"/>
      <c r="B632" s="159"/>
      <c r="C632" s="185" t="s">
        <v>886</v>
      </c>
      <c r="D632" s="162"/>
      <c r="E632" s="163">
        <v>115.28</v>
      </c>
      <c r="F632" s="161"/>
      <c r="G632" s="161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  <c r="R632" s="161"/>
      <c r="S632" s="161"/>
      <c r="T632" s="161"/>
      <c r="U632" s="161"/>
      <c r="V632" s="161"/>
      <c r="W632" s="161"/>
      <c r="X632" s="161"/>
      <c r="Y632" s="161"/>
      <c r="Z632" s="151"/>
      <c r="AA632" s="151"/>
      <c r="AB632" s="151"/>
      <c r="AC632" s="151"/>
      <c r="AD632" s="151"/>
      <c r="AE632" s="151"/>
      <c r="AF632" s="151"/>
      <c r="AG632" s="151" t="s">
        <v>157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2" x14ac:dyDescent="0.2">
      <c r="A633" s="158"/>
      <c r="B633" s="159"/>
      <c r="C633" s="249"/>
      <c r="D633" s="250"/>
      <c r="E633" s="250"/>
      <c r="F633" s="250"/>
      <c r="G633" s="250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159</v>
      </c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x14ac:dyDescent="0.2">
      <c r="A634" s="168" t="s">
        <v>146</v>
      </c>
      <c r="B634" s="169" t="s">
        <v>96</v>
      </c>
      <c r="C634" s="183" t="s">
        <v>97</v>
      </c>
      <c r="D634" s="170"/>
      <c r="E634" s="171"/>
      <c r="F634" s="172"/>
      <c r="G634" s="172">
        <f>SUMIF(AG635:AG652,"&lt;&gt;NOR",G635:G652)</f>
        <v>0</v>
      </c>
      <c r="H634" s="172"/>
      <c r="I634" s="172">
        <f>SUM(I635:I652)</f>
        <v>0</v>
      </c>
      <c r="J634" s="172"/>
      <c r="K634" s="172">
        <f>SUM(K635:K652)</f>
        <v>0</v>
      </c>
      <c r="L634" s="172"/>
      <c r="M634" s="172">
        <f>SUM(M635:M652)</f>
        <v>0</v>
      </c>
      <c r="N634" s="171"/>
      <c r="O634" s="171">
        <f>SUM(O635:O652)</f>
        <v>0</v>
      </c>
      <c r="P634" s="171"/>
      <c r="Q634" s="171">
        <f>SUM(Q635:Q652)</f>
        <v>0</v>
      </c>
      <c r="R634" s="172"/>
      <c r="S634" s="172"/>
      <c r="T634" s="173"/>
      <c r="U634" s="167"/>
      <c r="V634" s="167">
        <f>SUM(V635:V652)</f>
        <v>0</v>
      </c>
      <c r="W634" s="167"/>
      <c r="X634" s="167"/>
      <c r="Y634" s="167"/>
      <c r="AG634" t="s">
        <v>147</v>
      </c>
    </row>
    <row r="635" spans="1:60" outlineLevel="1" x14ac:dyDescent="0.2">
      <c r="A635" s="175">
        <v>35</v>
      </c>
      <c r="B635" s="176" t="s">
        <v>887</v>
      </c>
      <c r="C635" s="184" t="s">
        <v>888</v>
      </c>
      <c r="D635" s="177" t="s">
        <v>678</v>
      </c>
      <c r="E635" s="178">
        <v>10</v>
      </c>
      <c r="F635" s="179"/>
      <c r="G635" s="180">
        <f>ROUND(E635*F635,2)</f>
        <v>0</v>
      </c>
      <c r="H635" s="179"/>
      <c r="I635" s="180">
        <f>ROUND(E635*H635,2)</f>
        <v>0</v>
      </c>
      <c r="J635" s="179"/>
      <c r="K635" s="180">
        <f>ROUND(E635*J635,2)</f>
        <v>0</v>
      </c>
      <c r="L635" s="180">
        <v>21</v>
      </c>
      <c r="M635" s="180">
        <f>G635*(1+L635/100)</f>
        <v>0</v>
      </c>
      <c r="N635" s="178">
        <v>0</v>
      </c>
      <c r="O635" s="178">
        <f>ROUND(E635*N635,2)</f>
        <v>0</v>
      </c>
      <c r="P635" s="178">
        <v>0</v>
      </c>
      <c r="Q635" s="178">
        <f>ROUND(E635*P635,2)</f>
        <v>0</v>
      </c>
      <c r="R635" s="180"/>
      <c r="S635" s="180" t="s">
        <v>152</v>
      </c>
      <c r="T635" s="181" t="s">
        <v>311</v>
      </c>
      <c r="U635" s="161">
        <v>0</v>
      </c>
      <c r="V635" s="161">
        <f>ROUND(E635*U635,2)</f>
        <v>0</v>
      </c>
      <c r="W635" s="161"/>
      <c r="X635" s="161" t="s">
        <v>191</v>
      </c>
      <c r="Y635" s="161" t="s">
        <v>154</v>
      </c>
      <c r="Z635" s="151"/>
      <c r="AA635" s="151"/>
      <c r="AB635" s="151"/>
      <c r="AC635" s="151"/>
      <c r="AD635" s="151"/>
      <c r="AE635" s="151"/>
      <c r="AF635" s="151"/>
      <c r="AG635" s="151" t="s">
        <v>192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2" x14ac:dyDescent="0.2">
      <c r="A636" s="158"/>
      <c r="B636" s="159"/>
      <c r="C636" s="253" t="s">
        <v>944</v>
      </c>
      <c r="D636" s="254"/>
      <c r="E636" s="254"/>
      <c r="F636" s="254"/>
      <c r="G636" s="254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255</v>
      </c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">
      <c r="A637" s="158"/>
      <c r="B637" s="159"/>
      <c r="C637" s="192" t="s">
        <v>168</v>
      </c>
      <c r="D637" s="164"/>
      <c r="E637" s="165"/>
      <c r="F637" s="166"/>
      <c r="G637" s="166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255</v>
      </c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3" x14ac:dyDescent="0.2">
      <c r="A638" s="158"/>
      <c r="B638" s="159"/>
      <c r="C638" s="264" t="s">
        <v>889</v>
      </c>
      <c r="D638" s="265"/>
      <c r="E638" s="265"/>
      <c r="F638" s="265"/>
      <c r="G638" s="265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  <c r="R638" s="161"/>
      <c r="S638" s="161"/>
      <c r="T638" s="161"/>
      <c r="U638" s="161"/>
      <c r="V638" s="161"/>
      <c r="W638" s="161"/>
      <c r="X638" s="161"/>
      <c r="Y638" s="161"/>
      <c r="Z638" s="151"/>
      <c r="AA638" s="151"/>
      <c r="AB638" s="151"/>
      <c r="AC638" s="151"/>
      <c r="AD638" s="151"/>
      <c r="AE638" s="151"/>
      <c r="AF638" s="151"/>
      <c r="AG638" s="151" t="s">
        <v>255</v>
      </c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3" x14ac:dyDescent="0.2">
      <c r="A639" s="158"/>
      <c r="B639" s="159"/>
      <c r="C639" s="264" t="s">
        <v>890</v>
      </c>
      <c r="D639" s="265"/>
      <c r="E639" s="265"/>
      <c r="F639" s="265"/>
      <c r="G639" s="265"/>
      <c r="H639" s="161"/>
      <c r="I639" s="161"/>
      <c r="J639" s="161"/>
      <c r="K639" s="161"/>
      <c r="L639" s="161"/>
      <c r="M639" s="161"/>
      <c r="N639" s="160"/>
      <c r="O639" s="160"/>
      <c r="P639" s="160"/>
      <c r="Q639" s="160"/>
      <c r="R639" s="161"/>
      <c r="S639" s="161"/>
      <c r="T639" s="161"/>
      <c r="U639" s="161"/>
      <c r="V639" s="161"/>
      <c r="W639" s="161"/>
      <c r="X639" s="161"/>
      <c r="Y639" s="161"/>
      <c r="Z639" s="151"/>
      <c r="AA639" s="151"/>
      <c r="AB639" s="151"/>
      <c r="AC639" s="151"/>
      <c r="AD639" s="151"/>
      <c r="AE639" s="151"/>
      <c r="AF639" s="151"/>
      <c r="AG639" s="151" t="s">
        <v>255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3" x14ac:dyDescent="0.2">
      <c r="A640" s="158"/>
      <c r="B640" s="159"/>
      <c r="C640" s="264" t="s">
        <v>891</v>
      </c>
      <c r="D640" s="265"/>
      <c r="E640" s="265"/>
      <c r="F640" s="265"/>
      <c r="G640" s="265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255</v>
      </c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ht="22.5" outlineLevel="3" x14ac:dyDescent="0.2">
      <c r="A641" s="158"/>
      <c r="B641" s="159"/>
      <c r="C641" s="264" t="s">
        <v>892</v>
      </c>
      <c r="D641" s="265"/>
      <c r="E641" s="265"/>
      <c r="F641" s="265"/>
      <c r="G641" s="265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255</v>
      </c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82" t="str">
        <f>C641</f>
        <v>- dodání veškerého trubního a pomocného materiálu  (trouby,  trubky,  tvarovky,  spojovací a těsnící  materiál a pod.), podpěrných, závěsných a upevňovacích prvků, včetně potřebných úprav</v>
      </c>
      <c r="BB641" s="151"/>
      <c r="BC641" s="151"/>
      <c r="BD641" s="151"/>
      <c r="BE641" s="151"/>
      <c r="BF641" s="151"/>
      <c r="BG641" s="151"/>
      <c r="BH641" s="151"/>
    </row>
    <row r="642" spans="1:60" outlineLevel="3" x14ac:dyDescent="0.2">
      <c r="A642" s="158"/>
      <c r="B642" s="159"/>
      <c r="C642" s="264" t="s">
        <v>893</v>
      </c>
      <c r="D642" s="265"/>
      <c r="E642" s="265"/>
      <c r="F642" s="265"/>
      <c r="G642" s="265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255</v>
      </c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3" x14ac:dyDescent="0.2">
      <c r="A643" s="158"/>
      <c r="B643" s="159"/>
      <c r="C643" s="264" t="s">
        <v>894</v>
      </c>
      <c r="D643" s="265"/>
      <c r="E643" s="265"/>
      <c r="F643" s="265"/>
      <c r="G643" s="265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255</v>
      </c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264" t="s">
        <v>895</v>
      </c>
      <c r="D644" s="265"/>
      <c r="E644" s="265"/>
      <c r="F644" s="265"/>
      <c r="G644" s="265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255</v>
      </c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82" t="str">
        <f>C644</f>
        <v>- zřízení potrubí i jednotlivých částí po etapách, včetně pracovních spar a spojů, pracovního zaslepení konců a pod.</v>
      </c>
      <c r="BB644" s="151"/>
      <c r="BC644" s="151"/>
      <c r="BD644" s="151"/>
      <c r="BE644" s="151"/>
      <c r="BF644" s="151"/>
      <c r="BG644" s="151"/>
      <c r="BH644" s="151"/>
    </row>
    <row r="645" spans="1:60" outlineLevel="3" x14ac:dyDescent="0.2">
      <c r="A645" s="158"/>
      <c r="B645" s="159"/>
      <c r="C645" s="264" t="s">
        <v>896</v>
      </c>
      <c r="D645" s="265"/>
      <c r="E645" s="265"/>
      <c r="F645" s="265"/>
      <c r="G645" s="265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255</v>
      </c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82" t="str">
        <f>C645</f>
        <v>- úprava prostupů, průchodů  šachtami a komorami, okolí podpěr a vyústění, zaústění, napojení, vyvedení a upevnění odpad. výustí</v>
      </c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">
      <c r="A646" s="158"/>
      <c r="B646" s="159"/>
      <c r="C646" s="264" t="s">
        <v>897</v>
      </c>
      <c r="D646" s="265"/>
      <c r="E646" s="265"/>
      <c r="F646" s="265"/>
      <c r="G646" s="265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255</v>
      </c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82" t="str">
        <f>C646</f>
        <v>- ochrana potrubí nátěrem (vč. úpravy povrchu), případně izolací, nejsou-li tyto práce předmětem jiné položky</v>
      </c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">
      <c r="A647" s="158"/>
      <c r="B647" s="159"/>
      <c r="C647" s="264" t="s">
        <v>898</v>
      </c>
      <c r="D647" s="265"/>
      <c r="E647" s="265"/>
      <c r="F647" s="265"/>
      <c r="G647" s="265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255</v>
      </c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264" t="s">
        <v>899</v>
      </c>
      <c r="D648" s="265"/>
      <c r="E648" s="265"/>
      <c r="F648" s="265"/>
      <c r="G648" s="265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255</v>
      </c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82" t="str">
        <f>C648</f>
        <v>- položky platí pro práce prováděné v prostoru zapaženém i nezapaženém a i v kolektorech, chráničkách</v>
      </c>
      <c r="BB648" s="151"/>
      <c r="BC648" s="151"/>
      <c r="BD648" s="151"/>
      <c r="BE648" s="151"/>
      <c r="BF648" s="151"/>
      <c r="BG648" s="151"/>
      <c r="BH648" s="151"/>
    </row>
    <row r="649" spans="1:60" outlineLevel="3" x14ac:dyDescent="0.2">
      <c r="A649" s="158"/>
      <c r="B649" s="159"/>
      <c r="C649" s="264" t="s">
        <v>900</v>
      </c>
      <c r="D649" s="265"/>
      <c r="E649" s="265"/>
      <c r="F649" s="265"/>
      <c r="G649" s="265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255</v>
      </c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2" x14ac:dyDescent="0.2">
      <c r="A650" s="158"/>
      <c r="B650" s="159"/>
      <c r="C650" s="185" t="s">
        <v>901</v>
      </c>
      <c r="D650" s="162"/>
      <c r="E650" s="163"/>
      <c r="F650" s="161"/>
      <c r="G650" s="161"/>
      <c r="H650" s="161"/>
      <c r="I650" s="161"/>
      <c r="J650" s="161"/>
      <c r="K650" s="161"/>
      <c r="L650" s="161"/>
      <c r="M650" s="161"/>
      <c r="N650" s="160"/>
      <c r="O650" s="160"/>
      <c r="P650" s="160"/>
      <c r="Q650" s="160"/>
      <c r="R650" s="161"/>
      <c r="S650" s="161"/>
      <c r="T650" s="161"/>
      <c r="U650" s="161"/>
      <c r="V650" s="161"/>
      <c r="W650" s="161"/>
      <c r="X650" s="161"/>
      <c r="Y650" s="161"/>
      <c r="Z650" s="151"/>
      <c r="AA650" s="151"/>
      <c r="AB650" s="151"/>
      <c r="AC650" s="151"/>
      <c r="AD650" s="151"/>
      <c r="AE650" s="151"/>
      <c r="AF650" s="151"/>
      <c r="AG650" s="151" t="s">
        <v>157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3" x14ac:dyDescent="0.2">
      <c r="A651" s="158"/>
      <c r="B651" s="159"/>
      <c r="C651" s="185" t="s">
        <v>675</v>
      </c>
      <c r="D651" s="162"/>
      <c r="E651" s="163">
        <v>10</v>
      </c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157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2" x14ac:dyDescent="0.2">
      <c r="A652" s="158"/>
      <c r="B652" s="159"/>
      <c r="C652" s="249"/>
      <c r="D652" s="250"/>
      <c r="E652" s="250"/>
      <c r="F652" s="250"/>
      <c r="G652" s="250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159</v>
      </c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x14ac:dyDescent="0.2">
      <c r="A653" s="168" t="s">
        <v>146</v>
      </c>
      <c r="B653" s="169" t="s">
        <v>98</v>
      </c>
      <c r="C653" s="183" t="s">
        <v>99</v>
      </c>
      <c r="D653" s="170"/>
      <c r="E653" s="171"/>
      <c r="F653" s="172"/>
      <c r="G653" s="172">
        <f>SUMIF(AG654:AG674,"&lt;&gt;NOR",G654:G674)</f>
        <v>0</v>
      </c>
      <c r="H653" s="172"/>
      <c r="I653" s="172">
        <f>SUM(I654:I674)</f>
        <v>0</v>
      </c>
      <c r="J653" s="172"/>
      <c r="K653" s="172">
        <f>SUM(K654:K674)</f>
        <v>0</v>
      </c>
      <c r="L653" s="172"/>
      <c r="M653" s="172">
        <f>SUM(M654:M674)</f>
        <v>0</v>
      </c>
      <c r="N653" s="171"/>
      <c r="O653" s="171">
        <f>SUM(O654:O674)</f>
        <v>0</v>
      </c>
      <c r="P653" s="171"/>
      <c r="Q653" s="171">
        <f>SUM(Q654:Q674)</f>
        <v>0</v>
      </c>
      <c r="R653" s="172"/>
      <c r="S653" s="172"/>
      <c r="T653" s="173"/>
      <c r="U653" s="167"/>
      <c r="V653" s="167">
        <f>SUM(V654:V674)</f>
        <v>0</v>
      </c>
      <c r="W653" s="167"/>
      <c r="X653" s="167"/>
      <c r="Y653" s="167"/>
      <c r="AG653" t="s">
        <v>147</v>
      </c>
    </row>
    <row r="654" spans="1:60" outlineLevel="1" x14ac:dyDescent="0.2">
      <c r="A654" s="175">
        <v>36</v>
      </c>
      <c r="B654" s="176" t="s">
        <v>902</v>
      </c>
      <c r="C654" s="184" t="s">
        <v>903</v>
      </c>
      <c r="D654" s="177" t="s">
        <v>678</v>
      </c>
      <c r="E654" s="178">
        <v>7.8</v>
      </c>
      <c r="F654" s="179"/>
      <c r="G654" s="180">
        <f>ROUND(E654*F654,2)</f>
        <v>0</v>
      </c>
      <c r="H654" s="179"/>
      <c r="I654" s="180">
        <f>ROUND(E654*H654,2)</f>
        <v>0</v>
      </c>
      <c r="J654" s="179"/>
      <c r="K654" s="180">
        <f>ROUND(E654*J654,2)</f>
        <v>0</v>
      </c>
      <c r="L654" s="180">
        <v>21</v>
      </c>
      <c r="M654" s="180">
        <f>G654*(1+L654/100)</f>
        <v>0</v>
      </c>
      <c r="N654" s="178">
        <v>0</v>
      </c>
      <c r="O654" s="178">
        <f>ROUND(E654*N654,2)</f>
        <v>0</v>
      </c>
      <c r="P654" s="178">
        <v>0</v>
      </c>
      <c r="Q654" s="178">
        <f>ROUND(E654*P654,2)</f>
        <v>0</v>
      </c>
      <c r="R654" s="180"/>
      <c r="S654" s="180" t="s">
        <v>152</v>
      </c>
      <c r="T654" s="181" t="s">
        <v>311</v>
      </c>
      <c r="U654" s="161">
        <v>0</v>
      </c>
      <c r="V654" s="161">
        <f>ROUND(E654*U654,2)</f>
        <v>0</v>
      </c>
      <c r="W654" s="161"/>
      <c r="X654" s="161" t="s">
        <v>191</v>
      </c>
      <c r="Y654" s="161" t="s">
        <v>154</v>
      </c>
      <c r="Z654" s="151"/>
      <c r="AA654" s="151"/>
      <c r="AB654" s="151"/>
      <c r="AC654" s="151"/>
      <c r="AD654" s="151"/>
      <c r="AE654" s="151"/>
      <c r="AF654" s="151"/>
      <c r="AG654" s="151" t="s">
        <v>192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2" x14ac:dyDescent="0.2">
      <c r="A655" s="158"/>
      <c r="B655" s="159"/>
      <c r="C655" s="253" t="s">
        <v>945</v>
      </c>
      <c r="D655" s="254"/>
      <c r="E655" s="254"/>
      <c r="F655" s="254"/>
      <c r="G655" s="254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255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82" t="str">
        <f>C655</f>
        <v>zábradlí na křídlech, včetně atypické trojúhelníkové patní desky, z uzavřených ocelových profilů, madlo dřevěné stejně jako na mostě</v>
      </c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">
      <c r="A656" s="158"/>
      <c r="B656" s="159"/>
      <c r="C656" s="192" t="s">
        <v>168</v>
      </c>
      <c r="D656" s="164"/>
      <c r="E656" s="165"/>
      <c r="F656" s="166"/>
      <c r="G656" s="166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255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264" t="s">
        <v>600</v>
      </c>
      <c r="D657" s="265"/>
      <c r="E657" s="265"/>
      <c r="F657" s="265"/>
      <c r="G657" s="265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255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3" x14ac:dyDescent="0.2">
      <c r="A658" s="158"/>
      <c r="B658" s="159"/>
      <c r="C658" s="264" t="s">
        <v>904</v>
      </c>
      <c r="D658" s="265"/>
      <c r="E658" s="265"/>
      <c r="F658" s="265"/>
      <c r="G658" s="265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255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158"/>
      <c r="B659" s="159"/>
      <c r="C659" s="264" t="s">
        <v>905</v>
      </c>
      <c r="D659" s="265"/>
      <c r="E659" s="265"/>
      <c r="F659" s="265"/>
      <c r="G659" s="265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255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82" t="str">
        <f>C659</f>
        <v>kotvení sloupků, t.j. kotevní desky, šrouby z nerez oceli, vrty a zálivku, pokud zadávací dokumentace nestanoví jinak</v>
      </c>
      <c r="BB659" s="151"/>
      <c r="BC659" s="151"/>
      <c r="BD659" s="151"/>
      <c r="BE659" s="151"/>
      <c r="BF659" s="151"/>
      <c r="BG659" s="151"/>
      <c r="BH659" s="151"/>
    </row>
    <row r="660" spans="1:60" outlineLevel="3" x14ac:dyDescent="0.2">
      <c r="A660" s="158"/>
      <c r="B660" s="159"/>
      <c r="C660" s="264" t="s">
        <v>906</v>
      </c>
      <c r="D660" s="265"/>
      <c r="E660" s="265"/>
      <c r="F660" s="265"/>
      <c r="G660" s="265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  <c r="R660" s="161"/>
      <c r="S660" s="161"/>
      <c r="T660" s="161"/>
      <c r="U660" s="161"/>
      <c r="V660" s="161"/>
      <c r="W660" s="161"/>
      <c r="X660" s="161"/>
      <c r="Y660" s="161"/>
      <c r="Z660" s="151"/>
      <c r="AA660" s="151"/>
      <c r="AB660" s="151"/>
      <c r="AC660" s="151"/>
      <c r="AD660" s="151"/>
      <c r="AE660" s="151"/>
      <c r="AF660" s="151"/>
      <c r="AG660" s="151" t="s">
        <v>255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2" x14ac:dyDescent="0.2">
      <c r="A661" s="158"/>
      <c r="B661" s="159"/>
      <c r="C661" s="185" t="s">
        <v>907</v>
      </c>
      <c r="D661" s="162"/>
      <c r="E661" s="163"/>
      <c r="F661" s="161"/>
      <c r="G661" s="161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157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3" x14ac:dyDescent="0.2">
      <c r="A662" s="158"/>
      <c r="B662" s="159"/>
      <c r="C662" s="185" t="s">
        <v>908</v>
      </c>
      <c r="D662" s="162"/>
      <c r="E662" s="163">
        <v>7.8</v>
      </c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157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2" x14ac:dyDescent="0.2">
      <c r="A663" s="158"/>
      <c r="B663" s="159"/>
      <c r="C663" s="249"/>
      <c r="D663" s="250"/>
      <c r="E663" s="250"/>
      <c r="F663" s="250"/>
      <c r="G663" s="250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159</v>
      </c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1" x14ac:dyDescent="0.2">
      <c r="A664" s="175">
        <v>37</v>
      </c>
      <c r="B664" s="176" t="s">
        <v>909</v>
      </c>
      <c r="C664" s="184" t="s">
        <v>910</v>
      </c>
      <c r="D664" s="177" t="s">
        <v>566</v>
      </c>
      <c r="E664" s="178">
        <v>2</v>
      </c>
      <c r="F664" s="179"/>
      <c r="G664" s="180">
        <f>ROUND(E664*F664,2)</f>
        <v>0</v>
      </c>
      <c r="H664" s="179"/>
      <c r="I664" s="180">
        <f>ROUND(E664*H664,2)</f>
        <v>0</v>
      </c>
      <c r="J664" s="179"/>
      <c r="K664" s="180">
        <f>ROUND(E664*J664,2)</f>
        <v>0</v>
      </c>
      <c r="L664" s="180">
        <v>21</v>
      </c>
      <c r="M664" s="180">
        <f>G664*(1+L664/100)</f>
        <v>0</v>
      </c>
      <c r="N664" s="178">
        <v>0</v>
      </c>
      <c r="O664" s="178">
        <f>ROUND(E664*N664,2)</f>
        <v>0</v>
      </c>
      <c r="P664" s="178">
        <v>0</v>
      </c>
      <c r="Q664" s="178">
        <f>ROUND(E664*P664,2)</f>
        <v>0</v>
      </c>
      <c r="R664" s="180"/>
      <c r="S664" s="180" t="s">
        <v>152</v>
      </c>
      <c r="T664" s="181" t="s">
        <v>311</v>
      </c>
      <c r="U664" s="161">
        <v>0</v>
      </c>
      <c r="V664" s="161">
        <f>ROUND(E664*U664,2)</f>
        <v>0</v>
      </c>
      <c r="W664" s="161"/>
      <c r="X664" s="161" t="s">
        <v>191</v>
      </c>
      <c r="Y664" s="161" t="s">
        <v>154</v>
      </c>
      <c r="Z664" s="151"/>
      <c r="AA664" s="151"/>
      <c r="AB664" s="151"/>
      <c r="AC664" s="151"/>
      <c r="AD664" s="151"/>
      <c r="AE664" s="151"/>
      <c r="AF664" s="151"/>
      <c r="AG664" s="151" t="s">
        <v>192</v>
      </c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2" x14ac:dyDescent="0.2">
      <c r="A665" s="158"/>
      <c r="B665" s="159"/>
      <c r="C665" s="253" t="s">
        <v>946</v>
      </c>
      <c r="D665" s="254"/>
      <c r="E665" s="254"/>
      <c r="F665" s="254"/>
      <c r="G665" s="254"/>
      <c r="H665" s="161"/>
      <c r="I665" s="161"/>
      <c r="J665" s="161"/>
      <c r="K665" s="161"/>
      <c r="L665" s="161"/>
      <c r="M665" s="161"/>
      <c r="N665" s="160"/>
      <c r="O665" s="160"/>
      <c r="P665" s="160"/>
      <c r="Q665" s="160"/>
      <c r="R665" s="161"/>
      <c r="S665" s="161"/>
      <c r="T665" s="161"/>
      <c r="U665" s="161"/>
      <c r="V665" s="161"/>
      <c r="W665" s="161"/>
      <c r="X665" s="161"/>
      <c r="Y665" s="161"/>
      <c r="Z665" s="151"/>
      <c r="AA665" s="151"/>
      <c r="AB665" s="151"/>
      <c r="AC665" s="151"/>
      <c r="AD665" s="151"/>
      <c r="AE665" s="151"/>
      <c r="AF665" s="151"/>
      <c r="AG665" s="151" t="s">
        <v>255</v>
      </c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3" x14ac:dyDescent="0.2">
      <c r="A666" s="158"/>
      <c r="B666" s="159"/>
      <c r="C666" s="264" t="s">
        <v>911</v>
      </c>
      <c r="D666" s="265"/>
      <c r="E666" s="265"/>
      <c r="F666" s="265"/>
      <c r="G666" s="265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  <c r="R666" s="161"/>
      <c r="S666" s="161"/>
      <c r="T666" s="161"/>
      <c r="U666" s="161"/>
      <c r="V666" s="161"/>
      <c r="W666" s="161"/>
      <c r="X666" s="161"/>
      <c r="Y666" s="161"/>
      <c r="Z666" s="151"/>
      <c r="AA666" s="151"/>
      <c r="AB666" s="151"/>
      <c r="AC666" s="151"/>
      <c r="AD666" s="151"/>
      <c r="AE666" s="151"/>
      <c r="AF666" s="151"/>
      <c r="AG666" s="151" t="s">
        <v>255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2" x14ac:dyDescent="0.2">
      <c r="A667" s="158"/>
      <c r="B667" s="159"/>
      <c r="C667" s="249"/>
      <c r="D667" s="250"/>
      <c r="E667" s="250"/>
      <c r="F667" s="250"/>
      <c r="G667" s="250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159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1" x14ac:dyDescent="0.2">
      <c r="A668" s="175">
        <v>38</v>
      </c>
      <c r="B668" s="176" t="s">
        <v>912</v>
      </c>
      <c r="C668" s="184" t="s">
        <v>913</v>
      </c>
      <c r="D668" s="177" t="s">
        <v>678</v>
      </c>
      <c r="E668" s="178">
        <v>12.8</v>
      </c>
      <c r="F668" s="179"/>
      <c r="G668" s="180">
        <f>ROUND(E668*F668,2)</f>
        <v>0</v>
      </c>
      <c r="H668" s="179"/>
      <c r="I668" s="180">
        <f>ROUND(E668*H668,2)</f>
        <v>0</v>
      </c>
      <c r="J668" s="179"/>
      <c r="K668" s="180">
        <f>ROUND(E668*J668,2)</f>
        <v>0</v>
      </c>
      <c r="L668" s="180">
        <v>21</v>
      </c>
      <c r="M668" s="180">
        <f>G668*(1+L668/100)</f>
        <v>0</v>
      </c>
      <c r="N668" s="178">
        <v>0</v>
      </c>
      <c r="O668" s="178">
        <f>ROUND(E668*N668,2)</f>
        <v>0</v>
      </c>
      <c r="P668" s="178">
        <v>0</v>
      </c>
      <c r="Q668" s="178">
        <f>ROUND(E668*P668,2)</f>
        <v>0</v>
      </c>
      <c r="R668" s="180"/>
      <c r="S668" s="180" t="s">
        <v>152</v>
      </c>
      <c r="T668" s="181" t="s">
        <v>311</v>
      </c>
      <c r="U668" s="161">
        <v>0</v>
      </c>
      <c r="V668" s="161">
        <f>ROUND(E668*U668,2)</f>
        <v>0</v>
      </c>
      <c r="W668" s="161"/>
      <c r="X668" s="161" t="s">
        <v>191</v>
      </c>
      <c r="Y668" s="161" t="s">
        <v>154</v>
      </c>
      <c r="Z668" s="151"/>
      <c r="AA668" s="151"/>
      <c r="AB668" s="151"/>
      <c r="AC668" s="151"/>
      <c r="AD668" s="151"/>
      <c r="AE668" s="151"/>
      <c r="AF668" s="151"/>
      <c r="AG668" s="151" t="s">
        <v>192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2" x14ac:dyDescent="0.2">
      <c r="A669" s="158"/>
      <c r="B669" s="159"/>
      <c r="C669" s="253" t="s">
        <v>947</v>
      </c>
      <c r="D669" s="254"/>
      <c r="E669" s="254"/>
      <c r="F669" s="254"/>
      <c r="G669" s="254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  <c r="R669" s="161"/>
      <c r="S669" s="161"/>
      <c r="T669" s="161"/>
      <c r="U669" s="161"/>
      <c r="V669" s="161"/>
      <c r="W669" s="161"/>
      <c r="X669" s="161"/>
      <c r="Y669" s="161"/>
      <c r="Z669" s="151"/>
      <c r="AA669" s="151"/>
      <c r="AB669" s="151"/>
      <c r="AC669" s="151"/>
      <c r="AD669" s="151"/>
      <c r="AE669" s="151"/>
      <c r="AF669" s="151"/>
      <c r="AG669" s="151" t="s">
        <v>255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3" x14ac:dyDescent="0.2">
      <c r="A670" s="158"/>
      <c r="B670" s="159"/>
      <c r="C670" s="264" t="s">
        <v>914</v>
      </c>
      <c r="D670" s="265"/>
      <c r="E670" s="265"/>
      <c r="F670" s="265"/>
      <c r="G670" s="265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255</v>
      </c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82" t="str">
        <f>C670</f>
        <v>položka zahrnuje dodávku a osazení předepsaného materiálu, očištění ploch spáry před úpravou, očištění okolí spáry po úpravě</v>
      </c>
      <c r="BB670" s="151"/>
      <c r="BC670" s="151"/>
      <c r="BD670" s="151"/>
      <c r="BE670" s="151"/>
      <c r="BF670" s="151"/>
      <c r="BG670" s="151"/>
      <c r="BH670" s="151"/>
    </row>
    <row r="671" spans="1:60" outlineLevel="3" x14ac:dyDescent="0.2">
      <c r="A671" s="158"/>
      <c r="B671" s="159"/>
      <c r="C671" s="264" t="s">
        <v>915</v>
      </c>
      <c r="D671" s="265"/>
      <c r="E671" s="265"/>
      <c r="F671" s="265"/>
      <c r="G671" s="265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  <c r="R671" s="161"/>
      <c r="S671" s="161"/>
      <c r="T671" s="161"/>
      <c r="U671" s="161"/>
      <c r="V671" s="161"/>
      <c r="W671" s="161"/>
      <c r="X671" s="161"/>
      <c r="Y671" s="161"/>
      <c r="Z671" s="151"/>
      <c r="AA671" s="151"/>
      <c r="AB671" s="151"/>
      <c r="AC671" s="151"/>
      <c r="AD671" s="151"/>
      <c r="AE671" s="151"/>
      <c r="AF671" s="151"/>
      <c r="AG671" s="151" t="s">
        <v>255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2" x14ac:dyDescent="0.2">
      <c r="A672" s="158"/>
      <c r="B672" s="159"/>
      <c r="C672" s="185" t="s">
        <v>916</v>
      </c>
      <c r="D672" s="162"/>
      <c r="E672" s="163"/>
      <c r="F672" s="161"/>
      <c r="G672" s="161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157</v>
      </c>
      <c r="AH672" s="151">
        <v>0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3" x14ac:dyDescent="0.2">
      <c r="A673" s="158"/>
      <c r="B673" s="159"/>
      <c r="C673" s="185" t="s">
        <v>917</v>
      </c>
      <c r="D673" s="162"/>
      <c r="E673" s="163">
        <v>12.8</v>
      </c>
      <c r="F673" s="161"/>
      <c r="G673" s="161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157</v>
      </c>
      <c r="AH673" s="151">
        <v>0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2" x14ac:dyDescent="0.2">
      <c r="A674" s="158"/>
      <c r="B674" s="159"/>
      <c r="C674" s="249"/>
      <c r="D674" s="250"/>
      <c r="E674" s="250"/>
      <c r="F674" s="250"/>
      <c r="G674" s="250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159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x14ac:dyDescent="0.2">
      <c r="A675" s="3"/>
      <c r="B675" s="4"/>
      <c r="C675" s="186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AE675">
        <v>15</v>
      </c>
      <c r="AF675">
        <v>21</v>
      </c>
      <c r="AG675" t="s">
        <v>132</v>
      </c>
    </row>
    <row r="676" spans="1:60" x14ac:dyDescent="0.2">
      <c r="A676" s="154"/>
      <c r="B676" s="155" t="s">
        <v>29</v>
      </c>
      <c r="C676" s="187"/>
      <c r="D676" s="156"/>
      <c r="E676" s="157"/>
      <c r="F676" s="157"/>
      <c r="G676" s="174">
        <f>G8+G25+G185+G320+G419+G601+G634+G653</f>
        <v>0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AE676">
        <f>SUMIF(L7:L674,AE675,G7:G674)</f>
        <v>0</v>
      </c>
      <c r="AF676">
        <f>SUMIF(L7:L674,AF675,G7:G674)</f>
        <v>0</v>
      </c>
      <c r="AG676" t="s">
        <v>261</v>
      </c>
    </row>
    <row r="677" spans="1:60" x14ac:dyDescent="0.2">
      <c r="C677" s="188"/>
      <c r="D677" s="10"/>
      <c r="AG677" t="s">
        <v>262</v>
      </c>
    </row>
    <row r="678" spans="1:60" x14ac:dyDescent="0.2">
      <c r="D678" s="10"/>
    </row>
    <row r="679" spans="1:60" x14ac:dyDescent="0.2">
      <c r="D679" s="10"/>
    </row>
    <row r="680" spans="1:60" x14ac:dyDescent="0.2">
      <c r="D680" s="10"/>
    </row>
    <row r="681" spans="1:60" x14ac:dyDescent="0.2">
      <c r="D681" s="10"/>
    </row>
    <row r="682" spans="1:60" x14ac:dyDescent="0.2">
      <c r="D682" s="10"/>
    </row>
    <row r="683" spans="1:60" x14ac:dyDescent="0.2">
      <c r="D683" s="10"/>
    </row>
    <row r="684" spans="1:60" x14ac:dyDescent="0.2">
      <c r="D684" s="10"/>
    </row>
    <row r="685" spans="1:60" x14ac:dyDescent="0.2">
      <c r="D685" s="10"/>
    </row>
    <row r="686" spans="1:60" x14ac:dyDescent="0.2">
      <c r="D686" s="10"/>
    </row>
    <row r="687" spans="1:60" x14ac:dyDescent="0.2">
      <c r="D687" s="10"/>
    </row>
    <row r="688" spans="1:60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 formatRows="0"/>
  <mergeCells count="454">
    <mergeCell ref="C12:G12"/>
    <mergeCell ref="C24:G24"/>
    <mergeCell ref="C27:G27"/>
    <mergeCell ref="C28:G28"/>
    <mergeCell ref="C29:G29"/>
    <mergeCell ref="C30:G30"/>
    <mergeCell ref="A1:G1"/>
    <mergeCell ref="C2:G2"/>
    <mergeCell ref="C3:G3"/>
    <mergeCell ref="C4:G4"/>
    <mergeCell ref="C10:G10"/>
    <mergeCell ref="C11:G11"/>
    <mergeCell ref="C38:G38"/>
    <mergeCell ref="C39:G39"/>
    <mergeCell ref="C40:G40"/>
    <mergeCell ref="C41:G41"/>
    <mergeCell ref="C42:G42"/>
    <mergeCell ref="C43:G43"/>
    <mergeCell ref="C31:G31"/>
    <mergeCell ref="C33:G33"/>
    <mergeCell ref="C34:G34"/>
    <mergeCell ref="C35:G35"/>
    <mergeCell ref="C36:G36"/>
    <mergeCell ref="C37:G37"/>
    <mergeCell ref="C65:G65"/>
    <mergeCell ref="C67:G67"/>
    <mergeCell ref="C68:G68"/>
    <mergeCell ref="C69:G69"/>
    <mergeCell ref="C70:G70"/>
    <mergeCell ref="C71:G71"/>
    <mergeCell ref="C45:G45"/>
    <mergeCell ref="C46:G46"/>
    <mergeCell ref="C50:G50"/>
    <mergeCell ref="C52:G52"/>
    <mergeCell ref="C53:G53"/>
    <mergeCell ref="C54:G54"/>
    <mergeCell ref="C78:G78"/>
    <mergeCell ref="C79:G79"/>
    <mergeCell ref="C80:G80"/>
    <mergeCell ref="C81:G81"/>
    <mergeCell ref="C82:G82"/>
    <mergeCell ref="C83:G83"/>
    <mergeCell ref="C72:G72"/>
    <mergeCell ref="C73:G73"/>
    <mergeCell ref="C74:G74"/>
    <mergeCell ref="C75:G75"/>
    <mergeCell ref="C76:G76"/>
    <mergeCell ref="C77:G77"/>
    <mergeCell ref="C90:G90"/>
    <mergeCell ref="C99:G99"/>
    <mergeCell ref="C101:G101"/>
    <mergeCell ref="C102:G102"/>
    <mergeCell ref="C103:G103"/>
    <mergeCell ref="C104:G104"/>
    <mergeCell ref="C84:G84"/>
    <mergeCell ref="C85:G85"/>
    <mergeCell ref="C86:G86"/>
    <mergeCell ref="C87:G87"/>
    <mergeCell ref="C88:G88"/>
    <mergeCell ref="C89:G89"/>
    <mergeCell ref="C111:G111"/>
    <mergeCell ref="C112:G112"/>
    <mergeCell ref="C113:G113"/>
    <mergeCell ref="C114:G114"/>
    <mergeCell ref="C115:G115"/>
    <mergeCell ref="C116:G116"/>
    <mergeCell ref="C105:G105"/>
    <mergeCell ref="C106:G106"/>
    <mergeCell ref="C107:G107"/>
    <mergeCell ref="C108:G108"/>
    <mergeCell ref="C109:G109"/>
    <mergeCell ref="C110:G110"/>
    <mergeCell ref="C131:G131"/>
    <mergeCell ref="C132:G132"/>
    <mergeCell ref="C133:G133"/>
    <mergeCell ref="C134:G134"/>
    <mergeCell ref="C135:G135"/>
    <mergeCell ref="C136:G136"/>
    <mergeCell ref="C117:G117"/>
    <mergeCell ref="C118:G118"/>
    <mergeCell ref="C119:G119"/>
    <mergeCell ref="C120:G120"/>
    <mergeCell ref="C121:G121"/>
    <mergeCell ref="C129:G129"/>
    <mergeCell ref="C143:G143"/>
    <mergeCell ref="C144:G144"/>
    <mergeCell ref="C145:G145"/>
    <mergeCell ref="C161:G161"/>
    <mergeCell ref="C163:G163"/>
    <mergeCell ref="C164:G164"/>
    <mergeCell ref="C137:G137"/>
    <mergeCell ref="C138:G138"/>
    <mergeCell ref="C139:G139"/>
    <mergeCell ref="C140:G140"/>
    <mergeCell ref="C141:G141"/>
    <mergeCell ref="C142:G142"/>
    <mergeCell ref="C171:G171"/>
    <mergeCell ref="C172:G172"/>
    <mergeCell ref="C173:G173"/>
    <mergeCell ref="C174:G174"/>
    <mergeCell ref="C175:G175"/>
    <mergeCell ref="C176:G176"/>
    <mergeCell ref="C165:G165"/>
    <mergeCell ref="C166:G166"/>
    <mergeCell ref="C167:G167"/>
    <mergeCell ref="C168:G168"/>
    <mergeCell ref="C169:G169"/>
    <mergeCell ref="C170:G170"/>
    <mergeCell ref="C191:G191"/>
    <mergeCell ref="C192:G192"/>
    <mergeCell ref="C193:G193"/>
    <mergeCell ref="C194:G194"/>
    <mergeCell ref="C195:G195"/>
    <mergeCell ref="C198:G198"/>
    <mergeCell ref="C177:G177"/>
    <mergeCell ref="C184:G184"/>
    <mergeCell ref="C187:G187"/>
    <mergeCell ref="C188:G188"/>
    <mergeCell ref="C189:G189"/>
    <mergeCell ref="C190:G190"/>
    <mergeCell ref="C209:G209"/>
    <mergeCell ref="C210:G210"/>
    <mergeCell ref="C211:G211"/>
    <mergeCell ref="C214:G214"/>
    <mergeCell ref="C216:G216"/>
    <mergeCell ref="C217:G217"/>
    <mergeCell ref="C200:G200"/>
    <mergeCell ref="C201:G201"/>
    <mergeCell ref="C204:G204"/>
    <mergeCell ref="C206:G206"/>
    <mergeCell ref="C207:G207"/>
    <mergeCell ref="C208:G208"/>
    <mergeCell ref="C228:G228"/>
    <mergeCell ref="C229:G229"/>
    <mergeCell ref="C230:G230"/>
    <mergeCell ref="C231:G231"/>
    <mergeCell ref="C232:G232"/>
    <mergeCell ref="C233:G233"/>
    <mergeCell ref="C218:G218"/>
    <mergeCell ref="C219:G219"/>
    <mergeCell ref="C220:G220"/>
    <mergeCell ref="C221:G221"/>
    <mergeCell ref="C224:G224"/>
    <mergeCell ref="C226:G226"/>
    <mergeCell ref="C240:G240"/>
    <mergeCell ref="C241:G241"/>
    <mergeCell ref="C242:G242"/>
    <mergeCell ref="C243:G243"/>
    <mergeCell ref="C244:G244"/>
    <mergeCell ref="C247:G247"/>
    <mergeCell ref="C234:G234"/>
    <mergeCell ref="C235:G235"/>
    <mergeCell ref="C236:G236"/>
    <mergeCell ref="C237:G237"/>
    <mergeCell ref="C238:G238"/>
    <mergeCell ref="C239:G239"/>
    <mergeCell ref="C256:G256"/>
    <mergeCell ref="C257:G257"/>
    <mergeCell ref="C258:G258"/>
    <mergeCell ref="C259:G259"/>
    <mergeCell ref="C260:G260"/>
    <mergeCell ref="C261:G261"/>
    <mergeCell ref="C249:G249"/>
    <mergeCell ref="C251:G251"/>
    <mergeCell ref="C252:G252"/>
    <mergeCell ref="C253:G253"/>
    <mergeCell ref="C254:G254"/>
    <mergeCell ref="C255:G255"/>
    <mergeCell ref="C270:G270"/>
    <mergeCell ref="C272:G272"/>
    <mergeCell ref="C274:G274"/>
    <mergeCell ref="C275:G275"/>
    <mergeCell ref="C276:G276"/>
    <mergeCell ref="C277:G277"/>
    <mergeCell ref="C262:G262"/>
    <mergeCell ref="C263:G263"/>
    <mergeCell ref="C264:G264"/>
    <mergeCell ref="C265:G265"/>
    <mergeCell ref="C266:G266"/>
    <mergeCell ref="C267:G267"/>
    <mergeCell ref="C284:G284"/>
    <mergeCell ref="C285:G285"/>
    <mergeCell ref="C286:G286"/>
    <mergeCell ref="C287:G287"/>
    <mergeCell ref="C290:G290"/>
    <mergeCell ref="C292:G292"/>
    <mergeCell ref="C278:G278"/>
    <mergeCell ref="C279:G279"/>
    <mergeCell ref="C280:G280"/>
    <mergeCell ref="C281:G281"/>
    <mergeCell ref="C282:G282"/>
    <mergeCell ref="C283:G283"/>
    <mergeCell ref="C299:G299"/>
    <mergeCell ref="C300:G300"/>
    <mergeCell ref="C303:G303"/>
    <mergeCell ref="C305:G305"/>
    <mergeCell ref="C307:G307"/>
    <mergeCell ref="C308:G308"/>
    <mergeCell ref="C293:G293"/>
    <mergeCell ref="C294:G294"/>
    <mergeCell ref="C295:G295"/>
    <mergeCell ref="C296:G296"/>
    <mergeCell ref="C297:G297"/>
    <mergeCell ref="C298:G298"/>
    <mergeCell ref="C319:G319"/>
    <mergeCell ref="C322:G322"/>
    <mergeCell ref="C324:G324"/>
    <mergeCell ref="C325:G325"/>
    <mergeCell ref="C326:G326"/>
    <mergeCell ref="C327:G327"/>
    <mergeCell ref="C309:G309"/>
    <mergeCell ref="C310:G310"/>
    <mergeCell ref="C311:G311"/>
    <mergeCell ref="C312:G312"/>
    <mergeCell ref="C313:G313"/>
    <mergeCell ref="C314:G314"/>
    <mergeCell ref="C334:G334"/>
    <mergeCell ref="C335:G335"/>
    <mergeCell ref="C336:G336"/>
    <mergeCell ref="C337:G337"/>
    <mergeCell ref="C338:G338"/>
    <mergeCell ref="C339:G339"/>
    <mergeCell ref="C328:G328"/>
    <mergeCell ref="C329:G329"/>
    <mergeCell ref="C330:G330"/>
    <mergeCell ref="C331:G331"/>
    <mergeCell ref="C332:G332"/>
    <mergeCell ref="C333:G333"/>
    <mergeCell ref="C356:G356"/>
    <mergeCell ref="C357:G357"/>
    <mergeCell ref="C358:G358"/>
    <mergeCell ref="C359:G359"/>
    <mergeCell ref="C360:G360"/>
    <mergeCell ref="C361:G361"/>
    <mergeCell ref="C340:G340"/>
    <mergeCell ref="C349:G349"/>
    <mergeCell ref="C351:G351"/>
    <mergeCell ref="C353:G353"/>
    <mergeCell ref="C354:G354"/>
    <mergeCell ref="C355:G355"/>
    <mergeCell ref="C368:G368"/>
    <mergeCell ref="C369:G369"/>
    <mergeCell ref="C376:G376"/>
    <mergeCell ref="C378:G378"/>
    <mergeCell ref="C380:G380"/>
    <mergeCell ref="C381:G381"/>
    <mergeCell ref="C362:G362"/>
    <mergeCell ref="C363:G363"/>
    <mergeCell ref="C364:G364"/>
    <mergeCell ref="C365:G365"/>
    <mergeCell ref="C366:G366"/>
    <mergeCell ref="C367:G367"/>
    <mergeCell ref="C388:G388"/>
    <mergeCell ref="C389:G389"/>
    <mergeCell ref="C390:G390"/>
    <mergeCell ref="C391:G391"/>
    <mergeCell ref="C392:G392"/>
    <mergeCell ref="C393:G393"/>
    <mergeCell ref="C382:G382"/>
    <mergeCell ref="C383:G383"/>
    <mergeCell ref="C384:G384"/>
    <mergeCell ref="C385:G385"/>
    <mergeCell ref="C386:G386"/>
    <mergeCell ref="C387:G387"/>
    <mergeCell ref="C406:G406"/>
    <mergeCell ref="C407:G407"/>
    <mergeCell ref="C408:G408"/>
    <mergeCell ref="C409:G409"/>
    <mergeCell ref="C410:G410"/>
    <mergeCell ref="C411:G411"/>
    <mergeCell ref="C398:G398"/>
    <mergeCell ref="C400:G400"/>
    <mergeCell ref="C402:G402"/>
    <mergeCell ref="C403:G403"/>
    <mergeCell ref="C404:G404"/>
    <mergeCell ref="C405:G405"/>
    <mergeCell ref="C423:G423"/>
    <mergeCell ref="C424:G424"/>
    <mergeCell ref="C425:G425"/>
    <mergeCell ref="C426:G426"/>
    <mergeCell ref="C427:G427"/>
    <mergeCell ref="C428:G428"/>
    <mergeCell ref="C412:G412"/>
    <mergeCell ref="C413:G413"/>
    <mergeCell ref="C414:G414"/>
    <mergeCell ref="C415:G415"/>
    <mergeCell ref="C418:G418"/>
    <mergeCell ref="C421:G421"/>
    <mergeCell ref="C435:G435"/>
    <mergeCell ref="C436:G436"/>
    <mergeCell ref="C437:G437"/>
    <mergeCell ref="C438:G438"/>
    <mergeCell ref="C448:G448"/>
    <mergeCell ref="C450:G450"/>
    <mergeCell ref="C429:G429"/>
    <mergeCell ref="C430:G430"/>
    <mergeCell ref="C431:G431"/>
    <mergeCell ref="C432:G432"/>
    <mergeCell ref="C433:G433"/>
    <mergeCell ref="C434:G434"/>
    <mergeCell ref="C458:G458"/>
    <mergeCell ref="C459:G459"/>
    <mergeCell ref="C460:G460"/>
    <mergeCell ref="C461:G461"/>
    <mergeCell ref="C462:G462"/>
    <mergeCell ref="C463:G463"/>
    <mergeCell ref="C452:G452"/>
    <mergeCell ref="C453:G453"/>
    <mergeCell ref="C454:G454"/>
    <mergeCell ref="C455:G455"/>
    <mergeCell ref="C456:G456"/>
    <mergeCell ref="C457:G457"/>
    <mergeCell ref="C474:G474"/>
    <mergeCell ref="C475:G475"/>
    <mergeCell ref="C476:G476"/>
    <mergeCell ref="C477:G477"/>
    <mergeCell ref="C478:G478"/>
    <mergeCell ref="C479:G479"/>
    <mergeCell ref="C464:G464"/>
    <mergeCell ref="C465:G465"/>
    <mergeCell ref="C468:G468"/>
    <mergeCell ref="C470:G470"/>
    <mergeCell ref="C472:G472"/>
    <mergeCell ref="C473:G473"/>
    <mergeCell ref="C492:G492"/>
    <mergeCell ref="C494:G494"/>
    <mergeCell ref="C496:G496"/>
    <mergeCell ref="C497:G497"/>
    <mergeCell ref="C498:G498"/>
    <mergeCell ref="C499:G499"/>
    <mergeCell ref="C480:G480"/>
    <mergeCell ref="C481:G481"/>
    <mergeCell ref="C482:G482"/>
    <mergeCell ref="C483:G483"/>
    <mergeCell ref="C484:G484"/>
    <mergeCell ref="C485:G485"/>
    <mergeCell ref="C506:G506"/>
    <mergeCell ref="C507:G507"/>
    <mergeCell ref="C508:G508"/>
    <mergeCell ref="C509:G509"/>
    <mergeCell ref="C510:G510"/>
    <mergeCell ref="C511:G511"/>
    <mergeCell ref="C500:G500"/>
    <mergeCell ref="C501:G501"/>
    <mergeCell ref="C502:G502"/>
    <mergeCell ref="C503:G503"/>
    <mergeCell ref="C504:G504"/>
    <mergeCell ref="C505:G505"/>
    <mergeCell ref="C520:G520"/>
    <mergeCell ref="C521:G521"/>
    <mergeCell ref="C522:G522"/>
    <mergeCell ref="C523:G523"/>
    <mergeCell ref="C524:G524"/>
    <mergeCell ref="C525:G525"/>
    <mergeCell ref="C513:G513"/>
    <mergeCell ref="C515:G515"/>
    <mergeCell ref="C516:G516"/>
    <mergeCell ref="C517:G517"/>
    <mergeCell ref="C518:G518"/>
    <mergeCell ref="C519:G519"/>
    <mergeCell ref="C534:G534"/>
    <mergeCell ref="C536:G536"/>
    <mergeCell ref="C538:G538"/>
    <mergeCell ref="C539:G539"/>
    <mergeCell ref="C540:G540"/>
    <mergeCell ref="C541:G541"/>
    <mergeCell ref="C526:G526"/>
    <mergeCell ref="C527:G527"/>
    <mergeCell ref="C528:G528"/>
    <mergeCell ref="C529:G529"/>
    <mergeCell ref="C530:G530"/>
    <mergeCell ref="C531:G531"/>
    <mergeCell ref="C548:G548"/>
    <mergeCell ref="C549:G549"/>
    <mergeCell ref="C550:G550"/>
    <mergeCell ref="C551:G551"/>
    <mergeCell ref="C552:G552"/>
    <mergeCell ref="C553:G553"/>
    <mergeCell ref="C542:G542"/>
    <mergeCell ref="C543:G543"/>
    <mergeCell ref="C544:G544"/>
    <mergeCell ref="C545:G545"/>
    <mergeCell ref="C546:G546"/>
    <mergeCell ref="C547:G547"/>
    <mergeCell ref="C567:G567"/>
    <mergeCell ref="C569:G569"/>
    <mergeCell ref="C570:G570"/>
    <mergeCell ref="C573:G573"/>
    <mergeCell ref="C575:G575"/>
    <mergeCell ref="C577:G577"/>
    <mergeCell ref="C554:G554"/>
    <mergeCell ref="C557:G557"/>
    <mergeCell ref="C559:G559"/>
    <mergeCell ref="C561:G561"/>
    <mergeCell ref="C562:G562"/>
    <mergeCell ref="C565:G565"/>
    <mergeCell ref="C592:G592"/>
    <mergeCell ref="C593:G593"/>
    <mergeCell ref="C594:G594"/>
    <mergeCell ref="C595:G595"/>
    <mergeCell ref="C596:G596"/>
    <mergeCell ref="C597:G597"/>
    <mergeCell ref="C578:G578"/>
    <mergeCell ref="C579:G579"/>
    <mergeCell ref="C586:G586"/>
    <mergeCell ref="C588:G588"/>
    <mergeCell ref="C590:G590"/>
    <mergeCell ref="C591:G591"/>
    <mergeCell ref="C609:G609"/>
    <mergeCell ref="C610:G610"/>
    <mergeCell ref="C611:G611"/>
    <mergeCell ref="C612:G612"/>
    <mergeCell ref="C613:G613"/>
    <mergeCell ref="C614:G614"/>
    <mergeCell ref="C600:G600"/>
    <mergeCell ref="C603:G603"/>
    <mergeCell ref="C605:G605"/>
    <mergeCell ref="C606:G606"/>
    <mergeCell ref="C607:G607"/>
    <mergeCell ref="C608:G608"/>
    <mergeCell ref="C633:G633"/>
    <mergeCell ref="C636:G636"/>
    <mergeCell ref="C638:G638"/>
    <mergeCell ref="C639:G639"/>
    <mergeCell ref="C640:G640"/>
    <mergeCell ref="C641:G641"/>
    <mergeCell ref="C615:G615"/>
    <mergeCell ref="C618:G618"/>
    <mergeCell ref="C620:G620"/>
    <mergeCell ref="C622:G622"/>
    <mergeCell ref="C623:G623"/>
    <mergeCell ref="C624:G624"/>
    <mergeCell ref="C648:G648"/>
    <mergeCell ref="C649:G649"/>
    <mergeCell ref="C652:G652"/>
    <mergeCell ref="C655:G655"/>
    <mergeCell ref="C657:G657"/>
    <mergeCell ref="C658:G658"/>
    <mergeCell ref="C642:G642"/>
    <mergeCell ref="C643:G643"/>
    <mergeCell ref="C644:G644"/>
    <mergeCell ref="C645:G645"/>
    <mergeCell ref="C646:G646"/>
    <mergeCell ref="C647:G647"/>
    <mergeCell ref="C669:G669"/>
    <mergeCell ref="C670:G670"/>
    <mergeCell ref="C671:G671"/>
    <mergeCell ref="C674:G674"/>
    <mergeCell ref="C659:G659"/>
    <mergeCell ref="C660:G660"/>
    <mergeCell ref="C663:G663"/>
    <mergeCell ref="C665:G665"/>
    <mergeCell ref="C666:G666"/>
    <mergeCell ref="C667:G66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50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50" t="s">
        <v>8</v>
      </c>
      <c r="B3" s="49" t="s">
        <v>55</v>
      </c>
      <c r="C3" s="258" t="s">
        <v>56</v>
      </c>
      <c r="D3" s="259"/>
      <c r="E3" s="259"/>
      <c r="F3" s="259"/>
      <c r="G3" s="260"/>
      <c r="AC3" s="125" t="s">
        <v>121</v>
      </c>
      <c r="AG3" t="s">
        <v>122</v>
      </c>
    </row>
    <row r="4" spans="1:60" ht="24.95" customHeight="1" x14ac:dyDescent="0.2">
      <c r="A4" s="144" t="s">
        <v>9</v>
      </c>
      <c r="B4" s="145" t="s">
        <v>59</v>
      </c>
      <c r="C4" s="261" t="s">
        <v>60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7" t="s">
        <v>124</v>
      </c>
      <c r="B6" s="149" t="s">
        <v>125</v>
      </c>
      <c r="C6" s="149" t="s">
        <v>126</v>
      </c>
      <c r="D6" s="148" t="s">
        <v>127</v>
      </c>
      <c r="E6" s="147" t="s">
        <v>128</v>
      </c>
      <c r="F6" s="146" t="s">
        <v>129</v>
      </c>
      <c r="G6" s="147" t="s">
        <v>29</v>
      </c>
      <c r="H6" s="150" t="s">
        <v>30</v>
      </c>
      <c r="I6" s="150" t="s">
        <v>130</v>
      </c>
      <c r="J6" s="150" t="s">
        <v>31</v>
      </c>
      <c r="K6" s="150" t="s">
        <v>131</v>
      </c>
      <c r="L6" s="150" t="s">
        <v>132</v>
      </c>
      <c r="M6" s="150" t="s">
        <v>133</v>
      </c>
      <c r="N6" s="150" t="s">
        <v>134</v>
      </c>
      <c r="O6" s="150" t="s">
        <v>135</v>
      </c>
      <c r="P6" s="150" t="s">
        <v>136</v>
      </c>
      <c r="Q6" s="150" t="s">
        <v>137</v>
      </c>
      <c r="R6" s="150" t="s">
        <v>138</v>
      </c>
      <c r="S6" s="150" t="s">
        <v>139</v>
      </c>
      <c r="T6" s="150" t="s">
        <v>140</v>
      </c>
      <c r="U6" s="150" t="s">
        <v>141</v>
      </c>
      <c r="V6" s="150" t="s">
        <v>142</v>
      </c>
      <c r="W6" s="150" t="s">
        <v>143</v>
      </c>
      <c r="X6" s="150" t="s">
        <v>144</v>
      </c>
      <c r="Y6" s="150" t="s">
        <v>145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8" t="s">
        <v>146</v>
      </c>
      <c r="B8" s="169" t="s">
        <v>82</v>
      </c>
      <c r="C8" s="183" t="s">
        <v>83</v>
      </c>
      <c r="D8" s="170"/>
      <c r="E8" s="171"/>
      <c r="F8" s="172"/>
      <c r="G8" s="172">
        <f>SUMIF(AG9:AG62,"&lt;&gt;NOR",G9:G62)</f>
        <v>0</v>
      </c>
      <c r="H8" s="172"/>
      <c r="I8" s="172">
        <f>SUM(I9:I62)</f>
        <v>0</v>
      </c>
      <c r="J8" s="172"/>
      <c r="K8" s="172">
        <f>SUM(K9:K62)</f>
        <v>0</v>
      </c>
      <c r="L8" s="172"/>
      <c r="M8" s="172">
        <f>SUM(M9:M62)</f>
        <v>0</v>
      </c>
      <c r="N8" s="171"/>
      <c r="O8" s="171">
        <f>SUM(O9:O62)</f>
        <v>0</v>
      </c>
      <c r="P8" s="171"/>
      <c r="Q8" s="171">
        <f>SUM(Q9:Q62)</f>
        <v>0</v>
      </c>
      <c r="R8" s="172"/>
      <c r="S8" s="172"/>
      <c r="T8" s="173"/>
      <c r="U8" s="167"/>
      <c r="V8" s="167">
        <f>SUM(V9:V62)</f>
        <v>0</v>
      </c>
      <c r="W8" s="167"/>
      <c r="X8" s="167"/>
      <c r="Y8" s="167"/>
      <c r="AG8" t="s">
        <v>147</v>
      </c>
    </row>
    <row r="9" spans="1:60" outlineLevel="1" x14ac:dyDescent="0.2">
      <c r="A9" s="175">
        <v>1</v>
      </c>
      <c r="B9" s="176" t="s">
        <v>948</v>
      </c>
      <c r="C9" s="184" t="s">
        <v>949</v>
      </c>
      <c r="D9" s="177" t="s">
        <v>950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152</v>
      </c>
      <c r="T9" s="181" t="s">
        <v>311</v>
      </c>
      <c r="U9" s="161">
        <v>0</v>
      </c>
      <c r="V9" s="161">
        <f>ROUND(E9*U9,2)</f>
        <v>0</v>
      </c>
      <c r="W9" s="161"/>
      <c r="X9" s="161" t="s">
        <v>191</v>
      </c>
      <c r="Y9" s="161" t="s">
        <v>154</v>
      </c>
      <c r="Z9" s="151"/>
      <c r="AA9" s="151"/>
      <c r="AB9" s="151"/>
      <c r="AC9" s="151"/>
      <c r="AD9" s="151"/>
      <c r="AE9" s="151"/>
      <c r="AF9" s="151"/>
      <c r="AG9" s="151" t="s">
        <v>192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3" t="s">
        <v>951</v>
      </c>
      <c r="D10" s="254"/>
      <c r="E10" s="254"/>
      <c r="F10" s="254"/>
      <c r="G10" s="254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255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2" t="s">
        <v>168</v>
      </c>
      <c r="D11" s="164"/>
      <c r="E11" s="165"/>
      <c r="F11" s="166"/>
      <c r="G11" s="166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255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264" t="s">
        <v>952</v>
      </c>
      <c r="D12" s="265"/>
      <c r="E12" s="265"/>
      <c r="F12" s="265"/>
      <c r="G12" s="265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255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249"/>
      <c r="D13" s="250"/>
      <c r="E13" s="250"/>
      <c r="F13" s="250"/>
      <c r="G13" s="250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159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5">
        <v>2</v>
      </c>
      <c r="B14" s="176" t="s">
        <v>953</v>
      </c>
      <c r="C14" s="184" t="s">
        <v>954</v>
      </c>
      <c r="D14" s="177" t="s">
        <v>950</v>
      </c>
      <c r="E14" s="178">
        <v>1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80"/>
      <c r="S14" s="180" t="s">
        <v>152</v>
      </c>
      <c r="T14" s="181" t="s">
        <v>311</v>
      </c>
      <c r="U14" s="161">
        <v>0</v>
      </c>
      <c r="V14" s="161">
        <f>ROUND(E14*U14,2)</f>
        <v>0</v>
      </c>
      <c r="W14" s="161"/>
      <c r="X14" s="161" t="s">
        <v>191</v>
      </c>
      <c r="Y14" s="161" t="s">
        <v>154</v>
      </c>
      <c r="Z14" s="151"/>
      <c r="AA14" s="151"/>
      <c r="AB14" s="151"/>
      <c r="AC14" s="151"/>
      <c r="AD14" s="151"/>
      <c r="AE14" s="151"/>
      <c r="AF14" s="151"/>
      <c r="AG14" s="151" t="s">
        <v>192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253" t="s">
        <v>975</v>
      </c>
      <c r="D15" s="254"/>
      <c r="E15" s="254"/>
      <c r="F15" s="254"/>
      <c r="G15" s="254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255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2" t="s">
        <v>168</v>
      </c>
      <c r="D16" s="164"/>
      <c r="E16" s="165"/>
      <c r="F16" s="166"/>
      <c r="G16" s="166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255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264" t="s">
        <v>976</v>
      </c>
      <c r="D17" s="265"/>
      <c r="E17" s="265"/>
      <c r="F17" s="265"/>
      <c r="G17" s="265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255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264" t="s">
        <v>955</v>
      </c>
      <c r="D18" s="265"/>
      <c r="E18" s="265"/>
      <c r="F18" s="265"/>
      <c r="G18" s="265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255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49"/>
      <c r="D19" s="250"/>
      <c r="E19" s="250"/>
      <c r="F19" s="250"/>
      <c r="G19" s="250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159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5">
        <v>3</v>
      </c>
      <c r="B20" s="176" t="s">
        <v>956</v>
      </c>
      <c r="C20" s="184" t="s">
        <v>957</v>
      </c>
      <c r="D20" s="177" t="s">
        <v>950</v>
      </c>
      <c r="E20" s="178">
        <v>1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80"/>
      <c r="S20" s="180" t="s">
        <v>152</v>
      </c>
      <c r="T20" s="181" t="s">
        <v>311</v>
      </c>
      <c r="U20" s="161">
        <v>0</v>
      </c>
      <c r="V20" s="161">
        <f>ROUND(E20*U20,2)</f>
        <v>0</v>
      </c>
      <c r="W20" s="161"/>
      <c r="X20" s="161" t="s">
        <v>191</v>
      </c>
      <c r="Y20" s="161" t="s">
        <v>154</v>
      </c>
      <c r="Z20" s="151"/>
      <c r="AA20" s="151"/>
      <c r="AB20" s="151"/>
      <c r="AC20" s="151"/>
      <c r="AD20" s="151"/>
      <c r="AE20" s="151"/>
      <c r="AF20" s="151"/>
      <c r="AG20" s="151" t="s">
        <v>192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253" t="s">
        <v>977</v>
      </c>
      <c r="D21" s="254"/>
      <c r="E21" s="254"/>
      <c r="F21" s="254"/>
      <c r="G21" s="254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255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2" t="s">
        <v>168</v>
      </c>
      <c r="D22" s="164"/>
      <c r="E22" s="165"/>
      <c r="F22" s="166"/>
      <c r="G22" s="166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255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264" t="s">
        <v>952</v>
      </c>
      <c r="D23" s="265"/>
      <c r="E23" s="265"/>
      <c r="F23" s="265"/>
      <c r="G23" s="265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255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49"/>
      <c r="D24" s="250"/>
      <c r="E24" s="250"/>
      <c r="F24" s="250"/>
      <c r="G24" s="250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159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5">
        <v>4</v>
      </c>
      <c r="B25" s="176" t="s">
        <v>956</v>
      </c>
      <c r="C25" s="184" t="s">
        <v>957</v>
      </c>
      <c r="D25" s="177" t="s">
        <v>950</v>
      </c>
      <c r="E25" s="178">
        <v>1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80"/>
      <c r="S25" s="180" t="s">
        <v>152</v>
      </c>
      <c r="T25" s="181" t="s">
        <v>311</v>
      </c>
      <c r="U25" s="161">
        <v>0</v>
      </c>
      <c r="V25" s="161">
        <f>ROUND(E25*U25,2)</f>
        <v>0</v>
      </c>
      <c r="W25" s="161"/>
      <c r="X25" s="161" t="s">
        <v>191</v>
      </c>
      <c r="Y25" s="161" t="s">
        <v>154</v>
      </c>
      <c r="Z25" s="151"/>
      <c r="AA25" s="151"/>
      <c r="AB25" s="151"/>
      <c r="AC25" s="151"/>
      <c r="AD25" s="151"/>
      <c r="AE25" s="151"/>
      <c r="AF25" s="151"/>
      <c r="AG25" s="151" t="s">
        <v>192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53" t="s">
        <v>978</v>
      </c>
      <c r="D26" s="254"/>
      <c r="E26" s="254"/>
      <c r="F26" s="254"/>
      <c r="G26" s="254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255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2" t="s">
        <v>168</v>
      </c>
      <c r="D27" s="164"/>
      <c r="E27" s="165"/>
      <c r="F27" s="166"/>
      <c r="G27" s="166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255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264" t="s">
        <v>952</v>
      </c>
      <c r="D28" s="265"/>
      <c r="E28" s="265"/>
      <c r="F28" s="265"/>
      <c r="G28" s="265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255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49"/>
      <c r="D29" s="250"/>
      <c r="E29" s="250"/>
      <c r="F29" s="250"/>
      <c r="G29" s="250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159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5">
        <v>5</v>
      </c>
      <c r="B30" s="176" t="s">
        <v>958</v>
      </c>
      <c r="C30" s="184" t="s">
        <v>959</v>
      </c>
      <c r="D30" s="177" t="s">
        <v>566</v>
      </c>
      <c r="E30" s="178">
        <v>1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80"/>
      <c r="S30" s="180" t="s">
        <v>152</v>
      </c>
      <c r="T30" s="181" t="s">
        <v>311</v>
      </c>
      <c r="U30" s="161">
        <v>0</v>
      </c>
      <c r="V30" s="161">
        <f>ROUND(E30*U30,2)</f>
        <v>0</v>
      </c>
      <c r="W30" s="161"/>
      <c r="X30" s="161" t="s">
        <v>191</v>
      </c>
      <c r="Y30" s="161" t="s">
        <v>154</v>
      </c>
      <c r="Z30" s="151"/>
      <c r="AA30" s="151"/>
      <c r="AB30" s="151"/>
      <c r="AC30" s="151"/>
      <c r="AD30" s="151"/>
      <c r="AE30" s="151"/>
      <c r="AF30" s="151"/>
      <c r="AG30" s="151" t="s">
        <v>192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53" t="s">
        <v>979</v>
      </c>
      <c r="D31" s="254"/>
      <c r="E31" s="254"/>
      <c r="F31" s="254"/>
      <c r="G31" s="254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255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2" t="s">
        <v>168</v>
      </c>
      <c r="D32" s="164"/>
      <c r="E32" s="165"/>
      <c r="F32" s="166"/>
      <c r="G32" s="166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255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264" t="s">
        <v>952</v>
      </c>
      <c r="D33" s="265"/>
      <c r="E33" s="265"/>
      <c r="F33" s="265"/>
      <c r="G33" s="265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255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49"/>
      <c r="D34" s="250"/>
      <c r="E34" s="250"/>
      <c r="F34" s="250"/>
      <c r="G34" s="250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159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5">
        <v>6</v>
      </c>
      <c r="B35" s="176" t="s">
        <v>960</v>
      </c>
      <c r="C35" s="184" t="s">
        <v>961</v>
      </c>
      <c r="D35" s="177" t="s">
        <v>950</v>
      </c>
      <c r="E35" s="178">
        <v>1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78">
        <v>0</v>
      </c>
      <c r="O35" s="178">
        <f>ROUND(E35*N35,2)</f>
        <v>0</v>
      </c>
      <c r="P35" s="178">
        <v>0</v>
      </c>
      <c r="Q35" s="178">
        <f>ROUND(E35*P35,2)</f>
        <v>0</v>
      </c>
      <c r="R35" s="180"/>
      <c r="S35" s="180" t="s">
        <v>152</v>
      </c>
      <c r="T35" s="181" t="s">
        <v>311</v>
      </c>
      <c r="U35" s="161">
        <v>0</v>
      </c>
      <c r="V35" s="161">
        <f>ROUND(E35*U35,2)</f>
        <v>0</v>
      </c>
      <c r="W35" s="161"/>
      <c r="X35" s="161" t="s">
        <v>191</v>
      </c>
      <c r="Y35" s="161" t="s">
        <v>154</v>
      </c>
      <c r="Z35" s="151"/>
      <c r="AA35" s="151"/>
      <c r="AB35" s="151"/>
      <c r="AC35" s="151"/>
      <c r="AD35" s="151"/>
      <c r="AE35" s="151"/>
      <c r="AF35" s="151"/>
      <c r="AG35" s="151" t="s">
        <v>192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253" t="s">
        <v>980</v>
      </c>
      <c r="D36" s="254"/>
      <c r="E36" s="254"/>
      <c r="F36" s="254"/>
      <c r="G36" s="254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255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2" t="s">
        <v>168</v>
      </c>
      <c r="D37" s="164"/>
      <c r="E37" s="165"/>
      <c r="F37" s="166"/>
      <c r="G37" s="166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255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264" t="s">
        <v>952</v>
      </c>
      <c r="D38" s="265"/>
      <c r="E38" s="265"/>
      <c r="F38" s="265"/>
      <c r="G38" s="265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255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">
      <c r="A39" s="158"/>
      <c r="B39" s="159"/>
      <c r="C39" s="249"/>
      <c r="D39" s="250"/>
      <c r="E39" s="250"/>
      <c r="F39" s="250"/>
      <c r="G39" s="250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159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5">
        <v>7</v>
      </c>
      <c r="B40" s="176" t="s">
        <v>962</v>
      </c>
      <c r="C40" s="184" t="s">
        <v>963</v>
      </c>
      <c r="D40" s="177" t="s">
        <v>950</v>
      </c>
      <c r="E40" s="178">
        <v>1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80"/>
      <c r="S40" s="180" t="s">
        <v>152</v>
      </c>
      <c r="T40" s="181" t="s">
        <v>311</v>
      </c>
      <c r="U40" s="161">
        <v>0</v>
      </c>
      <c r="V40" s="161">
        <f>ROUND(E40*U40,2)</f>
        <v>0</v>
      </c>
      <c r="W40" s="161"/>
      <c r="X40" s="161" t="s">
        <v>191</v>
      </c>
      <c r="Y40" s="161" t="s">
        <v>154</v>
      </c>
      <c r="Z40" s="151"/>
      <c r="AA40" s="151"/>
      <c r="AB40" s="151"/>
      <c r="AC40" s="151"/>
      <c r="AD40" s="151"/>
      <c r="AE40" s="151"/>
      <c r="AF40" s="151"/>
      <c r="AG40" s="151" t="s">
        <v>192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53" t="s">
        <v>981</v>
      </c>
      <c r="D41" s="254"/>
      <c r="E41" s="254"/>
      <c r="F41" s="254"/>
      <c r="G41" s="254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255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2" t="s">
        <v>168</v>
      </c>
      <c r="D42" s="164"/>
      <c r="E42" s="165"/>
      <c r="F42" s="166"/>
      <c r="G42" s="166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255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264" t="s">
        <v>952</v>
      </c>
      <c r="D43" s="265"/>
      <c r="E43" s="265"/>
      <c r="F43" s="265"/>
      <c r="G43" s="265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255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49"/>
      <c r="D44" s="250"/>
      <c r="E44" s="250"/>
      <c r="F44" s="250"/>
      <c r="G44" s="250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159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5">
        <v>8</v>
      </c>
      <c r="B45" s="176" t="s">
        <v>964</v>
      </c>
      <c r="C45" s="184" t="s">
        <v>965</v>
      </c>
      <c r="D45" s="177" t="s">
        <v>950</v>
      </c>
      <c r="E45" s="178">
        <v>1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78">
        <v>0</v>
      </c>
      <c r="O45" s="178">
        <f>ROUND(E45*N45,2)</f>
        <v>0</v>
      </c>
      <c r="P45" s="178">
        <v>0</v>
      </c>
      <c r="Q45" s="178">
        <f>ROUND(E45*P45,2)</f>
        <v>0</v>
      </c>
      <c r="R45" s="180"/>
      <c r="S45" s="180" t="s">
        <v>152</v>
      </c>
      <c r="T45" s="181" t="s">
        <v>311</v>
      </c>
      <c r="U45" s="161">
        <v>0</v>
      </c>
      <c r="V45" s="161">
        <f>ROUND(E45*U45,2)</f>
        <v>0</v>
      </c>
      <c r="W45" s="161"/>
      <c r="X45" s="161" t="s">
        <v>191</v>
      </c>
      <c r="Y45" s="161" t="s">
        <v>154</v>
      </c>
      <c r="Z45" s="151"/>
      <c r="AA45" s="151"/>
      <c r="AB45" s="151"/>
      <c r="AC45" s="151"/>
      <c r="AD45" s="151"/>
      <c r="AE45" s="151"/>
      <c r="AF45" s="151"/>
      <c r="AG45" s="151" t="s">
        <v>192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253" t="s">
        <v>982</v>
      </c>
      <c r="D46" s="254"/>
      <c r="E46" s="254"/>
      <c r="F46" s="254"/>
      <c r="G46" s="254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255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2" t="s">
        <v>168</v>
      </c>
      <c r="D47" s="164"/>
      <c r="E47" s="165"/>
      <c r="F47" s="166"/>
      <c r="G47" s="166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255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264" t="s">
        <v>952</v>
      </c>
      <c r="D48" s="265"/>
      <c r="E48" s="265"/>
      <c r="F48" s="265"/>
      <c r="G48" s="265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255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49"/>
      <c r="D49" s="250"/>
      <c r="E49" s="250"/>
      <c r="F49" s="250"/>
      <c r="G49" s="250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159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5">
        <v>9</v>
      </c>
      <c r="B50" s="176" t="s">
        <v>966</v>
      </c>
      <c r="C50" s="184" t="s">
        <v>967</v>
      </c>
      <c r="D50" s="177" t="s">
        <v>566</v>
      </c>
      <c r="E50" s="178">
        <v>1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78">
        <v>0</v>
      </c>
      <c r="O50" s="178">
        <f>ROUND(E50*N50,2)</f>
        <v>0</v>
      </c>
      <c r="P50" s="178">
        <v>0</v>
      </c>
      <c r="Q50" s="178">
        <f>ROUND(E50*P50,2)</f>
        <v>0</v>
      </c>
      <c r="R50" s="180"/>
      <c r="S50" s="180" t="s">
        <v>152</v>
      </c>
      <c r="T50" s="181" t="s">
        <v>311</v>
      </c>
      <c r="U50" s="161">
        <v>0</v>
      </c>
      <c r="V50" s="161">
        <f>ROUND(E50*U50,2)</f>
        <v>0</v>
      </c>
      <c r="W50" s="161"/>
      <c r="X50" s="161" t="s">
        <v>191</v>
      </c>
      <c r="Y50" s="161" t="s">
        <v>154</v>
      </c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253" t="s">
        <v>983</v>
      </c>
      <c r="D51" s="254"/>
      <c r="E51" s="254"/>
      <c r="F51" s="254"/>
      <c r="G51" s="254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255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2" t="s">
        <v>168</v>
      </c>
      <c r="D52" s="164"/>
      <c r="E52" s="165"/>
      <c r="F52" s="166"/>
      <c r="G52" s="166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255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264" t="s">
        <v>968</v>
      </c>
      <c r="D53" s="265"/>
      <c r="E53" s="265"/>
      <c r="F53" s="265"/>
      <c r="G53" s="265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255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264" t="s">
        <v>969</v>
      </c>
      <c r="D54" s="265"/>
      <c r="E54" s="265"/>
      <c r="F54" s="265"/>
      <c r="G54" s="265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255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264" t="s">
        <v>970</v>
      </c>
      <c r="D55" s="265"/>
      <c r="E55" s="265"/>
      <c r="F55" s="265"/>
      <c r="G55" s="265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255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264" t="s">
        <v>971</v>
      </c>
      <c r="D56" s="265"/>
      <c r="E56" s="265"/>
      <c r="F56" s="265"/>
      <c r="G56" s="265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255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49"/>
      <c r="D57" s="250"/>
      <c r="E57" s="250"/>
      <c r="F57" s="250"/>
      <c r="G57" s="250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159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5">
        <v>10</v>
      </c>
      <c r="B58" s="176" t="s">
        <v>972</v>
      </c>
      <c r="C58" s="184" t="s">
        <v>973</v>
      </c>
      <c r="D58" s="177" t="s">
        <v>950</v>
      </c>
      <c r="E58" s="178">
        <v>1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80"/>
      <c r="S58" s="180" t="s">
        <v>152</v>
      </c>
      <c r="T58" s="181" t="s">
        <v>311</v>
      </c>
      <c r="U58" s="161">
        <v>0</v>
      </c>
      <c r="V58" s="161">
        <f>ROUND(E58*U58,2)</f>
        <v>0</v>
      </c>
      <c r="W58" s="161"/>
      <c r="X58" s="161" t="s">
        <v>191</v>
      </c>
      <c r="Y58" s="161" t="s">
        <v>154</v>
      </c>
      <c r="Z58" s="151"/>
      <c r="AA58" s="151"/>
      <c r="AB58" s="151"/>
      <c r="AC58" s="151"/>
      <c r="AD58" s="151"/>
      <c r="AE58" s="151"/>
      <c r="AF58" s="151"/>
      <c r="AG58" s="151" t="s">
        <v>192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253" t="s">
        <v>984</v>
      </c>
      <c r="D59" s="254"/>
      <c r="E59" s="254"/>
      <c r="F59" s="254"/>
      <c r="G59" s="254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255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2" t="s">
        <v>168</v>
      </c>
      <c r="D60" s="164"/>
      <c r="E60" s="165"/>
      <c r="F60" s="166"/>
      <c r="G60" s="166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255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264" t="s">
        <v>974</v>
      </c>
      <c r="D61" s="265"/>
      <c r="E61" s="265"/>
      <c r="F61" s="265"/>
      <c r="G61" s="265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255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249"/>
      <c r="D62" s="250"/>
      <c r="E62" s="250"/>
      <c r="F62" s="250"/>
      <c r="G62" s="250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159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3"/>
      <c r="B63" s="4"/>
      <c r="C63" s="186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v>15</v>
      </c>
      <c r="AF63">
        <v>21</v>
      </c>
      <c r="AG63" t="s">
        <v>132</v>
      </c>
    </row>
    <row r="64" spans="1:60" x14ac:dyDescent="0.2">
      <c r="A64" s="154"/>
      <c r="B64" s="155" t="s">
        <v>29</v>
      </c>
      <c r="C64" s="187"/>
      <c r="D64" s="156"/>
      <c r="E64" s="157"/>
      <c r="F64" s="157"/>
      <c r="G64" s="174">
        <f>G8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f>SUMIF(L7:L62,AE63,G7:G62)</f>
        <v>0</v>
      </c>
      <c r="AF64">
        <f>SUMIF(L7:L62,AF63,G7:G62)</f>
        <v>0</v>
      </c>
      <c r="AG64" t="s">
        <v>261</v>
      </c>
    </row>
    <row r="65" spans="3:33" x14ac:dyDescent="0.2">
      <c r="C65" s="188"/>
      <c r="D65" s="10"/>
      <c r="AG65" t="s">
        <v>262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 formatRows="0"/>
  <mergeCells count="38">
    <mergeCell ref="C12:G12"/>
    <mergeCell ref="A1:G1"/>
    <mergeCell ref="C2:G2"/>
    <mergeCell ref="C3:G3"/>
    <mergeCell ref="C4:G4"/>
    <mergeCell ref="C10:G10"/>
    <mergeCell ref="C31:G31"/>
    <mergeCell ref="C13:G13"/>
    <mergeCell ref="C15:G15"/>
    <mergeCell ref="C17:G17"/>
    <mergeCell ref="C18:G18"/>
    <mergeCell ref="C19:G19"/>
    <mergeCell ref="C21:G21"/>
    <mergeCell ref="C23:G23"/>
    <mergeCell ref="C24:G24"/>
    <mergeCell ref="C26:G26"/>
    <mergeCell ref="C28:G28"/>
    <mergeCell ref="C29:G29"/>
    <mergeCell ref="C51:G51"/>
    <mergeCell ref="C33:G33"/>
    <mergeCell ref="C34:G34"/>
    <mergeCell ref="C36:G36"/>
    <mergeCell ref="C38:G38"/>
    <mergeCell ref="C39:G39"/>
    <mergeCell ref="C41:G41"/>
    <mergeCell ref="C43:G43"/>
    <mergeCell ref="C44:G44"/>
    <mergeCell ref="C46:G46"/>
    <mergeCell ref="C48:G48"/>
    <mergeCell ref="C49:G49"/>
    <mergeCell ref="C61:G61"/>
    <mergeCell ref="C62:G62"/>
    <mergeCell ref="C53:G53"/>
    <mergeCell ref="C54:G54"/>
    <mergeCell ref="C55:G55"/>
    <mergeCell ref="C56:G56"/>
    <mergeCell ref="C57:G57"/>
    <mergeCell ref="C59:G5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119</v>
      </c>
      <c r="B1" s="257"/>
      <c r="C1" s="257"/>
      <c r="D1" s="257"/>
      <c r="E1" s="257"/>
      <c r="F1" s="257"/>
      <c r="G1" s="257"/>
      <c r="AG1" t="s">
        <v>120</v>
      </c>
    </row>
    <row r="2" spans="1:60" ht="24.95" customHeight="1" x14ac:dyDescent="0.2">
      <c r="A2" s="50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121</v>
      </c>
    </row>
    <row r="3" spans="1:60" ht="24.95" customHeight="1" x14ac:dyDescent="0.2">
      <c r="A3" s="50" t="s">
        <v>8</v>
      </c>
      <c r="B3" s="49" t="s">
        <v>61</v>
      </c>
      <c r="C3" s="258" t="s">
        <v>62</v>
      </c>
      <c r="D3" s="259"/>
      <c r="E3" s="259"/>
      <c r="F3" s="259"/>
      <c r="G3" s="260"/>
      <c r="AC3" s="125" t="s">
        <v>121</v>
      </c>
      <c r="AG3" t="s">
        <v>122</v>
      </c>
    </row>
    <row r="4" spans="1:60" ht="24.95" customHeight="1" x14ac:dyDescent="0.2">
      <c r="A4" s="144" t="s">
        <v>9</v>
      </c>
      <c r="B4" s="145" t="s">
        <v>61</v>
      </c>
      <c r="C4" s="261" t="s">
        <v>62</v>
      </c>
      <c r="D4" s="262"/>
      <c r="E4" s="262"/>
      <c r="F4" s="262"/>
      <c r="G4" s="263"/>
      <c r="AG4" t="s">
        <v>123</v>
      </c>
    </row>
    <row r="5" spans="1:60" x14ac:dyDescent="0.2">
      <c r="D5" s="10"/>
    </row>
    <row r="6" spans="1:60" ht="38.25" x14ac:dyDescent="0.2">
      <c r="A6" s="147" t="s">
        <v>124</v>
      </c>
      <c r="B6" s="149" t="s">
        <v>125</v>
      </c>
      <c r="C6" s="149" t="s">
        <v>126</v>
      </c>
      <c r="D6" s="148" t="s">
        <v>127</v>
      </c>
      <c r="E6" s="147" t="s">
        <v>128</v>
      </c>
      <c r="F6" s="146" t="s">
        <v>129</v>
      </c>
      <c r="G6" s="147" t="s">
        <v>29</v>
      </c>
      <c r="H6" s="150" t="s">
        <v>30</v>
      </c>
      <c r="I6" s="150" t="s">
        <v>130</v>
      </c>
      <c r="J6" s="150" t="s">
        <v>31</v>
      </c>
      <c r="K6" s="150" t="s">
        <v>131</v>
      </c>
      <c r="L6" s="150" t="s">
        <v>132</v>
      </c>
      <c r="M6" s="150" t="s">
        <v>133</v>
      </c>
      <c r="N6" s="150" t="s">
        <v>134</v>
      </c>
      <c r="O6" s="150" t="s">
        <v>135</v>
      </c>
      <c r="P6" s="150" t="s">
        <v>136</v>
      </c>
      <c r="Q6" s="150" t="s">
        <v>137</v>
      </c>
      <c r="R6" s="150" t="s">
        <v>138</v>
      </c>
      <c r="S6" s="150" t="s">
        <v>139</v>
      </c>
      <c r="T6" s="150" t="s">
        <v>140</v>
      </c>
      <c r="U6" s="150" t="s">
        <v>141</v>
      </c>
      <c r="V6" s="150" t="s">
        <v>142</v>
      </c>
      <c r="W6" s="150" t="s">
        <v>143</v>
      </c>
      <c r="X6" s="150" t="s">
        <v>144</v>
      </c>
      <c r="Y6" s="150" t="s">
        <v>145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8" t="s">
        <v>146</v>
      </c>
      <c r="B8" s="169" t="s">
        <v>117</v>
      </c>
      <c r="C8" s="183" t="s">
        <v>27</v>
      </c>
      <c r="D8" s="170"/>
      <c r="E8" s="171"/>
      <c r="F8" s="172"/>
      <c r="G8" s="172">
        <f>SUMIF(AG9:AG27,"&lt;&gt;NOR",G9:G27)</f>
        <v>0</v>
      </c>
      <c r="H8" s="172"/>
      <c r="I8" s="172">
        <f>SUM(I9:I27)</f>
        <v>0</v>
      </c>
      <c r="J8" s="172"/>
      <c r="K8" s="172">
        <f>SUM(K9:K27)</f>
        <v>0</v>
      </c>
      <c r="L8" s="172"/>
      <c r="M8" s="172">
        <f>SUM(M9:M27)</f>
        <v>0</v>
      </c>
      <c r="N8" s="171"/>
      <c r="O8" s="171">
        <f>SUM(O9:O27)</f>
        <v>0</v>
      </c>
      <c r="P8" s="171"/>
      <c r="Q8" s="171">
        <f>SUM(Q9:Q27)</f>
        <v>0</v>
      </c>
      <c r="R8" s="172"/>
      <c r="S8" s="172"/>
      <c r="T8" s="173"/>
      <c r="U8" s="167"/>
      <c r="V8" s="167">
        <f>SUM(V9:V27)</f>
        <v>0</v>
      </c>
      <c r="W8" s="167"/>
      <c r="X8" s="167"/>
      <c r="Y8" s="167"/>
      <c r="AG8" t="s">
        <v>147</v>
      </c>
    </row>
    <row r="9" spans="1:60" outlineLevel="1" x14ac:dyDescent="0.2">
      <c r="A9" s="175">
        <v>1</v>
      </c>
      <c r="B9" s="176" t="s">
        <v>985</v>
      </c>
      <c r="C9" s="184" t="s">
        <v>986</v>
      </c>
      <c r="D9" s="177" t="s">
        <v>987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234</v>
      </c>
      <c r="T9" s="181" t="s">
        <v>311</v>
      </c>
      <c r="U9" s="161">
        <v>0</v>
      </c>
      <c r="V9" s="161">
        <f>ROUND(E9*U9,2)</f>
        <v>0</v>
      </c>
      <c r="W9" s="161"/>
      <c r="X9" s="161" t="s">
        <v>153</v>
      </c>
      <c r="Y9" s="161" t="s">
        <v>154</v>
      </c>
      <c r="Z9" s="151"/>
      <c r="AA9" s="151"/>
      <c r="AB9" s="151"/>
      <c r="AC9" s="151"/>
      <c r="AD9" s="151"/>
      <c r="AE9" s="151"/>
      <c r="AF9" s="151"/>
      <c r="AG9" s="151" t="s">
        <v>214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53" t="s">
        <v>988</v>
      </c>
      <c r="D10" s="254"/>
      <c r="E10" s="254"/>
      <c r="F10" s="254"/>
      <c r="G10" s="254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255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2" t="str">
        <f>C10</f>
        <v>Geodetické vytyčení staveniště, vytyčení výškových a polohových bodů stavby, zaměření inženýrských sití  vč. zaměření skutečného provedení stavby se zákresem do katastrální mapy.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249"/>
      <c r="D11" s="250"/>
      <c r="E11" s="250"/>
      <c r="F11" s="250"/>
      <c r="G11" s="250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159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5">
        <v>2</v>
      </c>
      <c r="B12" s="176" t="s">
        <v>989</v>
      </c>
      <c r="C12" s="184" t="s">
        <v>990</v>
      </c>
      <c r="D12" s="177" t="s">
        <v>987</v>
      </c>
      <c r="E12" s="178">
        <v>1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80"/>
      <c r="S12" s="180" t="s">
        <v>234</v>
      </c>
      <c r="T12" s="181" t="s">
        <v>311</v>
      </c>
      <c r="U12" s="161">
        <v>0</v>
      </c>
      <c r="V12" s="161">
        <f>ROUND(E12*U12,2)</f>
        <v>0</v>
      </c>
      <c r="W12" s="161"/>
      <c r="X12" s="161" t="s">
        <v>153</v>
      </c>
      <c r="Y12" s="161" t="s">
        <v>154</v>
      </c>
      <c r="Z12" s="151"/>
      <c r="AA12" s="151"/>
      <c r="AB12" s="151"/>
      <c r="AC12" s="151"/>
      <c r="AD12" s="151"/>
      <c r="AE12" s="151"/>
      <c r="AF12" s="151"/>
      <c r="AG12" s="151" t="s">
        <v>214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253" t="s">
        <v>991</v>
      </c>
      <c r="D13" s="254"/>
      <c r="E13" s="254"/>
      <c r="F13" s="254"/>
      <c r="G13" s="254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255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2" t="str">
        <f>C13</f>
        <v>Vytýčení stávajících inženýrských sítí v místě stavby z hlediska jejich ochrany při provádění stavby.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49"/>
      <c r="D14" s="250"/>
      <c r="E14" s="250"/>
      <c r="F14" s="250"/>
      <c r="G14" s="250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159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5">
        <v>3</v>
      </c>
      <c r="B15" s="176" t="s">
        <v>992</v>
      </c>
      <c r="C15" s="184" t="s">
        <v>993</v>
      </c>
      <c r="D15" s="177" t="s">
        <v>987</v>
      </c>
      <c r="E15" s="178">
        <v>1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80"/>
      <c r="S15" s="180" t="s">
        <v>234</v>
      </c>
      <c r="T15" s="181" t="s">
        <v>311</v>
      </c>
      <c r="U15" s="161">
        <v>0</v>
      </c>
      <c r="V15" s="161">
        <f>ROUND(E15*U15,2)</f>
        <v>0</v>
      </c>
      <c r="W15" s="161"/>
      <c r="X15" s="161" t="s">
        <v>153</v>
      </c>
      <c r="Y15" s="161" t="s">
        <v>154</v>
      </c>
      <c r="Z15" s="151"/>
      <c r="AA15" s="151"/>
      <c r="AB15" s="151"/>
      <c r="AC15" s="151"/>
      <c r="AD15" s="151"/>
      <c r="AE15" s="151"/>
      <c r="AF15" s="151"/>
      <c r="AG15" s="151" t="s">
        <v>214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2" x14ac:dyDescent="0.2">
      <c r="A16" s="158"/>
      <c r="B16" s="159"/>
      <c r="C16" s="253" t="s">
        <v>994</v>
      </c>
      <c r="D16" s="254"/>
      <c r="E16" s="254"/>
      <c r="F16" s="254"/>
      <c r="G16" s="254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255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2" t="str">
        <f>C16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 včetně oplocení, dočasných komunikací a zpev.ploch, skladovacích ploch, dočasných deponií,</v>
      </c>
      <c r="BB16" s="151"/>
      <c r="BC16" s="151"/>
      <c r="BD16" s="151"/>
      <c r="BE16" s="151"/>
      <c r="BF16" s="151"/>
      <c r="BG16" s="151"/>
      <c r="BH16" s="151"/>
    </row>
    <row r="17" spans="1:60" ht="22.5" outlineLevel="3" x14ac:dyDescent="0.2">
      <c r="A17" s="158"/>
      <c r="B17" s="159"/>
      <c r="C17" s="264" t="s">
        <v>995</v>
      </c>
      <c r="D17" s="265"/>
      <c r="E17" s="265"/>
      <c r="F17" s="265"/>
      <c r="G17" s="265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255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82" t="str">
        <f>C17</f>
        <v>ochrany sousedních pozemků a objektů vč.stromů ap., objektů a zařízení pro zajištění organizace a bezpečnosti provozu sídliště vozidel i pěších v průběhu stavby, bezpečnost a ochranu zdraví na staveništi, ap.</v>
      </c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49"/>
      <c r="D18" s="250"/>
      <c r="E18" s="250"/>
      <c r="F18" s="250"/>
      <c r="G18" s="250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159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5">
        <v>4</v>
      </c>
      <c r="B19" s="176" t="s">
        <v>996</v>
      </c>
      <c r="C19" s="184" t="s">
        <v>997</v>
      </c>
      <c r="D19" s="177" t="s">
        <v>987</v>
      </c>
      <c r="E19" s="178">
        <v>1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80"/>
      <c r="S19" s="180" t="s">
        <v>234</v>
      </c>
      <c r="T19" s="181" t="s">
        <v>311</v>
      </c>
      <c r="U19" s="161">
        <v>0</v>
      </c>
      <c r="V19" s="161">
        <f>ROUND(E19*U19,2)</f>
        <v>0</v>
      </c>
      <c r="W19" s="161"/>
      <c r="X19" s="161" t="s">
        <v>153</v>
      </c>
      <c r="Y19" s="161" t="s">
        <v>154</v>
      </c>
      <c r="Z19" s="151"/>
      <c r="AA19" s="151"/>
      <c r="AB19" s="151"/>
      <c r="AC19" s="151"/>
      <c r="AD19" s="151"/>
      <c r="AE19" s="151"/>
      <c r="AF19" s="151"/>
      <c r="AG19" s="151" t="s">
        <v>214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33.75" outlineLevel="2" x14ac:dyDescent="0.2">
      <c r="A20" s="158"/>
      <c r="B20" s="159"/>
      <c r="C20" s="253" t="s">
        <v>998</v>
      </c>
      <c r="D20" s="254"/>
      <c r="E20" s="254"/>
      <c r="F20" s="254"/>
      <c r="G20" s="254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255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82" t="str">
        <f>C20</f>
        <v>Náklady na vybavení a provoz objektů zařízení staveniště , náklady na energie spotřebované dodavatelem v rámci provozu zařízení staveniště, náklady na potřebný provoz a úklid v prostorách zařízení staveniště včetně hygienického zázemí, náklady na nutnou údržbu a opravy na objektech zařízení staveniště a na přípojkách energií, náklady na pronájmy ploch a zařízení.</v>
      </c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249"/>
      <c r="D21" s="250"/>
      <c r="E21" s="250"/>
      <c r="F21" s="250"/>
      <c r="G21" s="250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159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5">
        <v>5</v>
      </c>
      <c r="B22" s="176" t="s">
        <v>999</v>
      </c>
      <c r="C22" s="184" t="s">
        <v>1000</v>
      </c>
      <c r="D22" s="177" t="s">
        <v>987</v>
      </c>
      <c r="E22" s="178">
        <v>1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/>
      <c r="S22" s="180" t="s">
        <v>234</v>
      </c>
      <c r="T22" s="181" t="s">
        <v>311</v>
      </c>
      <c r="U22" s="161">
        <v>0</v>
      </c>
      <c r="V22" s="161">
        <f>ROUND(E22*U22,2)</f>
        <v>0</v>
      </c>
      <c r="W22" s="161"/>
      <c r="X22" s="161" t="s">
        <v>153</v>
      </c>
      <c r="Y22" s="161" t="s">
        <v>154</v>
      </c>
      <c r="Z22" s="151"/>
      <c r="AA22" s="151"/>
      <c r="AB22" s="151"/>
      <c r="AC22" s="151"/>
      <c r="AD22" s="151"/>
      <c r="AE22" s="151"/>
      <c r="AF22" s="151"/>
      <c r="AG22" s="151" t="s">
        <v>214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33.75" outlineLevel="2" x14ac:dyDescent="0.2">
      <c r="A23" s="158"/>
      <c r="B23" s="159"/>
      <c r="C23" s="253" t="s">
        <v>1001</v>
      </c>
      <c r="D23" s="254"/>
      <c r="E23" s="254"/>
      <c r="F23" s="254"/>
      <c r="G23" s="254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255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2" t="str">
        <f>C23</f>
        <v>Odstranění objektů zařízení staveniště včetně dočasných komunikací a zp.ploch, oplocení, hygienického zázemí, přípojek energií a jejich odvoz. Položka zahrnuje i náklady na úpravu povrchů po odstranění zařízení staveniště a úklid ploch, na kterých bylo zařízení staveniště provozováno.</v>
      </c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49"/>
      <c r="D24" s="250"/>
      <c r="E24" s="250"/>
      <c r="F24" s="250"/>
      <c r="G24" s="250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159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5">
        <v>6</v>
      </c>
      <c r="B25" s="176" t="s">
        <v>1002</v>
      </c>
      <c r="C25" s="184" t="s">
        <v>1003</v>
      </c>
      <c r="D25" s="177" t="s">
        <v>987</v>
      </c>
      <c r="E25" s="178">
        <v>1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80"/>
      <c r="S25" s="180" t="s">
        <v>234</v>
      </c>
      <c r="T25" s="181" t="s">
        <v>311</v>
      </c>
      <c r="U25" s="161">
        <v>0</v>
      </c>
      <c r="V25" s="161">
        <f>ROUND(E25*U25,2)</f>
        <v>0</v>
      </c>
      <c r="W25" s="161"/>
      <c r="X25" s="161" t="s">
        <v>153</v>
      </c>
      <c r="Y25" s="161" t="s">
        <v>154</v>
      </c>
      <c r="Z25" s="151"/>
      <c r="AA25" s="151"/>
      <c r="AB25" s="151"/>
      <c r="AC25" s="151"/>
      <c r="AD25" s="151"/>
      <c r="AE25" s="151"/>
      <c r="AF25" s="151"/>
      <c r="AG25" s="151" t="s">
        <v>214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33.75" outlineLevel="2" x14ac:dyDescent="0.2">
      <c r="A26" s="158"/>
      <c r="B26" s="159"/>
      <c r="C26" s="253" t="s">
        <v>1004</v>
      </c>
      <c r="D26" s="254"/>
      <c r="E26" s="254"/>
      <c r="F26" s="254"/>
      <c r="G26" s="254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255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82" t="str">
        <f>C26</f>
        <v>Náklady spojené se zajištěním činností souvisejících se zakázkou - účast všech zainteresovaných stran na přípravě, jednání, u zkoušek, atd, Koordinace stavby, prací a dodávek mezi dodavateli a se zůčastněnými, podchycení všech změn v průběhu stavby a předávání info o nich, řešení vazeb na okolí, další inženýrská činnost nezahrnutá v předchozích položkách.</v>
      </c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49"/>
      <c r="D27" s="250"/>
      <c r="E27" s="250"/>
      <c r="F27" s="250"/>
      <c r="G27" s="250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159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68" t="s">
        <v>146</v>
      </c>
      <c r="B28" s="169" t="s">
        <v>118</v>
      </c>
      <c r="C28" s="183" t="s">
        <v>28</v>
      </c>
      <c r="D28" s="170"/>
      <c r="E28" s="171"/>
      <c r="F28" s="172"/>
      <c r="G28" s="172">
        <f>SUMIF(AG29:AG58,"&lt;&gt;NOR",G29:G58)</f>
        <v>0</v>
      </c>
      <c r="H28" s="172"/>
      <c r="I28" s="172">
        <f>SUM(I29:I58)</f>
        <v>0</v>
      </c>
      <c r="J28" s="172"/>
      <c r="K28" s="172">
        <f>SUM(K29:K58)</f>
        <v>0</v>
      </c>
      <c r="L28" s="172"/>
      <c r="M28" s="172">
        <f>SUM(M29:M58)</f>
        <v>0</v>
      </c>
      <c r="N28" s="171"/>
      <c r="O28" s="171">
        <f>SUM(O29:O58)</f>
        <v>0</v>
      </c>
      <c r="P28" s="171"/>
      <c r="Q28" s="171">
        <f>SUM(Q29:Q58)</f>
        <v>0</v>
      </c>
      <c r="R28" s="172"/>
      <c r="S28" s="172"/>
      <c r="T28" s="173"/>
      <c r="U28" s="167"/>
      <c r="V28" s="167">
        <f>SUM(V29:V58)</f>
        <v>0</v>
      </c>
      <c r="W28" s="167"/>
      <c r="X28" s="167"/>
      <c r="Y28" s="167"/>
      <c r="AG28" t="s">
        <v>147</v>
      </c>
    </row>
    <row r="29" spans="1:60" outlineLevel="1" x14ac:dyDescent="0.2">
      <c r="A29" s="175">
        <v>7</v>
      </c>
      <c r="B29" s="176" t="s">
        <v>1005</v>
      </c>
      <c r="C29" s="184" t="s">
        <v>1006</v>
      </c>
      <c r="D29" s="177" t="s">
        <v>987</v>
      </c>
      <c r="E29" s="178">
        <v>1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80"/>
      <c r="S29" s="180" t="s">
        <v>234</v>
      </c>
      <c r="T29" s="181" t="s">
        <v>311</v>
      </c>
      <c r="U29" s="161">
        <v>0</v>
      </c>
      <c r="V29" s="161">
        <f>ROUND(E29*U29,2)</f>
        <v>0</v>
      </c>
      <c r="W29" s="161"/>
      <c r="X29" s="161" t="s">
        <v>153</v>
      </c>
      <c r="Y29" s="161" t="s">
        <v>154</v>
      </c>
      <c r="Z29" s="151"/>
      <c r="AA29" s="151"/>
      <c r="AB29" s="151"/>
      <c r="AC29" s="151"/>
      <c r="AD29" s="151"/>
      <c r="AE29" s="151"/>
      <c r="AF29" s="151"/>
      <c r="AG29" s="151" t="s">
        <v>214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2" x14ac:dyDescent="0.2">
      <c r="A30" s="158"/>
      <c r="B30" s="159"/>
      <c r="C30" s="253" t="s">
        <v>1007</v>
      </c>
      <c r="D30" s="254"/>
      <c r="E30" s="254"/>
      <c r="F30" s="254"/>
      <c r="G30" s="254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255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82" t="str">
        <f>C30</f>
        <v>Vyhotovení geometrického plánu pro majetkoprávní vypořádání nově realizovaných zpevněných ploch na základě skutečného provedení stavby –  10 ks GP ověřené úředně oprávněným zeměměřičským inženýrem.</v>
      </c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49"/>
      <c r="D31" s="250"/>
      <c r="E31" s="250"/>
      <c r="F31" s="250"/>
      <c r="G31" s="250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159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5">
        <v>8</v>
      </c>
      <c r="B32" s="176" t="s">
        <v>1008</v>
      </c>
      <c r="C32" s="184" t="s">
        <v>1009</v>
      </c>
      <c r="D32" s="177" t="s">
        <v>987</v>
      </c>
      <c r="E32" s="178">
        <v>1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80"/>
      <c r="S32" s="180" t="s">
        <v>234</v>
      </c>
      <c r="T32" s="181" t="s">
        <v>311</v>
      </c>
      <c r="U32" s="161">
        <v>0</v>
      </c>
      <c r="V32" s="161">
        <f>ROUND(E32*U32,2)</f>
        <v>0</v>
      </c>
      <c r="W32" s="161"/>
      <c r="X32" s="161" t="s">
        <v>153</v>
      </c>
      <c r="Y32" s="161" t="s">
        <v>154</v>
      </c>
      <c r="Z32" s="151"/>
      <c r="AA32" s="151"/>
      <c r="AB32" s="151"/>
      <c r="AC32" s="151"/>
      <c r="AD32" s="151"/>
      <c r="AE32" s="151"/>
      <c r="AF32" s="151"/>
      <c r="AG32" s="151" t="s">
        <v>214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2" x14ac:dyDescent="0.2">
      <c r="A33" s="158"/>
      <c r="B33" s="159"/>
      <c r="C33" s="253" t="s">
        <v>1010</v>
      </c>
      <c r="D33" s="254"/>
      <c r="E33" s="254"/>
      <c r="F33" s="254"/>
      <c r="G33" s="254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255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82" t="str">
        <f>C33</f>
        <v>Náklady na vyhotovení návrhu dočasného dopravního značení, uzavírky, včetně pěšího provozu, jeho projednání s dotčenými orgány, dodání dopravních značek, zařízení a světelné signalizace, jejich rozmístění a přemísťování a jejich údržba v průběhu výstavby včetně následného odstranění po ukončení stavebních prací.</v>
      </c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49"/>
      <c r="D34" s="250"/>
      <c r="E34" s="250"/>
      <c r="F34" s="250"/>
      <c r="G34" s="250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159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5">
        <v>9</v>
      </c>
      <c r="B35" s="176" t="s">
        <v>1011</v>
      </c>
      <c r="C35" s="184" t="s">
        <v>1012</v>
      </c>
      <c r="D35" s="177" t="s">
        <v>987</v>
      </c>
      <c r="E35" s="178">
        <v>1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78">
        <v>0</v>
      </c>
      <c r="O35" s="178">
        <f>ROUND(E35*N35,2)</f>
        <v>0</v>
      </c>
      <c r="P35" s="178">
        <v>0</v>
      </c>
      <c r="Q35" s="178">
        <f>ROUND(E35*P35,2)</f>
        <v>0</v>
      </c>
      <c r="R35" s="180"/>
      <c r="S35" s="180" t="s">
        <v>234</v>
      </c>
      <c r="T35" s="181" t="s">
        <v>311</v>
      </c>
      <c r="U35" s="161">
        <v>0</v>
      </c>
      <c r="V35" s="161">
        <f>ROUND(E35*U35,2)</f>
        <v>0</v>
      </c>
      <c r="W35" s="161"/>
      <c r="X35" s="161" t="s">
        <v>153</v>
      </c>
      <c r="Y35" s="161" t="s">
        <v>154</v>
      </c>
      <c r="Z35" s="151"/>
      <c r="AA35" s="151"/>
      <c r="AB35" s="151"/>
      <c r="AC35" s="151"/>
      <c r="AD35" s="151"/>
      <c r="AE35" s="151"/>
      <c r="AF35" s="151"/>
      <c r="AG35" s="151" t="s">
        <v>214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2" x14ac:dyDescent="0.2">
      <c r="A36" s="158"/>
      <c r="B36" s="159"/>
      <c r="C36" s="253" t="s">
        <v>1027</v>
      </c>
      <c r="D36" s="254"/>
      <c r="E36" s="254"/>
      <c r="F36" s="254"/>
      <c r="G36" s="254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255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82" t="str">
        <f>C36</f>
        <v>Náklady na provedení veškerých predepsaných zkoušek a revizí použitých materiálů a provedených konstrukcí, stavebních prací, vzniklého odpadu, doložení zkoušek objednateli.</v>
      </c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264" t="s">
        <v>1028</v>
      </c>
      <c r="D37" s="265"/>
      <c r="E37" s="265"/>
      <c r="F37" s="265"/>
      <c r="G37" s="265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255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82" t="str">
        <f>C37</f>
        <v>V rozsahu dle platných ČSN a TP a dalších potřebných zkoušek prováděných prostřednictvím akreditovaných zkušeben.</v>
      </c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264" t="s">
        <v>1013</v>
      </c>
      <c r="D38" s="265"/>
      <c r="E38" s="265"/>
      <c r="F38" s="265"/>
      <c r="G38" s="265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255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">
      <c r="A39" s="158"/>
      <c r="B39" s="159"/>
      <c r="C39" s="249"/>
      <c r="D39" s="250"/>
      <c r="E39" s="250"/>
      <c r="F39" s="250"/>
      <c r="G39" s="250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159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5">
        <v>10</v>
      </c>
      <c r="B40" s="176" t="s">
        <v>1014</v>
      </c>
      <c r="C40" s="184" t="s">
        <v>1015</v>
      </c>
      <c r="D40" s="177" t="s">
        <v>987</v>
      </c>
      <c r="E40" s="178">
        <v>1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80"/>
      <c r="S40" s="180" t="s">
        <v>234</v>
      </c>
      <c r="T40" s="181" t="s">
        <v>311</v>
      </c>
      <c r="U40" s="161">
        <v>0</v>
      </c>
      <c r="V40" s="161">
        <f>ROUND(E40*U40,2)</f>
        <v>0</v>
      </c>
      <c r="W40" s="161"/>
      <c r="X40" s="161" t="s">
        <v>153</v>
      </c>
      <c r="Y40" s="161" t="s">
        <v>154</v>
      </c>
      <c r="Z40" s="151"/>
      <c r="AA40" s="151"/>
      <c r="AB40" s="151"/>
      <c r="AC40" s="151"/>
      <c r="AD40" s="151"/>
      <c r="AE40" s="151"/>
      <c r="AF40" s="151"/>
      <c r="AG40" s="151" t="s">
        <v>214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2" x14ac:dyDescent="0.2">
      <c r="A41" s="158"/>
      <c r="B41" s="159"/>
      <c r="C41" s="253" t="s">
        <v>1016</v>
      </c>
      <c r="D41" s="254"/>
      <c r="E41" s="254"/>
      <c r="F41" s="254"/>
      <c r="G41" s="254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255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82" t="str">
        <f>C41</f>
        <v>Náklady na vyhotovení dokumentace skutečného provedení stavby vč.geodet.zaměření a její předání objednateli v požadované formě a požadovaném počtu.</v>
      </c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264" t="s">
        <v>1017</v>
      </c>
      <c r="D42" s="265"/>
      <c r="E42" s="265"/>
      <c r="F42" s="265"/>
      <c r="G42" s="265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255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82" t="str">
        <f>C42</f>
        <v>Příprava všech dalších podkladů pro projednání a uvedení stavby a jejích dílčích částí do provozu a užívání.</v>
      </c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249"/>
      <c r="D43" s="250"/>
      <c r="E43" s="250"/>
      <c r="F43" s="250"/>
      <c r="G43" s="250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159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5">
        <v>11</v>
      </c>
      <c r="B44" s="176" t="s">
        <v>1018</v>
      </c>
      <c r="C44" s="184" t="s">
        <v>1019</v>
      </c>
      <c r="D44" s="177" t="s">
        <v>987</v>
      </c>
      <c r="E44" s="178">
        <v>1</v>
      </c>
      <c r="F44" s="179"/>
      <c r="G44" s="180">
        <f>ROUND(E44*F44,2)</f>
        <v>0</v>
      </c>
      <c r="H44" s="179"/>
      <c r="I44" s="180">
        <f>ROUND(E44*H44,2)</f>
        <v>0</v>
      </c>
      <c r="J44" s="179"/>
      <c r="K44" s="180">
        <f>ROUND(E44*J44,2)</f>
        <v>0</v>
      </c>
      <c r="L44" s="180">
        <v>21</v>
      </c>
      <c r="M44" s="180">
        <f>G44*(1+L44/100)</f>
        <v>0</v>
      </c>
      <c r="N44" s="178">
        <v>0</v>
      </c>
      <c r="O44" s="178">
        <f>ROUND(E44*N44,2)</f>
        <v>0</v>
      </c>
      <c r="P44" s="178">
        <v>0</v>
      </c>
      <c r="Q44" s="178">
        <f>ROUND(E44*P44,2)</f>
        <v>0</v>
      </c>
      <c r="R44" s="180"/>
      <c r="S44" s="180" t="s">
        <v>234</v>
      </c>
      <c r="T44" s="181" t="s">
        <v>311</v>
      </c>
      <c r="U44" s="161">
        <v>0</v>
      </c>
      <c r="V44" s="161">
        <f>ROUND(E44*U44,2)</f>
        <v>0</v>
      </c>
      <c r="W44" s="161"/>
      <c r="X44" s="161" t="s">
        <v>153</v>
      </c>
      <c r="Y44" s="161" t="s">
        <v>154</v>
      </c>
      <c r="Z44" s="151"/>
      <c r="AA44" s="151"/>
      <c r="AB44" s="151"/>
      <c r="AC44" s="151"/>
      <c r="AD44" s="151"/>
      <c r="AE44" s="151"/>
      <c r="AF44" s="151"/>
      <c r="AG44" s="151" t="s">
        <v>214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2" x14ac:dyDescent="0.2">
      <c r="A45" s="158"/>
      <c r="B45" s="159"/>
      <c r="C45" s="253" t="s">
        <v>1029</v>
      </c>
      <c r="D45" s="254"/>
      <c r="E45" s="254"/>
      <c r="F45" s="254"/>
      <c r="G45" s="254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255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82" t="str">
        <f>C45</f>
        <v>Náklady spojené s dodržením podmínek uvedených dokumentech vyhlášené soutěže a dalších především obchodních podmínek smlouvy včetně vyměřených poplatků</v>
      </c>
      <c r="BB45" s="151"/>
      <c r="BC45" s="151"/>
      <c r="BD45" s="151"/>
      <c r="BE45" s="151"/>
      <c r="BF45" s="151"/>
      <c r="BG45" s="151"/>
      <c r="BH45" s="151"/>
    </row>
    <row r="46" spans="1:60" ht="33.75" outlineLevel="3" x14ac:dyDescent="0.2">
      <c r="A46" s="158"/>
      <c r="B46" s="159"/>
      <c r="C46" s="264" t="s">
        <v>1020</v>
      </c>
      <c r="D46" s="265"/>
      <c r="E46" s="265"/>
      <c r="F46" s="265"/>
      <c r="G46" s="265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255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82" t="str">
        <f>C46</f>
        <v>(např.zajištění povolení zvláštního užívání komunikací pro realizaci stavby, zajištění kladných závazných stanovisek dotčených orgánů stát.správy k vydání kolaudačního souhlasu, náklady na administraci při zajištění bankovní záruky, pořízení fotodokumentace v průběhu realizace stavby atd.)</v>
      </c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49"/>
      <c r="D47" s="250"/>
      <c r="E47" s="250"/>
      <c r="F47" s="250"/>
      <c r="G47" s="250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159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5">
        <v>12</v>
      </c>
      <c r="B48" s="176" t="s">
        <v>1021</v>
      </c>
      <c r="C48" s="184" t="s">
        <v>1022</v>
      </c>
      <c r="D48" s="177" t="s">
        <v>987</v>
      </c>
      <c r="E48" s="178">
        <v>1</v>
      </c>
      <c r="F48" s="179"/>
      <c r="G48" s="180">
        <f>ROUND(E48*F48,2)</f>
        <v>0</v>
      </c>
      <c r="H48" s="179"/>
      <c r="I48" s="180">
        <f>ROUND(E48*H48,2)</f>
        <v>0</v>
      </c>
      <c r="J48" s="179"/>
      <c r="K48" s="180">
        <f>ROUND(E48*J48,2)</f>
        <v>0</v>
      </c>
      <c r="L48" s="180">
        <v>21</v>
      </c>
      <c r="M48" s="180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80"/>
      <c r="S48" s="180" t="s">
        <v>234</v>
      </c>
      <c r="T48" s="181" t="s">
        <v>311</v>
      </c>
      <c r="U48" s="161">
        <v>0</v>
      </c>
      <c r="V48" s="161">
        <f>ROUND(E48*U48,2)</f>
        <v>0</v>
      </c>
      <c r="W48" s="161"/>
      <c r="X48" s="161" t="s">
        <v>153</v>
      </c>
      <c r="Y48" s="161" t="s">
        <v>154</v>
      </c>
      <c r="Z48" s="151"/>
      <c r="AA48" s="151"/>
      <c r="AB48" s="151"/>
      <c r="AC48" s="151"/>
      <c r="AD48" s="151"/>
      <c r="AE48" s="151"/>
      <c r="AF48" s="151"/>
      <c r="AG48" s="151" t="s">
        <v>214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53" t="s">
        <v>1030</v>
      </c>
      <c r="D49" s="254"/>
      <c r="E49" s="254"/>
      <c r="F49" s="254"/>
      <c r="G49" s="254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255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3" x14ac:dyDescent="0.2">
      <c r="A50" s="158"/>
      <c r="B50" s="159"/>
      <c r="C50" s="264" t="s">
        <v>1031</v>
      </c>
      <c r="D50" s="265"/>
      <c r="E50" s="265"/>
      <c r="F50" s="265"/>
      <c r="G50" s="265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255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82" t="str">
        <f>C50</f>
        <v>Náklady na ztížené provádění stavebních prací za provozu, ztížená vnitrostaveništní doprava, opravy, údržba a průběžné čištění kropení komunikací užívaných v průběhu stavby,</v>
      </c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264" t="s">
        <v>1023</v>
      </c>
      <c r="D51" s="265"/>
      <c r="E51" s="265"/>
      <c r="F51" s="265"/>
      <c r="G51" s="265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255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82" t="str">
        <f>C51</f>
        <v>omezení prací v důsledku dopravního provozu na staveniště (zásobování, průjezd mimo stavebních vozidel).</v>
      </c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49"/>
      <c r="D52" s="250"/>
      <c r="E52" s="250"/>
      <c r="F52" s="250"/>
      <c r="G52" s="250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159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5">
        <v>13</v>
      </c>
      <c r="B53" s="176" t="s">
        <v>1024</v>
      </c>
      <c r="C53" s="184" t="s">
        <v>1025</v>
      </c>
      <c r="D53" s="177" t="s">
        <v>987</v>
      </c>
      <c r="E53" s="178">
        <v>1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80"/>
      <c r="S53" s="180" t="s">
        <v>234</v>
      </c>
      <c r="T53" s="181" t="s">
        <v>311</v>
      </c>
      <c r="U53" s="161">
        <v>0</v>
      </c>
      <c r="V53" s="161">
        <f>ROUND(E53*U53,2)</f>
        <v>0</v>
      </c>
      <c r="W53" s="161"/>
      <c r="X53" s="161" t="s">
        <v>153</v>
      </c>
      <c r="Y53" s="161" t="s">
        <v>154</v>
      </c>
      <c r="Z53" s="151"/>
      <c r="AA53" s="151"/>
      <c r="AB53" s="151"/>
      <c r="AC53" s="151"/>
      <c r="AD53" s="151"/>
      <c r="AE53" s="151"/>
      <c r="AF53" s="151"/>
      <c r="AG53" s="151" t="s">
        <v>214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253" t="s">
        <v>1030</v>
      </c>
      <c r="D54" s="254"/>
      <c r="E54" s="254"/>
      <c r="F54" s="254"/>
      <c r="G54" s="254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255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3" x14ac:dyDescent="0.2">
      <c r="A55" s="158"/>
      <c r="B55" s="159"/>
      <c r="C55" s="264" t="s">
        <v>1032</v>
      </c>
      <c r="D55" s="265"/>
      <c r="E55" s="265"/>
      <c r="F55" s="265"/>
      <c r="G55" s="265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255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82" t="str">
        <f>C55</f>
        <v>- náklady na zřízení oplocení staveniště v dostatečném rozsahu, náklady na zřízení koridorů pro bezpečný pohyb pěších v blízkosti staveniště vč. nezbytného osvětlení,</v>
      </c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264" t="s">
        <v>1033</v>
      </c>
      <c r="D56" s="265"/>
      <c r="E56" s="265"/>
      <c r="F56" s="265"/>
      <c r="G56" s="265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255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3" x14ac:dyDescent="0.2">
      <c r="A57" s="158"/>
      <c r="B57" s="159"/>
      <c r="C57" s="264" t="s">
        <v>1026</v>
      </c>
      <c r="D57" s="265"/>
      <c r="E57" s="265"/>
      <c r="F57" s="265"/>
      <c r="G57" s="265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255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82" t="str">
        <f>C57</f>
        <v>- náklady na zařízení k zachycování ropných úkapů od motorových vozidel a strojů stojících či parkujících v prostoru staveniště případně na odstavných plochách v lázeńské zóně</v>
      </c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249"/>
      <c r="D58" s="250"/>
      <c r="E58" s="250"/>
      <c r="F58" s="250"/>
      <c r="G58" s="250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159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3"/>
      <c r="B59" s="4"/>
      <c r="C59" s="186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15</v>
      </c>
      <c r="AF59">
        <v>21</v>
      </c>
      <c r="AG59" t="s">
        <v>132</v>
      </c>
    </row>
    <row r="60" spans="1:60" x14ac:dyDescent="0.2">
      <c r="A60" s="154"/>
      <c r="B60" s="155" t="s">
        <v>29</v>
      </c>
      <c r="C60" s="187"/>
      <c r="D60" s="156"/>
      <c r="E60" s="157"/>
      <c r="F60" s="157"/>
      <c r="G60" s="174">
        <f>G8+G28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261</v>
      </c>
    </row>
    <row r="61" spans="1:60" x14ac:dyDescent="0.2">
      <c r="C61" s="188"/>
      <c r="D61" s="10"/>
      <c r="AG61" t="s">
        <v>262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 formatRows="0"/>
  <mergeCells count="40">
    <mergeCell ref="C11:G11"/>
    <mergeCell ref="A1:G1"/>
    <mergeCell ref="C2:G2"/>
    <mergeCell ref="C3:G3"/>
    <mergeCell ref="C4:G4"/>
    <mergeCell ref="C10:G10"/>
    <mergeCell ref="C30:G30"/>
    <mergeCell ref="C13:G13"/>
    <mergeCell ref="C14:G14"/>
    <mergeCell ref="C16:G16"/>
    <mergeCell ref="C17:G17"/>
    <mergeCell ref="C18:G18"/>
    <mergeCell ref="C20:G20"/>
    <mergeCell ref="C21:G21"/>
    <mergeCell ref="C23:G23"/>
    <mergeCell ref="C24:G24"/>
    <mergeCell ref="C26:G26"/>
    <mergeCell ref="C27:G27"/>
    <mergeCell ref="C46:G46"/>
    <mergeCell ref="C31:G31"/>
    <mergeCell ref="C33:G33"/>
    <mergeCell ref="C34:G34"/>
    <mergeCell ref="C36:G36"/>
    <mergeCell ref="C37:G37"/>
    <mergeCell ref="C38:G38"/>
    <mergeCell ref="C39:G39"/>
    <mergeCell ref="C41:G41"/>
    <mergeCell ref="C42:G42"/>
    <mergeCell ref="C43:G43"/>
    <mergeCell ref="C45:G45"/>
    <mergeCell ref="C55:G55"/>
    <mergeCell ref="C56:G56"/>
    <mergeCell ref="C57:G57"/>
    <mergeCell ref="C58:G58"/>
    <mergeCell ref="C47:G47"/>
    <mergeCell ref="C49:G49"/>
    <mergeCell ref="C50:G50"/>
    <mergeCell ref="C51:G51"/>
    <mergeCell ref="C52:G52"/>
    <mergeCell ref="C54:G5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101 SO 101 d Pol</vt:lpstr>
      <vt:lpstr>SO 101 SO 101 h Pol</vt:lpstr>
      <vt:lpstr>SO 101 SO 101 n Pol</vt:lpstr>
      <vt:lpstr>SO 201 SO 201 h Pol</vt:lpstr>
      <vt:lpstr>SO 201 SO 201 von Pol</vt:lpstr>
      <vt:lpstr>VNON VNON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SO 101 d Pol'!Názvy_tisku</vt:lpstr>
      <vt:lpstr>'SO 101 SO 101 h Pol'!Názvy_tisku</vt:lpstr>
      <vt:lpstr>'SO 101 SO 101 n Pol'!Názvy_tisku</vt:lpstr>
      <vt:lpstr>'SO 201 SO 201 h Pol'!Názvy_tisku</vt:lpstr>
      <vt:lpstr>'SO 201 SO 201 von Pol'!Názvy_tisku</vt:lpstr>
      <vt:lpstr>'VNON VNON Pol'!Názvy_tisku</vt:lpstr>
      <vt:lpstr>oadresa</vt:lpstr>
      <vt:lpstr>Stavba!Objednatel</vt:lpstr>
      <vt:lpstr>Stavba!Objekt</vt:lpstr>
      <vt:lpstr>'SO 101 SO 101 d Pol'!Oblast_tisku</vt:lpstr>
      <vt:lpstr>'SO 101 SO 101 h Pol'!Oblast_tisku</vt:lpstr>
      <vt:lpstr>'SO 101 SO 101 n Pol'!Oblast_tisku</vt:lpstr>
      <vt:lpstr>'SO 201 SO 201 h Pol'!Oblast_tisku</vt:lpstr>
      <vt:lpstr>'SO 201 SO 201 von Pol'!Oblast_tisku</vt:lpstr>
      <vt:lpstr>Stavba!Oblast_tisku</vt:lpstr>
      <vt:lpstr>'VNON VNON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AKPR</cp:lastModifiedBy>
  <cp:lastPrinted>2019-03-19T12:27:02Z</cp:lastPrinted>
  <dcterms:created xsi:type="dcterms:W3CDTF">2009-04-08T07:15:50Z</dcterms:created>
  <dcterms:modified xsi:type="dcterms:W3CDTF">2024-01-22T08:58:15Z</dcterms:modified>
</cp:coreProperties>
</file>