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ROSL~1.PAJ\AppData\Local\Temp\MicrosoftEdgeDownloads\70b6004d-d4c9-44f2-8010-3c27ba57ea45\"/>
    </mc:Choice>
  </mc:AlternateContent>
  <xr:revisionPtr revIDLastSave="0" documentId="13_ncr:1_{FF56DACB-A515-4143-80D9-8D4FCC00E3F0}" xr6:coauthVersionLast="36" xr6:coauthVersionMax="36" xr10:uidLastSave="{00000000-0000-0000-0000-000000000000}"/>
  <bookViews>
    <workbookView xWindow="0" yWindow="0" windowWidth="28800" windowHeight="14025" firstSheet="1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0 2021038-001 Pol" sheetId="12" r:id="rId4"/>
    <sheet name="010 2021038-002 Pol" sheetId="13" r:id="rId5"/>
    <sheet name="010 2021038-003 Pol" sheetId="14" r:id="rId6"/>
    <sheet name="010 2021038-004 Pol" sheetId="15" r:id="rId7"/>
    <sheet name="010 2021038-005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'010 2021038-001 Pol'!$1:$7</definedName>
    <definedName name="_xlnm.Print_Titles" localSheetId="4">'010 2021038-002 Pol'!$1:$7</definedName>
    <definedName name="_xlnm.Print_Titles" localSheetId="5">'010 2021038-003 Pol'!$1:$7</definedName>
    <definedName name="_xlnm.Print_Titles" localSheetId="6">'010 2021038-004 Pol'!$1:$7</definedName>
    <definedName name="_xlnm.Print_Titles" localSheetId="7">'010 2021038-005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'010 2021038-001 Pol'!$A$1:$Y$495</definedName>
    <definedName name="_xlnm.Print_Area" localSheetId="4">'010 2021038-002 Pol'!$A$1:$Y$206</definedName>
    <definedName name="_xlnm.Print_Area" localSheetId="5">'010 2021038-003 Pol'!$A$1:$Y$60</definedName>
    <definedName name="_xlnm.Print_Area" localSheetId="6">'010 2021038-004 Pol'!$A$1:$Y$70</definedName>
    <definedName name="_xlnm.Print_Area" localSheetId="7">'010 2021038-005 Pol'!$A$1:$Y$145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6" i="1" l="1"/>
  <c r="G9" i="16"/>
  <c r="I9" i="16"/>
  <c r="K9" i="16"/>
  <c r="M9" i="16"/>
  <c r="O9" i="16"/>
  <c r="Q9" i="16"/>
  <c r="V9" i="16"/>
  <c r="G10" i="16"/>
  <c r="M10" i="16" s="1"/>
  <c r="I10" i="16"/>
  <c r="K10" i="16"/>
  <c r="O10" i="16"/>
  <c r="Q10" i="16"/>
  <c r="V10" i="16"/>
  <c r="G12" i="16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O35" i="16"/>
  <c r="Q35" i="16"/>
  <c r="V35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6" i="16"/>
  <c r="M46" i="16" s="1"/>
  <c r="I46" i="16"/>
  <c r="K46" i="16"/>
  <c r="O46" i="16"/>
  <c r="Q46" i="16"/>
  <c r="V46" i="16"/>
  <c r="G47" i="16"/>
  <c r="I47" i="16"/>
  <c r="K47" i="16"/>
  <c r="M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3" i="16"/>
  <c r="M63" i="16" s="1"/>
  <c r="I63" i="16"/>
  <c r="K63" i="16"/>
  <c r="O63" i="16"/>
  <c r="Q63" i="16"/>
  <c r="V63" i="16"/>
  <c r="G64" i="16"/>
  <c r="I64" i="16"/>
  <c r="K64" i="16"/>
  <c r="M64" i="16"/>
  <c r="O64" i="16"/>
  <c r="Q64" i="16"/>
  <c r="V64" i="16"/>
  <c r="G65" i="16"/>
  <c r="M65" i="16" s="1"/>
  <c r="I65" i="16"/>
  <c r="K65" i="16"/>
  <c r="O65" i="16"/>
  <c r="Q65" i="16"/>
  <c r="V65" i="16"/>
  <c r="G66" i="16"/>
  <c r="I66" i="16"/>
  <c r="K66" i="16"/>
  <c r="M66" i="16"/>
  <c r="O66" i="16"/>
  <c r="Q66" i="16"/>
  <c r="V66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I81" i="16"/>
  <c r="K81" i="16"/>
  <c r="M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6" i="16"/>
  <c r="M86" i="16" s="1"/>
  <c r="I86" i="16"/>
  <c r="K86" i="16"/>
  <c r="O86" i="16"/>
  <c r="Q86" i="16"/>
  <c r="V86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I91" i="16"/>
  <c r="K91" i="16"/>
  <c r="M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8" i="16"/>
  <c r="I98" i="16"/>
  <c r="K98" i="16"/>
  <c r="M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8" i="16"/>
  <c r="I108" i="16"/>
  <c r="K108" i="16"/>
  <c r="M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I115" i="16"/>
  <c r="K115" i="16"/>
  <c r="M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M123" i="16" s="1"/>
  <c r="I123" i="16"/>
  <c r="K123" i="16"/>
  <c r="O123" i="16"/>
  <c r="Q123" i="16"/>
  <c r="V123" i="16"/>
  <c r="G127" i="16"/>
  <c r="M127" i="16" s="1"/>
  <c r="I127" i="16"/>
  <c r="K127" i="16"/>
  <c r="O127" i="16"/>
  <c r="Q127" i="16"/>
  <c r="V127" i="16"/>
  <c r="G129" i="16"/>
  <c r="I129" i="16"/>
  <c r="K129" i="16"/>
  <c r="O129" i="16"/>
  <c r="Q129" i="16"/>
  <c r="Q128" i="16" s="1"/>
  <c r="V129" i="16"/>
  <c r="G130" i="16"/>
  <c r="M130" i="16" s="1"/>
  <c r="I130" i="16"/>
  <c r="K130" i="16"/>
  <c r="K128" i="16" s="1"/>
  <c r="O130" i="16"/>
  <c r="Q130" i="16"/>
  <c r="V130" i="16"/>
  <c r="G131" i="16"/>
  <c r="M131" i="16" s="1"/>
  <c r="I131" i="16"/>
  <c r="K131" i="16"/>
  <c r="O131" i="16"/>
  <c r="O128" i="16" s="1"/>
  <c r="Q131" i="16"/>
  <c r="V131" i="16"/>
  <c r="G132" i="16"/>
  <c r="I74" i="1" s="1"/>
  <c r="O132" i="16"/>
  <c r="G133" i="16"/>
  <c r="M133" i="16" s="1"/>
  <c r="M132" i="16" s="1"/>
  <c r="I133" i="16"/>
  <c r="I132" i="16" s="1"/>
  <c r="K133" i="16"/>
  <c r="K132" i="16" s="1"/>
  <c r="O133" i="16"/>
  <c r="Q133" i="16"/>
  <c r="Q132" i="16" s="1"/>
  <c r="V133" i="16"/>
  <c r="V132" i="16" s="1"/>
  <c r="V135" i="16"/>
  <c r="G136" i="16"/>
  <c r="M136" i="16" s="1"/>
  <c r="M135" i="16" s="1"/>
  <c r="I136" i="16"/>
  <c r="I135" i="16" s="1"/>
  <c r="K136" i="16"/>
  <c r="K135" i="16" s="1"/>
  <c r="O136" i="16"/>
  <c r="O135" i="16" s="1"/>
  <c r="Q136" i="16"/>
  <c r="Q135" i="16" s="1"/>
  <c r="V136" i="16"/>
  <c r="G138" i="16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M141" i="16" s="1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AE144" i="16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M19" i="15" s="1"/>
  <c r="I19" i="15"/>
  <c r="K19" i="15"/>
  <c r="O19" i="15"/>
  <c r="Q19" i="15"/>
  <c r="V19" i="15"/>
  <c r="G20" i="15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AE69" i="15"/>
  <c r="F45" i="1" s="1"/>
  <c r="G9" i="14"/>
  <c r="I9" i="14"/>
  <c r="K9" i="14"/>
  <c r="M9" i="14"/>
  <c r="O9" i="14"/>
  <c r="Q9" i="14"/>
  <c r="V9" i="14"/>
  <c r="G12" i="14"/>
  <c r="M12" i="14" s="1"/>
  <c r="I12" i="14"/>
  <c r="K12" i="14"/>
  <c r="O12" i="14"/>
  <c r="Q12" i="14"/>
  <c r="V12" i="14"/>
  <c r="G15" i="14"/>
  <c r="M15" i="14" s="1"/>
  <c r="I15" i="14"/>
  <c r="K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7" i="14"/>
  <c r="I27" i="14"/>
  <c r="K27" i="14"/>
  <c r="K25" i="14" s="1"/>
  <c r="M27" i="14"/>
  <c r="O27" i="14"/>
  <c r="Q27" i="14"/>
  <c r="V27" i="14"/>
  <c r="G28" i="14"/>
  <c r="G25" i="14" s="1"/>
  <c r="I79" i="1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1" i="14"/>
  <c r="I31" i="14"/>
  <c r="K31" i="14"/>
  <c r="M31" i="14"/>
  <c r="O31" i="14"/>
  <c r="Q31" i="14"/>
  <c r="V31" i="14"/>
  <c r="G34" i="14"/>
  <c r="M34" i="14" s="1"/>
  <c r="I34" i="14"/>
  <c r="K34" i="14"/>
  <c r="O34" i="14"/>
  <c r="Q34" i="14"/>
  <c r="V34" i="14"/>
  <c r="G35" i="14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1" i="14"/>
  <c r="M51" i="14" s="1"/>
  <c r="I51" i="14"/>
  <c r="K51" i="14"/>
  <c r="K49" i="14" s="1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AE59" i="14"/>
  <c r="F39" i="1" s="1"/>
  <c r="BA25" i="13"/>
  <c r="BA13" i="13"/>
  <c r="BA10" i="13"/>
  <c r="G9" i="13"/>
  <c r="M9" i="13" s="1"/>
  <c r="I9" i="13"/>
  <c r="K9" i="13"/>
  <c r="O9" i="13"/>
  <c r="Q9" i="13"/>
  <c r="V9" i="13"/>
  <c r="G12" i="13"/>
  <c r="I12" i="13"/>
  <c r="K12" i="13"/>
  <c r="M12" i="13"/>
  <c r="O12" i="13"/>
  <c r="Q12" i="13"/>
  <c r="V12" i="13"/>
  <c r="G15" i="13"/>
  <c r="I15" i="13"/>
  <c r="K15" i="13"/>
  <c r="O15" i="13"/>
  <c r="Q15" i="13"/>
  <c r="V15" i="13"/>
  <c r="G18" i="13"/>
  <c r="I18" i="13"/>
  <c r="K18" i="13"/>
  <c r="M18" i="13"/>
  <c r="O18" i="13"/>
  <c r="Q18" i="13"/>
  <c r="V18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9" i="13"/>
  <c r="I29" i="13"/>
  <c r="K29" i="13"/>
  <c r="M29" i="13"/>
  <c r="O29" i="13"/>
  <c r="Q29" i="13"/>
  <c r="V29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6" i="13"/>
  <c r="I36" i="13"/>
  <c r="K36" i="13"/>
  <c r="M36" i="13"/>
  <c r="O36" i="13"/>
  <c r="Q36" i="13"/>
  <c r="V36" i="13"/>
  <c r="G39" i="13"/>
  <c r="M39" i="13" s="1"/>
  <c r="I39" i="13"/>
  <c r="K39" i="13"/>
  <c r="O39" i="13"/>
  <c r="Q39" i="13"/>
  <c r="V39" i="13"/>
  <c r="G42" i="13"/>
  <c r="I42" i="13"/>
  <c r="K42" i="13"/>
  <c r="M42" i="13"/>
  <c r="O42" i="13"/>
  <c r="Q42" i="13"/>
  <c r="V42" i="13"/>
  <c r="G45" i="13"/>
  <c r="I45" i="13"/>
  <c r="K45" i="13"/>
  <c r="M45" i="13"/>
  <c r="O45" i="13"/>
  <c r="Q45" i="13"/>
  <c r="V45" i="13"/>
  <c r="G48" i="13"/>
  <c r="I48" i="13"/>
  <c r="K48" i="13"/>
  <c r="M48" i="13"/>
  <c r="O48" i="13"/>
  <c r="Q48" i="13"/>
  <c r="V48" i="13"/>
  <c r="G51" i="13"/>
  <c r="M51" i="13" s="1"/>
  <c r="I51" i="13"/>
  <c r="K51" i="13"/>
  <c r="O51" i="13"/>
  <c r="Q51" i="13"/>
  <c r="V51" i="13"/>
  <c r="G54" i="13"/>
  <c r="M54" i="13" s="1"/>
  <c r="I54" i="13"/>
  <c r="K54" i="13"/>
  <c r="O54" i="13"/>
  <c r="Q54" i="13"/>
  <c r="V54" i="13"/>
  <c r="G57" i="13"/>
  <c r="M57" i="13" s="1"/>
  <c r="I57" i="13"/>
  <c r="K57" i="13"/>
  <c r="O57" i="13"/>
  <c r="Q57" i="13"/>
  <c r="V57" i="13"/>
  <c r="G60" i="13"/>
  <c r="I60" i="13"/>
  <c r="K60" i="13"/>
  <c r="M60" i="13"/>
  <c r="O60" i="13"/>
  <c r="Q60" i="13"/>
  <c r="V60" i="13"/>
  <c r="G61" i="13"/>
  <c r="M61" i="13" s="1"/>
  <c r="I61" i="13"/>
  <c r="K61" i="13"/>
  <c r="O61" i="13"/>
  <c r="Q61" i="13"/>
  <c r="V61" i="13"/>
  <c r="G63" i="13"/>
  <c r="I63" i="13"/>
  <c r="K63" i="13"/>
  <c r="M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85" i="13"/>
  <c r="I85" i="13"/>
  <c r="K85" i="13"/>
  <c r="M85" i="13"/>
  <c r="O85" i="13"/>
  <c r="Q85" i="13"/>
  <c r="V85" i="13"/>
  <c r="G86" i="13"/>
  <c r="I86" i="13"/>
  <c r="K86" i="13"/>
  <c r="M86" i="13"/>
  <c r="O86" i="13"/>
  <c r="Q86" i="13"/>
  <c r="V86" i="13"/>
  <c r="G89" i="13"/>
  <c r="M89" i="13" s="1"/>
  <c r="I89" i="13"/>
  <c r="K89" i="13"/>
  <c r="O89" i="13"/>
  <c r="Q89" i="13"/>
  <c r="V89" i="13"/>
  <c r="G92" i="13"/>
  <c r="I92" i="13"/>
  <c r="K92" i="13"/>
  <c r="M92" i="13"/>
  <c r="O92" i="13"/>
  <c r="Q92" i="13"/>
  <c r="V92" i="13"/>
  <c r="G95" i="13"/>
  <c r="M95" i="13" s="1"/>
  <c r="I95" i="13"/>
  <c r="K95" i="13"/>
  <c r="O95" i="13"/>
  <c r="Q95" i="13"/>
  <c r="V95" i="13"/>
  <c r="G98" i="13"/>
  <c r="M98" i="13" s="1"/>
  <c r="I98" i="13"/>
  <c r="K98" i="13"/>
  <c r="O98" i="13"/>
  <c r="Q98" i="13"/>
  <c r="V98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3" i="13"/>
  <c r="I123" i="13"/>
  <c r="K123" i="13"/>
  <c r="M123" i="13"/>
  <c r="O123" i="13"/>
  <c r="Q123" i="13"/>
  <c r="V123" i="13"/>
  <c r="G125" i="13"/>
  <c r="M125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M127" i="13" s="1"/>
  <c r="I127" i="13"/>
  <c r="K127" i="13"/>
  <c r="O127" i="13"/>
  <c r="Q127" i="13"/>
  <c r="V127" i="13"/>
  <c r="G129" i="13"/>
  <c r="M129" i="13" s="1"/>
  <c r="I129" i="13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3" i="13"/>
  <c r="I133" i="13"/>
  <c r="K133" i="13"/>
  <c r="M133" i="13"/>
  <c r="O133" i="13"/>
  <c r="Q133" i="13"/>
  <c r="V133" i="13"/>
  <c r="G134" i="13"/>
  <c r="I134" i="13"/>
  <c r="K134" i="13"/>
  <c r="M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I137" i="13"/>
  <c r="K137" i="13"/>
  <c r="M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I152" i="13"/>
  <c r="K152" i="13"/>
  <c r="M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I160" i="13"/>
  <c r="K160" i="13"/>
  <c r="M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I162" i="13"/>
  <c r="K162" i="13"/>
  <c r="M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I164" i="13"/>
  <c r="K164" i="13"/>
  <c r="M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I174" i="13"/>
  <c r="K174" i="13"/>
  <c r="M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I188" i="13"/>
  <c r="K188" i="13"/>
  <c r="M188" i="13"/>
  <c r="O188" i="13"/>
  <c r="Q188" i="13"/>
  <c r="V188" i="13"/>
  <c r="G189" i="13"/>
  <c r="M189" i="13" s="1"/>
  <c r="I189" i="13"/>
  <c r="K189" i="13"/>
  <c r="O189" i="13"/>
  <c r="Q189" i="13"/>
  <c r="V189" i="13"/>
  <c r="G191" i="13"/>
  <c r="I81" i="1" s="1"/>
  <c r="G192" i="13"/>
  <c r="M192" i="13" s="1"/>
  <c r="I192" i="13"/>
  <c r="K192" i="13"/>
  <c r="K191" i="13" s="1"/>
  <c r="O192" i="13"/>
  <c r="O191" i="13" s="1"/>
  <c r="Q192" i="13"/>
  <c r="V192" i="13"/>
  <c r="V191" i="13" s="1"/>
  <c r="G193" i="13"/>
  <c r="I193" i="13"/>
  <c r="K193" i="13"/>
  <c r="M193" i="13"/>
  <c r="O193" i="13"/>
  <c r="Q193" i="13"/>
  <c r="V193" i="13"/>
  <c r="G196" i="13"/>
  <c r="M196" i="13" s="1"/>
  <c r="I196" i="13"/>
  <c r="K196" i="13"/>
  <c r="O196" i="13"/>
  <c r="O195" i="13" s="1"/>
  <c r="Q196" i="13"/>
  <c r="V196" i="13"/>
  <c r="G197" i="13"/>
  <c r="M197" i="13" s="1"/>
  <c r="I197" i="13"/>
  <c r="K197" i="13"/>
  <c r="O197" i="13"/>
  <c r="Q197" i="13"/>
  <c r="V197" i="13"/>
  <c r="G198" i="13"/>
  <c r="I198" i="13"/>
  <c r="K198" i="13"/>
  <c r="M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I200" i="13"/>
  <c r="K200" i="13"/>
  <c r="M200" i="13"/>
  <c r="O200" i="13"/>
  <c r="Q200" i="13"/>
  <c r="V200" i="13"/>
  <c r="G201" i="13"/>
  <c r="I201" i="13"/>
  <c r="K201" i="13"/>
  <c r="M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AE205" i="13"/>
  <c r="F43" i="1" s="1"/>
  <c r="BA418" i="12"/>
  <c r="BA390" i="12"/>
  <c r="BA197" i="12"/>
  <c r="BA182" i="12"/>
  <c r="BA108" i="12"/>
  <c r="BA98" i="12"/>
  <c r="G9" i="12"/>
  <c r="M9" i="12" s="1"/>
  <c r="I9" i="12"/>
  <c r="K9" i="12"/>
  <c r="O9" i="12"/>
  <c r="Q9" i="12"/>
  <c r="V9" i="12"/>
  <c r="G12" i="12"/>
  <c r="I12" i="12"/>
  <c r="K12" i="12"/>
  <c r="O12" i="12"/>
  <c r="Q12" i="12"/>
  <c r="V12" i="12"/>
  <c r="G16" i="12"/>
  <c r="M16" i="12" s="1"/>
  <c r="I16" i="12"/>
  <c r="K16" i="12"/>
  <c r="O16" i="12"/>
  <c r="Q16" i="12"/>
  <c r="V16" i="12"/>
  <c r="G20" i="12"/>
  <c r="M20" i="12" s="1"/>
  <c r="I20" i="12"/>
  <c r="K20" i="12"/>
  <c r="O20" i="12"/>
  <c r="Q20" i="12"/>
  <c r="V20" i="12"/>
  <c r="G25" i="12"/>
  <c r="M25" i="12" s="1"/>
  <c r="I25" i="12"/>
  <c r="K25" i="12"/>
  <c r="O25" i="12"/>
  <c r="Q25" i="12"/>
  <c r="V25" i="12"/>
  <c r="G40" i="12"/>
  <c r="M40" i="12" s="1"/>
  <c r="I40" i="12"/>
  <c r="K40" i="12"/>
  <c r="O40" i="12"/>
  <c r="Q40" i="12"/>
  <c r="V40" i="12"/>
  <c r="G50" i="12"/>
  <c r="M50" i="12" s="1"/>
  <c r="I50" i="12"/>
  <c r="K50" i="12"/>
  <c r="O50" i="12"/>
  <c r="Q50" i="12"/>
  <c r="V50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92" i="12"/>
  <c r="M92" i="12" s="1"/>
  <c r="I92" i="12"/>
  <c r="K92" i="12"/>
  <c r="O92" i="12"/>
  <c r="Q92" i="12"/>
  <c r="V92" i="12"/>
  <c r="G97" i="12"/>
  <c r="M97" i="12" s="1"/>
  <c r="I97" i="12"/>
  <c r="K97" i="12"/>
  <c r="K66" i="12" s="1"/>
  <c r="O97" i="12"/>
  <c r="Q97" i="12"/>
  <c r="V97" i="12"/>
  <c r="G107" i="12"/>
  <c r="I107" i="12"/>
  <c r="K107" i="12"/>
  <c r="M107" i="12"/>
  <c r="O107" i="12"/>
  <c r="Q107" i="12"/>
  <c r="V107" i="12"/>
  <c r="G128" i="12"/>
  <c r="M128" i="12" s="1"/>
  <c r="I128" i="12"/>
  <c r="K128" i="12"/>
  <c r="O128" i="12"/>
  <c r="Q128" i="12"/>
  <c r="V128" i="12"/>
  <c r="G149" i="12"/>
  <c r="M149" i="12" s="1"/>
  <c r="M148" i="12" s="1"/>
  <c r="I149" i="12"/>
  <c r="I148" i="12" s="1"/>
  <c r="K149" i="12"/>
  <c r="K148" i="12" s="1"/>
  <c r="O149" i="12"/>
  <c r="O148" i="12" s="1"/>
  <c r="Q149" i="12"/>
  <c r="Q148" i="12" s="1"/>
  <c r="V149" i="12"/>
  <c r="V148" i="12" s="1"/>
  <c r="G151" i="12"/>
  <c r="M151" i="12" s="1"/>
  <c r="I151" i="12"/>
  <c r="K151" i="12"/>
  <c r="O151" i="12"/>
  <c r="Q151" i="12"/>
  <c r="V151" i="12"/>
  <c r="G156" i="12"/>
  <c r="M156" i="12" s="1"/>
  <c r="I156" i="12"/>
  <c r="K156" i="12"/>
  <c r="O156" i="12"/>
  <c r="Q156" i="12"/>
  <c r="V156" i="12"/>
  <c r="G161" i="12"/>
  <c r="M161" i="12" s="1"/>
  <c r="I161" i="12"/>
  <c r="K161" i="12"/>
  <c r="O161" i="12"/>
  <c r="Q161" i="12"/>
  <c r="V161" i="12"/>
  <c r="V150" i="12" s="1"/>
  <c r="G167" i="12"/>
  <c r="M167" i="12" s="1"/>
  <c r="I167" i="12"/>
  <c r="K167" i="12"/>
  <c r="O167" i="12"/>
  <c r="O166" i="12" s="1"/>
  <c r="Q167" i="12"/>
  <c r="V167" i="12"/>
  <c r="G168" i="12"/>
  <c r="M168" i="12" s="1"/>
  <c r="I168" i="12"/>
  <c r="K168" i="12"/>
  <c r="O168" i="12"/>
  <c r="Q168" i="12"/>
  <c r="V168" i="12"/>
  <c r="G169" i="12"/>
  <c r="I169" i="12"/>
  <c r="K169" i="12"/>
  <c r="K166" i="12" s="1"/>
  <c r="M169" i="12"/>
  <c r="O169" i="12"/>
  <c r="Q169" i="12"/>
  <c r="V169" i="12"/>
  <c r="G171" i="12"/>
  <c r="M171" i="12" s="1"/>
  <c r="I171" i="12"/>
  <c r="K171" i="12"/>
  <c r="O171" i="12"/>
  <c r="O170" i="12" s="1"/>
  <c r="Q171" i="12"/>
  <c r="V171" i="12"/>
  <c r="G174" i="12"/>
  <c r="M174" i="12" s="1"/>
  <c r="I174" i="12"/>
  <c r="K174" i="12"/>
  <c r="O174" i="12"/>
  <c r="Q174" i="12"/>
  <c r="Q170" i="12" s="1"/>
  <c r="V174" i="12"/>
  <c r="V175" i="12"/>
  <c r="G176" i="12"/>
  <c r="G175" i="12" s="1"/>
  <c r="I70" i="1" s="1"/>
  <c r="I176" i="12"/>
  <c r="I175" i="12" s="1"/>
  <c r="K176" i="12"/>
  <c r="K175" i="12" s="1"/>
  <c r="O176" i="12"/>
  <c r="O175" i="12" s="1"/>
  <c r="Q176" i="12"/>
  <c r="Q175" i="12" s="1"/>
  <c r="V176" i="12"/>
  <c r="G181" i="12"/>
  <c r="M181" i="12" s="1"/>
  <c r="I181" i="12"/>
  <c r="K181" i="12"/>
  <c r="O181" i="12"/>
  <c r="Q181" i="12"/>
  <c r="V181" i="12"/>
  <c r="G196" i="12"/>
  <c r="I196" i="12"/>
  <c r="K196" i="12"/>
  <c r="M196" i="12"/>
  <c r="O196" i="12"/>
  <c r="Q196" i="12"/>
  <c r="V196" i="12"/>
  <c r="G204" i="12"/>
  <c r="M204" i="12" s="1"/>
  <c r="I204" i="12"/>
  <c r="K204" i="12"/>
  <c r="O204" i="12"/>
  <c r="Q204" i="12"/>
  <c r="V204" i="12"/>
  <c r="G209" i="12"/>
  <c r="I209" i="12"/>
  <c r="K209" i="12"/>
  <c r="O209" i="12"/>
  <c r="Q209" i="12"/>
  <c r="V209" i="12"/>
  <c r="G212" i="12"/>
  <c r="M212" i="12" s="1"/>
  <c r="I212" i="12"/>
  <c r="K212" i="12"/>
  <c r="O212" i="12"/>
  <c r="Q212" i="12"/>
  <c r="V212" i="12"/>
  <c r="G217" i="12"/>
  <c r="M217" i="12" s="1"/>
  <c r="I217" i="12"/>
  <c r="K217" i="12"/>
  <c r="O217" i="12"/>
  <c r="Q217" i="12"/>
  <c r="V217" i="12"/>
  <c r="G222" i="12"/>
  <c r="M222" i="12" s="1"/>
  <c r="I222" i="12"/>
  <c r="K222" i="12"/>
  <c r="O222" i="12"/>
  <c r="Q222" i="12"/>
  <c r="V222" i="12"/>
  <c r="G227" i="12"/>
  <c r="M227" i="12" s="1"/>
  <c r="I227" i="12"/>
  <c r="K227" i="12"/>
  <c r="O227" i="12"/>
  <c r="Q227" i="12"/>
  <c r="V227" i="12"/>
  <c r="G242" i="12"/>
  <c r="M242" i="12" s="1"/>
  <c r="I242" i="12"/>
  <c r="K242" i="12"/>
  <c r="O242" i="12"/>
  <c r="Q242" i="12"/>
  <c r="V242" i="12"/>
  <c r="G244" i="12"/>
  <c r="M244" i="12" s="1"/>
  <c r="I244" i="12"/>
  <c r="K244" i="12"/>
  <c r="O244" i="12"/>
  <c r="Q244" i="12"/>
  <c r="V244" i="12"/>
  <c r="G248" i="12"/>
  <c r="M248" i="12" s="1"/>
  <c r="I248" i="12"/>
  <c r="K248" i="12"/>
  <c r="O248" i="12"/>
  <c r="Q248" i="12"/>
  <c r="V248" i="12"/>
  <c r="G253" i="12"/>
  <c r="M253" i="12" s="1"/>
  <c r="I253" i="12"/>
  <c r="K253" i="12"/>
  <c r="O253" i="12"/>
  <c r="Q253" i="12"/>
  <c r="V253" i="12"/>
  <c r="G258" i="12"/>
  <c r="M258" i="12" s="1"/>
  <c r="I258" i="12"/>
  <c r="K258" i="12"/>
  <c r="O258" i="12"/>
  <c r="Q258" i="12"/>
  <c r="V258" i="12"/>
  <c r="G260" i="12"/>
  <c r="M260" i="12" s="1"/>
  <c r="I260" i="12"/>
  <c r="K260" i="12"/>
  <c r="O260" i="12"/>
  <c r="Q260" i="12"/>
  <c r="V260" i="12"/>
  <c r="G262" i="12"/>
  <c r="M262" i="12" s="1"/>
  <c r="I262" i="12"/>
  <c r="K262" i="12"/>
  <c r="O262" i="12"/>
  <c r="Q262" i="12"/>
  <c r="V262" i="12"/>
  <c r="G269" i="12"/>
  <c r="M269" i="12" s="1"/>
  <c r="I269" i="12"/>
  <c r="K269" i="12"/>
  <c r="O269" i="12"/>
  <c r="Q269" i="12"/>
  <c r="V269" i="12"/>
  <c r="G275" i="12"/>
  <c r="M275" i="12" s="1"/>
  <c r="I275" i="12"/>
  <c r="K275" i="12"/>
  <c r="O275" i="12"/>
  <c r="Q275" i="12"/>
  <c r="V275" i="12"/>
  <c r="G293" i="12"/>
  <c r="I293" i="12"/>
  <c r="K293" i="12"/>
  <c r="M293" i="12"/>
  <c r="O293" i="12"/>
  <c r="Q293" i="12"/>
  <c r="V293" i="12"/>
  <c r="V311" i="12"/>
  <c r="G312" i="12"/>
  <c r="M312" i="12" s="1"/>
  <c r="M311" i="12" s="1"/>
  <c r="I312" i="12"/>
  <c r="I311" i="12" s="1"/>
  <c r="K312" i="12"/>
  <c r="K311" i="12" s="1"/>
  <c r="O312" i="12"/>
  <c r="O311" i="12" s="1"/>
  <c r="Q312" i="12"/>
  <c r="Q311" i="12" s="1"/>
  <c r="V312" i="12"/>
  <c r="I314" i="12"/>
  <c r="G315" i="12"/>
  <c r="I315" i="12"/>
  <c r="K315" i="12"/>
  <c r="M315" i="12"/>
  <c r="O315" i="12"/>
  <c r="Q315" i="12"/>
  <c r="V315" i="12"/>
  <c r="G317" i="12"/>
  <c r="M317" i="12" s="1"/>
  <c r="I317" i="12"/>
  <c r="K317" i="12"/>
  <c r="O317" i="12"/>
  <c r="Q317" i="12"/>
  <c r="V317" i="12"/>
  <c r="G319" i="12"/>
  <c r="M319" i="12" s="1"/>
  <c r="I319" i="12"/>
  <c r="K319" i="12"/>
  <c r="O319" i="12"/>
  <c r="Q319" i="12"/>
  <c r="V319" i="12"/>
  <c r="G323" i="12"/>
  <c r="M323" i="12" s="1"/>
  <c r="I323" i="12"/>
  <c r="K323" i="12"/>
  <c r="O323" i="12"/>
  <c r="Q323" i="12"/>
  <c r="V323" i="12"/>
  <c r="G327" i="12"/>
  <c r="M327" i="12" s="1"/>
  <c r="I327" i="12"/>
  <c r="K327" i="12"/>
  <c r="O327" i="12"/>
  <c r="Q327" i="12"/>
  <c r="V327" i="12"/>
  <c r="G329" i="12"/>
  <c r="I329" i="12"/>
  <c r="K329" i="12"/>
  <c r="M329" i="12"/>
  <c r="O329" i="12"/>
  <c r="Q329" i="12"/>
  <c r="V329" i="12"/>
  <c r="G333" i="12"/>
  <c r="M333" i="12" s="1"/>
  <c r="I333" i="12"/>
  <c r="K333" i="12"/>
  <c r="O333" i="12"/>
  <c r="Q333" i="12"/>
  <c r="V333" i="12"/>
  <c r="Q335" i="12"/>
  <c r="G336" i="12"/>
  <c r="I336" i="12"/>
  <c r="K336" i="12"/>
  <c r="K335" i="12" s="1"/>
  <c r="M336" i="12"/>
  <c r="O336" i="12"/>
  <c r="Q336" i="12"/>
  <c r="V336" i="12"/>
  <c r="V335" i="12" s="1"/>
  <c r="G337" i="12"/>
  <c r="G335" i="12" s="1"/>
  <c r="I337" i="12"/>
  <c r="K337" i="12"/>
  <c r="O337" i="12"/>
  <c r="Q337" i="12"/>
  <c r="V337" i="12"/>
  <c r="G338" i="12"/>
  <c r="M338" i="12" s="1"/>
  <c r="I338" i="12"/>
  <c r="I335" i="12" s="1"/>
  <c r="K338" i="12"/>
  <c r="O338" i="12"/>
  <c r="Q338" i="12"/>
  <c r="V338" i="12"/>
  <c r="G341" i="12"/>
  <c r="I341" i="12"/>
  <c r="K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I345" i="12"/>
  <c r="K345" i="12"/>
  <c r="M345" i="12"/>
  <c r="O345" i="12"/>
  <c r="Q345" i="12"/>
  <c r="V345" i="12"/>
  <c r="G347" i="12"/>
  <c r="M347" i="12" s="1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4" i="12"/>
  <c r="I354" i="12"/>
  <c r="K354" i="12"/>
  <c r="M354" i="12"/>
  <c r="O354" i="12"/>
  <c r="Q354" i="12"/>
  <c r="V354" i="12"/>
  <c r="V353" i="12" s="1"/>
  <c r="G372" i="12"/>
  <c r="M372" i="12" s="1"/>
  <c r="I372" i="12"/>
  <c r="K372" i="12"/>
  <c r="O372" i="12"/>
  <c r="Q372" i="12"/>
  <c r="V372" i="12"/>
  <c r="G376" i="12"/>
  <c r="M376" i="12" s="1"/>
  <c r="I376" i="12"/>
  <c r="K376" i="12"/>
  <c r="O376" i="12"/>
  <c r="Q376" i="12"/>
  <c r="V376" i="12"/>
  <c r="G379" i="12"/>
  <c r="M379" i="12" s="1"/>
  <c r="I379" i="12"/>
  <c r="K379" i="12"/>
  <c r="O379" i="12"/>
  <c r="Q379" i="12"/>
  <c r="V379" i="12"/>
  <c r="Q381" i="12"/>
  <c r="G382" i="12"/>
  <c r="I382" i="12"/>
  <c r="K382" i="12"/>
  <c r="M382" i="12"/>
  <c r="O382" i="12"/>
  <c r="Q382" i="12"/>
  <c r="V382" i="12"/>
  <c r="G384" i="12"/>
  <c r="M384" i="12" s="1"/>
  <c r="I384" i="12"/>
  <c r="K384" i="12"/>
  <c r="O384" i="12"/>
  <c r="Q384" i="12"/>
  <c r="V384" i="12"/>
  <c r="G386" i="12"/>
  <c r="I386" i="12"/>
  <c r="K386" i="12"/>
  <c r="O386" i="12"/>
  <c r="Q386" i="12"/>
  <c r="V386" i="12"/>
  <c r="G389" i="12"/>
  <c r="M389" i="12" s="1"/>
  <c r="I389" i="12"/>
  <c r="K389" i="12"/>
  <c r="O389" i="12"/>
  <c r="Q389" i="12"/>
  <c r="V389" i="12"/>
  <c r="G392" i="12"/>
  <c r="M392" i="12" s="1"/>
  <c r="I392" i="12"/>
  <c r="K392" i="12"/>
  <c r="O392" i="12"/>
  <c r="Q392" i="12"/>
  <c r="V392" i="12"/>
  <c r="G395" i="12"/>
  <c r="M395" i="12" s="1"/>
  <c r="I395" i="12"/>
  <c r="K395" i="12"/>
  <c r="O395" i="12"/>
  <c r="Q395" i="12"/>
  <c r="V395" i="12"/>
  <c r="G399" i="12"/>
  <c r="M399" i="12" s="1"/>
  <c r="I399" i="12"/>
  <c r="K399" i="12"/>
  <c r="O399" i="12"/>
  <c r="Q399" i="12"/>
  <c r="V399" i="12"/>
  <c r="G417" i="12"/>
  <c r="M417" i="12" s="1"/>
  <c r="I417" i="12"/>
  <c r="K417" i="12"/>
  <c r="O417" i="12"/>
  <c r="Q417" i="12"/>
  <c r="V417" i="12"/>
  <c r="G441" i="12"/>
  <c r="I441" i="12"/>
  <c r="K441" i="12"/>
  <c r="M441" i="12"/>
  <c r="O441" i="12"/>
  <c r="Q441" i="12"/>
  <c r="V441" i="12"/>
  <c r="G444" i="12"/>
  <c r="M444" i="12" s="1"/>
  <c r="I444" i="12"/>
  <c r="K444" i="12"/>
  <c r="O444" i="12"/>
  <c r="Q444" i="12"/>
  <c r="V444" i="12"/>
  <c r="G446" i="12"/>
  <c r="M446" i="12" s="1"/>
  <c r="I446" i="12"/>
  <c r="K446" i="12"/>
  <c r="O446" i="12"/>
  <c r="Q446" i="12"/>
  <c r="V446" i="12"/>
  <c r="G448" i="12"/>
  <c r="M448" i="12" s="1"/>
  <c r="I448" i="12"/>
  <c r="I445" i="12" s="1"/>
  <c r="K448" i="12"/>
  <c r="O448" i="12"/>
  <c r="Q448" i="12"/>
  <c r="Q445" i="12" s="1"/>
  <c r="V448" i="12"/>
  <c r="G449" i="12"/>
  <c r="I449" i="12"/>
  <c r="K449" i="12"/>
  <c r="O449" i="12"/>
  <c r="Q449" i="12"/>
  <c r="V449" i="12"/>
  <c r="G451" i="12"/>
  <c r="M451" i="12" s="1"/>
  <c r="M450" i="12" s="1"/>
  <c r="I451" i="12"/>
  <c r="K451" i="12"/>
  <c r="O451" i="12"/>
  <c r="O450" i="12" s="1"/>
  <c r="Q451" i="12"/>
  <c r="Q450" i="12" s="1"/>
  <c r="V451" i="12"/>
  <c r="G475" i="12"/>
  <c r="M475" i="12" s="1"/>
  <c r="I475" i="12"/>
  <c r="K475" i="12"/>
  <c r="O475" i="12"/>
  <c r="Q475" i="12"/>
  <c r="V475" i="12"/>
  <c r="G478" i="12"/>
  <c r="I478" i="12"/>
  <c r="I477" i="12" s="1"/>
  <c r="K478" i="12"/>
  <c r="K477" i="12" s="1"/>
  <c r="O478" i="12"/>
  <c r="O477" i="12" s="1"/>
  <c r="Q478" i="12"/>
  <c r="Q477" i="12" s="1"/>
  <c r="V478" i="12"/>
  <c r="V477" i="12" s="1"/>
  <c r="G480" i="12"/>
  <c r="I480" i="12"/>
  <c r="K480" i="12"/>
  <c r="M480" i="12"/>
  <c r="O480" i="12"/>
  <c r="Q480" i="12"/>
  <c r="V480" i="12"/>
  <c r="G482" i="12"/>
  <c r="M482" i="12" s="1"/>
  <c r="I482" i="12"/>
  <c r="K482" i="12"/>
  <c r="O482" i="12"/>
  <c r="Q482" i="12"/>
  <c r="V482" i="12"/>
  <c r="G483" i="12"/>
  <c r="M483" i="12" s="1"/>
  <c r="I483" i="12"/>
  <c r="I479" i="12" s="1"/>
  <c r="K483" i="12"/>
  <c r="O483" i="12"/>
  <c r="Q483" i="12"/>
  <c r="V483" i="12"/>
  <c r="G484" i="12"/>
  <c r="I484" i="12"/>
  <c r="K484" i="12"/>
  <c r="M484" i="12"/>
  <c r="O484" i="12"/>
  <c r="Q484" i="12"/>
  <c r="V484" i="12"/>
  <c r="G485" i="12"/>
  <c r="M485" i="12" s="1"/>
  <c r="I485" i="12"/>
  <c r="K485" i="12"/>
  <c r="O485" i="12"/>
  <c r="Q485" i="12"/>
  <c r="V485" i="12"/>
  <c r="G486" i="12"/>
  <c r="M486" i="12" s="1"/>
  <c r="I486" i="12"/>
  <c r="K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K479" i="12" s="1"/>
  <c r="O488" i="12"/>
  <c r="Q488" i="12"/>
  <c r="V488" i="12"/>
  <c r="G490" i="12"/>
  <c r="G489" i="12" s="1"/>
  <c r="I490" i="12"/>
  <c r="I489" i="12" s="1"/>
  <c r="K490" i="12"/>
  <c r="K489" i="12" s="1"/>
  <c r="O490" i="12"/>
  <c r="O489" i="12" s="1"/>
  <c r="Q490" i="12"/>
  <c r="Q489" i="12" s="1"/>
  <c r="V490" i="12"/>
  <c r="V489" i="12" s="1"/>
  <c r="G492" i="12"/>
  <c r="M492" i="12" s="1"/>
  <c r="M491" i="12" s="1"/>
  <c r="I492" i="12"/>
  <c r="I491" i="12" s="1"/>
  <c r="K492" i="12"/>
  <c r="K491" i="12" s="1"/>
  <c r="O492" i="12"/>
  <c r="O491" i="12" s="1"/>
  <c r="Q492" i="12"/>
  <c r="Q491" i="12" s="1"/>
  <c r="V492" i="12"/>
  <c r="V491" i="12" s="1"/>
  <c r="AE494" i="12"/>
  <c r="H40" i="1"/>
  <c r="F47" i="1" l="1"/>
  <c r="G23" i="1" s="1"/>
  <c r="K353" i="12"/>
  <c r="G340" i="12"/>
  <c r="I82" i="1" s="1"/>
  <c r="M341" i="12"/>
  <c r="Q82" i="13"/>
  <c r="O137" i="16"/>
  <c r="K8" i="16"/>
  <c r="G137" i="16"/>
  <c r="I67" i="1" s="1"/>
  <c r="M138" i="16"/>
  <c r="M137" i="16" s="1"/>
  <c r="G450" i="12"/>
  <c r="I88" i="1" s="1"/>
  <c r="Q340" i="12"/>
  <c r="I25" i="14"/>
  <c r="O8" i="15"/>
  <c r="G381" i="12"/>
  <c r="I84" i="1" s="1"/>
  <c r="K381" i="12"/>
  <c r="G180" i="12"/>
  <c r="I71" i="1" s="1"/>
  <c r="V180" i="12"/>
  <c r="Q180" i="12"/>
  <c r="G195" i="13"/>
  <c r="V132" i="13"/>
  <c r="K132" i="13"/>
  <c r="G30" i="14"/>
  <c r="I80" i="1" s="1"/>
  <c r="K30" i="14"/>
  <c r="M28" i="14"/>
  <c r="Q25" i="14"/>
  <c r="G128" i="16"/>
  <c r="I87" i="1" s="1"/>
  <c r="M129" i="16"/>
  <c r="F44" i="1"/>
  <c r="M478" i="12"/>
  <c r="M477" i="12" s="1"/>
  <c r="G477" i="12"/>
  <c r="I89" i="1" s="1"/>
  <c r="I340" i="12"/>
  <c r="M12" i="12"/>
  <c r="AF494" i="12"/>
  <c r="K30" i="13"/>
  <c r="Q8" i="15"/>
  <c r="M353" i="12"/>
  <c r="I180" i="12"/>
  <c r="I30" i="14"/>
  <c r="V25" i="14"/>
  <c r="K394" i="12"/>
  <c r="V381" i="12"/>
  <c r="F41" i="1"/>
  <c r="I450" i="12"/>
  <c r="V394" i="12"/>
  <c r="I394" i="12"/>
  <c r="M337" i="12"/>
  <c r="M335" i="12" s="1"/>
  <c r="G314" i="12"/>
  <c r="I73" i="1" s="1"/>
  <c r="V166" i="12"/>
  <c r="G148" i="12"/>
  <c r="I64" i="1" s="1"/>
  <c r="G8" i="12"/>
  <c r="M191" i="13"/>
  <c r="Q132" i="13"/>
  <c r="O30" i="13"/>
  <c r="M15" i="13"/>
  <c r="AF205" i="13"/>
  <c r="G43" i="1" s="1"/>
  <c r="H43" i="1" s="1"/>
  <c r="I43" i="1" s="1"/>
  <c r="I8" i="13"/>
  <c r="O49" i="14"/>
  <c r="V479" i="12"/>
  <c r="Q479" i="12"/>
  <c r="G445" i="12"/>
  <c r="I86" i="1" s="1"/>
  <c r="V445" i="12"/>
  <c r="K445" i="12"/>
  <c r="Q394" i="12"/>
  <c r="I381" i="12"/>
  <c r="O381" i="12"/>
  <c r="Q353" i="12"/>
  <c r="I353" i="12"/>
  <c r="O314" i="12"/>
  <c r="V314" i="12"/>
  <c r="K314" i="12"/>
  <c r="O180" i="12"/>
  <c r="I170" i="12"/>
  <c r="I166" i="12"/>
  <c r="K150" i="12"/>
  <c r="Q150" i="12"/>
  <c r="M150" i="12"/>
  <c r="V66" i="12"/>
  <c r="I66" i="12"/>
  <c r="V8" i="12"/>
  <c r="I8" i="12"/>
  <c r="V195" i="13"/>
  <c r="I195" i="13"/>
  <c r="O82" i="13"/>
  <c r="V82" i="13"/>
  <c r="I82" i="13"/>
  <c r="O8" i="13"/>
  <c r="Q49" i="14"/>
  <c r="V30" i="14"/>
  <c r="G8" i="16"/>
  <c r="Q8" i="16"/>
  <c r="I8" i="16"/>
  <c r="F42" i="1"/>
  <c r="O479" i="12"/>
  <c r="G479" i="12"/>
  <c r="I92" i="1" s="1"/>
  <c r="V450" i="12"/>
  <c r="K450" i="12"/>
  <c r="O445" i="12"/>
  <c r="O394" i="12"/>
  <c r="O353" i="12"/>
  <c r="O340" i="12"/>
  <c r="V340" i="12"/>
  <c r="K340" i="12"/>
  <c r="O335" i="12"/>
  <c r="Q314" i="12"/>
  <c r="K180" i="12"/>
  <c r="V170" i="12"/>
  <c r="K170" i="12"/>
  <c r="M170" i="12"/>
  <c r="Q166" i="12"/>
  <c r="M166" i="12"/>
  <c r="I150" i="12"/>
  <c r="O150" i="12"/>
  <c r="G150" i="12"/>
  <c r="I65" i="1" s="1"/>
  <c r="Q66" i="12"/>
  <c r="O8" i="12"/>
  <c r="Q195" i="13"/>
  <c r="I132" i="13"/>
  <c r="Q30" i="13"/>
  <c r="I30" i="13"/>
  <c r="K8" i="13"/>
  <c r="G8" i="14"/>
  <c r="O8" i="14"/>
  <c r="I128" i="16"/>
  <c r="O8" i="16"/>
  <c r="Q30" i="14"/>
  <c r="O25" i="14"/>
  <c r="K8" i="14"/>
  <c r="G8" i="15"/>
  <c r="K8" i="15"/>
  <c r="V8" i="16"/>
  <c r="O66" i="12"/>
  <c r="K8" i="12"/>
  <c r="Q8" i="12"/>
  <c r="K195" i="13"/>
  <c r="Q191" i="13"/>
  <c r="I191" i="13"/>
  <c r="G132" i="13"/>
  <c r="I77" i="1" s="1"/>
  <c r="O132" i="13"/>
  <c r="K82" i="13"/>
  <c r="V30" i="13"/>
  <c r="V8" i="13"/>
  <c r="Q8" i="13"/>
  <c r="V49" i="14"/>
  <c r="I49" i="14"/>
  <c r="O30" i="14"/>
  <c r="V8" i="14"/>
  <c r="Q8" i="14"/>
  <c r="I8" i="14"/>
  <c r="I8" i="15"/>
  <c r="V8" i="15"/>
  <c r="V137" i="16"/>
  <c r="K137" i="16"/>
  <c r="Q137" i="16"/>
  <c r="I137" i="16"/>
  <c r="V128" i="16"/>
  <c r="A23" i="1"/>
  <c r="A24" i="1" s="1"/>
  <c r="G24" i="1" s="1"/>
  <c r="M128" i="16"/>
  <c r="AF144" i="16"/>
  <c r="G46" i="1" s="1"/>
  <c r="H46" i="1" s="1"/>
  <c r="I46" i="1" s="1"/>
  <c r="G135" i="16"/>
  <c r="I68" i="1" s="1"/>
  <c r="M12" i="16"/>
  <c r="M8" i="16" s="1"/>
  <c r="AF69" i="15"/>
  <c r="G45" i="1" s="1"/>
  <c r="H45" i="1" s="1"/>
  <c r="I45" i="1" s="1"/>
  <c r="M20" i="15"/>
  <c r="M8" i="15" s="1"/>
  <c r="M49" i="14"/>
  <c r="M25" i="14"/>
  <c r="G49" i="14"/>
  <c r="I93" i="1" s="1"/>
  <c r="I19" i="1" s="1"/>
  <c r="M35" i="14"/>
  <c r="M30" i="14" s="1"/>
  <c r="M21" i="14"/>
  <c r="M8" i="14" s="1"/>
  <c r="AF59" i="14"/>
  <c r="G44" i="1" s="1"/>
  <c r="M30" i="13"/>
  <c r="M195" i="13"/>
  <c r="M8" i="13"/>
  <c r="M82" i="13"/>
  <c r="G30" i="13"/>
  <c r="I75" i="1" s="1"/>
  <c r="G82" i="13"/>
  <c r="I76" i="1" s="1"/>
  <c r="G8" i="13"/>
  <c r="M142" i="13"/>
  <c r="M132" i="13" s="1"/>
  <c r="M445" i="12"/>
  <c r="M394" i="12"/>
  <c r="M8" i="12"/>
  <c r="M479" i="12"/>
  <c r="M314" i="12"/>
  <c r="M340" i="12"/>
  <c r="M66" i="12"/>
  <c r="M490" i="12"/>
  <c r="M489" i="12" s="1"/>
  <c r="G166" i="12"/>
  <c r="I66" i="1" s="1"/>
  <c r="G66" i="12"/>
  <c r="I63" i="1" s="1"/>
  <c r="G353" i="12"/>
  <c r="I83" i="1" s="1"/>
  <c r="M176" i="12"/>
  <c r="M175" i="12" s="1"/>
  <c r="M449" i="12"/>
  <c r="M386" i="12"/>
  <c r="M381" i="12" s="1"/>
  <c r="M209" i="12"/>
  <c r="M180" i="12" s="1"/>
  <c r="G491" i="12"/>
  <c r="I94" i="1" s="1"/>
  <c r="I20" i="1" s="1"/>
  <c r="G394" i="12"/>
  <c r="I85" i="1" s="1"/>
  <c r="G311" i="12"/>
  <c r="I72" i="1" s="1"/>
  <c r="G170" i="12"/>
  <c r="I69" i="1" s="1"/>
  <c r="J28" i="1"/>
  <c r="J26" i="1"/>
  <c r="G38" i="1"/>
  <c r="F38" i="1"/>
  <c r="J23" i="1"/>
  <c r="J24" i="1"/>
  <c r="J25" i="1"/>
  <c r="J27" i="1"/>
  <c r="E24" i="1"/>
  <c r="E26" i="1"/>
  <c r="I90" i="1" l="1"/>
  <c r="I18" i="1" s="1"/>
  <c r="G69" i="15"/>
  <c r="G41" i="1"/>
  <c r="H41" i="1" s="1"/>
  <c r="I41" i="1" s="1"/>
  <c r="G42" i="1"/>
  <c r="H42" i="1" s="1"/>
  <c r="I42" i="1" s="1"/>
  <c r="G39" i="1"/>
  <c r="G205" i="13"/>
  <c r="I61" i="1"/>
  <c r="H44" i="1"/>
  <c r="I44" i="1" s="1"/>
  <c r="I78" i="1"/>
  <c r="I17" i="1" s="1"/>
  <c r="G59" i="14"/>
  <c r="G144" i="16"/>
  <c r="I91" i="1"/>
  <c r="I62" i="1"/>
  <c r="G494" i="12"/>
  <c r="G47" i="1" l="1"/>
  <c r="H39" i="1"/>
  <c r="I95" i="1"/>
  <c r="I16" i="1"/>
  <c r="I21" i="1" s="1"/>
  <c r="I39" i="1" l="1"/>
  <c r="I47" i="1" s="1"/>
  <c r="H47" i="1"/>
  <c r="G25" i="1"/>
  <c r="G28" i="1"/>
  <c r="J83" i="1"/>
  <c r="J85" i="1"/>
  <c r="J91" i="1"/>
  <c r="J70" i="1"/>
  <c r="J73" i="1"/>
  <c r="J66" i="1"/>
  <c r="J81" i="1"/>
  <c r="J71" i="1"/>
  <c r="J67" i="1"/>
  <c r="J88" i="1"/>
  <c r="J76" i="1"/>
  <c r="J78" i="1"/>
  <c r="J87" i="1"/>
  <c r="J74" i="1"/>
  <c r="J77" i="1"/>
  <c r="J93" i="1"/>
  <c r="J63" i="1"/>
  <c r="J94" i="1"/>
  <c r="J61" i="1"/>
  <c r="J64" i="1"/>
  <c r="J84" i="1"/>
  <c r="J89" i="1"/>
  <c r="J90" i="1"/>
  <c r="J82" i="1"/>
  <c r="J65" i="1"/>
  <c r="J86" i="1"/>
  <c r="J68" i="1"/>
  <c r="J62" i="1"/>
  <c r="J72" i="1"/>
  <c r="J75" i="1"/>
  <c r="J79" i="1"/>
  <c r="J69" i="1"/>
  <c r="J80" i="1"/>
  <c r="J92" i="1"/>
  <c r="J46" i="1" l="1"/>
  <c r="J44" i="1"/>
  <c r="J42" i="1"/>
  <c r="J39" i="1"/>
  <c r="J47" i="1" s="1"/>
  <c r="J45" i="1"/>
  <c r="J43" i="1"/>
  <c r="J41" i="1"/>
  <c r="J95" i="1"/>
  <c r="A25" i="1"/>
  <c r="A26" i="1" s="1"/>
  <c r="G26" i="1" s="1"/>
  <c r="A27" i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Lidumil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Lidumil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Lidumil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Lidumil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Lidumil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<sst xmlns="http://schemas.openxmlformats.org/spreadsheetml/2006/main" count="5063" uniqueCount="1397">
  <si>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</si>
  <si>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</si>
  <si>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</si>
  <si>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</si>
  <si>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</si>
  <si>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</si>
  <si>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</si>
  <si>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</si>
  <si>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</si>
  <si>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</si>
  <si>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</si>
  <si>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</si>
  <si>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</si>
  <si>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</si>
  <si>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</si>
  <si>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</si>
  <si>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</si>
  <si>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</si>
  <si>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</si>
  <si>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</si>
  <si>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</si>
  <si>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</si>
  <si>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</si>
  <si>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</si>
  <si>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</si>
  <si>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</si>
  <si>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</si>
  <si>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</si>
  <si>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</si>
  <si>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</si>
  <si>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</si>
  <si>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</si>
  <si>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</si>
  <si>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</si>
  <si>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</si>
  <si>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</si>
  <si>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</si>
  <si>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</si>
  <si>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</si>
  <si>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</si>
  <si>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</si>
  <si>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</si>
  <si>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</si>
  <si>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</si>
  <si>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2021-038</t>
  </si>
  <si>
    <t>Azylový dům ASTRAS, Km</t>
  </si>
  <si>
    <t>Stavba</t>
  </si>
  <si>
    <t>Stavební objekt</t>
  </si>
  <si>
    <t>010</t>
  </si>
  <si>
    <t>Rekonstrukce</t>
  </si>
  <si>
    <t>2021038-001</t>
  </si>
  <si>
    <t>VV soc. zařízení 1-3 NP</t>
  </si>
  <si>
    <t>2021038-002</t>
  </si>
  <si>
    <t xml:space="preserve">Zařízení ZTI </t>
  </si>
  <si>
    <t>2021038-003</t>
  </si>
  <si>
    <t>Zařízení pro vytápění staveb (2021)</t>
  </si>
  <si>
    <t>2021038-004</t>
  </si>
  <si>
    <t>Elektro</t>
  </si>
  <si>
    <t>2021038-005</t>
  </si>
  <si>
    <t>VZT</t>
  </si>
  <si>
    <t>Celkem za stavbu</t>
  </si>
  <si>
    <t>CZK</t>
  </si>
  <si>
    <t>#POPS</t>
  </si>
  <si>
    <t>Popis stavby: 2021-038 - Azylový dům ASTRAS, Km</t>
  </si>
  <si>
    <t>#POPO</t>
  </si>
  <si>
    <t>Popis objektu: 010 - Rekonstrukce</t>
  </si>
  <si>
    <t>#POPR</t>
  </si>
  <si>
    <t>Popis rozpočtu: 2021038-001 - VV soc. zařízení 1-3 NP</t>
  </si>
  <si>
    <t xml:space="preserve">Popis rozpočtu: 2021038-002 - Zařízení ZTI </t>
  </si>
  <si>
    <t>Popis rozpočtu: 2021038-003 - Zařízení pro vytápění staveb (2021)</t>
  </si>
  <si>
    <t>Popis rozpočtu: 2021038-004 - Elektro</t>
  </si>
  <si>
    <t>Popis rozpočtu: 2021038-005 - VZT</t>
  </si>
  <si>
    <t>Rekapitulace dílů</t>
  </si>
  <si>
    <t>Typ dílu</t>
  </si>
  <si>
    <t>1</t>
  </si>
  <si>
    <t>Zemní práce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</si>
  <si>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</si>
  <si>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</si>
  <si>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</si>
  <si>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</si>
  <si>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</si>
  <si>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</si>
  <si>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</si>
  <si>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</si>
  <si>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</si>
  <si>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</si>
  <si>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900</t>
  </si>
  <si>
    <t>Hodinová zúčtovací sazba</t>
  </si>
  <si>
    <t>94</t>
  </si>
  <si>
    <t>HSV lešení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</si>
  <si>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</si>
  <si>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</si>
  <si>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</si>
  <si>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</si>
  <si>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</si>
  <si>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</si>
  <si>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</si>
  <si>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</si>
  <si>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</si>
  <si>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</si>
  <si>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PSV tepelné izolace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</si>
  <si>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</si>
  <si>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</si>
  <si>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</si>
  <si>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</si>
  <si>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</si>
  <si>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</si>
  <si>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</si>
  <si>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</si>
  <si>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</si>
  <si>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</si>
  <si>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</si>
  <si>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</si>
  <si>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</si>
  <si>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</si>
  <si>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</si>
  <si>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</si>
  <si>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</si>
  <si>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</si>
  <si>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</si>
  <si>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</si>
  <si>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</si>
  <si>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</si>
  <si>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</si>
  <si>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</si>
  <si>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PSV nátěry</t>
  </si>
  <si>
    <t>784</t>
  </si>
  <si>
    <t>Malby</t>
  </si>
  <si>
    <t>799</t>
  </si>
  <si>
    <t>Ostatní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</si>
  <si>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</si>
  <si>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</si>
  <si>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</si>
  <si>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</si>
  <si>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</si>
  <si>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</si>
  <si>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</si>
  <si>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</si>
  <si>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</si>
  <si>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</si>
  <si>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</si>
  <si>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</si>
  <si>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</si>
  <si>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</si>
  <si>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</si>
  <si>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</si>
  <si>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</si>
  <si>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</si>
  <si>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</si>
  <si>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</si>
  <si>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</si>
  <si>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</si>
  <si>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</si>
  <si>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</si>
  <si>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</si>
  <si>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</si>
  <si>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</si>
  <si>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</si>
  <si>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</si>
  <si>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</si>
  <si>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</si>
  <si>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</si>
  <si>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</si>
  <si>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</si>
  <si>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</si>
  <si>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</si>
  <si>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</si>
  <si>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</si>
  <si>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317121151R00</t>
  </si>
  <si>
    <t>Montáž ŽB překladů dodatečně do připravených rýh o světlosti otvoru do 1050 mm</t>
  </si>
  <si>
    <t>kus</t>
  </si>
  <si>
    <t>801-4</t>
  </si>
  <si>
    <t>RTS 23/ I</t>
  </si>
  <si>
    <t>Práce</t>
  </si>
  <si>
    <t>Běžná</t>
  </si>
  <si>
    <t>POL1_</t>
  </si>
  <si>
    <t>včetně pomocného pracovního lešení</t>
  </si>
  <si>
    <t>SPI</t>
  </si>
  <si>
    <t>105 : 1</t>
  </si>
  <si>
    <t>VV</t>
  </si>
  <si>
    <t>317121101R00</t>
  </si>
  <si>
    <t>Osazení překladu světlost otvoru do 105 cm</t>
  </si>
  <si>
    <t>104,113,120 : 3</t>
  </si>
  <si>
    <t>202 : 1</t>
  </si>
  <si>
    <t>302 : 1</t>
  </si>
  <si>
    <t>317941123RU2</t>
  </si>
  <si>
    <t>Osazení ocelových válcovaných nosníků na zdivu profil U, výšky 140 mm</t>
  </si>
  <si>
    <t>t</t>
  </si>
  <si>
    <t>801-1</t>
  </si>
  <si>
    <t>profilu I, nebo IE, nebo U, nebo UE, nebo L</t>
  </si>
  <si>
    <t>2NP : 2*(2,1+2,7)*16/1000</t>
  </si>
  <si>
    <t>3NP : 2*(2,15+2,2)*16/1000</t>
  </si>
  <si>
    <t>342255024R00</t>
  </si>
  <si>
    <t>Příčky z cihel a tvárnic nepálených příčky z příčkovek pórobetonových tloušťky 100 mm</t>
  </si>
  <si>
    <t>m2</t>
  </si>
  <si>
    <t>včetně pomocného lešení</t>
  </si>
  <si>
    <t>119 : 0,65*2</t>
  </si>
  <si>
    <t>213 : (0,4+0,9+0,5+1)*2</t>
  </si>
  <si>
    <t>313 : (0,35+0,45*3+0,9*3)*2</t>
  </si>
  <si>
    <t>342255026R00</t>
  </si>
  <si>
    <t>Příčky z cihel a tvárnic nepálených příčky z příčkovek pórobetonových tloušťky 125 mm</t>
  </si>
  <si>
    <t>103 : 2,68*3,34-0,8*1,97</t>
  </si>
  <si>
    <t>104 : 1,05*2</t>
  </si>
  <si>
    <t>106 : 1*2</t>
  </si>
  <si>
    <t>113 : 1,325*3,34-0,7*1,97</t>
  </si>
  <si>
    <t>119 : 0,88*2,07</t>
  </si>
  <si>
    <t>120 : 2,05*3,34-0,7*1,97</t>
  </si>
  <si>
    <t>202 : 2,68*3,34-0,8*1,97</t>
  </si>
  <si>
    <t>204 : 1,9*2,1-0,8*1,97</t>
  </si>
  <si>
    <t>205 : 1,65*3,34*2</t>
  </si>
  <si>
    <t>302 : 2,68*2,5-0,8*1,974</t>
  </si>
  <si>
    <t>304 : 1,5*2,5+0,3*2,05</t>
  </si>
  <si>
    <t>324 : 1,65*2,5</t>
  </si>
  <si>
    <t>306 : 1,65*2,5+0,32*2*2,1</t>
  </si>
  <si>
    <t>342255028R00</t>
  </si>
  <si>
    <t>Příčky z cihel a tvárnic nepálených příčky z příčkovek pórobetonových tloušťky 150 mm</t>
  </si>
  <si>
    <t>106 : 0,9*1,3</t>
  </si>
  <si>
    <t>113 : 1,325*1,3</t>
  </si>
  <si>
    <t>120 : 0,9*1,3</t>
  </si>
  <si>
    <t>205 : 0,9*1,3</t>
  </si>
  <si>
    <t>213 : 4,1*2</t>
  </si>
  <si>
    <t>305,306 : 0,9*1,3*2</t>
  </si>
  <si>
    <t>324 : 0,55*2,5+1*1,3</t>
  </si>
  <si>
    <t>313 : 4,1*2</t>
  </si>
  <si>
    <t>342948111R00</t>
  </si>
  <si>
    <t>Kotvení příček ke konstrukci kotvami na hmoždinky</t>
  </si>
  <si>
    <t>m</t>
  </si>
  <si>
    <t>Včetně dodávky kotev a spojovacího materiálu.</t>
  </si>
  <si>
    <t xml:space="preserve">15 cm : </t>
  </si>
  <si>
    <t>1NP : 3*2+2*3,4*3+1,3*4+2*2,07</t>
  </si>
  <si>
    <t>2NP : 2*2,1+6*3,4+2*2</t>
  </si>
  <si>
    <t>3NP : 2*2,1+6*3,4+2*2+2,5+1,3</t>
  </si>
  <si>
    <t xml:space="preserve">10 cm : </t>
  </si>
  <si>
    <t>213,313 : 2*2+0,6*6</t>
  </si>
  <si>
    <t>104 : 0,9</t>
  </si>
  <si>
    <t>346244381RT2</t>
  </si>
  <si>
    <t>Plentování ocelových nosníků jednostranné výšky do 200 mm</t>
  </si>
  <si>
    <t>jakýmikoliv cihlami,</t>
  </si>
  <si>
    <t>2*(2,1+2,7+2,15+2,2)*(0,15*2+0,3)</t>
  </si>
  <si>
    <t>389381001RT3</t>
  </si>
  <si>
    <t>Dobetonování prefabrikovaných konstrukcí betonem třídy C 25/30</t>
  </si>
  <si>
    <t>m3</t>
  </si>
  <si>
    <t>801-2</t>
  </si>
  <si>
    <t>se zřízením a odstraněním bednění</t>
  </si>
  <si>
    <t>průrazy stropem : 0,225*0,4*18</t>
  </si>
  <si>
    <t>593211060R</t>
  </si>
  <si>
    <t>překlad nosný železobetonový; RZP; vylehčený dutinou; l = 119,0 cm; š = 11,5 cm; h = 19,0 cm</t>
  </si>
  <si>
    <t>SPCM</t>
  </si>
  <si>
    <t>Specifikace</t>
  </si>
  <si>
    <t>POL3_</t>
  </si>
  <si>
    <t>602016195R00</t>
  </si>
  <si>
    <t>Omítka stěn z hotových směsí Doplňkové práce pro omítky stěn z hotových směsí hloubková penetrace stěn silikátová</t>
  </si>
  <si>
    <t>po jednotlivých vrstvách</t>
  </si>
  <si>
    <t>103 : (2,68+2,01*2)*3,34-0,8*1,97</t>
  </si>
  <si>
    <t>104 : (2,53+1,925*2)*3,34</t>
  </si>
  <si>
    <t>105 : 1,4*0,6</t>
  </si>
  <si>
    <t>106 : (1,5+1,925)*2*3,34-0,7*1,97</t>
  </si>
  <si>
    <t>113 : (1,5*2+1,325)*3,34</t>
  </si>
  <si>
    <t>115 : (1,1+0,6)*2</t>
  </si>
  <si>
    <t>119,120 : (2,05+3,94)*2*3,34-0,8*1,97</t>
  </si>
  <si>
    <t>122 : 3,05*2</t>
  </si>
  <si>
    <t>202 : (2,68+1,925*2)*3,34-0,8*1,97*2</t>
  </si>
  <si>
    <t>203 : (2,68+2,17*2)*3,34</t>
  </si>
  <si>
    <t>204 : (1,5+2,17)*3,34</t>
  </si>
  <si>
    <t>205 : 0,9*3,34*2-0,7*1,97</t>
  </si>
  <si>
    <t>206 : (0,9*2+1,5)*3,34-0,6*1,97</t>
  </si>
  <si>
    <t>213 : (3,2+4,1)*2*3,34-0,8*1,97</t>
  </si>
  <si>
    <t>214 : (4,1+0,8+0,3)*2</t>
  </si>
  <si>
    <t>302 : (2,68+1,97*2)*2,5-(0,6+0,8)*1,97</t>
  </si>
  <si>
    <t>303 : (2,68+2,125*2)*2,5-(0,7*2+0,8)*1,97</t>
  </si>
  <si>
    <t>304 : (1,5+1,045*2)*2,5-0,6*1,97</t>
  </si>
  <si>
    <t>305 : 0,9*2,5*2-0,7*1,97</t>
  </si>
  <si>
    <t>306 : (1,65+0,9*2)*2,5-0,7*1,97</t>
  </si>
  <si>
    <t>313 : (3,35+4,1)*2*2,5-0,8*1,97</t>
  </si>
  <si>
    <t>314 : (4,1+0,8+0,3)*2</t>
  </si>
  <si>
    <t>324 : (1,15+1)*2,5-0,7*1,97</t>
  </si>
  <si>
    <t>612403399RT2</t>
  </si>
  <si>
    <t>Hrubá výplň rýh ve stěnách, jakoukoliv maltou maltou ze suchých směsí jakékoliv šířky</t>
  </si>
  <si>
    <t>jakékoliv šířky rýhy,</t>
  </si>
  <si>
    <t>ZTI : (3,34*11+2,5*4)*0,2</t>
  </si>
  <si>
    <t>UT : 30*0,1</t>
  </si>
  <si>
    <t>elektro : 200*0,05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</si>
  <si>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</si>
  <si>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</si>
  <si>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</si>
  <si>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1NP : (1+2,07*2)*0,6*2</t>
  </si>
  <si>
    <t>2NP : (1+2,07*2)*0,6*2</t>
  </si>
  <si>
    <t>(0,8+2,07*2)*0,35</t>
  </si>
  <si>
    <t>(0,7+2,07*2)*0,35</t>
  </si>
  <si>
    <t>(0,6+2,07*2)*0,35</t>
  </si>
  <si>
    <t>3NP : (1+2,07*2)*0,6*2</t>
  </si>
  <si>
    <t>(0,7+2,07*2)*0,35*3</t>
  </si>
  <si>
    <t>612471411R00</t>
  </si>
  <si>
    <t>Tenkovrstvá úprava stěn aktivovaným štukem malta vápenocementová</t>
  </si>
  <si>
    <t>na rovném povrchu vnitřních stěn, pilířů, svislých panelových konstrukcí, s nejnutnějším obroušením podkladu (pemzou apod.) a oprášením,</t>
  </si>
  <si>
    <t>103 : (2,68+2,01)*2*1,34</t>
  </si>
  <si>
    <t>104 : (2,53+1,925)*2*1,34</t>
  </si>
  <si>
    <t>106 : (1,5+1,925)*2*1,34</t>
  </si>
  <si>
    <t>112 : 1,325*3,35-0,7*1,97</t>
  </si>
  <si>
    <t>113 : (1,5+1,325)*2*1,34</t>
  </si>
  <si>
    <t>118 : 0,88*2,07</t>
  </si>
  <si>
    <t>119 : (2,05+2,915)*2*3,34-(1,03+2,915+0,7)*2</t>
  </si>
  <si>
    <t>120 : (2,05+0,9)*2*1,34</t>
  </si>
  <si>
    <t>202 : (2,68+1,925)*2*1,34</t>
  </si>
  <si>
    <t>203 : (2,68+2,17)*2*1,34</t>
  </si>
  <si>
    <t>204 : (1,5+2,17)*2*1,84</t>
  </si>
  <si>
    <t>205,206 : ((1,5+0,9)*2*1,84)*2</t>
  </si>
  <si>
    <t>213 : (3,2+4,1)*2*1,34</t>
  </si>
  <si>
    <t>302 : (2,68+1,97)*2*0,5</t>
  </si>
  <si>
    <t>303 : (2,68+2,125)*2*0,5</t>
  </si>
  <si>
    <t>304 : (1,5+1,045)*2*0,5</t>
  </si>
  <si>
    <t>305,306 : (1,65+0,9)*2*0,5*2</t>
  </si>
  <si>
    <t>313 : (3,35+4,1)*2*0,5</t>
  </si>
  <si>
    <t>324 : (1,5+1)*2*0,5</t>
  </si>
  <si>
    <t>612481211RT2</t>
  </si>
  <si>
    <t>Vyztužení povrchu vnitřních stěn sklotextilní síťovinou s dodávkou síťoviny a stěrkového tmelu</t>
  </si>
  <si>
    <t>104 : 2,68*3,34+1,05*2*2</t>
  </si>
  <si>
    <t>106 : 1*2*2</t>
  </si>
  <si>
    <t>113 : (1,325*3,34-0,7*1,97)*2</t>
  </si>
  <si>
    <t>119 : 2,05*3,34-0,7*1,97+0,88*2,07*2+0,65*2*2</t>
  </si>
  <si>
    <t>202 : 2,68*3,34+1,925*2,1-0,8*1,97*2</t>
  </si>
  <si>
    <t>203 : 2,38*3,34-0,8*1,97</t>
  </si>
  <si>
    <t>204 : 1,5*3,34+2,17*2,1-0,8*1,97</t>
  </si>
  <si>
    <t>205 : 1,5*3,34*2</t>
  </si>
  <si>
    <t>206 : 1,5*3,34</t>
  </si>
  <si>
    <t>213 : (0,4+0,5+0,9+1)*2*2+4,1*2</t>
  </si>
  <si>
    <t>302 : 2,68*2,5-0,8*1,97</t>
  </si>
  <si>
    <t>303 : 2,68*2,5-0,8*1,97</t>
  </si>
  <si>
    <t>304 : 1,5*2,5</t>
  </si>
  <si>
    <t>305 : 1,65*2,5*2</t>
  </si>
  <si>
    <t>306 : 1,65*2,5</t>
  </si>
  <si>
    <t>313 : (0,35+0,45*3+0,9*3)*2*2+0,95*4*2</t>
  </si>
  <si>
    <t>324 : (1,5*2+0,55)*2,5</t>
  </si>
  <si>
    <t>621</t>
  </si>
  <si>
    <t>Začištění omítky kolem výdechu VZT na venkovní fasádě vč. barevného provedení nátěru (omítky)</t>
  </si>
  <si>
    <t>Vlastní</t>
  </si>
  <si>
    <t>Indiv</t>
  </si>
  <si>
    <t>632411906R00</t>
  </si>
  <si>
    <t xml:space="preserve">Potěr ze suchých směsí nátěr velmi savých podkladů penetrační,  </t>
  </si>
  <si>
    <t>s rozprostřením a uhlazením</t>
  </si>
  <si>
    <t>103-106,113,117,119,120 : 5,34+4,87+3,02+2,83+1,99+5,91+1,85</t>
  </si>
  <si>
    <t>202-206,213 : 5,16+5,82+3,63+1,35*2+12,43</t>
  </si>
  <si>
    <t>302-306,313,324 : 5,82+5,16+1,57+1,49*2+12,66+1,5</t>
  </si>
  <si>
    <t>632423103R00</t>
  </si>
  <si>
    <t>Potěr ze suchých směsí vyrovnávací stěrka samonivelační anhydritová, tloušťky 3 mm, včetně penetrace</t>
  </si>
  <si>
    <t>103,106,113,119,120 : 5,34+2,83+1,99+5,91+1,85</t>
  </si>
  <si>
    <t>202-206 : 5,16+5,82+3,63+1,35*2</t>
  </si>
  <si>
    <t>302-306,324 : 5,82+5,16+1,57+1,49*2+1,5</t>
  </si>
  <si>
    <t>632413150T06</t>
  </si>
  <si>
    <t>Potěr ze SMS , ruční zpracování, tl. 50 mm ve spádu</t>
  </si>
  <si>
    <t>Kalkul</t>
  </si>
  <si>
    <t>104 : 4,87*0,05</t>
  </si>
  <si>
    <t>115 : 3,5*0,5*0,05</t>
  </si>
  <si>
    <t>213 : 13,12*0,05</t>
  </si>
  <si>
    <t>313 : 13,18*0,05</t>
  </si>
  <si>
    <t>642942111RU2</t>
  </si>
  <si>
    <t>Osazení zárubní dveřních ocelových bez dveřních křídel, do zdiva včetně kotvení, na jakoukoliv cementovou maltu, s vybetonováním prahu v zárubni a s osazením špalíků nebo latí pro dřevěný práh včetně dodávky zárubní 60 x 197 x 16 cm</t>
  </si>
  <si>
    <t>642942111RU3</t>
  </si>
  <si>
    <t>Osazení zárubní dveřních ocelových bez dveřních křídel, do zdiva včetně kotvení, na jakoukoliv cementovou maltu, s vybetonováním prahu v zárubni a s osazením špalíků nebo latí pro dřevěný práh včetně dodávky zárubní 70 x 197 x 16 cm</t>
  </si>
  <si>
    <t>642942111RU4</t>
  </si>
  <si>
    <t>Osazení zárubní dveřních ocelových bez dveřních křídel, do zdiva včetně kotvení, na jakoukoliv cementovou maltu, s vybetonováním prahu v zárubni a s osazením špalíků nebo latí pro dřevěný práh včetně dodávky zárubní 80 x 197 x 16 cm</t>
  </si>
  <si>
    <t>941955002R00</t>
  </si>
  <si>
    <t>Lešení lehké pracovní pomocné pomocné, o výšce lešeňové podlahy přes 1,2 do 1,9 m</t>
  </si>
  <si>
    <t>800-3</t>
  </si>
  <si>
    <t>Odkaz na mn. položky pořadí 14 : 181,04515*0,6</t>
  </si>
  <si>
    <t>Odkaz na mn. položky pořadí 76 : 309,50700*0,6</t>
  </si>
  <si>
    <t>180456181100R</t>
  </si>
  <si>
    <t>Montážní plošina na autopod. MP-16 (A 31)</t>
  </si>
  <si>
    <t>Sh</t>
  </si>
  <si>
    <t>STROJ</t>
  </si>
  <si>
    <t>Stroj</t>
  </si>
  <si>
    <t>POL6_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</si>
  <si>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</si>
  <si>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</si>
  <si>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101-106,112,113,117,119,120,122 : 6,67+27,89+5,34+4,87+3,02+2,83+1,99+12,61+,91+1,85+13,47</t>
  </si>
  <si>
    <t>201-206,213,214 : 27,98+5,16+5,82+3,63+1,35*2+12,43+6,97</t>
  </si>
  <si>
    <t>301-306,313,314,324 : 27,89+5,82+5,16+1,57+1,49*2+12,66+6,97+1,5</t>
  </si>
  <si>
    <t>962031124R00</t>
  </si>
  <si>
    <t>Bourání příček z cihel pálených děrovaných, tloušťky 115 mm</t>
  </si>
  <si>
    <t>801-3</t>
  </si>
  <si>
    <t>nebo vybourání otvorů průřezové plochy přes 4 m2 v příčkách, včetně pomocného lešení o výšce podlahy do 1900 mm a pro zatížení do 1,5 kPa  (150 kg/m2),</t>
  </si>
  <si>
    <t>105 : 0,1*2,01</t>
  </si>
  <si>
    <t>113 : 1,325*3,34-0,6*197</t>
  </si>
  <si>
    <t>120 : 2,05*3,34-0,6*1,97</t>
  </si>
  <si>
    <t>204 : 1,65*3,34</t>
  </si>
  <si>
    <t>205 : 1,65*3,34</t>
  </si>
  <si>
    <t>213 : (1+0,9)*0,1*2</t>
  </si>
  <si>
    <t>302 : 2,68*3,34-0,8*1,97</t>
  </si>
  <si>
    <t>304,305 : 1,65*2,5*2</t>
  </si>
  <si>
    <t>313 : (1+0,9)*0,1*2</t>
  </si>
  <si>
    <t>962032241R00</t>
  </si>
  <si>
    <t>Bourání zdiva nadzákladového z cihel pálených nebo vápenopískových, na maltu cementovou</t>
  </si>
  <si>
    <t>nebo vybourání otvorů průřezové plochy přes 4 m2 ve zdivu nadzákladovém, včetně pomocného lešení o výšce podlahy do 1900 mm a pro zatížení do 1,5 kPa  (150 kg/m2)</t>
  </si>
  <si>
    <t>204 : (1,9*2,1-0,6*1,97)*0,3</t>
  </si>
  <si>
    <t>324 : 0,8*2,1*0,3</t>
  </si>
  <si>
    <t>303 : (1,7*2,1-0,6*1,97*2)*0,3</t>
  </si>
  <si>
    <t>Mezisoučet</t>
  </si>
  <si>
    <t>niky  - 103 : 0,3*0,4*0,15</t>
  </si>
  <si>
    <t>213,313 : 0,3*0,4*0,2*2</t>
  </si>
  <si>
    <t>965042131R00</t>
  </si>
  <si>
    <t>Bourání podkladů pod dlažby nebo litých celistvých dlažeb a mazanin  betonových nebo z litého asfaltu, tloušťky do 100 mm, plochy do 4 m2</t>
  </si>
  <si>
    <t>965048250R00</t>
  </si>
  <si>
    <t>Bourání podkladů pod dlažby nebo litých celistvých dlažeb a mazanin  Dočištění povrchu po vybourání dlažeb do cementové malty, plochy do 50%</t>
  </si>
  <si>
    <t>Odkaz na mn. položky pořadí 30 : 83,65000</t>
  </si>
  <si>
    <t>Odkaz na mn. položky pořadí 70 : 12,61000</t>
  </si>
  <si>
    <t>965081713RT1</t>
  </si>
  <si>
    <t>Bourání podlah z keramických dlaždic, tloušťky do 10 mm, plochy přes 1 m2</t>
  </si>
  <si>
    <t>bez podkladního lože, s jakoukoliv výplní spár</t>
  </si>
  <si>
    <t>103,104,106,113,119,120 : 5,34+4,87+2,83+1,99+5,98+1,85</t>
  </si>
  <si>
    <t>202-206,213 : 5,98+5,16+3,26+1,35+1,35+13,12</t>
  </si>
  <si>
    <t>302-306,313 : 5,82+5,16+3,43+1,49+1,49+13,18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</si>
  <si>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</si>
  <si>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</si>
  <si>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</si>
  <si>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1NP : 7</t>
  </si>
  <si>
    <t>2NP : 6</t>
  </si>
  <si>
    <t>3NP : 6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</si>
  <si>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</si>
  <si>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</si>
  <si>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60/197 : 0,65*2*8</t>
  </si>
  <si>
    <t>70/197 : 0,75*2</t>
  </si>
  <si>
    <t>80/197 : 0,85*2*8</t>
  </si>
  <si>
    <t>90/197 : 0,95*2*2</t>
  </si>
  <si>
    <t>970231150R00</t>
  </si>
  <si>
    <t>Řezání cihelného zdiva hloubka řezu 150 mm</t>
  </si>
  <si>
    <t>103 : 3,34*2</t>
  </si>
  <si>
    <t>104 : 2</t>
  </si>
  <si>
    <t>105 : 2,01</t>
  </si>
  <si>
    <t>106 : 2</t>
  </si>
  <si>
    <t>113 : 3,34*2</t>
  </si>
  <si>
    <t>120 : 3,34*2</t>
  </si>
  <si>
    <t>202 : 3,34*2</t>
  </si>
  <si>
    <t>204 : 3,34*2</t>
  </si>
  <si>
    <t>205 : 3,34*2</t>
  </si>
  <si>
    <t>213 : 0,1*4</t>
  </si>
  <si>
    <t>302 : 2,5*2</t>
  </si>
  <si>
    <t>304 : 2,5*2</t>
  </si>
  <si>
    <t>305 : 2,5</t>
  </si>
  <si>
    <t>313 : 0,1*4</t>
  </si>
  <si>
    <t>970231200R00</t>
  </si>
  <si>
    <t>Řezání cihelného zdiva hloubka řezu 200 mm</t>
  </si>
  <si>
    <t>niky 103,213,313 : (0,4+0,3)*2*3</t>
  </si>
  <si>
    <t>970231300R00</t>
  </si>
  <si>
    <t>Řezání cihelného zdiva hloubka řezu 300 mm</t>
  </si>
  <si>
    <t>204 : 2,1*2</t>
  </si>
  <si>
    <t>303 : 2,1*2</t>
  </si>
  <si>
    <t>324 : 2,1*2</t>
  </si>
  <si>
    <t>971033461R00</t>
  </si>
  <si>
    <t>Vybourání otvorů ve zdivu cihelném z jakýchkoliv cihel pálených na jakoukoliv maltu vápenou nebo vápenocementovou, plochy do 0,25 m2, tloušťky do 600 mm</t>
  </si>
  <si>
    <t>základovém nebo nadzákladovém,</t>
  </si>
  <si>
    <t>1NP : 3</t>
  </si>
  <si>
    <t>2NP : 3</t>
  </si>
  <si>
    <t>3NP : 3</t>
  </si>
  <si>
    <t>972012311R00</t>
  </si>
  <si>
    <t>Vybourání otvorů  z lehkých betonů v prefabrikovaných stropech tloušťky přes 120 mm, plochy do 0,25 m2</t>
  </si>
  <si>
    <t>včetně pomocného lešení o výšce podlahy do 1900 mm a pro zatížení do 1,5 kPa  (150 kg/m2),</t>
  </si>
  <si>
    <t>1NP : 6</t>
  </si>
  <si>
    <t>974031121R00</t>
  </si>
  <si>
    <t>Vysekání rýh v jakémkoliv zdivu cihelném v ploše do hloubky 30 mm, šířky do 30 mm</t>
  </si>
  <si>
    <t>odhad elektro : 200</t>
  </si>
  <si>
    <t>974031143R00</t>
  </si>
  <si>
    <t>Vysekání rýh v jakémkoliv zdivu cihelném v ploše do hloubky 70 mm, šířky do 100 mm</t>
  </si>
  <si>
    <t>odhad pro UT : 30</t>
  </si>
  <si>
    <t>974031165R00</t>
  </si>
  <si>
    <t>Vysekání rýh v jakémkoliv zdivu cihelném v ploše do hloubky 150 mm, šířky do 200 mm</t>
  </si>
  <si>
    <t>103-105 : 3,34*3</t>
  </si>
  <si>
    <t>117 : 3,34*3</t>
  </si>
  <si>
    <t>202-206 : 3,34*3</t>
  </si>
  <si>
    <t>213 : 3,34*2</t>
  </si>
  <si>
    <t>302 : 2,5</t>
  </si>
  <si>
    <t>313 : 2,5*3</t>
  </si>
  <si>
    <t>974031666R00</t>
  </si>
  <si>
    <t>Vysekání rýh v jakémkoliv zdivu cihelném pro vtahování nosníků do zdí, před vybouráním otvorů do hloubky 150 mm, při výšce nosníku do 250 mm</t>
  </si>
  <si>
    <t>105 : 1,3</t>
  </si>
  <si>
    <t>203 : 2,2*2</t>
  </si>
  <si>
    <t>204 : 2,3*2</t>
  </si>
  <si>
    <t>303 : 2,2*2</t>
  </si>
  <si>
    <t>304 : 2,3*2</t>
  </si>
  <si>
    <t>978013191R00</t>
  </si>
  <si>
    <t>Otlučení omítek vápenných nebo vápenocementových vnitřních s vyškrabáním spár, s očištěním zdiva stěn, v rozsahu do 100 %</t>
  </si>
  <si>
    <t>103 : (2,68+2,01)*2*2-(1+0,88)*2,01+2,68*1,34*2</t>
  </si>
  <si>
    <t>104 : (2,53+1,92+1,54)*2*2-0,88*2,01</t>
  </si>
  <si>
    <t>106 : (1,5+1,92+1)*2*2-0,6*1,97</t>
  </si>
  <si>
    <t>113 : (1,5+1,325)*2*2-0,6*1,97+1,325*1,34*2</t>
  </si>
  <si>
    <t>119 : ((2,05+2,92)*2-0,8-0,88)*1,5</t>
  </si>
  <si>
    <t>120 : (2,05+0,9)*2*2-0,6*1,97+2,05*1,34*2</t>
  </si>
  <si>
    <t>202 : (2,68+2,17)*2*2-(0,6+0,8*2)*1,97+2,68*1,34*2</t>
  </si>
  <si>
    <t>203 : (2,68+1,925)*2*2-(0,6*2+0,8)*1,97</t>
  </si>
  <si>
    <t>204 : ((1,5+2,16)*2-0,6)*1,5+1,5*1,34*2</t>
  </si>
  <si>
    <t>205,206 : ((1,65+0,9)*2*2-0,6*1,97)*2+1,5*1,34*2</t>
  </si>
  <si>
    <t>213 : (2,05+4,1)*2*2-0,8*1,97+(1+0,9)*2*0,1*2</t>
  </si>
  <si>
    <t>302 : (2,68+2,17)*2*2-(0,6+0,8*2)*1,97+2,68*0,5*2</t>
  </si>
  <si>
    <t>303 : (2,68+1,925)*2*2-(0,6*2+0,8)*1,97</t>
  </si>
  <si>
    <t>304 : ((1,65+2,17)*2-0,6)*1,5+1,5*0,5*2</t>
  </si>
  <si>
    <t>305,306 : ((1,65+0,9)*2*2-0,6*1,97)*2+1,5*0,5*2</t>
  </si>
  <si>
    <t>313 : (2,05+4,1)*2*2-0,8*1,97+(1+0,9)*2*0,1*2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</si>
  <si>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</si>
  <si>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</si>
  <si>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</si>
  <si>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103 : (2,68+2,01)*2*2-(1+0,88)*2,01</t>
  </si>
  <si>
    <t>113 : (1,5+1,325)*2*2-0,6*1,97</t>
  </si>
  <si>
    <t>120 : (2,05+0,9)*2*2-0,6*1,97</t>
  </si>
  <si>
    <t>202 : (2,68+2,17)*2*2-(0,6+0,8*2)*1,97</t>
  </si>
  <si>
    <t>204 : ((1,5+2,16)*2-0,6)*1,5</t>
  </si>
  <si>
    <t>205,206 : ((1,65+0,9)*2*2-0,6*1,97)*2</t>
  </si>
  <si>
    <t>302 : (2,68+2,17)*2*2-(0,6+0,8*2)*1,97</t>
  </si>
  <si>
    <t>304 : ((1,65+2,17)*2-0,6)*1,5</t>
  </si>
  <si>
    <t>305,306 : ((1,65+0,9)*2*2-0,6*1,97)*2</t>
  </si>
  <si>
    <t>999281211R00</t>
  </si>
  <si>
    <t>Přesun hmot pro opravy a údržbu objektů pro opravy a údržbu vnějších plášťů dosavadních objektů výšky do 25 m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</si>
  <si>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</si>
  <si>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</si>
  <si>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</si>
  <si>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</si>
  <si>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</si>
  <si>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</si>
  <si>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opravy po kanalizaci : (9+17)*0,6</t>
  </si>
  <si>
    <t>711141559RZ3</t>
  </si>
  <si>
    <t xml:space="preserve">Provedení izolace proti zemní vlhkosti pásy přitavením vodorovná, 1 vrstva, s dodávkou izolačního pásu se skleněnou nebo polyesterovou vložkou,  </t>
  </si>
  <si>
    <t>Odkaz na mn. položky pořadí 45 : 15,60000</t>
  </si>
  <si>
    <t>711212002RT3</t>
  </si>
  <si>
    <t>Izolace proti vodě stěrka hydroizolační  proti vlhkosti</t>
  </si>
  <si>
    <t>104 : 4,87+(2,53+1,925+1,05)*2*0,2</t>
  </si>
  <si>
    <t>213 : 12,43+(3,1+4,1+0,4+0,5+0,9+1)*2*0,2</t>
  </si>
  <si>
    <t>313 : 12,66+(3,25+4,1+0,35+0,45*3+0,9*3)*2*0,2</t>
  </si>
  <si>
    <t>711212601RT2</t>
  </si>
  <si>
    <t>Izolace proti vodě doplňky těsnicí pás š.100 mm do spoje podlaha-stěna</t>
  </si>
  <si>
    <t>104 : (2,53+1,925+1,05)*2</t>
  </si>
  <si>
    <t>213 : (3,1+4,1+0,4+0,5+0,9+1)*2</t>
  </si>
  <si>
    <t>313 : (3,25+4,1+0,35+0,45*3+0,9*3)*2</t>
  </si>
  <si>
    <t>711212602RT2</t>
  </si>
  <si>
    <t>Izolace proti vodě doplňky těsnicí roh do spoje podlaha stěna</t>
  </si>
  <si>
    <t>12+18+28</t>
  </si>
  <si>
    <t>711212611RT2</t>
  </si>
  <si>
    <t>Izolace proti vodě doplňky těsnicí pás šířky 100 mm do svislých koutů</t>
  </si>
  <si>
    <t>104 : 12*0,2</t>
  </si>
  <si>
    <t>213 : 18*0,2</t>
  </si>
  <si>
    <t>313 : 28*0,2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</si>
  <si>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</si>
  <si>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</si>
  <si>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</si>
  <si>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725829201RT1</t>
  </si>
  <si>
    <t>Baterie umyvadlové a dřezové dřezová nástěnná; výtok spodní; rozteč 80 až 120 mm; ovládání pákové; povrch chrom; ramínko kulaté ústí, otočné; 200 mm; kartuše s regulací teploty, včetně dodávky materiálu</t>
  </si>
  <si>
    <t>800-721</t>
  </si>
  <si>
    <t>725820801R00</t>
  </si>
  <si>
    <t>Demontáž baterií nástěnných do G 3/4"</t>
  </si>
  <si>
    <t>soubor</t>
  </si>
  <si>
    <t>998725203R00</t>
  </si>
  <si>
    <t>Přesun hmot pro zařizovací předměty v objektech výšky do 24 m</t>
  </si>
  <si>
    <t>vodorovně do 50 m</t>
  </si>
  <si>
    <t>766661112R00</t>
  </si>
  <si>
    <t>Montáž dveřních křídel kompletizovaných otevíravých ,  , do ocelové nebo fošnové zárubně, jednokřídlových, šířky do 800 mm</t>
  </si>
  <si>
    <t>800-766</t>
  </si>
  <si>
    <t>766670021R00</t>
  </si>
  <si>
    <t xml:space="preserve">Montáž kliky a štítku </t>
  </si>
  <si>
    <t>766812116T00</t>
  </si>
  <si>
    <t>Montáž kuchyňských linek dřevěných linek  dl. 4 m</t>
  </si>
  <si>
    <t>766812850T00</t>
  </si>
  <si>
    <t>Demontáž kuchyňských linek do 4 m pro zpětnou montáž</t>
  </si>
  <si>
    <t>54914582R</t>
  </si>
  <si>
    <t>kování stavební - prvek: dveřní kování se zajištěním; provedení Cr; pro dveře WC, koupelen</t>
  </si>
  <si>
    <t>4+3+3</t>
  </si>
  <si>
    <t>54914585R</t>
  </si>
  <si>
    <t>kování stavební - prvek: kliky se štíty mezipokojovými; provedení Cr; pro mezipokojové dveře, zajištění z 1 strany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</si>
  <si>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</si>
  <si>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</si>
  <si>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</si>
  <si>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</si>
  <si>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</si>
  <si>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</si>
  <si>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998766203R00</t>
  </si>
  <si>
    <t>Přesun hmot pro konstrukce truhlářské v objektech výšky do 24 m</t>
  </si>
  <si>
    <t>50 m vodorovně</t>
  </si>
  <si>
    <t>771578011R00</t>
  </si>
  <si>
    <t>Montáž podlah vnitřních z dlaždic keramických Zvláštní úpravy spár spára podlaha-stěna silikonem</t>
  </si>
  <si>
    <t>800-771</t>
  </si>
  <si>
    <t>103 : (2,68+2,01)*2</t>
  </si>
  <si>
    <t>104 : (2,68+1,925+1,05)*2</t>
  </si>
  <si>
    <t>106 : (1,5+1,925+1)*2</t>
  </si>
  <si>
    <t>113 : (1,5+1,325)*2</t>
  </si>
  <si>
    <t>119 : (2,05+2,915+0,65)*2</t>
  </si>
  <si>
    <t>120 : (2,05+0,9)*2</t>
  </si>
  <si>
    <t>202 : (2,68+1,925)*2</t>
  </si>
  <si>
    <t>203 : (2,68+2,17)*2</t>
  </si>
  <si>
    <t>204 : (1,5+2,17)*2</t>
  </si>
  <si>
    <t>205,206 : (1,5+0,9)*2*2</t>
  </si>
  <si>
    <t>213 : (3,2+4,1+0,4+0,5+0,9+1)*2</t>
  </si>
  <si>
    <t>302 : (2,68+1,97)*2</t>
  </si>
  <si>
    <t>303 : (2,68+2,125)*2</t>
  </si>
  <si>
    <t>304 : (1,5+1,045)*2</t>
  </si>
  <si>
    <t>305,306 : (1,5+0,9)*2*2</t>
  </si>
  <si>
    <t>313 : (3,35+4,1+0,35+0,45*3+0,9*3)*2</t>
  </si>
  <si>
    <t>324 : (1,5+1)*2</t>
  </si>
  <si>
    <t>771570014RAI</t>
  </si>
  <si>
    <t>Dlažba z dlaždic keramických 30 x 30 cm, položených do tmele,  , bez dodávky dlažby</t>
  </si>
  <si>
    <t>AP-PSV</t>
  </si>
  <si>
    <t>Agregovaná položka</t>
  </si>
  <si>
    <t>POL2_</t>
  </si>
  <si>
    <t>103,104,106,113,119,120 : 5,34+4,87+2,83+1,99+5,91+1,85</t>
  </si>
  <si>
    <t>597642032R</t>
  </si>
  <si>
    <t>dlažba keramická š = 300 mm; l = 300 mm; h = 9,0 mm; protiskluzová úprava; pro interiér i exteriér</t>
  </si>
  <si>
    <t>Odkaz na mn. položky pořadí 66 : 82,22000</t>
  </si>
  <si>
    <t>Koeficient : 0,15</t>
  </si>
  <si>
    <t>998771203R00</t>
  </si>
  <si>
    <t>Přesun hmot pro podlahy z dlaždic v objektech výšky do 24 m</t>
  </si>
  <si>
    <t>776401800RT1</t>
  </si>
  <si>
    <t>Demontáž soklíků nebo lišt pryžových nebo PVC odstranění a uložení na hromady</t>
  </si>
  <si>
    <t>800-775</t>
  </si>
  <si>
    <t>117 : (3,2+3,94)*2</t>
  </si>
  <si>
    <t>776511810RT2</t>
  </si>
  <si>
    <t>Odstranění povlakových podlah z nášlapné plochy lepených, bez podložky, z ploch přes 10 do 20 m2</t>
  </si>
  <si>
    <t>117 : 12,61</t>
  </si>
  <si>
    <t>777531023R00</t>
  </si>
  <si>
    <t xml:space="preserve"> Podlahy ze stěrky akrylátové s disperzí samonivelační hmota, tloušťky 3 mm</t>
  </si>
  <si>
    <t>800-773</t>
  </si>
  <si>
    <t>včetně penetrace podkladu</t>
  </si>
  <si>
    <t>776520010RAB</t>
  </si>
  <si>
    <t>Podlahy povlakové podlahovina heterogenní protiskluzná, tl. 2,0 mm,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</si>
  <si>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</si>
  <si>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998776203R00</t>
  </si>
  <si>
    <t>Přesun hmot pro podlahy povlakové v objektech výšky do 24 m</t>
  </si>
  <si>
    <t>1NP : (4+12+12+4+8)*2+6*1,5+0,6</t>
  </si>
  <si>
    <t>2NP : (4+4+4+4+18)*2+4*1,5</t>
  </si>
  <si>
    <t>3NP : (4+4+4+4+4+28)*2+4*1,5</t>
  </si>
  <si>
    <t>781497111RS3</t>
  </si>
  <si>
    <t xml:space="preserve">Lišty k obkladům profil ukončovací leštěný hliník, uložení do tmele, výška profilu 10 mm,  </t>
  </si>
  <si>
    <t>781470014RAI</t>
  </si>
  <si>
    <t xml:space="preserve">Obklad vnitřní keramický 300 x 300 mm, do malty, bez dodávky obkladu,  </t>
  </si>
  <si>
    <t>z dlaždic keramických kladených do malty, včetně spárování a podílu práce v omezeném prostoru a na malých plochách.</t>
  </si>
  <si>
    <t>103 : (2,68+2,01)*2*2-0,8*1,97*2</t>
  </si>
  <si>
    <t>104 : (2,53+1,925+1,05)*2*2-0,8*1,97</t>
  </si>
  <si>
    <t>106 : (1,5+1,925+1)*2*2-0,7*1,97</t>
  </si>
  <si>
    <t>113 : (1,5+1,325)*2*2-0,7*1,97</t>
  </si>
  <si>
    <t>119 : (1,03+2,915+0,7+0,65*2)*2</t>
  </si>
  <si>
    <t>120 : (2,05+1)*2*2-0,7*1,97</t>
  </si>
  <si>
    <t>202 : (2,68+1,925)*2*2-0,8*1,97*3</t>
  </si>
  <si>
    <t>203 : (2,68+2,17)*2*2-(0,6+0,7+0,8)*1,97</t>
  </si>
  <si>
    <t>204 : ((1,5+2,17)*2-0,8)*1,5</t>
  </si>
  <si>
    <t>205 : (1,5+0,9)*2*2-0,7*1,97</t>
  </si>
  <si>
    <t>206 : (1,5+0,9)*2*2-0,6*1,97</t>
  </si>
  <si>
    <t>213 : (3,2+2,1+0,4+0,5+0,9+1)*2*2-0,8*1,97</t>
  </si>
  <si>
    <t>302 : (2,68+1,97)*2*2-(0,6+0,8*2)*1,97</t>
  </si>
  <si>
    <t>303 : (2,68+2,125)*2*2-(0,7*2+0,8)*1,97</t>
  </si>
  <si>
    <t>304 : ((1,5+1,045)*2-0,6)*1,5</t>
  </si>
  <si>
    <t>305,306 : ((1,65+0,9)*2*2-0,7*1,97)*2</t>
  </si>
  <si>
    <t>313 : (3,35+4,1+0,35+0,45*3+0,9*3)*2*2-0,8*1,97</t>
  </si>
  <si>
    <t>324 : (1,5+1)*2*2-0,7*1,97</t>
  </si>
  <si>
    <t>597813708R</t>
  </si>
  <si>
    <t>obklad keramický š = 250 mm; l = 330 mm; h = 7,0 mm; pro interiér; barva světle šedá; mat</t>
  </si>
  <si>
    <t>Odkaz na mn. položky pořadí 76 : 309,50700</t>
  </si>
  <si>
    <t>Koeficient : 0,08</t>
  </si>
  <si>
    <t>998781203R00</t>
  </si>
  <si>
    <t>Přesun hmot pro obklady keramické v objektech výšky do 24 m</t>
  </si>
  <si>
    <t>783222110R00</t>
  </si>
  <si>
    <t xml:space="preserve">Nátěry kov.stavebních doplňk.konstrukcí syntetické 2x email,  </t>
  </si>
  <si>
    <t>800-783</t>
  </si>
  <si>
    <t>zárubně : 1,25*19</t>
  </si>
  <si>
    <t>783903811R00</t>
  </si>
  <si>
    <t>Ostatní práce odmaštění chemickými rozpuštědly</t>
  </si>
  <si>
    <t>783904811R00</t>
  </si>
  <si>
    <t>Ostatní práce odrezivění kovových konstrukcí</t>
  </si>
  <si>
    <t>784191301R00</t>
  </si>
  <si>
    <t>Příprava povrchu Penetrace (napouštění) podkladu protiplísňová, jednonásobná</t>
  </si>
  <si>
    <t>800-784</t>
  </si>
  <si>
    <t>103 : 5,34+(2,68+2,01)*2*1,34</t>
  </si>
  <si>
    <t>104 : 4,87+(2,53+1,925)*2*1,34</t>
  </si>
  <si>
    <t>106 : 2,83+(1,5+1,925)*2*1,34</t>
  </si>
  <si>
    <t>112 : 1,325*3,35</t>
  </si>
  <si>
    <t>113 : 1,99+(1,5+1,325)*2*1,34</t>
  </si>
  <si>
    <t>115 : 14,24+(3,2+4,45)*2*3,34</t>
  </si>
  <si>
    <t>118 : 3,94*3,34</t>
  </si>
  <si>
    <t>119 : 5,91+(2,05+2,915)*2*3,34</t>
  </si>
  <si>
    <t>120 : 1,85+(2,05+0,9)*2*1,34</t>
  </si>
  <si>
    <t>122 : 13,47+(3,15+4,45+1,2)*2*3,34</t>
  </si>
  <si>
    <t>202 : 5,16+(2,68+1,925)*2*1,34</t>
  </si>
  <si>
    <t>203 : 5,82+(2,68+2,17)*2*1,34</t>
  </si>
  <si>
    <t>204 : 3,63+(1,5+2,17)*2*1,84</t>
  </si>
  <si>
    <t>205,206 : (1,35+(1,5+0,9)*2*1,84)*2</t>
  </si>
  <si>
    <t>213 : 12,43+(3,2+4,1)*2*1,34</t>
  </si>
  <si>
    <t>214 : 6,97+(1,7+4,1)*2*3,34</t>
  </si>
  <si>
    <t>302 : 5,82+(2,68+1,97)*2*0,5</t>
  </si>
  <si>
    <t>303 : 5,16+(2,68+2,125)*2*0,5</t>
  </si>
  <si>
    <t>304 : 1,57+(1,5+1,045)*2*0,5</t>
  </si>
  <si>
    <t>305,306 : (1,49+(1,65+0,9)*2*0,5)*2</t>
  </si>
  <si>
    <t>313 : 12,66+(3,35+4,1)*2*0,5</t>
  </si>
  <si>
    <t>314 : 6,97+(1,7+4,1)*2*3,34</t>
  </si>
  <si>
    <t>324 : 1,5+(1,5+1)*2*0,5</t>
  </si>
  <si>
    <t>784195612R00</t>
  </si>
  <si>
    <t>Malby z malířských směsí protiplísňové,  , bílé, dvojnásobné</t>
  </si>
  <si>
    <t>Odkaz na mn. položky pořadí 82 : 514,29615</t>
  </si>
  <si>
    <t>7991</t>
  </si>
  <si>
    <t>Kompletní dodávka a montáž pásového schodolezu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</si>
  <si>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</si>
  <si>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</si>
  <si>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</si>
  <si>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</si>
  <si>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</si>
  <si>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</si>
  <si>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</si>
  <si>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</si>
  <si>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</si>
  <si>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</si>
  <si>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</si>
  <si>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</si>
  <si>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</si>
  <si>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</si>
  <si>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</si>
  <si>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</si>
  <si>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</si>
  <si>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01 01, 17 01 02 a 17 02 01 z Katalogu odpadů</t>
  </si>
  <si>
    <t>979999998R00</t>
  </si>
  <si>
    <t>Poplatek za skládku za recyklaci, suti s 5 % příměsi dřeva, plastu apod. ,  , skupina 17 01 07 z Katalogu odpadů</t>
  </si>
  <si>
    <t>005124010R</t>
  </si>
  <si>
    <t>Koordinační činnost</t>
  </si>
  <si>
    <t>Soubor</t>
  </si>
  <si>
    <t>VRN</t>
  </si>
  <si>
    <t>POL99_0</t>
  </si>
  <si>
    <t>005122 R</t>
  </si>
  <si>
    <t>Provozní vlivy</t>
  </si>
  <si>
    <t>POL99_1</t>
  </si>
  <si>
    <t>SUM</t>
  </si>
  <si>
    <t>END</t>
  </si>
  <si>
    <t>132301112R00</t>
  </si>
  <si>
    <t>Hloubení rýh šířky do 60 cm nad 100 m3, v hornině 4, hloubení strojně</t>
  </si>
  <si>
    <t>800-1</t>
  </si>
  <si>
    <t>POL1_1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</si>
  <si>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</si>
  <si>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6*0,6*1,4</t>
  </si>
  <si>
    <t>132301119R00</t>
  </si>
  <si>
    <t xml:space="preserve">Hloubení rýh šířky do 60 cm příplatek za lepivost, v hornině 4,  </t>
  </si>
  <si>
    <t>139601103R00</t>
  </si>
  <si>
    <t>Ruční výkop jam, rýh a šachet v hornině 4</t>
  </si>
  <si>
    <t>s přehozením na vzdálenost do 5 m nebo s naložením na ruční dopravní prostředek</t>
  </si>
  <si>
    <t>(4+3,5+5+5+2)*0,6*1</t>
  </si>
  <si>
    <t>174101101R00</t>
  </si>
  <si>
    <t>Zásyp sypaninou se zhutněním jam, šachet, rýh nebo kolem objektů v těchto vykopávkách</t>
  </si>
  <si>
    <t>z jakékoliv horniny s uložením výkopku po vrstvách,</t>
  </si>
  <si>
    <t>(4+3,5+5+5+2)*0,6*0,6</t>
  </si>
  <si>
    <t>174201101R00</t>
  </si>
  <si>
    <t>Zásyp sypaninou bez zhutnění jam, šachet, rýh nebo kolem objektů v těchto vykopávkách</t>
  </si>
  <si>
    <t>6*0,6*1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</si>
  <si>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</si>
  <si>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</si>
  <si>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</si>
  <si>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venkovní : 6*0,6*0,4</t>
  </si>
  <si>
    <t>(4+3,5+5+5+2)*0,6*0,4</t>
  </si>
  <si>
    <t xml:space="preserve">vnitřní : </t>
  </si>
  <si>
    <t>583420401R</t>
  </si>
  <si>
    <t>Kamenivo stanovené přírodní; drcené; 0/4; typ: praný; OH = 2,64 Mg/m3; granodiorit</t>
  </si>
  <si>
    <t>721140802R00</t>
  </si>
  <si>
    <t>Demontáž potrubí z litinových trub do DN 100</t>
  </si>
  <si>
    <t>POL1_7</t>
  </si>
  <si>
    <t>odpadního nebo dešťového,</t>
  </si>
  <si>
    <t>721176101R00</t>
  </si>
  <si>
    <t>Potrubí HT připojovací vnější průměr D 32 mm, tloušťka stěny 1,8 mm, DN 30</t>
  </si>
  <si>
    <t>včetně tvarovek, objímek. Bez zednických výpomocí.</t>
  </si>
  <si>
    <t>1+1</t>
  </si>
  <si>
    <t>721176102R00</t>
  </si>
  <si>
    <t>Potrubí HT připojovací vnější průměr D 40 mm, tloušťka stěny 1,8 mm, DN 40</t>
  </si>
  <si>
    <t>2+1+2,5+1+4+2+2+3</t>
  </si>
  <si>
    <t>721176103R00</t>
  </si>
  <si>
    <t>Potrubí HT připojovací vnější průměr D 50 mm, tloušťka stěny 1,8 mm, DN 50</t>
  </si>
  <si>
    <t>1+1,5+1,5+2+5+1+2+1+4+4+1+2+1,5+3+3+4+1</t>
  </si>
  <si>
    <t>721176104R00</t>
  </si>
  <si>
    <t>Potrubí HT připojovací vnější průměr D 75 mm, tloušťka stěny 1,9 mm, DN 70</t>
  </si>
  <si>
    <t>1,5+1+2+2</t>
  </si>
  <si>
    <t>721176105R00</t>
  </si>
  <si>
    <t>Potrubí HT připojovací vnější průměr D 110 mm, tloušťka stěny 2,7 mm, DN 100</t>
  </si>
  <si>
    <t>2+1+1,5+1,5+1,5+1,5+5+1,5</t>
  </si>
  <si>
    <t>721176115R00</t>
  </si>
  <si>
    <t>Potrubí HT odpadní svislé vnější průměr D 110 mm, tloušťka stěny 2,7 mm, DN 100</t>
  </si>
  <si>
    <t>13+14+14+14+14+13</t>
  </si>
  <si>
    <t>721176222R00</t>
  </si>
  <si>
    <t>Potrubí KG svodné (ležaté) v zemi vnější průměr D 110 mm, tloušťka stěny 3,2 mm, DN 100</t>
  </si>
  <si>
    <t>3+2+1+2+1</t>
  </si>
  <si>
    <t>721176223R00</t>
  </si>
  <si>
    <t>Potrubí KG svodné (ležaté) v zemi vnější průměr D 125 mm, tloušťka stěny 3,2 mm, DN 125</t>
  </si>
  <si>
    <t>2+3,5+2,5+2+3+3+1</t>
  </si>
  <si>
    <t>721176224R00</t>
  </si>
  <si>
    <t>Potrubí KG svodné (ležaté) v zemi vnější průměr D 160 mm, tloušťka stěny 4,0 mm, DN 150</t>
  </si>
  <si>
    <t>11+4+2+3</t>
  </si>
  <si>
    <t>721177125R00</t>
  </si>
  <si>
    <t>Čistící kus pro třívrstvé silně odhlučněné potrubí - odpadní svislé vnější vrstva z PP, střední vrstva z PP zesílená minerálními látkami, vnitřní vrstva z PP, hlasitost 17 dB, vnější průměr D 110 mm, DN 100, včetně dodávky materiálu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</si>
  <si>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</si>
  <si>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</si>
  <si>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</si>
  <si>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</si>
  <si>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</si>
  <si>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</si>
  <si>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</si>
  <si>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</si>
  <si>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</si>
  <si>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721211506R00</t>
  </si>
  <si>
    <t>Vpusti podlahové průměr 50 mm, s nastavitelným roštem z chromové oceli, bočním vtokem a vtokovou nálevkou z PVC a ochranným krytem pro hrubou montáž, včetně dodávky materiálu</t>
  </si>
  <si>
    <t>RTS 22/ I</t>
  </si>
  <si>
    <t>včetně betonového lože</t>
  </si>
  <si>
    <t>721220801R00</t>
  </si>
  <si>
    <t>Demontáž zápachových uzávěrek DN 70</t>
  </si>
  <si>
    <t>21+6+4</t>
  </si>
  <si>
    <t>721223423RT1</t>
  </si>
  <si>
    <t>Vpusť podlahová se zápachovou uzávěrkou průměr 50, 75 110 mm, se svislým odtokem,123x123mm/115x115mm, včetně dodávky materiálu</t>
  </si>
  <si>
    <t>721273200RT3</t>
  </si>
  <si>
    <t>Ventilační hlavice D 110 mm, souprava z PP</t>
  </si>
  <si>
    <t>721290111R00</t>
  </si>
  <si>
    <t>Zkouška těsnosti kanalizace v objektech vodou, DN 125</t>
  </si>
  <si>
    <t>2+17,5+38,5+6,5+15,5+82+9+17</t>
  </si>
  <si>
    <t>721290112R00</t>
  </si>
  <si>
    <t>Zkouška těsnosti kanalizace v objektech vodou, DN 200</t>
  </si>
  <si>
    <t>460490012R00</t>
  </si>
  <si>
    <t>Fólie výstražná z PVC, šířka 33 cm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</si>
  <si>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</si>
  <si>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</si>
  <si>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</si>
  <si>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R</t>
  </si>
  <si>
    <t>Revizní dvířka plechová 300/300mm (přístup k čist. kus) vč. mont.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</si>
  <si>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</si>
  <si>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</si>
  <si>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</si>
  <si>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</si>
  <si>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722170804R00</t>
  </si>
  <si>
    <t>Demontáž potrubí z trubek z PH tlakových přes D 32 mm do D 63 mm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</si>
  <si>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</si>
  <si>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</si>
  <si>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</si>
  <si>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10+12+10+8+8+6+24+2+24+10+4+3+6+5+3+13+2+4+4+2+5+5+1+5</t>
  </si>
  <si>
    <t>722172412R00</t>
  </si>
  <si>
    <t>Potrubí z plastických hmot polypropylenové potrubí PP-R, D 25 mm, s 3,5 mm, PN 16, polyfúzně svařované, včetně zednických výpomocí</t>
  </si>
  <si>
    <t>5+3+4+3+1+4+1+1+1+8+5+8+5+3+3+7+2+7+8+5+4+3+5+1+5+3+4+10+18+6+8</t>
  </si>
  <si>
    <t>722172413R00</t>
  </si>
  <si>
    <t>Potrubí z plastických hmot polypropylenové potrubí PP-R, D 32 mm, s 4,4 mm, PN 16, polyfúzně svařované, včetně zednických výpomocí</t>
  </si>
  <si>
    <t>3+1+1+1+5+2+5+2+2+2+2+8+8+7+4+2+5+5+2</t>
  </si>
  <si>
    <t>722172414R00</t>
  </si>
  <si>
    <t>Potrubí z plastických hmot polypropylenové potrubí PP-R, D 40 mm, s 5,5 mm, PN 16, polyfúzně svařované, včetně zednických výpomocí</t>
  </si>
  <si>
    <t>4+2+1+1+3+6+1+2+4+1+2+2+3+5+1+1+3</t>
  </si>
  <si>
    <t>722172415R00</t>
  </si>
  <si>
    <t>Potrubí z plastických hmot polypropylenové potrubí PP-R, D 50 mm, s 6,9 mm, PN 16, polyfúzně svařované, včetně zednických výpomocí</t>
  </si>
  <si>
    <t>5+6+3+1</t>
  </si>
  <si>
    <t>722181214RT7</t>
  </si>
  <si>
    <t>Izolace vodovodního potrubí návleková z trubic z pěnového polyetylenu, tloušťka stěny 20 mm, d 22 mm</t>
  </si>
  <si>
    <t>722181215RT8</t>
  </si>
  <si>
    <t>Izolace vodovodního potrubí návleková z trubic z pěnového polyetylenu, tloušťka stěny 25 mm, d 25 mm</t>
  </si>
  <si>
    <t>722181215RU1</t>
  </si>
  <si>
    <t>Izolace vodovodního potrubí návleková z trubic z pěnového polyetylenu, tloušťka stěny 25 mm, d 32 mm</t>
  </si>
  <si>
    <t>722181215RU4</t>
  </si>
  <si>
    <t>Izolace vodovodního potrubí návleková z trubic z pěnového polyetylenu, tloušťka stěny 25 mm, d 42 mm</t>
  </si>
  <si>
    <t>RTS 13/ I</t>
  </si>
  <si>
    <t>722181215RU7</t>
  </si>
  <si>
    <t>Izolace vodovodního potrubí návleková z trubic z pěnového polyetylenu, tloušťka stěny 25 mm, d 52 mm</t>
  </si>
  <si>
    <t>722191133R00</t>
  </si>
  <si>
    <t>Hadice flexibilní sanitární, DN 15, délky 500 mm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</si>
  <si>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</si>
  <si>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</si>
  <si>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</si>
  <si>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</si>
  <si>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</si>
  <si>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722223181R00</t>
  </si>
  <si>
    <t>Kohout kulový, výtokový (zahradní), vnější závit, mosazný, DN 15, PN 10, včetně dodávky materiálu</t>
  </si>
  <si>
    <t>722220861R00</t>
  </si>
  <si>
    <t>Demontáž armatur závitových se dvěma závity, G 3/4"</t>
  </si>
  <si>
    <t>722220862R00</t>
  </si>
  <si>
    <t>Demontáž armatur závitových se dvěma závity, G 5/4"</t>
  </si>
  <si>
    <t>722220864R00</t>
  </si>
  <si>
    <t>Demontáž armatur závitových se dvěma závity, G 2"</t>
  </si>
  <si>
    <t>722235652R00</t>
  </si>
  <si>
    <t>Ventil zpětný ventil, vnitřní-vnitřní závit, DN 20, PN 20, mosaz</t>
  </si>
  <si>
    <t>722236312R00</t>
  </si>
  <si>
    <t>Ventil uzavírací šikmý ventil, vnitřní-vnitřní závit, DN 20, PN 10, mosaz</t>
  </si>
  <si>
    <t>722236314R00</t>
  </si>
  <si>
    <t>Ventil uzavírací šikmý ventil, vnitřní-vnitřní závit, DN 32, PN 10, mosaz</t>
  </si>
  <si>
    <t>722236315R00</t>
  </si>
  <si>
    <t>Ventil uzavírací šikmý ventil, vnitřní-vnitřní závit, DN 40, PN 10, mosaz</t>
  </si>
  <si>
    <t>722236316R00</t>
  </si>
  <si>
    <t>Ventil uzavírací šikmý ventil, vnitřní-vnitřní závit, DN 50, PN 10, mosaz</t>
  </si>
  <si>
    <t>722235112R00</t>
  </si>
  <si>
    <t>Kohout kulový, mosazný, vnitřní-vnitřní závit, DN 20, PN 25, včetně dodávky materiálu</t>
  </si>
  <si>
    <t>722235161R00</t>
  </si>
  <si>
    <t>Kohout kulový, mosazný, vnitřní-vnější závit, DN 15, PN 25, včetně dodávky materiálu</t>
  </si>
  <si>
    <t>15+19+18</t>
  </si>
  <si>
    <t>722235163R00</t>
  </si>
  <si>
    <t>Kohout kulový, mosazný, vnitřní-vnější závit, DN 25, PN 25, včetně dodávky materiálu</t>
  </si>
  <si>
    <t>722235522R00</t>
  </si>
  <si>
    <t>Filtr vodovodní, mosazný, vnitřní-vnitřní závit , DN 20, PN 20, včetně dodávky materiálu</t>
  </si>
  <si>
    <t>722280106R00</t>
  </si>
  <si>
    <t>Tlakové zkoušky vodovodního potrubí do DN 32</t>
  </si>
  <si>
    <t>176+151+67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</si>
  <si>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</si>
  <si>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</si>
  <si>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</si>
  <si>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</si>
  <si>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722290234R00</t>
  </si>
  <si>
    <t>Proplach a dezinfekce vodovodního potrubí do DN 80</t>
  </si>
  <si>
    <t>176+151+67+42+15</t>
  </si>
  <si>
    <t>734255125R00</t>
  </si>
  <si>
    <t>Ventil pojistný závitový 6,0 bar, mosazný, DN 20, vnitřní-vnitřní závit, včetně dodávky materiálu</t>
  </si>
  <si>
    <t>800-731</t>
  </si>
  <si>
    <t>998733201R00</t>
  </si>
  <si>
    <t>Přesun hmot pro rozvody potrubí v objektech výšky do 6 m</t>
  </si>
  <si>
    <t>7229</t>
  </si>
  <si>
    <t>Přepojení stávajícího vodovodu</t>
  </si>
  <si>
    <t>hod</t>
  </si>
  <si>
    <t>725110811R00</t>
  </si>
  <si>
    <t>Demontáž klozetů splachovacích</t>
  </si>
  <si>
    <t>725119306R00</t>
  </si>
  <si>
    <t>Klozetové mísy montáž  závěsné</t>
  </si>
  <si>
    <t>725119401R00</t>
  </si>
  <si>
    <t>Doplňky Montáž doplňků zařízení záchodů předstěnový systém</t>
  </si>
  <si>
    <t>725122817R00</t>
  </si>
  <si>
    <t>Demontáž pisoárů bez nádrže + 1 záchodkem</t>
  </si>
  <si>
    <t>725139101R00</t>
  </si>
  <si>
    <t>Montáž pisoárových stání ostatních</t>
  </si>
  <si>
    <t>725210821R00</t>
  </si>
  <si>
    <t>Demontáž umyvadel umyvadel bez výtokových armatur</t>
  </si>
  <si>
    <t>725037153R00</t>
  </si>
  <si>
    <t>Umyvadlo na šrouby, bílé, šířka 600 mm, hloubka 480 mm</t>
  </si>
  <si>
    <t>RTS 20/ II</t>
  </si>
  <si>
    <t>725219401R00</t>
  </si>
  <si>
    <t>Umyvadlo montáž na šrouby do zdiva</t>
  </si>
  <si>
    <t>725019103R00</t>
  </si>
  <si>
    <t>Výlevka diturvitová s plastovou mřížkou, závěsná</t>
  </si>
  <si>
    <t>725330820R00</t>
  </si>
  <si>
    <t>Demontáž výlevek diturvitových</t>
  </si>
  <si>
    <t>bez výtokových armatur a bez nádrže a splachovacího potrubí,</t>
  </si>
  <si>
    <t>725810811R00</t>
  </si>
  <si>
    <t>Demontáž výtokových ventilů nástěnných</t>
  </si>
  <si>
    <t>7+4+1+2</t>
  </si>
  <si>
    <t>725825114RT2</t>
  </si>
  <si>
    <t>RTS 17/ II</t>
  </si>
  <si>
    <t>725829301R00</t>
  </si>
  <si>
    <t>Baterie umyvadlové a dřezové Montáž baterií umyvadlových a dřezových umyvadlové a dřezové stojánkové</t>
  </si>
  <si>
    <t>21+6+5+2</t>
  </si>
  <si>
    <t>725849201R00</t>
  </si>
  <si>
    <t>Montáž baterie sprchové pevná výška</t>
  </si>
  <si>
    <t>725851005R00</t>
  </si>
  <si>
    <t>Odtoková souprava polypropylénová pro dovjdřezy; PP; D 40 mm; připojovací závity 6/4",  , včetně dodávky materiálu</t>
  </si>
  <si>
    <t>725860182R00</t>
  </si>
  <si>
    <t>Zápachová uzávěrka (sifon) pro zařizovací předměty D 40/50 mm; podomítková, pro pračky/myčky; PE; příslušenství přip. koleno, krycí deska nerez, montážní kryt, nástěnka mosaz, montážní deska, včetně dodávky materiálu</t>
  </si>
  <si>
    <t>725860202R00</t>
  </si>
  <si>
    <t>Zápachová uzávěrka (sifon) pro zařizovací předměty D 40, 50 mm x 6/4"; pro dřezy; PP; příslušenství stavitelný kulový kloub,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</si>
  <si>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</si>
  <si>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</si>
  <si>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R05</t>
  </si>
  <si>
    <t>Ruční sprchová růžice (UBS) (úklid soc.zařízení)</t>
  </si>
  <si>
    <t>R01</t>
  </si>
  <si>
    <t>Umyvadlová baterie tlačná (U) Např.:Presto-prestogreen-1020-s-neo-duo</t>
  </si>
  <si>
    <t>POL3_0</t>
  </si>
  <si>
    <t>R02</t>
  </si>
  <si>
    <t>Sprchová páková baterie (UBS) (úklid soc.zařízení)</t>
  </si>
  <si>
    <t>R03</t>
  </si>
  <si>
    <t>Hadice sprchová dl.4m (UBS) (úklid soc.zařízení)</t>
  </si>
  <si>
    <t>R04</t>
  </si>
  <si>
    <t>Držák ruční sprchy (UBS) (úklid soc.zařízení)</t>
  </si>
  <si>
    <t>R06</t>
  </si>
  <si>
    <t>Termoskopický ventil  směšovací pro skupiny sprch (TV)  Např.:RADA-215-DK (vč.mont.)</t>
  </si>
  <si>
    <t>R07</t>
  </si>
  <si>
    <t>Dvířka nerez 300/400 se zámkem atyp.(TV) (termoskopický ventil sprch) vč.mont.</t>
  </si>
  <si>
    <t>R08</t>
  </si>
  <si>
    <t>Sprchová hlavice pevná připoj.ze zdi, antivandal (S)  Např.:PRESTO-26301</t>
  </si>
  <si>
    <t>R09</t>
  </si>
  <si>
    <t>Tlačný ventil sprchový (S),(SZTP) Např.: PRESTO-50-B</t>
  </si>
  <si>
    <t>R10</t>
  </si>
  <si>
    <t>Sprchový komplet vč.hadice,držáku,na předem(SZTP) namíchanou vodu Např.: RADA Mira Logic</t>
  </si>
  <si>
    <t>R11</t>
  </si>
  <si>
    <t xml:space="preserve">Podomítkový modul pro závěsnou výlevku (DV) </t>
  </si>
  <si>
    <t>R12</t>
  </si>
  <si>
    <t xml:space="preserve">WC závěsné bez oplachového kruhu (WC)(WCP) </t>
  </si>
  <si>
    <t>R13</t>
  </si>
  <si>
    <t>Podomítkový modul pro závěsné WC s tlačným vent.bez nádrže Např.:PRESTO-sanifix-WC-1000-XL</t>
  </si>
  <si>
    <t>R14</t>
  </si>
  <si>
    <t xml:space="preserve">Podomítkový modul pro závěsné WC (WCP),(WCZTP) </t>
  </si>
  <si>
    <t>R15</t>
  </si>
  <si>
    <t xml:space="preserve">Tlačítko pro závěsné WC - personál (WCP) </t>
  </si>
  <si>
    <t>R16</t>
  </si>
  <si>
    <t>Posoár s automatickým splachováním např. GOLEM</t>
  </si>
  <si>
    <t>R17</t>
  </si>
  <si>
    <t>Napájecí zdroj pro max.5 pisoárů 230/24V (pod omítku v krabičce)</t>
  </si>
  <si>
    <t>R18</t>
  </si>
  <si>
    <t xml:space="preserve">Závěsný klozet bezbariérového WC (WCZTP) </t>
  </si>
  <si>
    <t>R19</t>
  </si>
  <si>
    <t xml:space="preserve">Sedátko ke klozetu (WCZTP) bez poklopu </t>
  </si>
  <si>
    <t>R20</t>
  </si>
  <si>
    <t>Oddálené tlačítko pro spalachování (WCZTP) pneumatický set pro podomít.moduly</t>
  </si>
  <si>
    <t>R21</t>
  </si>
  <si>
    <t>Zdravotní umyvadlo bez přepadu s otv.pro bat. (UZTP)</t>
  </si>
  <si>
    <t>R22</t>
  </si>
  <si>
    <t xml:space="preserve">Umyvadlová baterie stojánková (U4x),(UZTP) </t>
  </si>
  <si>
    <t>R23</t>
  </si>
  <si>
    <t xml:space="preserve">Sifon umyvadlový podomítkový nerez (UZTP) </t>
  </si>
  <si>
    <t>R24</t>
  </si>
  <si>
    <t xml:space="preserve">Madlo pevné nerez 600mm (WCZTP),(UZTP) </t>
  </si>
  <si>
    <t>R25</t>
  </si>
  <si>
    <t>Madlo toaletní závěsné sklopné nerez dl.800mm (WCZTP),(SZTP)</t>
  </si>
  <si>
    <t>R26</t>
  </si>
  <si>
    <t>Madlo do sprchy závěsné pevné "L" (SZTP) 750/450mm</t>
  </si>
  <si>
    <t>R27</t>
  </si>
  <si>
    <t>Sprchová sedačka závěsná sklopná nerez (SZTP) (vč.mont)</t>
  </si>
  <si>
    <t>R28</t>
  </si>
  <si>
    <t>Zrcadlo bez páčky nastavitelné (UZTP) 600/450 (vč.mont.)</t>
  </si>
  <si>
    <t>R29</t>
  </si>
  <si>
    <t>Tyč sprchového závěsu rohová 900/900 nerez + sprchový závěs PVC (SZTP)</t>
  </si>
  <si>
    <t>R30</t>
  </si>
  <si>
    <t xml:space="preserve">Štětka WC nerez </t>
  </si>
  <si>
    <t>R31</t>
  </si>
  <si>
    <t xml:space="preserve">Držák toaletního papíru nerez </t>
  </si>
  <si>
    <t>R32</t>
  </si>
  <si>
    <t xml:space="preserve">Dávkovač tekutého mýdla nerez (U) </t>
  </si>
  <si>
    <t>R33</t>
  </si>
  <si>
    <t xml:space="preserve">Košík na mýdlo do sprchy </t>
  </si>
  <si>
    <t>R34</t>
  </si>
  <si>
    <t xml:space="preserve">Duroplastové sedáto s poklopem (WC), (WCP) </t>
  </si>
  <si>
    <t>998725201R00</t>
  </si>
  <si>
    <t>Přesun hmot pro zařizovací předměty v objektech výšky do 6 m</t>
  </si>
  <si>
    <t>764773317R00</t>
  </si>
  <si>
    <t>Ostatní prvky ke střechám prostupová taška pro falcované šablony, z lakovaného hliníkového plechu,  , dodávka a montáž</t>
  </si>
  <si>
    <t>800-764</t>
  </si>
  <si>
    <t>998764202R00</t>
  </si>
  <si>
    <t>Přesun hmot pro konstrukce klempířské v objektech výšky do 12 m</t>
  </si>
  <si>
    <t>VRN0</t>
  </si>
  <si>
    <t>Ztížené výrobní podmínky</t>
  </si>
  <si>
    <t>POL99_8</t>
  </si>
  <si>
    <t>VRN1</t>
  </si>
  <si>
    <t>Oborová přirážka</t>
  </si>
  <si>
    <t>VRN2</t>
  </si>
  <si>
    <t>Přesun stavebních kapacit</t>
  </si>
  <si>
    <t>VRN3</t>
  </si>
  <si>
    <t>Mimostaveništní doprava</t>
  </si>
  <si>
    <t>VRN4</t>
  </si>
  <si>
    <t>Zařízení staveniště</t>
  </si>
  <si>
    <t>VRN5</t>
  </si>
  <si>
    <t>Provoz investora</t>
  </si>
  <si>
    <t>VRN6</t>
  </si>
  <si>
    <t>Kompletační činnost (IČD)</t>
  </si>
  <si>
    <t>VRN7</t>
  </si>
  <si>
    <t>Rezerva rozpočtu</t>
  </si>
  <si>
    <t>722163102R00</t>
  </si>
  <si>
    <t>Potrubí z měděných trubek měděné potrubí, D 15 mm, s 1,0 mm, pájení pomocí kapilárních pájecích tvarovek</t>
  </si>
  <si>
    <t>včetně tvarovek, bez zednických výpomocí,</t>
  </si>
  <si>
    <t>8+8+7+4+3+8+8+7+7+4</t>
  </si>
  <si>
    <t>722163103R00</t>
  </si>
  <si>
    <t>Potrubí z měděných trubek měděné potrubí, D 18 mm, s 1,0 mm, pájení pomocí kapilárních pájecích tvarovek</t>
  </si>
  <si>
    <t>4+2+12+2</t>
  </si>
  <si>
    <t>722181214RT5</t>
  </si>
  <si>
    <t>Izolace vodovodního potrubí návleková z trubic z pěnového polyetylenu, tloušťka stěny 20 mm, d 15 mm</t>
  </si>
  <si>
    <t>722181214RT6</t>
  </si>
  <si>
    <t>Izolace vodovodního potrubí návleková z trubic z pěnového polyetylenu, tloušťka stěny 20 mm, d 18 mm</t>
  </si>
  <si>
    <t>733110806R00</t>
  </si>
  <si>
    <t>Demontáž potrubí z ocelových trubek závitových přes 15 do DN 32</t>
  </si>
  <si>
    <t>733161902R00</t>
  </si>
  <si>
    <t>Oprava rozvodu potrubí z měděných trubek propojení měděného potrubí, D 15 mm</t>
  </si>
  <si>
    <t>733161903R00</t>
  </si>
  <si>
    <t>Oprava rozvodu potrubí z měděných trubek propojení měděného potrubí, D 18 mm</t>
  </si>
  <si>
    <t>733190106R00</t>
  </si>
  <si>
    <t>Tlakové zkoušky potrubí ocelových závitových, plastových, měděných do DN 32</t>
  </si>
  <si>
    <t>Chemické vyčištění systému vč.těles- náklady na práci (cena na 1otop.těleso)</t>
  </si>
  <si>
    <t>Chemické vyčištění systému vč.těles- náklady na chemii</t>
  </si>
  <si>
    <t>l</t>
  </si>
  <si>
    <t>734209102RT2</t>
  </si>
  <si>
    <t>Montáž závitové armatury s jedním závitem, G 3/8", včetně dodávky materiálu</t>
  </si>
  <si>
    <t>734263322R00</t>
  </si>
  <si>
    <t>Šroubení topenářské, rohové, mosazné, DN 15, PN 10, včetně dodávky materiálu</t>
  </si>
  <si>
    <t>998734201R00</t>
  </si>
  <si>
    <t>Přesun hmot pro armatury v objektech výšky do 6 m</t>
  </si>
  <si>
    <t>Hlavice ovládání term.ventilů termostatické s ochranou proti zcizení vč.mont.</t>
  </si>
  <si>
    <t>735111810R00</t>
  </si>
  <si>
    <t>Demontáž radiátorů litinových článkových</t>
  </si>
  <si>
    <t>(3+12+5+5+13+5+3+13)*0,255</t>
  </si>
  <si>
    <t>(22+7+20)*0,185</t>
  </si>
  <si>
    <t>735159110R00</t>
  </si>
  <si>
    <t>Otopná tělesa panelová montáž jednořadých, do délky 1500 mm, bez dodávky materiálu</t>
  </si>
  <si>
    <t>735159210R00</t>
  </si>
  <si>
    <t>Otopná tělesa panelová montáž dvouřadých, délky do 1140 mm, bez dodávky materiálu</t>
  </si>
  <si>
    <t>735191905R00</t>
  </si>
  <si>
    <t>Ostatní opravy otopných těles odvzdušnění   otopných těles</t>
  </si>
  <si>
    <t>735191910R00</t>
  </si>
  <si>
    <t>Ostatní opravy otopných těles napuštění vody do otopného systému včetně potrubí (bez kotle a ohříváků)  otopných těles</t>
  </si>
  <si>
    <t>735494811R00</t>
  </si>
  <si>
    <t>Vypuštění vody z otopných soustav bez kotlů, ohříváků, zásobníků a nádrží</t>
  </si>
  <si>
    <t>( bez kotlů, ohříváků, zásobníků a nádrží )</t>
  </si>
  <si>
    <t>998735201R00</t>
  </si>
  <si>
    <t>Přesun hmot pro otopná tělesa v objektech výšky do 6 m</t>
  </si>
  <si>
    <t>48460208.OR</t>
  </si>
  <si>
    <t>Těleso do otopných soustav s přirozeným prouděním - deskové; materiál: nelegovaná ocel; typ: 11; H = 400 mm; B = 61 mm; L = 520 mm; l = 50 mm; tepelný výkon (50) = 368 W; s vestavěným ventilem</t>
  </si>
  <si>
    <t>48460212.OR</t>
  </si>
  <si>
    <t>Těleso do otopných soustav s přirozeným prouděním - deskové; materiál: nelegovaná ocel; typ: 11; H = 400 mm; B = 61 mm; L = 720 mm; l = 50 mm; tepelný výkon (50) = 510 W; s vestavěným ventilem</t>
  </si>
  <si>
    <t>48460229.OR</t>
  </si>
  <si>
    <t>Těleso do otopných soustav s přirozeným prouděním - deskové; materiál: nelegovaná ocel; typ: 11; H = 500 mm; B = 61 mm; L = 400 mm; l = 50 mm; tepelný výkon (50) = 337 W; s vestavěným ventilem</t>
  </si>
  <si>
    <t>48460233.OR</t>
  </si>
  <si>
    <t>Těleso do otopných soustav s přirozeným prouděním - deskové; materiál: nelegovaná ocel; typ: 11; H = 500 mm; B = 61 mm; L = 600 mm; l = 50 mm; tepelný výkon (50) = 506 W; s vestavěným ventilem</t>
  </si>
  <si>
    <t>48460678.OR</t>
  </si>
  <si>
    <t>Těleso do otopných soustav s přirozeným prouděním - deskové; materiál: nelegovaná ocel; typ: 22; H = 400 mm; B = 105 mm; L = 1 120 mm; l = 50 mm; tepelný výkon (50) = 1 520 W; s vestavěným ventilem</t>
  </si>
  <si>
    <t>48460681.OR</t>
  </si>
  <si>
    <t>Těleso do otopných soustav s přirozeným prouděním - deskové; materiál: nelegovaná ocel; typ: 22; H = 400 mm; B = 105 mm; L = 1 320 mm; l = 50 mm; tepelný výkon (50) = 1 791 W; s vestavěným ventilem</t>
  </si>
  <si>
    <t>48460701.OR</t>
  </si>
  <si>
    <t>Těleso do otopných soustav s přirozeným prouděním - deskové; materiál: nelegovaná ocel; typ: 22; H = 500 mm; B = 105 mm; L = 800 mm; l = 50 mm; tepelný výkon (50) = 1 234 W; s vestavěným ventilem</t>
  </si>
  <si>
    <t>48460703.OR</t>
  </si>
  <si>
    <t>Těleso do otopných soustav s přirozeným prouděním - deskové; materiál: nelegovaná ocel; typ: 22; H = 500 mm; B = 105 mm; L = 920 mm; l = 50 mm; tepelný výkon (50) = 1 420 W; s vestavěným ventilem</t>
  </si>
  <si>
    <t>005121R</t>
  </si>
  <si>
    <t>1 2</t>
  </si>
  <si>
    <t>ELEKTROINSTALAČNÍ KRABICE - POD OMÍTKU KU 68-1902_KA KRABICE ODBOČNÁ</t>
  </si>
  <si>
    <t>ks</t>
  </si>
  <si>
    <t>POL1_9</t>
  </si>
  <si>
    <t>KO 97/5_KA KRABICE ODBOČNÁ</t>
  </si>
  <si>
    <t>4</t>
  </si>
  <si>
    <t>KP 67/3_KA KRABICE PŘÍSTROJOVÁ</t>
  </si>
  <si>
    <t>5 6</t>
  </si>
  <si>
    <t>SVORKOVNICE KRABICOVÁ 2273-204 4x0,5-2,5mm2</t>
  </si>
  <si>
    <t>7</t>
  </si>
  <si>
    <t>2273-203 3x0,5-2,5mm2</t>
  </si>
  <si>
    <t>8</t>
  </si>
  <si>
    <t>2273-202 2x0,5-2,5mm2</t>
  </si>
  <si>
    <t>9 10</t>
  </si>
  <si>
    <t>SVORKOVNICE DO KRABIC 221-412 2×0,2 - 4 mm2 flexibilní instalační svorka</t>
  </si>
  <si>
    <t>11</t>
  </si>
  <si>
    <t>221-415 5×0,2 - 4 mm2 flexibilní instalační svorka</t>
  </si>
  <si>
    <t>13</t>
  </si>
  <si>
    <t>3559-A01345 Přístroj spínače jednopólového (bezšroubové svorky); řazení 1, 1So (do hořl. podkladů B, až E)</t>
  </si>
  <si>
    <t>14</t>
  </si>
  <si>
    <t>3559-A05345 Přístroj přepínače sériového (bezšroubové svorky); řazení 5 (do hořl. podkladů B až E)</t>
  </si>
  <si>
    <t>15</t>
  </si>
  <si>
    <t>3559-A25345 Přístroj přepínače střídavého, se svorkou N (bezšroubové svorky); řazení 6S, 6So, 6 (do, hořl. podkladů B až E)</t>
  </si>
  <si>
    <t>16</t>
  </si>
  <si>
    <t>3559-A91345 Přístroj ovládače zapínacího se svorkou N (bezšroubové svorky); řazení 1/0, 1/0So, 1/0S, (do hořl. podkladů B až E)</t>
  </si>
  <si>
    <t>18</t>
  </si>
  <si>
    <t>5519E-A02357 01 Zásuvka jednonásobná (bezšroubové svorky), s ochranným kolíkem, s clonkami; řazení, 2P+PE; d. Time, Element; b. bílá / ledová bílá (do hořl. podkladů B až E)</t>
  </si>
  <si>
    <t>20</t>
  </si>
  <si>
    <t>3901F-A00110 01 Rámeček pro elektroinstalační přístroje, jednonásobný; d. Time; b. bílá / ledová, bílá (do hořl. podkladů B až E - při použití bezšroubových přístrojů)</t>
  </si>
  <si>
    <t>21</t>
  </si>
  <si>
    <t>3901F-A00120 01 Rámeček pro elektroinstalační přístroje, dvojnásobný vodorovný; d. Time; b. bílá /, ledová bílá (do hořl. podkladů B až E - při použití bezšroubových přístrojů)</t>
  </si>
  <si>
    <t>23</t>
  </si>
  <si>
    <t>3558E-A00651 01 Kryt spínače kolébkového; d. Time, Element; b. bílá / ledová bílá (do hořl. podkladů, B až E - při použití bezšroubových přístrojů)</t>
  </si>
  <si>
    <t>24</t>
  </si>
  <si>
    <t>3558E-A00652 01 Kryt spínače kolébkového, dělený; d. Time, Element; b. bílá / ledová bílá (do hořl., podkladů B až E - při použití bezšroubových přístrojů)</t>
  </si>
  <si>
    <t>25</t>
  </si>
  <si>
    <t>3558E-A00653 01 Kryt spínače kolébkového, s čirým průzorem; d. Time, Element; b. bílá / ledová bílá, (do hořl. podkladů B až E - při použití bezšroubových přístrojů)</t>
  </si>
  <si>
    <t>27</t>
  </si>
  <si>
    <t>3916-22221 Doutnavka signalizační, světlo oranžové, pro spínače kolébkové 3557, 3558, 3559; řazení S</t>
  </si>
  <si>
    <t>29</t>
  </si>
  <si>
    <t>3558E-A06940 01 Přepínač střídavý IP 44, zapuštěná montáž; řazení 6 (1); d. Time, Element; b. bílá /, ledová bílá (do hořl. podkladů B až E)</t>
  </si>
  <si>
    <t>31</t>
  </si>
  <si>
    <t>5518E-A02999 01 Zásuvka jednonásobná IP 44, s ochranným kolíkem, s clonkami, s víčkem, zapuštěná, montáž; řazení 2P+PE; d. Time, Element; b. bílá / ledová bílá (do hořl. podkladů B až E)</t>
  </si>
  <si>
    <t>33</t>
  </si>
  <si>
    <t>3901F-A00941 B Rámeček pro elektroinstalační přístroje IP 44, jednonásobný, s těsnicí manžetou; d., Time; b. bílá (do hořl. podkladů B až E)</t>
  </si>
  <si>
    <t>35</t>
  </si>
  <si>
    <t>3916-12223 Doutnavka orientační (univerzální), světlo modré, pro spínače kolébkové 3557, 3558, 3559;, řazení So</t>
  </si>
  <si>
    <t>37</t>
  </si>
  <si>
    <t>SMR-T 3-vodičové, 9 funkcí, čas 0.01s-10dnů, výstup 10-160VA, cívka AC 230 V, bez NULY</t>
  </si>
  <si>
    <t>38 39</t>
  </si>
  <si>
    <t>KABEL SILOVÝ,IZOLACE PVC CYKY-O 3x1.5 mm2 , pevně</t>
  </si>
  <si>
    <t>40</t>
  </si>
  <si>
    <t>CYKY-J 3x1.5 , pevně</t>
  </si>
  <si>
    <t>41</t>
  </si>
  <si>
    <t>CYKY-J 3x2.5 , pevně</t>
  </si>
  <si>
    <t>42 43</t>
  </si>
  <si>
    <t>VODIČ JEDNOŽILOVÝ, IZOLACE PVC CYY 6 , pevně</t>
  </si>
  <si>
    <t>44</t>
  </si>
  <si>
    <t>CYY 10 , pevně</t>
  </si>
  <si>
    <t>45 46</t>
  </si>
  <si>
    <t>ZEMNÍCÍ SVORKA ZSA16 zemnicí svorka na potrubí</t>
  </si>
  <si>
    <t>47</t>
  </si>
  <si>
    <t>Cu pás.ZSA16 Pásek uzemňovací Cu, 0.5m</t>
  </si>
  <si>
    <t>48</t>
  </si>
  <si>
    <t>SVÍTIDLA</t>
  </si>
  <si>
    <t>49</t>
  </si>
  <si>
    <t>kmpl</t>
  </si>
  <si>
    <t>50</t>
  </si>
  <si>
    <t>51</t>
  </si>
  <si>
    <t>52</t>
  </si>
  <si>
    <t>53</t>
  </si>
  <si>
    <t>54 55</t>
  </si>
  <si>
    <t>DROBNÉ STAVEBNÍ A MONTÁŽNÍ PRÁCE Sekání drážek a kapes, průrazy, zapravení</t>
  </si>
  <si>
    <t>56</t>
  </si>
  <si>
    <t>OSTATNÍ</t>
  </si>
  <si>
    <t>57</t>
  </si>
  <si>
    <t>Drobný nespecifikovaný materiál pro potřeby montáže a úplnou funkčnost díla(vruty, šrouby, hmoždinky, , dutinky, záslepky, koncovky, stahovací pásky apod.)</t>
  </si>
  <si>
    <t>58</t>
  </si>
  <si>
    <t>Instalace svítidel; dodváka svítidel není předmětem obsahu specifikace. Tyto budou řešeny, samostatným rozpočtem v rozsahu architektem specifikovaných těles</t>
  </si>
  <si>
    <t>59</t>
  </si>
  <si>
    <t>HODINOVE ZUCTOVACI SAZBY</t>
  </si>
  <si>
    <t>60</t>
  </si>
  <si>
    <t>Demontaz stavajiciho zarizeni</t>
  </si>
  <si>
    <t>DLE CSN 331500</t>
  </si>
  <si>
    <t>POP</t>
  </si>
  <si>
    <t>61 63</t>
  </si>
  <si>
    <t>PROVEDENI REVIZNICH ZKOUSEK Revizni technik</t>
  </si>
  <si>
    <t>Signalizační systém</t>
  </si>
  <si>
    <t>66</t>
  </si>
  <si>
    <t>ELEKTROINSTALAČNÍ KRABICE - POD OMÍTKU  KU 68-1902 KRABICE ODBOČNÁ</t>
  </si>
  <si>
    <t>67</t>
  </si>
  <si>
    <t>KP 67/3 KRABICE PŘÍSTROJOVÁ</t>
  </si>
  <si>
    <t>68 69</t>
  </si>
  <si>
    <t>70 71</t>
  </si>
  <si>
    <t>POVRCHOVÝ INSTALAČNÍ SYSTÉM Příchytka 910 STK 6X30 OBO Hřebík pro stahovaci pasek (vč. pásku)</t>
  </si>
  <si>
    <t>72 73</t>
  </si>
  <si>
    <t>KABEL STÍNĚNÝ J-Y(St)Y 2x2x0,8 , zatažení</t>
  </si>
  <si>
    <t>74 75</t>
  </si>
  <si>
    <t>SADA PRO NOUZOVOU SIGNALIZACI, Sada pro nouzovou signalizaci (zdroj, alarm, 2xtlačítko), b. alpská, bílá (ref. 3280B-C10001 B)</t>
  </si>
  <si>
    <t>77</t>
  </si>
  <si>
    <t>Zvonkové tlačítko ZT1 boční</t>
  </si>
  <si>
    <t>79</t>
  </si>
  <si>
    <t>Domovní zvonek s chromovou miskou 2000/8V elektromechanický</t>
  </si>
  <si>
    <t>81</t>
  </si>
  <si>
    <t>Zvonkové trafo, transformátor KTF-8-24 8/12/24V na DIN lištu</t>
  </si>
  <si>
    <t>STÍNĚNÝ,IZOLACE PVC</t>
  </si>
  <si>
    <t>82 83</t>
  </si>
  <si>
    <t>KABEL SDĚLOVACÍ,STÁČ..PÁRY, SYKFY  2 x 2 x 0,5 , pevně</t>
  </si>
  <si>
    <t>84</t>
  </si>
  <si>
    <t>Podružný materiál</t>
  </si>
  <si>
    <t>85</t>
  </si>
  <si>
    <t>PPV 6,00% z montáže: materiál + práce</t>
  </si>
  <si>
    <t>100</t>
  </si>
  <si>
    <t>Zařízení č. 1 - Větrání šatny v 1. NP (m. č. 119)</t>
  </si>
  <si>
    <t>101</t>
  </si>
  <si>
    <t>Axiální nástěnný ventilátor   vel. 200, rozměry: 180 x 180 x 119 mm</t>
  </si>
  <si>
    <t>V = 50 m3/h, pc = 40 Pa, Ni = 0,016 kW/230 V-50 Hz</t>
  </si>
  <si>
    <t>102</t>
  </si>
  <si>
    <t>Plastová větrací mřížka   D 125</t>
  </si>
  <si>
    <t>103</t>
  </si>
  <si>
    <t>Dveřní mřížka   vel. 445 x 82</t>
  </si>
  <si>
    <t>odsávací - kruhové (spiro)</t>
  </si>
  <si>
    <t xml:space="preserve">104 </t>
  </si>
  <si>
    <t>Vzduchotechnické potrubí sk. I - pozink. plech rovné   D 125</t>
  </si>
  <si>
    <t>bm</t>
  </si>
  <si>
    <t>105</t>
  </si>
  <si>
    <t>vnitřní spojka   D 125</t>
  </si>
  <si>
    <t>200</t>
  </si>
  <si>
    <t>Zařízení č. 2 - Větrání  WC a hygienických zařízení v 1. NP (m. č. 103 až 106)</t>
  </si>
  <si>
    <t>201</t>
  </si>
  <si>
    <t>Zvukově izolovaný diagonální ventilátor do kruhového potrubí   D 160</t>
  </si>
  <si>
    <t>V = 325 m3/h, pc = 180 Pa, Ni = 0,059 kW/230 V-50 Hz</t>
  </si>
  <si>
    <t>včetně:</t>
  </si>
  <si>
    <t>202</t>
  </si>
  <si>
    <t>.spojovací manžeta   D 160</t>
  </si>
  <si>
    <t>203</t>
  </si>
  <si>
    <t>.zpětná klapka   D 160</t>
  </si>
  <si>
    <t>204</t>
  </si>
  <si>
    <t>Výfuková žaluzie   vel. 250 x 250, včetně síťky proti hmyzu</t>
  </si>
  <si>
    <t>205</t>
  </si>
  <si>
    <t>Odsávací vyústka na kruhové potrubí   vel. 200 x 75, komfortní, 1Ř, R1, V =  50 m3/h</t>
  </si>
  <si>
    <t>206</t>
  </si>
  <si>
    <t>Odsávací vyústka na kruhové potrubí   vel. 300 x 75, komfortní, 1Ř, R1, V =  75 m3/h</t>
  </si>
  <si>
    <t>207</t>
  </si>
  <si>
    <t>Odsávací vyústka na kruhové potrubí   vel. 500 x 75, komfortní, 1Ř, R1, V = 150 m3/h</t>
  </si>
  <si>
    <t>208</t>
  </si>
  <si>
    <t>Plastový talířový ventil odvodní   D 160, včetně zděře,  V =  50 m3/h</t>
  </si>
  <si>
    <t>209</t>
  </si>
  <si>
    <t xml:space="preserve">210 </t>
  </si>
  <si>
    <t>Vzduchotechnické potrubí sk. I - pozink. plech rovné   D 160</t>
  </si>
  <si>
    <t>211</t>
  </si>
  <si>
    <t>oblouk segmentový 90°   D 160</t>
  </si>
  <si>
    <t>212</t>
  </si>
  <si>
    <t>vnitřní spojka   D 160</t>
  </si>
  <si>
    <t xml:space="preserve">213 </t>
  </si>
  <si>
    <t>odsávací - čtyřhranné do obv. 1050     50 % tvar.</t>
  </si>
  <si>
    <t>300</t>
  </si>
  <si>
    <t>Zařízení č. 3 - Větrání místnosti se sprchami ve 2. NP (m. č. 213)</t>
  </si>
  <si>
    <t>301</t>
  </si>
  <si>
    <t>Zvukově izolovaný diagonální ventilátor do kruhového potrubí   D 200</t>
  </si>
  <si>
    <t>V = 720 m3/h, pc = 130 Pa, Ni = 0,102 kW/230 V-50 Hz</t>
  </si>
  <si>
    <t>302</t>
  </si>
  <si>
    <t>.spojovací manžeta   D 200</t>
  </si>
  <si>
    <t>303</t>
  </si>
  <si>
    <t>.zpětná klapka   D 200</t>
  </si>
  <si>
    <t>304</t>
  </si>
  <si>
    <t>Výfuková žaluzie   vel. 250 x 400, včetně síťky proti hmyzu</t>
  </si>
  <si>
    <t>305</t>
  </si>
  <si>
    <t>Tlumič hluku absorpční do kruhového potrubí   D 160/600</t>
  </si>
  <si>
    <t>306</t>
  </si>
  <si>
    <t>Odsávací vyústka na kruhové potrubí   vel. 200 x 75, komfortní, 1Ř, R1, V = 60 m3/h</t>
  </si>
  <si>
    <t>307</t>
  </si>
  <si>
    <t>308</t>
  </si>
  <si>
    <t xml:space="preserve">309 </t>
  </si>
  <si>
    <t>Vzduchotechnické potrubí sk. I - pozink. plech rovné   D 200</t>
  </si>
  <si>
    <t>311</t>
  </si>
  <si>
    <t>oblouk segmentový 90°   D 200</t>
  </si>
  <si>
    <t>312</t>
  </si>
  <si>
    <t>koncový kryt   D 200</t>
  </si>
  <si>
    <t>313</t>
  </si>
  <si>
    <t>vnitřní spojka   D 200</t>
  </si>
  <si>
    <t xml:space="preserve">314 </t>
  </si>
  <si>
    <t>odsávací - čtyřhranné do obv. 1500     50 % tvar.</t>
  </si>
  <si>
    <t>400</t>
  </si>
  <si>
    <t>Zařízení č. 4 - Větrání WC a hygienických zařízení ve 2. NP ( m.č. 202 až 206)</t>
  </si>
  <si>
    <t>401</t>
  </si>
  <si>
    <t>V = 235 m3/h, pc = 140 Pa, Ni = 0,059 kW/230 V-50 Hz</t>
  </si>
  <si>
    <t>402</t>
  </si>
  <si>
    <t>403</t>
  </si>
  <si>
    <t>404</t>
  </si>
  <si>
    <t>405</t>
  </si>
  <si>
    <t>Odsávací vyústka na kruhové potrubí   vel. 200 x 75, komfortní, 1Ř, R1, V = 50 m3/h</t>
  </si>
  <si>
    <t>406</t>
  </si>
  <si>
    <t>Odsávací vyústka na kruhové potrubí   vel. 300 x 75, komfortní, 1Ř, R1, V = 60 m3/h, V = 75 m3/h</t>
  </si>
  <si>
    <t>407</t>
  </si>
  <si>
    <t>Plastový talířový ventil odvodní   D 160, včetně zděře, V = 50 m3/h</t>
  </si>
  <si>
    <t>408</t>
  </si>
  <si>
    <t xml:space="preserve">409 </t>
  </si>
  <si>
    <t>410</t>
  </si>
  <si>
    <t>411</t>
  </si>
  <si>
    <t xml:space="preserve">412 </t>
  </si>
  <si>
    <t>500</t>
  </si>
  <si>
    <t>Zařízení č. 5 - Větrání místnosti se sprchami ve 3. NP (m. č. 313)</t>
  </si>
  <si>
    <t>501</t>
  </si>
  <si>
    <t>502</t>
  </si>
  <si>
    <t>503</t>
  </si>
  <si>
    <t>504</t>
  </si>
  <si>
    <t>505</t>
  </si>
  <si>
    <t>Tlumič hluku absorpční do kruhového potrubí    D 160/600</t>
  </si>
  <si>
    <t>506</t>
  </si>
  <si>
    <t>507</t>
  </si>
  <si>
    <t>508</t>
  </si>
  <si>
    <t xml:space="preserve">509 </t>
  </si>
  <si>
    <t>510</t>
  </si>
  <si>
    <t>511</t>
  </si>
  <si>
    <t>oblouk segmentový 30°   D 200</t>
  </si>
  <si>
    <t>512</t>
  </si>
  <si>
    <t>513</t>
  </si>
  <si>
    <t xml:space="preserve">514 </t>
  </si>
  <si>
    <t>600</t>
  </si>
  <si>
    <t>Zařízení č. 6 - Větrání WC a hygienických zařízení ve 3. NP (m. č.  302 až 306)</t>
  </si>
  <si>
    <t>601</t>
  </si>
  <si>
    <t>V = 285 m3/h, pc = 130 Pa, Ni = 0,059 kW/230 V-50 Hz</t>
  </si>
  <si>
    <t>602</t>
  </si>
  <si>
    <t>603</t>
  </si>
  <si>
    <t>604</t>
  </si>
  <si>
    <t>605</t>
  </si>
  <si>
    <t>606</t>
  </si>
  <si>
    <t>607</t>
  </si>
  <si>
    <t>608</t>
  </si>
  <si>
    <t xml:space="preserve">609 </t>
  </si>
  <si>
    <t>610</t>
  </si>
  <si>
    <t>611</t>
  </si>
  <si>
    <t>odbočka jednostranná 90°  D 160/160</t>
  </si>
  <si>
    <t>612</t>
  </si>
  <si>
    <t xml:space="preserve">613 </t>
  </si>
  <si>
    <t>700</t>
  </si>
  <si>
    <t>Zařízení č. 7 - Odvod vzduchu z kuchyňských digestoří ve 2. a 3. NP</t>
  </si>
  <si>
    <t>701</t>
  </si>
  <si>
    <t>Kuchyňská digestoř   vel. cca 500 x 600 x 150, vč. tukových filtrů, ventilátoru, osvětlení a zpětné</t>
  </si>
  <si>
    <t>klapky, vývod D 125 mm</t>
  </si>
  <si>
    <t>odsávací výkon V =  max  300 - 320 m3/h, Ni = 0,25 kW/230 V-50 Hz</t>
  </si>
  <si>
    <t>třístupňové ovládání chodu ventilátoru zabudované v plášti digestoře</t>
  </si>
  <si>
    <t>vhodný typ bude vybrán dle požadavku investora a dodavatele kuchyně</t>
  </si>
  <si>
    <t>702</t>
  </si>
  <si>
    <t>Výfuková protidešťová žaluzie   vel. 200 x 315, včetně síťky proti hmyzu</t>
  </si>
  <si>
    <t>703</t>
  </si>
  <si>
    <t>Ohebná hadice   D 125</t>
  </si>
  <si>
    <t>704</t>
  </si>
  <si>
    <t xml:space="preserve">705 </t>
  </si>
  <si>
    <t>706</t>
  </si>
  <si>
    <t>oblouk segmentový 90°   D 125</t>
  </si>
  <si>
    <t>707</t>
  </si>
  <si>
    <t xml:space="preserve">708 </t>
  </si>
  <si>
    <t>800</t>
  </si>
  <si>
    <t>Montážní, spojovací a těsnicí materiál</t>
  </si>
  <si>
    <t>801</t>
  </si>
  <si>
    <t>Materiál pro zhotovení závěsů na montáži se skládá:</t>
  </si>
  <si>
    <t>kg</t>
  </si>
  <si>
    <t>.lišty závěsné ZL 40x40</t>
  </si>
  <si>
    <t>.závěsy ZL 8</t>
  </si>
  <si>
    <t>.závěsy kruhové s tlumicí gumou</t>
  </si>
  <si>
    <t>802</t>
  </si>
  <si>
    <t>Zhotovení závěsů - nařezání profilů a závitových tyčí</t>
  </si>
  <si>
    <t>803</t>
  </si>
  <si>
    <t>Montáž závěsů - instalace závěsů na stavbě</t>
  </si>
  <si>
    <t>804</t>
  </si>
  <si>
    <t>Spojovací materiál se skládá:</t>
  </si>
  <si>
    <t>.šroub se šestihrannou hlavou M 8x30 Zn</t>
  </si>
  <si>
    <t>.matice šestihranná M 8 Zn</t>
  </si>
  <si>
    <t>.podložka plochá střední 8,4 Zn</t>
  </si>
  <si>
    <t>805</t>
  </si>
  <si>
    <t>Těsnicí materiál - samolepicí pěnové těsnění</t>
  </si>
  <si>
    <t>9.01</t>
  </si>
  <si>
    <t>odmaštění chemickými rozpouštědly</t>
  </si>
  <si>
    <t>9.02</t>
  </si>
  <si>
    <t>základní nátěr na pozin. plech reaktivní 1 x S 2008</t>
  </si>
  <si>
    <t>9.03</t>
  </si>
  <si>
    <t>nátěry syntetické dvojnásobné s 1x emailováním</t>
  </si>
  <si>
    <t>7131</t>
  </si>
  <si>
    <t>tepelná izolace vzduchotechnického potrubí rohožemi z čedičové plsti 6 cm</t>
  </si>
  <si>
    <t>včetně úchytné konstrukce a oplechování</t>
  </si>
  <si>
    <t>941</t>
  </si>
  <si>
    <t>lehké pracovní pomocné (do 3,5 m)</t>
  </si>
  <si>
    <t>9001</t>
  </si>
  <si>
    <t>Montážní práce - náklady na úpravu a přizpůsobení vzduchotechnického potrubí na stavbě</t>
  </si>
  <si>
    <t>9002</t>
  </si>
  <si>
    <t>Předávací protokoly, návody k údržbě, revizní zprávy, protokoly o zaregulování, skutečné provedení</t>
  </si>
  <si>
    <t>9003</t>
  </si>
  <si>
    <t>Doprava</t>
  </si>
  <si>
    <t>9004</t>
  </si>
  <si>
    <t>PPV</t>
  </si>
  <si>
    <t>9005</t>
  </si>
  <si>
    <t>Stavební výpomoci</t>
  </si>
  <si>
    <t>A -Řadové plastové interiérové LED svítidlo na přisazení ke stropu nebo na stěnu se základnou z ocelového plechu a difuzorem z translucentního polykarbonátu.Světelný tok svítidla 4170lm, příkon 31W, IP40, rozměry 1170x146mm</t>
  </si>
  <si>
    <t xml:space="preserve">B - Řadové plastové interiérové LED svítidlo na přisazení ke stropu nebo na stěnu se základnou z ocelového plechu a difuzorem z translucentního polykarbonátu.Světelný tok svítidla </t>
  </si>
  <si>
    <t xml:space="preserve">C -Řadové plastové interiérové LED svítidlo na přisazení ke stropu nebo na stěnu se základnou z ocelového plechu a difuzorem z translucentního polykarbonátu.Světelný tok svítidla </t>
  </si>
  <si>
    <t>D - Stropní nebo nástěné LED svítidlo, LED 20W, 4000K</t>
  </si>
  <si>
    <t>N1 - LED nouzové svítidlo a nouzové svítidlo s piktogramem LED 24W, IP65, autotest, nouzově svítící, doba zálohy 1hodina</t>
  </si>
  <si>
    <t>TRUBKY POD OMÍTKU 1220 TRUBKA OHEBNÁ -  20mm 750N</t>
  </si>
  <si>
    <t>Baterie umyvadlové a dřezové dřezová, nástěnná, ruční ovládání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</si>
</sst>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1" fillId="0" borderId="18" xfId="0" applyNumberFormat="1" applyFont="1" applyBorder="1" applyAlignment="1">
      <alignment horizontal="left" vertical="top" wrapText="1"/>
    </xf>
    <xf numFmtId="0" fontId="21" fillId="0" borderId="18" xfId="0" applyNumberFormat="1" applyFont="1" applyBorder="1" applyAlignment="1">
      <alignment vertical="top" wrapText="1"/>
    </xf>
    <xf numFmtId="0" fontId="21" fillId="0" borderId="0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password="CEA4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6" t="s">
        <v>22</v>
      </c>
      <c r="C2" s="77"/>
      <c r="D2" s="78" t="s">
        <v>44</v>
      </c>
      <c r="E2" s="241" t="s">
        <v>45</v>
      </c>
      <c r="F2" s="242"/>
      <c r="G2" s="242"/>
      <c r="H2" s="242"/>
      <c r="I2" s="242"/>
      <c r="J2" s="243"/>
      <c r="O2" s="1"/>
    </row>
    <row r="3" spans="1:15" ht="27" hidden="1" customHeight="1" x14ac:dyDescent="0.2">
      <c r="A3" s="2"/>
      <c r="B3" s="79"/>
      <c r="C3" s="77"/>
      <c r="D3" s="80"/>
      <c r="E3" s="244"/>
      <c r="F3" s="245"/>
      <c r="G3" s="245"/>
      <c r="H3" s="245"/>
      <c r="I3" s="245"/>
      <c r="J3" s="246"/>
    </row>
    <row r="4" spans="1:15" ht="23.25" customHeight="1" x14ac:dyDescent="0.2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/>
      <c r="E5" s="230"/>
      <c r="F5" s="230"/>
      <c r="G5" s="23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1"/>
      <c r="E6" s="232"/>
      <c r="F6" s="232"/>
      <c r="G6" s="23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8"/>
      <c r="E11" s="248"/>
      <c r="F11" s="248"/>
      <c r="G11" s="24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SUMIF(F61:F94,A16,I61:I94)+SUMIF(F61:F94,"PSU",I61:I94)</f>
        <v>0</v>
      </c>
      <c r="J16" s="21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SUMIF(F61:F94,A17,I61:I94)</f>
        <v>0</v>
      </c>
      <c r="J17" s="21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SUMIF(F61:F94,A18,I61:I94)</f>
        <v>0</v>
      </c>
      <c r="J18" s="215"/>
    </row>
    <row r="19" spans="1:10" ht="23.25" customHeight="1" x14ac:dyDescent="0.2">
      <c r="A19" s="138" t="s">
        <v>137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SUMIF(F61:F94,A19,I61:I94)</f>
        <v>0</v>
      </c>
      <c r="J19" s="215"/>
    </row>
    <row r="20" spans="1:10" ht="23.25" customHeight="1" x14ac:dyDescent="0.2">
      <c r="A20" s="138" t="s">
        <v>138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SUMIF(F61:F94,A20,I61:I94)</f>
        <v>0</v>
      </c>
      <c r="J20" s="21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51"/>
      <c r="G21" s="216"/>
      <c r="H21" s="251"/>
      <c r="I21" s="216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IF(A24&gt;50, ROUNDUP(A23, 0), ROUNDDOWN(A23, 0))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8">
        <f>IF(A26&gt;50, ROUNDUP(A25, 0), ROUNDDOWN(A25, 0))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9">
        <f>ZakladDPHSniVypocet+ZakladDPHZaklVypocet</f>
        <v>0</v>
      </c>
      <c r="H28" s="219"/>
      <c r="I28" s="21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8">
        <f>IF(A29&gt;50, ROUNDUP(A27, 0), ROUNDDOWN(A27, 0))</f>
        <v>0</v>
      </c>
      <c r="H29" s="218"/>
      <c r="I29" s="218"/>
      <c r="J29" s="118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46</v>
      </c>
      <c r="C39" s="203"/>
      <c r="D39" s="203"/>
      <c r="E39" s="203"/>
      <c r="F39" s="98">
        <f>'010 2021038-001 Pol'!AE494+'010 2021038-002 Pol'!AE205+'010 2021038-003 Pol'!AE59+'010 2021038-004 Pol'!AE69+'010 2021038-005 Pol'!AE144</f>
        <v>0</v>
      </c>
      <c r="G39" s="99">
        <f>'010 2021038-001 Pol'!AF494+'010 2021038-002 Pol'!AF205+'010 2021038-003 Pol'!AF59+'010 2021038-004 Pol'!AF69+'010 2021038-005 Pol'!AF144</f>
        <v>0</v>
      </c>
      <c r="H39" s="100">
        <f t="shared" ref="H39:H46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07" t="s">
        <v>47</v>
      </c>
      <c r="D40" s="207"/>
      <c r="E40" s="207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48</v>
      </c>
      <c r="C41" s="207" t="s">
        <v>49</v>
      </c>
      <c r="D41" s="207"/>
      <c r="E41" s="207"/>
      <c r="F41" s="103">
        <f>'010 2021038-001 Pol'!AE494+'010 2021038-002 Pol'!AE205+'010 2021038-003 Pol'!AE59+'010 2021038-004 Pol'!AE69+'010 2021038-005 Pol'!AE144</f>
        <v>0</v>
      </c>
      <c r="G41" s="104">
        <f>'010 2021038-001 Pol'!AF494+'010 2021038-002 Pol'!AF205+'010 2021038-003 Pol'!AF59+'010 2021038-004 Pol'!AF69+'010 2021038-005 Pol'!AF144</f>
        <v>0</v>
      </c>
      <c r="H41" s="104">
        <f t="shared" si="1"/>
        <v>0</v>
      </c>
      <c r="I41" s="104">
        <f t="shared" ref="I41:I46" si="2">F41+G41+H41</f>
        <v>0</v>
      </c>
      <c r="J41" s="105" t="str">
        <f t="shared" ref="J41:J46" si="3">IF(CenaCelkemVypocet=0,"",I41/CenaCelkemVypocet*100)</f>
        <v/>
      </c>
    </row>
    <row r="42" spans="1:10" ht="25.5" customHeight="1" x14ac:dyDescent="0.2">
      <c r="A42" s="87">
        <v>3</v>
      </c>
      <c r="B42" s="106" t="s">
        <v>50</v>
      </c>
      <c r="C42" s="203" t="s">
        <v>51</v>
      </c>
      <c r="D42" s="203"/>
      <c r="E42" s="203"/>
      <c r="F42" s="107">
        <f>'010 2021038-001 Pol'!AE494</f>
        <v>0</v>
      </c>
      <c r="G42" s="100">
        <f>'010 2021038-001 Pol'!AF494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52</v>
      </c>
      <c r="C43" s="203" t="s">
        <v>53</v>
      </c>
      <c r="D43" s="203"/>
      <c r="E43" s="203"/>
      <c r="F43" s="107">
        <f>'010 2021038-002 Pol'!AE205</f>
        <v>0</v>
      </c>
      <c r="G43" s="100">
        <f>'010 2021038-002 Pol'!AF205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54</v>
      </c>
      <c r="C44" s="203" t="s">
        <v>55</v>
      </c>
      <c r="D44" s="203"/>
      <c r="E44" s="203"/>
      <c r="F44" s="107">
        <f>'010 2021038-003 Pol'!AE59</f>
        <v>0</v>
      </c>
      <c r="G44" s="100">
        <f>'010 2021038-003 Pol'!AF59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56</v>
      </c>
      <c r="C45" s="203" t="s">
        <v>57</v>
      </c>
      <c r="D45" s="203"/>
      <c r="E45" s="203"/>
      <c r="F45" s="107">
        <f>'010 2021038-004 Pol'!AE69</f>
        <v>0</v>
      </c>
      <c r="G45" s="100">
        <f>'010 2021038-004 Pol'!AF69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58</v>
      </c>
      <c r="C46" s="203" t="s">
        <v>59</v>
      </c>
      <c r="D46" s="203"/>
      <c r="E46" s="203"/>
      <c r="F46" s="107">
        <f>'010 2021038-005 Pol'!AE144</f>
        <v>0</v>
      </c>
      <c r="G46" s="100">
        <f>'010 2021038-005 Pol'!AF144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/>
      <c r="B47" s="204" t="s">
        <v>60</v>
      </c>
      <c r="C47" s="205"/>
      <c r="D47" s="205"/>
      <c r="E47" s="206"/>
      <c r="F47" s="108">
        <f>SUMIF(A39:A46,"=1",F39:F46)</f>
        <v>0</v>
      </c>
      <c r="G47" s="109">
        <f>SUMIF(A39:A46,"=1",G39:G46)</f>
        <v>0</v>
      </c>
      <c r="H47" s="109">
        <f>SUMIF(A39:A46,"=1",H39:H46)</f>
        <v>0</v>
      </c>
      <c r="I47" s="109">
        <f>SUMIF(A39:A46,"=1",I39:I46)</f>
        <v>0</v>
      </c>
      <c r="J47" s="110">
        <f>SUMIF(A39:A46,"=1",J39:J46)</f>
        <v>0</v>
      </c>
    </row>
    <row r="49" spans="1:10" x14ac:dyDescent="0.2">
      <c r="A49" t="s">
        <v>62</v>
      </c>
      <c r="B49" t="s">
        <v>63</v>
      </c>
    </row>
    <row r="50" spans="1:10" x14ac:dyDescent="0.2">
      <c r="A50" t="s">
        <v>64</v>
      </c>
      <c r="B50" t="s">
        <v>65</v>
      </c>
    </row>
    <row r="51" spans="1:10" x14ac:dyDescent="0.2">
      <c r="A51" t="s">
        <v>66</v>
      </c>
      <c r="B51" t="s">
        <v>67</v>
      </c>
    </row>
    <row r="52" spans="1:10" x14ac:dyDescent="0.2">
      <c r="A52" t="s">
        <v>66</v>
      </c>
      <c r="B52" t="s">
        <v>68</v>
      </c>
    </row>
    <row r="53" spans="1:10" x14ac:dyDescent="0.2">
      <c r="A53" t="s">
        <v>66</v>
      </c>
      <c r="B53" t="s">
        <v>69</v>
      </c>
    </row>
    <row r="54" spans="1:10" x14ac:dyDescent="0.2">
      <c r="A54" t="s">
        <v>66</v>
      </c>
      <c r="B54" t="s">
        <v>70</v>
      </c>
    </row>
    <row r="55" spans="1:10" x14ac:dyDescent="0.2">
      <c r="A55" t="s">
        <v>66</v>
      </c>
      <c r="B55" t="s">
        <v>71</v>
      </c>
    </row>
    <row r="58" spans="1:10" ht="15.75" x14ac:dyDescent="0.25">
      <c r="B58" s="119" t="s">
        <v>72</v>
      </c>
    </row>
    <row r="60" spans="1:10" ht="25.5" customHeight="1" x14ac:dyDescent="0.2">
      <c r="A60" s="121"/>
      <c r="B60" s="124" t="s">
        <v>17</v>
      </c>
      <c r="C60" s="124" t="s">
        <v>5</v>
      </c>
      <c r="D60" s="125"/>
      <c r="E60" s="125"/>
      <c r="F60" s="126" t="s">
        <v>73</v>
      </c>
      <c r="G60" s="126"/>
      <c r="H60" s="126"/>
      <c r="I60" s="126" t="s">
        <v>29</v>
      </c>
      <c r="J60" s="126" t="s">
        <v>0</v>
      </c>
    </row>
    <row r="61" spans="1:10" ht="36.75" customHeight="1" x14ac:dyDescent="0.2">
      <c r="A61" s="122"/>
      <c r="B61" s="127" t="s">
        <v>74</v>
      </c>
      <c r="C61" s="201" t="s">
        <v>75</v>
      </c>
      <c r="D61" s="202"/>
      <c r="E61" s="202"/>
      <c r="F61" s="134" t="s">
        <v>24</v>
      </c>
      <c r="G61" s="135"/>
      <c r="H61" s="135"/>
      <c r="I61" s="135">
        <f>'010 2021038-002 Pol'!G8</f>
        <v>0</v>
      </c>
      <c r="J61" s="131" t="str">
        <f>IF(I95=0,"",I61/I95*100)</f>
        <v/>
      </c>
    </row>
    <row r="62" spans="1:10" ht="36.75" customHeight="1" x14ac:dyDescent="0.2">
      <c r="A62" s="122"/>
      <c r="B62" s="127" t="s">
        <v>76</v>
      </c>
      <c r="C62" s="201" t="s">
        <v>77</v>
      </c>
      <c r="D62" s="202"/>
      <c r="E62" s="202"/>
      <c r="F62" s="134" t="s">
        <v>24</v>
      </c>
      <c r="G62" s="135"/>
      <c r="H62" s="135"/>
      <c r="I62" s="135">
        <f>'010 2021038-001 Pol'!G8</f>
        <v>0</v>
      </c>
      <c r="J62" s="131" t="str">
        <f>IF(I95=0,"",I62/I95*100)</f>
        <v/>
      </c>
    </row>
    <row r="63" spans="1:10" ht="36.75" customHeight="1" x14ac:dyDescent="0.2">
      <c r="A63" s="122"/>
      <c r="B63" s="127" t="s">
        <v>78</v>
      </c>
      <c r="C63" s="201" t="s">
        <v>79</v>
      </c>
      <c r="D63" s="202"/>
      <c r="E63" s="202"/>
      <c r="F63" s="134" t="s">
        <v>24</v>
      </c>
      <c r="G63" s="135"/>
      <c r="H63" s="135"/>
      <c r="I63" s="135">
        <f>'010 2021038-001 Pol'!G66</f>
        <v>0</v>
      </c>
      <c r="J63" s="131" t="str">
        <f>IF(I95=0,"",I63/I95*100)</f>
        <v/>
      </c>
    </row>
    <row r="64" spans="1:10" ht="36.75" customHeight="1" x14ac:dyDescent="0.2">
      <c r="A64" s="122"/>
      <c r="B64" s="127" t="s">
        <v>80</v>
      </c>
      <c r="C64" s="201" t="s">
        <v>81</v>
      </c>
      <c r="D64" s="202"/>
      <c r="E64" s="202"/>
      <c r="F64" s="134" t="s">
        <v>24</v>
      </c>
      <c r="G64" s="135"/>
      <c r="H64" s="135"/>
      <c r="I64" s="135">
        <f>'010 2021038-001 Pol'!G148</f>
        <v>0</v>
      </c>
      <c r="J64" s="131" t="str">
        <f>IF(I95=0,"",I64/I95*100)</f>
        <v/>
      </c>
    </row>
    <row r="65" spans="1:10" ht="36.75" customHeight="1" x14ac:dyDescent="0.2">
      <c r="A65" s="122"/>
      <c r="B65" s="127" t="s">
        <v>82</v>
      </c>
      <c r="C65" s="201" t="s">
        <v>83</v>
      </c>
      <c r="D65" s="202"/>
      <c r="E65" s="202"/>
      <c r="F65" s="134" t="s">
        <v>24</v>
      </c>
      <c r="G65" s="135"/>
      <c r="H65" s="135"/>
      <c r="I65" s="135">
        <f>'010 2021038-001 Pol'!G150</f>
        <v>0</v>
      </c>
      <c r="J65" s="131" t="str">
        <f>IF(I95=0,"",I65/I95*100)</f>
        <v/>
      </c>
    </row>
    <row r="66" spans="1:10" ht="36.75" customHeight="1" x14ac:dyDescent="0.2">
      <c r="A66" s="122"/>
      <c r="B66" s="127" t="s">
        <v>84</v>
      </c>
      <c r="C66" s="201" t="s">
        <v>85</v>
      </c>
      <c r="D66" s="202"/>
      <c r="E66" s="202"/>
      <c r="F66" s="134" t="s">
        <v>24</v>
      </c>
      <c r="G66" s="135"/>
      <c r="H66" s="135"/>
      <c r="I66" s="135">
        <f>'010 2021038-001 Pol'!G166</f>
        <v>0</v>
      </c>
      <c r="J66" s="131" t="str">
        <f>IF(I95=0,"",I66/I95*100)</f>
        <v/>
      </c>
    </row>
    <row r="67" spans="1:10" ht="36.75" customHeight="1" x14ac:dyDescent="0.2">
      <c r="A67" s="122"/>
      <c r="B67" s="127" t="s">
        <v>86</v>
      </c>
      <c r="C67" s="201" t="s">
        <v>87</v>
      </c>
      <c r="D67" s="202"/>
      <c r="E67" s="202"/>
      <c r="F67" s="134" t="s">
        <v>24</v>
      </c>
      <c r="G67" s="135"/>
      <c r="H67" s="135"/>
      <c r="I67" s="135">
        <f>'010 2021038-005 Pol'!G137</f>
        <v>0</v>
      </c>
      <c r="J67" s="131" t="str">
        <f>IF(I95=0,"",I67/I95*100)</f>
        <v/>
      </c>
    </row>
    <row r="68" spans="1:10" ht="36.75" customHeight="1" x14ac:dyDescent="0.2">
      <c r="A68" s="122"/>
      <c r="B68" s="127" t="s">
        <v>88</v>
      </c>
      <c r="C68" s="201" t="s">
        <v>89</v>
      </c>
      <c r="D68" s="202"/>
      <c r="E68" s="202"/>
      <c r="F68" s="134" t="s">
        <v>24</v>
      </c>
      <c r="G68" s="135"/>
      <c r="H68" s="135"/>
      <c r="I68" s="135">
        <f>'010 2021038-005 Pol'!G135</f>
        <v>0</v>
      </c>
      <c r="J68" s="131" t="str">
        <f>IF(I95=0,"",I68/I95*100)</f>
        <v/>
      </c>
    </row>
    <row r="69" spans="1:10" ht="36.75" customHeight="1" x14ac:dyDescent="0.2">
      <c r="A69" s="122"/>
      <c r="B69" s="127" t="s">
        <v>88</v>
      </c>
      <c r="C69" s="201" t="s">
        <v>90</v>
      </c>
      <c r="D69" s="202"/>
      <c r="E69" s="202"/>
      <c r="F69" s="134" t="s">
        <v>24</v>
      </c>
      <c r="G69" s="135"/>
      <c r="H69" s="135"/>
      <c r="I69" s="135">
        <f>'010 2021038-001 Pol'!G170</f>
        <v>0</v>
      </c>
      <c r="J69" s="131" t="str">
        <f>IF(I95=0,"",I69/I95*100)</f>
        <v/>
      </c>
    </row>
    <row r="70" spans="1:10" ht="36.75" customHeight="1" x14ac:dyDescent="0.2">
      <c r="A70" s="122"/>
      <c r="B70" s="127" t="s">
        <v>91</v>
      </c>
      <c r="C70" s="201" t="s">
        <v>92</v>
      </c>
      <c r="D70" s="202"/>
      <c r="E70" s="202"/>
      <c r="F70" s="134" t="s">
        <v>24</v>
      </c>
      <c r="G70" s="135"/>
      <c r="H70" s="135"/>
      <c r="I70" s="135">
        <f>'010 2021038-001 Pol'!G175</f>
        <v>0</v>
      </c>
      <c r="J70" s="131" t="str">
        <f>IF(I95=0,"",I70/I95*100)</f>
        <v/>
      </c>
    </row>
    <row r="71" spans="1:10" ht="36.75" customHeight="1" x14ac:dyDescent="0.2">
      <c r="A71" s="122"/>
      <c r="B71" s="127" t="s">
        <v>93</v>
      </c>
      <c r="C71" s="201" t="s">
        <v>94</v>
      </c>
      <c r="D71" s="202"/>
      <c r="E71" s="202"/>
      <c r="F71" s="134" t="s">
        <v>24</v>
      </c>
      <c r="G71" s="135"/>
      <c r="H71" s="135"/>
      <c r="I71" s="135">
        <f>'010 2021038-001 Pol'!G180</f>
        <v>0</v>
      </c>
      <c r="J71" s="131" t="str">
        <f>IF(I95=0,"",I71/I95*100)</f>
        <v/>
      </c>
    </row>
    <row r="72" spans="1:10" ht="36.75" customHeight="1" x14ac:dyDescent="0.2">
      <c r="A72" s="122"/>
      <c r="B72" s="127" t="s">
        <v>95</v>
      </c>
      <c r="C72" s="201" t="s">
        <v>96</v>
      </c>
      <c r="D72" s="202"/>
      <c r="E72" s="202"/>
      <c r="F72" s="134" t="s">
        <v>24</v>
      </c>
      <c r="G72" s="135"/>
      <c r="H72" s="135"/>
      <c r="I72" s="135">
        <f>'010 2021038-001 Pol'!G311</f>
        <v>0</v>
      </c>
      <c r="J72" s="131" t="str">
        <f>IF(I95=0,"",I72/I95*100)</f>
        <v/>
      </c>
    </row>
    <row r="73" spans="1:10" ht="36.75" customHeight="1" x14ac:dyDescent="0.2">
      <c r="A73" s="122"/>
      <c r="B73" s="127" t="s">
        <v>97</v>
      </c>
      <c r="C73" s="201" t="s">
        <v>98</v>
      </c>
      <c r="D73" s="202"/>
      <c r="E73" s="202"/>
      <c r="F73" s="134" t="s">
        <v>25</v>
      </c>
      <c r="G73" s="135"/>
      <c r="H73" s="135"/>
      <c r="I73" s="135">
        <f>'010 2021038-001 Pol'!G314</f>
        <v>0</v>
      </c>
      <c r="J73" s="131" t="str">
        <f>IF(I95=0,"",I73/I95*100)</f>
        <v/>
      </c>
    </row>
    <row r="74" spans="1:10" ht="36.75" customHeight="1" x14ac:dyDescent="0.2">
      <c r="A74" s="122"/>
      <c r="B74" s="127" t="s">
        <v>99</v>
      </c>
      <c r="C74" s="201" t="s">
        <v>100</v>
      </c>
      <c r="D74" s="202"/>
      <c r="E74" s="202"/>
      <c r="F74" s="134" t="s">
        <v>25</v>
      </c>
      <c r="G74" s="135"/>
      <c r="H74" s="135"/>
      <c r="I74" s="135">
        <f>'010 2021038-005 Pol'!G132</f>
        <v>0</v>
      </c>
      <c r="J74" s="131" t="str">
        <f>IF(I95=0,"",I74/I95*100)</f>
        <v/>
      </c>
    </row>
    <row r="75" spans="1:10" ht="36.75" customHeight="1" x14ac:dyDescent="0.2">
      <c r="A75" s="122"/>
      <c r="B75" s="127" t="s">
        <v>101</v>
      </c>
      <c r="C75" s="201" t="s">
        <v>102</v>
      </c>
      <c r="D75" s="202"/>
      <c r="E75" s="202"/>
      <c r="F75" s="134" t="s">
        <v>25</v>
      </c>
      <c r="G75" s="135"/>
      <c r="H75" s="135"/>
      <c r="I75" s="135">
        <f>'010 2021038-002 Pol'!G30</f>
        <v>0</v>
      </c>
      <c r="J75" s="131" t="str">
        <f>IF(I95=0,"",I75/I95*100)</f>
        <v/>
      </c>
    </row>
    <row r="76" spans="1:10" ht="36.75" customHeight="1" x14ac:dyDescent="0.2">
      <c r="A76" s="122"/>
      <c r="B76" s="127" t="s">
        <v>103</v>
      </c>
      <c r="C76" s="201" t="s">
        <v>104</v>
      </c>
      <c r="D76" s="202"/>
      <c r="E76" s="202"/>
      <c r="F76" s="134" t="s">
        <v>25</v>
      </c>
      <c r="G76" s="135"/>
      <c r="H76" s="135"/>
      <c r="I76" s="135">
        <f>'010 2021038-002 Pol'!G82</f>
        <v>0</v>
      </c>
      <c r="J76" s="131" t="str">
        <f>IF(I95=0,"",I76/I95*100)</f>
        <v/>
      </c>
    </row>
    <row r="77" spans="1:10" ht="36.75" customHeight="1" x14ac:dyDescent="0.2">
      <c r="A77" s="122"/>
      <c r="B77" s="127" t="s">
        <v>105</v>
      </c>
      <c r="C77" s="201" t="s">
        <v>106</v>
      </c>
      <c r="D77" s="202"/>
      <c r="E77" s="202"/>
      <c r="F77" s="134" t="s">
        <v>25</v>
      </c>
      <c r="G77" s="135"/>
      <c r="H77" s="135"/>
      <c r="I77" s="135">
        <f>'010 2021038-001 Pol'!G335+'010 2021038-002 Pol'!G132</f>
        <v>0</v>
      </c>
      <c r="J77" s="131" t="str">
        <f>IF(I95=0,"",I77/I95*100)</f>
        <v/>
      </c>
    </row>
    <row r="78" spans="1:10" ht="36.75" customHeight="1" x14ac:dyDescent="0.2">
      <c r="A78" s="122"/>
      <c r="B78" s="127" t="s">
        <v>107</v>
      </c>
      <c r="C78" s="201" t="s">
        <v>108</v>
      </c>
      <c r="D78" s="202"/>
      <c r="E78" s="202"/>
      <c r="F78" s="134" t="s">
        <v>25</v>
      </c>
      <c r="G78" s="135"/>
      <c r="H78" s="135"/>
      <c r="I78" s="135">
        <f>'010 2021038-003 Pol'!G8</f>
        <v>0</v>
      </c>
      <c r="J78" s="131" t="str">
        <f>IF(I95=0,"",I78/I95*100)</f>
        <v/>
      </c>
    </row>
    <row r="79" spans="1:10" ht="36.75" customHeight="1" x14ac:dyDescent="0.2">
      <c r="A79" s="122"/>
      <c r="B79" s="127" t="s">
        <v>109</v>
      </c>
      <c r="C79" s="201" t="s">
        <v>110</v>
      </c>
      <c r="D79" s="202"/>
      <c r="E79" s="202"/>
      <c r="F79" s="134" t="s">
        <v>25</v>
      </c>
      <c r="G79" s="135"/>
      <c r="H79" s="135"/>
      <c r="I79" s="135">
        <f>'010 2021038-003 Pol'!G25</f>
        <v>0</v>
      </c>
      <c r="J79" s="131" t="str">
        <f>IF(I95=0,"",I79/I95*100)</f>
        <v/>
      </c>
    </row>
    <row r="80" spans="1:10" ht="36.75" customHeight="1" x14ac:dyDescent="0.2">
      <c r="A80" s="122"/>
      <c r="B80" s="127" t="s">
        <v>111</v>
      </c>
      <c r="C80" s="201" t="s">
        <v>112</v>
      </c>
      <c r="D80" s="202"/>
      <c r="E80" s="202"/>
      <c r="F80" s="134" t="s">
        <v>25</v>
      </c>
      <c r="G80" s="135"/>
      <c r="H80" s="135"/>
      <c r="I80" s="135">
        <f>'010 2021038-003 Pol'!G30</f>
        <v>0</v>
      </c>
      <c r="J80" s="131" t="str">
        <f>IF(I95=0,"",I80/I95*100)</f>
        <v/>
      </c>
    </row>
    <row r="81" spans="1:10" ht="36.75" customHeight="1" x14ac:dyDescent="0.2">
      <c r="A81" s="122"/>
      <c r="B81" s="127" t="s">
        <v>113</v>
      </c>
      <c r="C81" s="201" t="s">
        <v>114</v>
      </c>
      <c r="D81" s="202"/>
      <c r="E81" s="202"/>
      <c r="F81" s="134" t="s">
        <v>25</v>
      </c>
      <c r="G81" s="135"/>
      <c r="H81" s="135"/>
      <c r="I81" s="135">
        <f>'010 2021038-002 Pol'!G191</f>
        <v>0</v>
      </c>
      <c r="J81" s="131" t="str">
        <f>IF(I95=0,"",I81/I95*100)</f>
        <v/>
      </c>
    </row>
    <row r="82" spans="1:10" ht="36.75" customHeight="1" x14ac:dyDescent="0.2">
      <c r="A82" s="122"/>
      <c r="B82" s="127" t="s">
        <v>115</v>
      </c>
      <c r="C82" s="201" t="s">
        <v>116</v>
      </c>
      <c r="D82" s="202"/>
      <c r="E82" s="202"/>
      <c r="F82" s="134" t="s">
        <v>25</v>
      </c>
      <c r="G82" s="135"/>
      <c r="H82" s="135"/>
      <c r="I82" s="135">
        <f>'010 2021038-001 Pol'!G340</f>
        <v>0</v>
      </c>
      <c r="J82" s="131" t="str">
        <f>IF(I95=0,"",I82/I95*100)</f>
        <v/>
      </c>
    </row>
    <row r="83" spans="1:10" ht="36.75" customHeight="1" x14ac:dyDescent="0.2">
      <c r="A83" s="122"/>
      <c r="B83" s="127" t="s">
        <v>117</v>
      </c>
      <c r="C83" s="201" t="s">
        <v>118</v>
      </c>
      <c r="D83" s="202"/>
      <c r="E83" s="202"/>
      <c r="F83" s="134" t="s">
        <v>25</v>
      </c>
      <c r="G83" s="135"/>
      <c r="H83" s="135"/>
      <c r="I83" s="135">
        <f>'010 2021038-001 Pol'!G353</f>
        <v>0</v>
      </c>
      <c r="J83" s="131" t="str">
        <f>IF(I95=0,"",I83/I95*100)</f>
        <v/>
      </c>
    </row>
    <row r="84" spans="1:10" ht="36.75" customHeight="1" x14ac:dyDescent="0.2">
      <c r="A84" s="122"/>
      <c r="B84" s="127" t="s">
        <v>119</v>
      </c>
      <c r="C84" s="201" t="s">
        <v>120</v>
      </c>
      <c r="D84" s="202"/>
      <c r="E84" s="202"/>
      <c r="F84" s="134" t="s">
        <v>25</v>
      </c>
      <c r="G84" s="135"/>
      <c r="H84" s="135"/>
      <c r="I84" s="135">
        <f>'010 2021038-001 Pol'!G381</f>
        <v>0</v>
      </c>
      <c r="J84" s="131" t="str">
        <f>IF(I95=0,"",I84/I95*100)</f>
        <v/>
      </c>
    </row>
    <row r="85" spans="1:10" ht="36.75" customHeight="1" x14ac:dyDescent="0.2">
      <c r="A85" s="122"/>
      <c r="B85" s="127" t="s">
        <v>121</v>
      </c>
      <c r="C85" s="201" t="s">
        <v>122</v>
      </c>
      <c r="D85" s="202"/>
      <c r="E85" s="202"/>
      <c r="F85" s="134" t="s">
        <v>25</v>
      </c>
      <c r="G85" s="135"/>
      <c r="H85" s="135"/>
      <c r="I85" s="135">
        <f>'010 2021038-001 Pol'!G394</f>
        <v>0</v>
      </c>
      <c r="J85" s="131" t="str">
        <f>IF(I95=0,"",I85/I95*100)</f>
        <v/>
      </c>
    </row>
    <row r="86" spans="1:10" ht="36.75" customHeight="1" x14ac:dyDescent="0.2">
      <c r="A86" s="122"/>
      <c r="B86" s="127" t="s">
        <v>123</v>
      </c>
      <c r="C86" s="201" t="s">
        <v>124</v>
      </c>
      <c r="D86" s="202"/>
      <c r="E86" s="202"/>
      <c r="F86" s="134" t="s">
        <v>25</v>
      </c>
      <c r="G86" s="135"/>
      <c r="H86" s="135"/>
      <c r="I86" s="135">
        <f>'010 2021038-001 Pol'!G445</f>
        <v>0</v>
      </c>
      <c r="J86" s="131" t="str">
        <f>IF(I95=0,"",I86/I95*100)</f>
        <v/>
      </c>
    </row>
    <row r="87" spans="1:10" ht="36.75" customHeight="1" x14ac:dyDescent="0.2">
      <c r="A87" s="122"/>
      <c r="B87" s="127" t="s">
        <v>123</v>
      </c>
      <c r="C87" s="201" t="s">
        <v>125</v>
      </c>
      <c r="D87" s="202"/>
      <c r="E87" s="202"/>
      <c r="F87" s="134" t="s">
        <v>25</v>
      </c>
      <c r="G87" s="135"/>
      <c r="H87" s="135"/>
      <c r="I87" s="135">
        <f>'010 2021038-005 Pol'!G128</f>
        <v>0</v>
      </c>
      <c r="J87" s="131" t="str">
        <f>IF(I95=0,"",I87/I95*100)</f>
        <v/>
      </c>
    </row>
    <row r="88" spans="1:10" ht="36.75" customHeight="1" x14ac:dyDescent="0.2">
      <c r="A88" s="122"/>
      <c r="B88" s="127" t="s">
        <v>126</v>
      </c>
      <c r="C88" s="201" t="s">
        <v>127</v>
      </c>
      <c r="D88" s="202"/>
      <c r="E88" s="202"/>
      <c r="F88" s="134" t="s">
        <v>25</v>
      </c>
      <c r="G88" s="135"/>
      <c r="H88" s="135"/>
      <c r="I88" s="135">
        <f>'010 2021038-001 Pol'!G450</f>
        <v>0</v>
      </c>
      <c r="J88" s="131" t="str">
        <f>IF(I95=0,"",I88/I95*100)</f>
        <v/>
      </c>
    </row>
    <row r="89" spans="1:10" ht="36.75" customHeight="1" x14ac:dyDescent="0.2">
      <c r="A89" s="122"/>
      <c r="B89" s="127" t="s">
        <v>128</v>
      </c>
      <c r="C89" s="201" t="s">
        <v>129</v>
      </c>
      <c r="D89" s="202"/>
      <c r="E89" s="202"/>
      <c r="F89" s="134" t="s">
        <v>25</v>
      </c>
      <c r="G89" s="135"/>
      <c r="H89" s="135"/>
      <c r="I89" s="135">
        <f>'010 2021038-001 Pol'!G477</f>
        <v>0</v>
      </c>
      <c r="J89" s="131" t="str">
        <f>IF(I95=0,"",I89/I95*100)</f>
        <v/>
      </c>
    </row>
    <row r="90" spans="1:10" ht="36.75" customHeight="1" x14ac:dyDescent="0.2">
      <c r="A90" s="122"/>
      <c r="B90" s="127" t="s">
        <v>130</v>
      </c>
      <c r="C90" s="201" t="s">
        <v>131</v>
      </c>
      <c r="D90" s="202"/>
      <c r="E90" s="202"/>
      <c r="F90" s="134" t="s">
        <v>26</v>
      </c>
      <c r="G90" s="135"/>
      <c r="H90" s="135"/>
      <c r="I90" s="135">
        <f>'010 2021038-004 Pol'!G8</f>
        <v>0</v>
      </c>
      <c r="J90" s="131" t="str">
        <f>IF(I95=0,"",I90/I95*100)</f>
        <v/>
      </c>
    </row>
    <row r="91" spans="1:10" ht="36.75" customHeight="1" x14ac:dyDescent="0.2">
      <c r="A91" s="122"/>
      <c r="B91" s="127" t="s">
        <v>132</v>
      </c>
      <c r="C91" s="201" t="s">
        <v>133</v>
      </c>
      <c r="D91" s="202"/>
      <c r="E91" s="202"/>
      <c r="F91" s="134" t="s">
        <v>26</v>
      </c>
      <c r="G91" s="135"/>
      <c r="H91" s="135"/>
      <c r="I91" s="135">
        <f>'010 2021038-005 Pol'!G8</f>
        <v>0</v>
      </c>
      <c r="J91" s="131" t="str">
        <f>IF(I95=0,"",I91/I95*100)</f>
        <v/>
      </c>
    </row>
    <row r="92" spans="1:10" ht="36.75" customHeight="1" x14ac:dyDescent="0.2">
      <c r="A92" s="122"/>
      <c r="B92" s="127" t="s">
        <v>134</v>
      </c>
      <c r="C92" s="201" t="s">
        <v>135</v>
      </c>
      <c r="D92" s="202"/>
      <c r="E92" s="202"/>
      <c r="F92" s="134" t="s">
        <v>136</v>
      </c>
      <c r="G92" s="135"/>
      <c r="H92" s="135"/>
      <c r="I92" s="135">
        <f>'010 2021038-001 Pol'!G479</f>
        <v>0</v>
      </c>
      <c r="J92" s="131" t="str">
        <f>IF(I95=0,"",I92/I95*100)</f>
        <v/>
      </c>
    </row>
    <row r="93" spans="1:10" ht="36.75" customHeight="1" x14ac:dyDescent="0.2">
      <c r="A93" s="122"/>
      <c r="B93" s="127" t="s">
        <v>137</v>
      </c>
      <c r="C93" s="201" t="s">
        <v>27</v>
      </c>
      <c r="D93" s="202"/>
      <c r="E93" s="202"/>
      <c r="F93" s="134" t="s">
        <v>137</v>
      </c>
      <c r="G93" s="135"/>
      <c r="H93" s="135"/>
      <c r="I93" s="135">
        <f>'010 2021038-001 Pol'!G489+'010 2021038-002 Pol'!G195+'010 2021038-003 Pol'!G49</f>
        <v>0</v>
      </c>
      <c r="J93" s="131" t="str">
        <f>IF(I95=0,"",I93/I95*100)</f>
        <v/>
      </c>
    </row>
    <row r="94" spans="1:10" ht="36.75" customHeight="1" x14ac:dyDescent="0.2">
      <c r="A94" s="122"/>
      <c r="B94" s="127" t="s">
        <v>138</v>
      </c>
      <c r="C94" s="201" t="s">
        <v>28</v>
      </c>
      <c r="D94" s="202"/>
      <c r="E94" s="202"/>
      <c r="F94" s="134" t="s">
        <v>138</v>
      </c>
      <c r="G94" s="135"/>
      <c r="H94" s="135"/>
      <c r="I94" s="135">
        <f>'010 2021038-001 Pol'!G491</f>
        <v>0</v>
      </c>
      <c r="J94" s="131" t="str">
        <f>IF(I95=0,"",I94/I95*100)</f>
        <v/>
      </c>
    </row>
    <row r="95" spans="1:10" ht="25.5" customHeight="1" x14ac:dyDescent="0.2">
      <c r="A95" s="123"/>
      <c r="B95" s="128" t="s">
        <v>1</v>
      </c>
      <c r="C95" s="129"/>
      <c r="D95" s="130"/>
      <c r="E95" s="130"/>
      <c r="F95" s="136"/>
      <c r="G95" s="137"/>
      <c r="H95" s="137"/>
      <c r="I95" s="137">
        <f>SUM(I61:I94)</f>
        <v>0</v>
      </c>
      <c r="J95" s="132">
        <f>SUM(J61:J94)</f>
        <v>0</v>
      </c>
    </row>
    <row r="96" spans="1:10" x14ac:dyDescent="0.2">
      <c r="F96" s="86"/>
      <c r="G96" s="86"/>
      <c r="H96" s="86"/>
      <c r="I96" s="86"/>
      <c r="J96" s="133"/>
    </row>
    <row r="97" spans="6:10" x14ac:dyDescent="0.2">
      <c r="F97" s="86"/>
      <c r="G97" s="86"/>
      <c r="H97" s="86"/>
      <c r="I97" s="86"/>
      <c r="J97" s="133"/>
    </row>
    <row r="98" spans="6:10" x14ac:dyDescent="0.2">
      <c r="F98" s="86"/>
      <c r="G98" s="86"/>
      <c r="H98" s="86"/>
      <c r="I98" s="86"/>
      <c r="J98" s="133"/>
    </row>
  </sheetData>
  <sheetProtection password="CEA4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92:E92"/>
    <mergeCell ref="C93:E93"/>
    <mergeCell ref="C94:E94"/>
    <mergeCell ref="C87:E87"/>
    <mergeCell ref="C88:E88"/>
    <mergeCell ref="C89:E89"/>
    <mergeCell ref="C90:E90"/>
    <mergeCell ref="C91:E9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password="CEA4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139</v>
      </c>
      <c r="B1" s="260"/>
      <c r="C1" s="260"/>
      <c r="D1" s="260"/>
      <c r="E1" s="260"/>
      <c r="F1" s="260"/>
      <c r="G1" s="260"/>
      <c r="AG1" t="s">
        <v>140</v>
      </c>
    </row>
    <row r="2" spans="1:60" ht="24.95" customHeight="1" x14ac:dyDescent="0.2">
      <c r="A2" s="139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141</v>
      </c>
    </row>
    <row r="3" spans="1:60" ht="24.95" customHeight="1" x14ac:dyDescent="0.2">
      <c r="A3" s="139" t="s">
        <v>8</v>
      </c>
      <c r="B3" s="49" t="s">
        <v>48</v>
      </c>
      <c r="C3" s="261" t="s">
        <v>49</v>
      </c>
      <c r="D3" s="262"/>
      <c r="E3" s="262"/>
      <c r="F3" s="262"/>
      <c r="G3" s="263"/>
      <c r="AC3" s="120" t="s">
        <v>141</v>
      </c>
      <c r="AG3" t="s">
        <v>142</v>
      </c>
    </row>
    <row r="4" spans="1:60" ht="24.95" customHeight="1" x14ac:dyDescent="0.2">
      <c r="A4" s="140" t="s">
        <v>9</v>
      </c>
      <c r="B4" s="141" t="s">
        <v>50</v>
      </c>
      <c r="C4" s="264" t="s">
        <v>51</v>
      </c>
      <c r="D4" s="265"/>
      <c r="E4" s="265"/>
      <c r="F4" s="265"/>
      <c r="G4" s="266"/>
      <c r="AG4" t="s">
        <v>143</v>
      </c>
    </row>
    <row r="5" spans="1:60" x14ac:dyDescent="0.2">
      <c r="D5" s="10"/>
    </row>
    <row r="6" spans="1:60" ht="38.25" x14ac:dyDescent="0.2">
      <c r="A6" s="143" t="s">
        <v>144</v>
      </c>
      <c r="B6" s="145" t="s">
        <v>145</v>
      </c>
      <c r="C6" s="145" t="s">
        <v>146</v>
      </c>
      <c r="D6" s="144" t="s">
        <v>147</v>
      </c>
      <c r="E6" s="143" t="s">
        <v>148</v>
      </c>
      <c r="F6" s="142" t="s">
        <v>149</v>
      </c>
      <c r="G6" s="143" t="s">
        <v>29</v>
      </c>
      <c r="H6" s="146" t="s">
        <v>30</v>
      </c>
      <c r="I6" s="146" t="s">
        <v>150</v>
      </c>
      <c r="J6" s="146" t="s">
        <v>31</v>
      </c>
      <c r="K6" s="146" t="s">
        <v>151</v>
      </c>
      <c r="L6" s="146" t="s">
        <v>152</v>
      </c>
      <c r="M6" s="146" t="s">
        <v>153</v>
      </c>
      <c r="N6" s="146" t="s">
        <v>154</v>
      </c>
      <c r="O6" s="146" t="s">
        <v>155</v>
      </c>
      <c r="P6" s="146" t="s">
        <v>156</v>
      </c>
      <c r="Q6" s="146" t="s">
        <v>157</v>
      </c>
      <c r="R6" s="146" t="s">
        <v>158</v>
      </c>
      <c r="S6" s="146" t="s">
        <v>159</v>
      </c>
      <c r="T6" s="146" t="s">
        <v>160</v>
      </c>
      <c r="U6" s="146" t="s">
        <v>161</v>
      </c>
      <c r="V6" s="146" t="s">
        <v>162</v>
      </c>
      <c r="W6" s="146" t="s">
        <v>163</v>
      </c>
      <c r="X6" s="146" t="s">
        <v>164</v>
      </c>
      <c r="Y6" s="146" t="s">
        <v>165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166</v>
      </c>
      <c r="B8" s="168" t="s">
        <v>76</v>
      </c>
      <c r="C8" s="190" t="s">
        <v>77</v>
      </c>
      <c r="D8" s="169"/>
      <c r="E8" s="170"/>
      <c r="F8" s="171"/>
      <c r="G8" s="171">
        <f>SUMIF(AG9:AG65,"&lt;&gt;NOR",G9:G65)</f>
        <v>0</v>
      </c>
      <c r="H8" s="171"/>
      <c r="I8" s="171">
        <f>SUM(I9:I65)</f>
        <v>0</v>
      </c>
      <c r="J8" s="171"/>
      <c r="K8" s="171">
        <f>SUM(K9:K65)</f>
        <v>0</v>
      </c>
      <c r="L8" s="171"/>
      <c r="M8" s="171">
        <f>SUM(M9:M65)</f>
        <v>0</v>
      </c>
      <c r="N8" s="170"/>
      <c r="O8" s="170">
        <f>SUM(O9:O65)</f>
        <v>16.66</v>
      </c>
      <c r="P8" s="170"/>
      <c r="Q8" s="170">
        <f>SUM(Q9:Q65)</f>
        <v>0</v>
      </c>
      <c r="R8" s="171"/>
      <c r="S8" s="171"/>
      <c r="T8" s="172"/>
      <c r="U8" s="166"/>
      <c r="V8" s="166">
        <f>SUM(V9:V65)</f>
        <v>106.05</v>
      </c>
      <c r="W8" s="166"/>
      <c r="X8" s="166"/>
      <c r="Y8" s="166"/>
      <c r="AG8" t="s">
        <v>167</v>
      </c>
    </row>
    <row r="9" spans="1:60" outlineLevel="1" x14ac:dyDescent="0.2">
      <c r="A9" s="174">
        <v>1</v>
      </c>
      <c r="B9" s="175" t="s">
        <v>168</v>
      </c>
      <c r="C9" s="191" t="s">
        <v>169</v>
      </c>
      <c r="D9" s="176" t="s">
        <v>170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2.767E-2</v>
      </c>
      <c r="O9" s="177">
        <f>ROUND(E9*N9,2)</f>
        <v>0.03</v>
      </c>
      <c r="P9" s="177">
        <v>0</v>
      </c>
      <c r="Q9" s="177">
        <f>ROUND(E9*P9,2)</f>
        <v>0</v>
      </c>
      <c r="R9" s="179" t="s">
        <v>171</v>
      </c>
      <c r="S9" s="179" t="s">
        <v>172</v>
      </c>
      <c r="T9" s="180" t="s">
        <v>172</v>
      </c>
      <c r="U9" s="158">
        <v>0.61799999999999999</v>
      </c>
      <c r="V9" s="158">
        <f>ROUND(E9*U9,2)</f>
        <v>0.62</v>
      </c>
      <c r="W9" s="158"/>
      <c r="X9" s="158" t="s">
        <v>173</v>
      </c>
      <c r="Y9" s="158" t="s">
        <v>174</v>
      </c>
      <c r="Z9" s="147"/>
      <c r="AA9" s="147"/>
      <c r="AB9" s="147"/>
      <c r="AC9" s="147"/>
      <c r="AD9" s="147"/>
      <c r="AE9" s="147"/>
      <c r="AF9" s="147"/>
      <c r="AG9" s="147" t="s">
        <v>175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 t="s">
        <v>176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2" t="s">
        <v>178</v>
      </c>
      <c r="D11" s="160"/>
      <c r="E11" s="161">
        <v>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179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2</v>
      </c>
      <c r="B12" s="175" t="s">
        <v>180</v>
      </c>
      <c r="C12" s="191" t="s">
        <v>181</v>
      </c>
      <c r="D12" s="176" t="s">
        <v>170</v>
      </c>
      <c r="E12" s="177">
        <v>5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7.1300000000000001E-3</v>
      </c>
      <c r="O12" s="177">
        <f>ROUND(E12*N12,2)</f>
        <v>0.04</v>
      </c>
      <c r="P12" s="177">
        <v>0</v>
      </c>
      <c r="Q12" s="177">
        <f>ROUND(E12*P12,2)</f>
        <v>0</v>
      </c>
      <c r="R12" s="179"/>
      <c r="S12" s="179" t="s">
        <v>172</v>
      </c>
      <c r="T12" s="180" t="s">
        <v>172</v>
      </c>
      <c r="U12" s="158">
        <v>0.24199999999999999</v>
      </c>
      <c r="V12" s="158">
        <f>ROUND(E12*U12,2)</f>
        <v>1.21</v>
      </c>
      <c r="W12" s="158"/>
      <c r="X12" s="158" t="s">
        <v>173</v>
      </c>
      <c r="Y12" s="158" t="s">
        <v>174</v>
      </c>
      <c r="Z12" s="147"/>
      <c r="AA12" s="147"/>
      <c r="AB12" s="147"/>
      <c r="AC12" s="147"/>
      <c r="AD12" s="147"/>
      <c r="AE12" s="147"/>
      <c r="AF12" s="147"/>
      <c r="AG12" s="147" t="s">
        <v>175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92" t="s">
        <v>182</v>
      </c>
      <c r="D13" s="160"/>
      <c r="E13" s="161">
        <v>3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179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2" t="s">
        <v>183</v>
      </c>
      <c r="D14" s="160"/>
      <c r="E14" s="161">
        <v>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179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2" t="s">
        <v>184</v>
      </c>
      <c r="D15" s="160"/>
      <c r="E15" s="161">
        <v>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179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3</v>
      </c>
      <c r="B16" s="175" t="s">
        <v>185</v>
      </c>
      <c r="C16" s="191" t="s">
        <v>186</v>
      </c>
      <c r="D16" s="176" t="s">
        <v>187</v>
      </c>
      <c r="E16" s="177">
        <v>0.2928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1.0970899999999999</v>
      </c>
      <c r="O16" s="177">
        <f>ROUND(E16*N16,2)</f>
        <v>0.32</v>
      </c>
      <c r="P16" s="177">
        <v>0</v>
      </c>
      <c r="Q16" s="177">
        <f>ROUND(E16*P16,2)</f>
        <v>0</v>
      </c>
      <c r="R16" s="179" t="s">
        <v>188</v>
      </c>
      <c r="S16" s="179" t="s">
        <v>172</v>
      </c>
      <c r="T16" s="180" t="s">
        <v>172</v>
      </c>
      <c r="U16" s="158">
        <v>16.582999999999998</v>
      </c>
      <c r="V16" s="158">
        <f>ROUND(E16*U16,2)</f>
        <v>4.8600000000000003</v>
      </c>
      <c r="W16" s="158"/>
      <c r="X16" s="158" t="s">
        <v>173</v>
      </c>
      <c r="Y16" s="158" t="s">
        <v>174</v>
      </c>
      <c r="Z16" s="147"/>
      <c r="AA16" s="147"/>
      <c r="AB16" s="147"/>
      <c r="AC16" s="147"/>
      <c r="AD16" s="147"/>
      <c r="AE16" s="147"/>
      <c r="AF16" s="147"/>
      <c r="AG16" s="147" t="s">
        <v>175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6" t="s">
        <v>189</v>
      </c>
      <c r="D17" s="257"/>
      <c r="E17" s="257"/>
      <c r="F17" s="257"/>
      <c r="G17" s="25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177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2" t="s">
        <v>190</v>
      </c>
      <c r="D18" s="160"/>
      <c r="E18" s="161">
        <v>0.15359999999999999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179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2" t="s">
        <v>191</v>
      </c>
      <c r="D19" s="160"/>
      <c r="E19" s="161">
        <v>0.13919999999999999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179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4</v>
      </c>
      <c r="B20" s="175" t="s">
        <v>192</v>
      </c>
      <c r="C20" s="191" t="s">
        <v>193</v>
      </c>
      <c r="D20" s="176" t="s">
        <v>194</v>
      </c>
      <c r="E20" s="177">
        <v>15.7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7.4709999999999999E-2</v>
      </c>
      <c r="O20" s="177">
        <f>ROUND(E20*N20,2)</f>
        <v>1.17</v>
      </c>
      <c r="P20" s="177">
        <v>0</v>
      </c>
      <c r="Q20" s="177">
        <f>ROUND(E20*P20,2)</f>
        <v>0</v>
      </c>
      <c r="R20" s="179" t="s">
        <v>188</v>
      </c>
      <c r="S20" s="179" t="s">
        <v>172</v>
      </c>
      <c r="T20" s="180" t="s">
        <v>172</v>
      </c>
      <c r="U20" s="158">
        <v>0.52915000000000001</v>
      </c>
      <c r="V20" s="158">
        <f>ROUND(E20*U20,2)</f>
        <v>8.31</v>
      </c>
      <c r="W20" s="158"/>
      <c r="X20" s="158" t="s">
        <v>173</v>
      </c>
      <c r="Y20" s="158" t="s">
        <v>174</v>
      </c>
      <c r="Z20" s="147"/>
      <c r="AA20" s="147"/>
      <c r="AB20" s="147"/>
      <c r="AC20" s="147"/>
      <c r="AD20" s="147"/>
      <c r="AE20" s="147"/>
      <c r="AF20" s="147"/>
      <c r="AG20" s="147" t="s">
        <v>175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6" t="s">
        <v>195</v>
      </c>
      <c r="D21" s="257"/>
      <c r="E21" s="257"/>
      <c r="F21" s="257"/>
      <c r="G21" s="25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177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2" t="s">
        <v>196</v>
      </c>
      <c r="D22" s="160"/>
      <c r="E22" s="161">
        <v>1.3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179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2" t="s">
        <v>197</v>
      </c>
      <c r="D23" s="160"/>
      <c r="E23" s="161">
        <v>5.6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179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2" t="s">
        <v>198</v>
      </c>
      <c r="D24" s="160"/>
      <c r="E24" s="161">
        <v>8.8000000000000007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179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5</v>
      </c>
      <c r="B25" s="175" t="s">
        <v>199</v>
      </c>
      <c r="C25" s="191" t="s">
        <v>200</v>
      </c>
      <c r="D25" s="176" t="s">
        <v>194</v>
      </c>
      <c r="E25" s="177">
        <v>61.702300000000001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9.4030000000000002E-2</v>
      </c>
      <c r="O25" s="177">
        <f>ROUND(E25*N25,2)</f>
        <v>5.8</v>
      </c>
      <c r="P25" s="177">
        <v>0</v>
      </c>
      <c r="Q25" s="177">
        <f>ROUND(E25*P25,2)</f>
        <v>0</v>
      </c>
      <c r="R25" s="179" t="s">
        <v>188</v>
      </c>
      <c r="S25" s="179" t="s">
        <v>172</v>
      </c>
      <c r="T25" s="180" t="s">
        <v>172</v>
      </c>
      <c r="U25" s="158">
        <v>0.53500000000000003</v>
      </c>
      <c r="V25" s="158">
        <f>ROUND(E25*U25,2)</f>
        <v>33.01</v>
      </c>
      <c r="W25" s="158"/>
      <c r="X25" s="158" t="s">
        <v>173</v>
      </c>
      <c r="Y25" s="158" t="s">
        <v>174</v>
      </c>
      <c r="Z25" s="147"/>
      <c r="AA25" s="147"/>
      <c r="AB25" s="147"/>
      <c r="AC25" s="147"/>
      <c r="AD25" s="147"/>
      <c r="AE25" s="147"/>
      <c r="AF25" s="147"/>
      <c r="AG25" s="147" t="s">
        <v>175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6" t="s">
        <v>195</v>
      </c>
      <c r="D26" s="257"/>
      <c r="E26" s="257"/>
      <c r="F26" s="257"/>
      <c r="G26" s="257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177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2" t="s">
        <v>201</v>
      </c>
      <c r="D27" s="160"/>
      <c r="E27" s="161">
        <v>7.3752000000000004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179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2" t="s">
        <v>202</v>
      </c>
      <c r="D28" s="160"/>
      <c r="E28" s="161">
        <v>2.1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179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2" t="s">
        <v>203</v>
      </c>
      <c r="D29" s="160"/>
      <c r="E29" s="161">
        <v>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179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2" t="s">
        <v>204</v>
      </c>
      <c r="D30" s="160"/>
      <c r="E30" s="161">
        <v>3.0465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179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2" t="s">
        <v>205</v>
      </c>
      <c r="D31" s="160"/>
      <c r="E31" s="161">
        <v>1.8216000000000001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179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2" t="s">
        <v>206</v>
      </c>
      <c r="D32" s="160"/>
      <c r="E32" s="161">
        <v>5.468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179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2" t="s">
        <v>207</v>
      </c>
      <c r="D33" s="160"/>
      <c r="E33" s="161">
        <v>7.3752000000000004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179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2" t="s">
        <v>208</v>
      </c>
      <c r="D34" s="160"/>
      <c r="E34" s="161">
        <v>2.4140000000000001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179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2" t="s">
        <v>209</v>
      </c>
      <c r="D35" s="160"/>
      <c r="E35" s="161">
        <v>11.022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179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2" t="s">
        <v>210</v>
      </c>
      <c r="D36" s="160"/>
      <c r="E36" s="161">
        <v>5.1208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179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2" t="s">
        <v>211</v>
      </c>
      <c r="D37" s="160"/>
      <c r="E37" s="161">
        <v>4.3650000000000002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179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2" t="s">
        <v>212</v>
      </c>
      <c r="D38" s="160"/>
      <c r="E38" s="161">
        <v>4.125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179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2" t="s">
        <v>213</v>
      </c>
      <c r="D39" s="160"/>
      <c r="E39" s="161">
        <v>5.4690000000000003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179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6</v>
      </c>
      <c r="B40" s="175" t="s">
        <v>214</v>
      </c>
      <c r="C40" s="191" t="s">
        <v>215</v>
      </c>
      <c r="D40" s="176" t="s">
        <v>194</v>
      </c>
      <c r="E40" s="177">
        <v>26.647500000000001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0.11219</v>
      </c>
      <c r="O40" s="177">
        <f>ROUND(E40*N40,2)</f>
        <v>2.99</v>
      </c>
      <c r="P40" s="177">
        <v>0</v>
      </c>
      <c r="Q40" s="177">
        <f>ROUND(E40*P40,2)</f>
        <v>0</v>
      </c>
      <c r="R40" s="179" t="s">
        <v>188</v>
      </c>
      <c r="S40" s="179" t="s">
        <v>172</v>
      </c>
      <c r="T40" s="180" t="s">
        <v>172</v>
      </c>
      <c r="U40" s="158">
        <v>0.55488999999999999</v>
      </c>
      <c r="V40" s="158">
        <f>ROUND(E40*U40,2)</f>
        <v>14.79</v>
      </c>
      <c r="W40" s="158"/>
      <c r="X40" s="158" t="s">
        <v>173</v>
      </c>
      <c r="Y40" s="158" t="s">
        <v>174</v>
      </c>
      <c r="Z40" s="147"/>
      <c r="AA40" s="147"/>
      <c r="AB40" s="147"/>
      <c r="AC40" s="147"/>
      <c r="AD40" s="147"/>
      <c r="AE40" s="147"/>
      <c r="AF40" s="147"/>
      <c r="AG40" s="147" t="s">
        <v>175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6" t="s">
        <v>195</v>
      </c>
      <c r="D41" s="257"/>
      <c r="E41" s="257"/>
      <c r="F41" s="257"/>
      <c r="G41" s="25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177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2" t="s">
        <v>216</v>
      </c>
      <c r="D42" s="160"/>
      <c r="E42" s="161">
        <v>1.17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179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2" t="s">
        <v>217</v>
      </c>
      <c r="D43" s="160"/>
      <c r="E43" s="161">
        <v>1.7224999999999999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179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2" t="s">
        <v>218</v>
      </c>
      <c r="D44" s="160"/>
      <c r="E44" s="161">
        <v>1.17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179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2" t="s">
        <v>219</v>
      </c>
      <c r="D45" s="160"/>
      <c r="E45" s="161">
        <v>1.17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179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2" t="s">
        <v>220</v>
      </c>
      <c r="D46" s="160"/>
      <c r="E46" s="161">
        <v>8.1999999999999993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179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2" t="s">
        <v>221</v>
      </c>
      <c r="D47" s="160"/>
      <c r="E47" s="161">
        <v>2.34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179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2" t="s">
        <v>222</v>
      </c>
      <c r="D48" s="160"/>
      <c r="E48" s="161">
        <v>2.6749999999999998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179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2" t="s">
        <v>223</v>
      </c>
      <c r="D49" s="160"/>
      <c r="E49" s="161">
        <v>8.1999999999999993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179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7</v>
      </c>
      <c r="B50" s="175" t="s">
        <v>224</v>
      </c>
      <c r="C50" s="191" t="s">
        <v>225</v>
      </c>
      <c r="D50" s="176" t="s">
        <v>226</v>
      </c>
      <c r="E50" s="177">
        <v>105.24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1.0200000000000001E-3</v>
      </c>
      <c r="O50" s="177">
        <f>ROUND(E50*N50,2)</f>
        <v>0.11</v>
      </c>
      <c r="P50" s="177">
        <v>0</v>
      </c>
      <c r="Q50" s="177">
        <f>ROUND(E50*P50,2)</f>
        <v>0</v>
      </c>
      <c r="R50" s="179" t="s">
        <v>188</v>
      </c>
      <c r="S50" s="179" t="s">
        <v>172</v>
      </c>
      <c r="T50" s="180" t="s">
        <v>172</v>
      </c>
      <c r="U50" s="158">
        <v>0.223</v>
      </c>
      <c r="V50" s="158">
        <f>ROUND(E50*U50,2)</f>
        <v>23.47</v>
      </c>
      <c r="W50" s="158"/>
      <c r="X50" s="158" t="s">
        <v>173</v>
      </c>
      <c r="Y50" s="158" t="s">
        <v>174</v>
      </c>
      <c r="Z50" s="147"/>
      <c r="AA50" s="147"/>
      <c r="AB50" s="147"/>
      <c r="AC50" s="147"/>
      <c r="AD50" s="147"/>
      <c r="AE50" s="147"/>
      <c r="AF50" s="147"/>
      <c r="AG50" s="147" t="s">
        <v>175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6" t="s">
        <v>227</v>
      </c>
      <c r="D51" s="257"/>
      <c r="E51" s="257"/>
      <c r="F51" s="257"/>
      <c r="G51" s="257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177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2" t="s">
        <v>228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179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2" t="s">
        <v>229</v>
      </c>
      <c r="D53" s="160"/>
      <c r="E53" s="161">
        <v>35.74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179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2" t="s">
        <v>230</v>
      </c>
      <c r="D54" s="160"/>
      <c r="E54" s="161">
        <v>28.6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179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2" t="s">
        <v>231</v>
      </c>
      <c r="D55" s="160"/>
      <c r="E55" s="161">
        <v>32.4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179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2" t="s">
        <v>232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179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2" t="s">
        <v>233</v>
      </c>
      <c r="D57" s="160"/>
      <c r="E57" s="161">
        <v>7.6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179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2" t="s">
        <v>234</v>
      </c>
      <c r="D58" s="160"/>
      <c r="E58" s="161">
        <v>0.9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179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8</v>
      </c>
      <c r="B59" s="175" t="s">
        <v>235</v>
      </c>
      <c r="C59" s="191" t="s">
        <v>236</v>
      </c>
      <c r="D59" s="176" t="s">
        <v>194</v>
      </c>
      <c r="E59" s="177">
        <v>10.98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0.15679999999999999</v>
      </c>
      <c r="O59" s="177">
        <f>ROUND(E59*N59,2)</f>
        <v>1.72</v>
      </c>
      <c r="P59" s="177">
        <v>0</v>
      </c>
      <c r="Q59" s="177">
        <f>ROUND(E59*P59,2)</f>
        <v>0</v>
      </c>
      <c r="R59" s="179" t="s">
        <v>188</v>
      </c>
      <c r="S59" s="179" t="s">
        <v>172</v>
      </c>
      <c r="T59" s="180" t="s">
        <v>172</v>
      </c>
      <c r="U59" s="158">
        <v>1.2225999999999999</v>
      </c>
      <c r="V59" s="158">
        <f>ROUND(E59*U59,2)</f>
        <v>13.42</v>
      </c>
      <c r="W59" s="158"/>
      <c r="X59" s="158" t="s">
        <v>173</v>
      </c>
      <c r="Y59" s="158" t="s">
        <v>174</v>
      </c>
      <c r="Z59" s="147"/>
      <c r="AA59" s="147"/>
      <c r="AB59" s="147"/>
      <c r="AC59" s="147"/>
      <c r="AD59" s="147"/>
      <c r="AE59" s="147"/>
      <c r="AF59" s="147"/>
      <c r="AG59" s="147" t="s">
        <v>175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6" t="s">
        <v>237</v>
      </c>
      <c r="D60" s="257"/>
      <c r="E60" s="257"/>
      <c r="F60" s="257"/>
      <c r="G60" s="25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177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2" t="s">
        <v>238</v>
      </c>
      <c r="D61" s="160"/>
      <c r="E61" s="161">
        <v>10.98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179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9</v>
      </c>
      <c r="B62" s="175" t="s">
        <v>239</v>
      </c>
      <c r="C62" s="191" t="s">
        <v>240</v>
      </c>
      <c r="D62" s="176" t="s">
        <v>241</v>
      </c>
      <c r="E62" s="177">
        <v>1.62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2.5698099999999999</v>
      </c>
      <c r="O62" s="177">
        <f>ROUND(E62*N62,2)</f>
        <v>4.16</v>
      </c>
      <c r="P62" s="177">
        <v>0</v>
      </c>
      <c r="Q62" s="177">
        <f>ROUND(E62*P62,2)</f>
        <v>0</v>
      </c>
      <c r="R62" s="179" t="s">
        <v>242</v>
      </c>
      <c r="S62" s="179" t="s">
        <v>172</v>
      </c>
      <c r="T62" s="180" t="s">
        <v>172</v>
      </c>
      <c r="U62" s="158">
        <v>3.9289999999999998</v>
      </c>
      <c r="V62" s="158">
        <f>ROUND(E62*U62,2)</f>
        <v>6.36</v>
      </c>
      <c r="W62" s="158"/>
      <c r="X62" s="158" t="s">
        <v>173</v>
      </c>
      <c r="Y62" s="158" t="s">
        <v>174</v>
      </c>
      <c r="Z62" s="147"/>
      <c r="AA62" s="147"/>
      <c r="AB62" s="147"/>
      <c r="AC62" s="147"/>
      <c r="AD62" s="147"/>
      <c r="AE62" s="147"/>
      <c r="AF62" s="147"/>
      <c r="AG62" s="147" t="s">
        <v>175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6" t="s">
        <v>243</v>
      </c>
      <c r="D63" s="257"/>
      <c r="E63" s="257"/>
      <c r="F63" s="257"/>
      <c r="G63" s="257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2" t="s">
        <v>244</v>
      </c>
      <c r="D64" s="160"/>
      <c r="E64" s="161">
        <v>1.62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179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81">
        <v>10</v>
      </c>
      <c r="B65" s="182" t="s">
        <v>245</v>
      </c>
      <c r="C65" s="193" t="s">
        <v>246</v>
      </c>
      <c r="D65" s="183" t="s">
        <v>170</v>
      </c>
      <c r="E65" s="184">
        <v>6.06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5.2999999999999999E-2</v>
      </c>
      <c r="O65" s="184">
        <f>ROUND(E65*N65,2)</f>
        <v>0.32</v>
      </c>
      <c r="P65" s="184">
        <v>0</v>
      </c>
      <c r="Q65" s="184">
        <f>ROUND(E65*P65,2)</f>
        <v>0</v>
      </c>
      <c r="R65" s="186" t="s">
        <v>247</v>
      </c>
      <c r="S65" s="186" t="s">
        <v>172</v>
      </c>
      <c r="T65" s="187" t="s">
        <v>172</v>
      </c>
      <c r="U65" s="158">
        <v>0</v>
      </c>
      <c r="V65" s="158">
        <f>ROUND(E65*U65,2)</f>
        <v>0</v>
      </c>
      <c r="W65" s="158"/>
      <c r="X65" s="158" t="s">
        <v>248</v>
      </c>
      <c r="Y65" s="158" t="s">
        <v>174</v>
      </c>
      <c r="Z65" s="147"/>
      <c r="AA65" s="147"/>
      <c r="AB65" s="147"/>
      <c r="AC65" s="147"/>
      <c r="AD65" s="147"/>
      <c r="AE65" s="147"/>
      <c r="AF65" s="147"/>
      <c r="AG65" s="147" t="s">
        <v>249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7" t="s">
        <v>166</v>
      </c>
      <c r="B66" s="168" t="s">
        <v>78</v>
      </c>
      <c r="C66" s="190" t="s">
        <v>79</v>
      </c>
      <c r="D66" s="169"/>
      <c r="E66" s="170"/>
      <c r="F66" s="171"/>
      <c r="G66" s="171">
        <f>SUMIF(AG67:AG147,"&lt;&gt;NOR",G67:G147)</f>
        <v>0</v>
      </c>
      <c r="H66" s="171"/>
      <c r="I66" s="171">
        <f>SUM(I67:I147)</f>
        <v>0</v>
      </c>
      <c r="J66" s="171"/>
      <c r="K66" s="171">
        <f>SUM(K67:K147)</f>
        <v>0</v>
      </c>
      <c r="L66" s="171"/>
      <c r="M66" s="171">
        <f>SUM(M67:M147)</f>
        <v>0</v>
      </c>
      <c r="N66" s="170"/>
      <c r="O66" s="170">
        <f>SUM(O67:O147)</f>
        <v>4.45</v>
      </c>
      <c r="P66" s="170"/>
      <c r="Q66" s="170">
        <f>SUM(Q67:Q147)</f>
        <v>0</v>
      </c>
      <c r="R66" s="171"/>
      <c r="S66" s="171"/>
      <c r="T66" s="172"/>
      <c r="U66" s="166"/>
      <c r="V66" s="166">
        <f>SUM(V67:V147)</f>
        <v>194.41</v>
      </c>
      <c r="W66" s="166"/>
      <c r="X66" s="166"/>
      <c r="Y66" s="166"/>
      <c r="AG66" t="s">
        <v>167</v>
      </c>
    </row>
    <row r="67" spans="1:60" ht="22.5" outlineLevel="1" x14ac:dyDescent="0.2">
      <c r="A67" s="174">
        <v>11</v>
      </c>
      <c r="B67" s="175" t="s">
        <v>250</v>
      </c>
      <c r="C67" s="191" t="s">
        <v>251</v>
      </c>
      <c r="D67" s="176" t="s">
        <v>194</v>
      </c>
      <c r="E67" s="177">
        <v>348.27069999999998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3.2000000000000003E-4</v>
      </c>
      <c r="O67" s="177">
        <f>ROUND(E67*N67,2)</f>
        <v>0.11</v>
      </c>
      <c r="P67" s="177">
        <v>0</v>
      </c>
      <c r="Q67" s="177">
        <f>ROUND(E67*P67,2)</f>
        <v>0</v>
      </c>
      <c r="R67" s="179" t="s">
        <v>188</v>
      </c>
      <c r="S67" s="179" t="s">
        <v>172</v>
      </c>
      <c r="T67" s="180" t="s">
        <v>172</v>
      </c>
      <c r="U67" s="158">
        <v>7.0000000000000007E-2</v>
      </c>
      <c r="V67" s="158">
        <f>ROUND(E67*U67,2)</f>
        <v>24.38</v>
      </c>
      <c r="W67" s="158"/>
      <c r="X67" s="158" t="s">
        <v>173</v>
      </c>
      <c r="Y67" s="158" t="s">
        <v>174</v>
      </c>
      <c r="Z67" s="147"/>
      <c r="AA67" s="147"/>
      <c r="AB67" s="147"/>
      <c r="AC67" s="147"/>
      <c r="AD67" s="147"/>
      <c r="AE67" s="147"/>
      <c r="AF67" s="147"/>
      <c r="AG67" s="147" t="s">
        <v>175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56" t="s">
        <v>252</v>
      </c>
      <c r="D68" s="257"/>
      <c r="E68" s="257"/>
      <c r="F68" s="257"/>
      <c r="G68" s="25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177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92" t="s">
        <v>253</v>
      </c>
      <c r="D69" s="160"/>
      <c r="E69" s="161">
        <v>20.802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179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2" t="s">
        <v>254</v>
      </c>
      <c r="D70" s="160"/>
      <c r="E70" s="161">
        <v>21.309200000000001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179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2" t="s">
        <v>255</v>
      </c>
      <c r="D71" s="160"/>
      <c r="E71" s="161">
        <v>0.84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179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2" t="s">
        <v>256</v>
      </c>
      <c r="D72" s="160"/>
      <c r="E72" s="161">
        <v>21.5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179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2" t="s">
        <v>257</v>
      </c>
      <c r="D73" s="160"/>
      <c r="E73" s="161">
        <v>14.445499999999999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179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2" t="s">
        <v>258</v>
      </c>
      <c r="D74" s="160"/>
      <c r="E74" s="161">
        <v>3.4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179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2" t="s">
        <v>259</v>
      </c>
      <c r="D75" s="160"/>
      <c r="E75" s="161">
        <v>38.437199999999997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179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2" t="s">
        <v>260</v>
      </c>
      <c r="D76" s="160"/>
      <c r="E76" s="161">
        <v>6.1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179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2" t="s">
        <v>261</v>
      </c>
      <c r="D77" s="160"/>
      <c r="E77" s="161">
        <v>18.658200000000001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179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2" t="s">
        <v>262</v>
      </c>
      <c r="D78" s="160"/>
      <c r="E78" s="161">
        <v>23.4468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179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2" t="s">
        <v>263</v>
      </c>
      <c r="D79" s="160"/>
      <c r="E79" s="161">
        <v>12.2578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179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2" t="s">
        <v>264</v>
      </c>
      <c r="D80" s="160"/>
      <c r="E80" s="161">
        <v>4.633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179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2" t="s">
        <v>265</v>
      </c>
      <c r="D81" s="160"/>
      <c r="E81" s="161">
        <v>9.84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179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2" t="s">
        <v>266</v>
      </c>
      <c r="D82" s="160"/>
      <c r="E82" s="161">
        <v>47.188000000000002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179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2" t="s">
        <v>267</v>
      </c>
      <c r="D83" s="160"/>
      <c r="E83" s="161">
        <v>10.4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179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2" t="s">
        <v>268</v>
      </c>
      <c r="D84" s="160"/>
      <c r="E84" s="161">
        <v>13.792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179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2" t="s">
        <v>269</v>
      </c>
      <c r="D85" s="160"/>
      <c r="E85" s="161">
        <v>12.991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179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2" t="s">
        <v>270</v>
      </c>
      <c r="D86" s="160"/>
      <c r="E86" s="161">
        <v>7.7930000000000001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179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2" t="s">
        <v>271</v>
      </c>
      <c r="D87" s="160"/>
      <c r="E87" s="161">
        <v>3.121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179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2" t="s">
        <v>272</v>
      </c>
      <c r="D88" s="160"/>
      <c r="E88" s="161">
        <v>7.2460000000000004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179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2" t="s">
        <v>273</v>
      </c>
      <c r="D89" s="160"/>
      <c r="E89" s="161">
        <v>35.673999999999999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179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2" t="s">
        <v>274</v>
      </c>
      <c r="D90" s="160"/>
      <c r="E90" s="161">
        <v>10.4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179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2" t="s">
        <v>275</v>
      </c>
      <c r="D91" s="160"/>
      <c r="E91" s="161">
        <v>3.996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179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12</v>
      </c>
      <c r="B92" s="175" t="s">
        <v>276</v>
      </c>
      <c r="C92" s="191" t="s">
        <v>277</v>
      </c>
      <c r="D92" s="176" t="s">
        <v>194</v>
      </c>
      <c r="E92" s="177">
        <v>22.347999999999999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6.8000000000000005E-2</v>
      </c>
      <c r="O92" s="177">
        <f>ROUND(E92*N92,2)</f>
        <v>1.52</v>
      </c>
      <c r="P92" s="177">
        <v>0</v>
      </c>
      <c r="Q92" s="177">
        <f>ROUND(E92*P92,2)</f>
        <v>0</v>
      </c>
      <c r="R92" s="179" t="s">
        <v>171</v>
      </c>
      <c r="S92" s="179" t="s">
        <v>172</v>
      </c>
      <c r="T92" s="180" t="s">
        <v>172</v>
      </c>
      <c r="U92" s="158">
        <v>0.71397999999999995</v>
      </c>
      <c r="V92" s="158">
        <f>ROUND(E92*U92,2)</f>
        <v>15.96</v>
      </c>
      <c r="W92" s="158"/>
      <c r="X92" s="158" t="s">
        <v>173</v>
      </c>
      <c r="Y92" s="158" t="s">
        <v>174</v>
      </c>
      <c r="Z92" s="147"/>
      <c r="AA92" s="147"/>
      <c r="AB92" s="147"/>
      <c r="AC92" s="147"/>
      <c r="AD92" s="147"/>
      <c r="AE92" s="147"/>
      <c r="AF92" s="147"/>
      <c r="AG92" s="147" t="s">
        <v>175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6" t="s">
        <v>278</v>
      </c>
      <c r="D93" s="257"/>
      <c r="E93" s="257"/>
      <c r="F93" s="257"/>
      <c r="G93" s="25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2" t="s">
        <v>279</v>
      </c>
      <c r="D94" s="160"/>
      <c r="E94" s="161">
        <v>9.3480000000000008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179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2" t="s">
        <v>280</v>
      </c>
      <c r="D95" s="160"/>
      <c r="E95" s="161">
        <v>3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179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2" t="s">
        <v>281</v>
      </c>
      <c r="D96" s="160"/>
      <c r="E96" s="161">
        <v>10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179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4">
        <v>13</v>
      </c>
      <c r="B97" s="175" t="s">
        <v>282</v>
      </c>
      <c r="C97" s="191" t="s">
        <v>283</v>
      </c>
      <c r="D97" s="176" t="s">
        <v>194</v>
      </c>
      <c r="E97" s="177">
        <v>30.327000000000002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3.4909999999999997E-2</v>
      </c>
      <c r="O97" s="177">
        <f>ROUND(E97*N97,2)</f>
        <v>1.06</v>
      </c>
      <c r="P97" s="177">
        <v>0</v>
      </c>
      <c r="Q97" s="177">
        <f>ROUND(E97*P97,2)</f>
        <v>0</v>
      </c>
      <c r="R97" s="179" t="s">
        <v>171</v>
      </c>
      <c r="S97" s="179" t="s">
        <v>172</v>
      </c>
      <c r="T97" s="180" t="s">
        <v>172</v>
      </c>
      <c r="U97" s="158">
        <v>1.1841699999999999</v>
      </c>
      <c r="V97" s="158">
        <f>ROUND(E97*U97,2)</f>
        <v>35.909999999999997</v>
      </c>
      <c r="W97" s="158"/>
      <c r="X97" s="158" t="s">
        <v>173</v>
      </c>
      <c r="Y97" s="158" t="s">
        <v>174</v>
      </c>
      <c r="Z97" s="147"/>
      <c r="AA97" s="147"/>
      <c r="AB97" s="147"/>
      <c r="AC97" s="147"/>
      <c r="AD97" s="147"/>
      <c r="AE97" s="147"/>
      <c r="AF97" s="147"/>
      <c r="AG97" s="147" t="s">
        <v>175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6" t="s">
        <v>284</v>
      </c>
      <c r="D98" s="257"/>
      <c r="E98" s="257"/>
      <c r="F98" s="257"/>
      <c r="G98" s="25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177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88" t="str">
        <f>C98</f>
        <v>okenního nebo dveřního, z pomocného pracovního lešení o výšce podlahy do 1900 mm a pro zatížení do 1,5 kPa,</v>
      </c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92" t="s">
        <v>285</v>
      </c>
      <c r="D99" s="160"/>
      <c r="E99" s="161">
        <v>6.1680000000000001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179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2" t="s">
        <v>286</v>
      </c>
      <c r="D100" s="160"/>
      <c r="E100" s="161">
        <v>6.1680000000000001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179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2" t="s">
        <v>287</v>
      </c>
      <c r="D101" s="160"/>
      <c r="E101" s="161">
        <v>1.7290000000000001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179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2" t="s">
        <v>288</v>
      </c>
      <c r="D102" s="160"/>
      <c r="E102" s="161">
        <v>1.694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179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2" t="s">
        <v>289</v>
      </c>
      <c r="D103" s="160"/>
      <c r="E103" s="161">
        <v>1.659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179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2" t="s">
        <v>290</v>
      </c>
      <c r="D104" s="160"/>
      <c r="E104" s="161">
        <v>6.1680000000000001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179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2" t="s">
        <v>289</v>
      </c>
      <c r="D105" s="160"/>
      <c r="E105" s="161">
        <v>1.659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179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2" t="s">
        <v>291</v>
      </c>
      <c r="D106" s="160"/>
      <c r="E106" s="161">
        <v>5.0819999999999999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179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4">
        <v>14</v>
      </c>
      <c r="B107" s="175" t="s">
        <v>292</v>
      </c>
      <c r="C107" s="191" t="s">
        <v>293</v>
      </c>
      <c r="D107" s="176" t="s">
        <v>194</v>
      </c>
      <c r="E107" s="177">
        <v>181.04515000000001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6.3499999999999997E-3</v>
      </c>
      <c r="O107" s="177">
        <f>ROUND(E107*N107,2)</f>
        <v>1.1499999999999999</v>
      </c>
      <c r="P107" s="177">
        <v>0</v>
      </c>
      <c r="Q107" s="177">
        <f>ROUND(E107*P107,2)</f>
        <v>0</v>
      </c>
      <c r="R107" s="179" t="s">
        <v>188</v>
      </c>
      <c r="S107" s="179" t="s">
        <v>172</v>
      </c>
      <c r="T107" s="180" t="s">
        <v>172</v>
      </c>
      <c r="U107" s="158">
        <v>0.31900000000000001</v>
      </c>
      <c r="V107" s="158">
        <f>ROUND(E107*U107,2)</f>
        <v>57.75</v>
      </c>
      <c r="W107" s="158"/>
      <c r="X107" s="158" t="s">
        <v>173</v>
      </c>
      <c r="Y107" s="158" t="s">
        <v>174</v>
      </c>
      <c r="Z107" s="147"/>
      <c r="AA107" s="147"/>
      <c r="AB107" s="147"/>
      <c r="AC107" s="147"/>
      <c r="AD107" s="147"/>
      <c r="AE107" s="147"/>
      <c r="AF107" s="147"/>
      <c r="AG107" s="147" t="s">
        <v>175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2" x14ac:dyDescent="0.2">
      <c r="A108" s="154"/>
      <c r="B108" s="155"/>
      <c r="C108" s="256" t="s">
        <v>294</v>
      </c>
      <c r="D108" s="257"/>
      <c r="E108" s="257"/>
      <c r="F108" s="257"/>
      <c r="G108" s="25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177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88" t="str">
        <f>C108</f>
        <v>na rovném povrchu vnitřních stěn, pilířů, svislých panelových konstrukcí, s nejnutnějším obroušením podkladu (pemzou apod.) a oprášením,</v>
      </c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92" t="s">
        <v>295</v>
      </c>
      <c r="D109" s="160"/>
      <c r="E109" s="161">
        <v>12.5692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179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2" t="s">
        <v>296</v>
      </c>
      <c r="D110" s="160"/>
      <c r="E110" s="161">
        <v>11.939399999999999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179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2" t="s">
        <v>297</v>
      </c>
      <c r="D111" s="160"/>
      <c r="E111" s="161">
        <v>9.1790000000000003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179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2" t="s">
        <v>298</v>
      </c>
      <c r="D112" s="160"/>
      <c r="E112" s="161">
        <v>3.0597500000000002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179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2" t="s">
        <v>299</v>
      </c>
      <c r="D113" s="160"/>
      <c r="E113" s="161">
        <v>7.5709999999999997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179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2" t="s">
        <v>300</v>
      </c>
      <c r="D114" s="160"/>
      <c r="E114" s="161">
        <v>1.8216000000000001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179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2" t="s">
        <v>301</v>
      </c>
      <c r="D115" s="160"/>
      <c r="E115" s="161">
        <v>23.876200000000001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179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2" t="s">
        <v>302</v>
      </c>
      <c r="D116" s="160"/>
      <c r="E116" s="161">
        <v>7.9059999999999997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179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2" t="s">
        <v>303</v>
      </c>
      <c r="D117" s="160"/>
      <c r="E117" s="161">
        <v>12.3414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179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2" t="s">
        <v>304</v>
      </c>
      <c r="D118" s="160"/>
      <c r="E118" s="161">
        <v>12.997999999999999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179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2" t="s">
        <v>305</v>
      </c>
      <c r="D119" s="160"/>
      <c r="E119" s="161">
        <v>13.505599999999999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179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2" t="s">
        <v>306</v>
      </c>
      <c r="D120" s="160"/>
      <c r="E120" s="161">
        <v>17.664000000000001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179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2" t="s">
        <v>307</v>
      </c>
      <c r="D121" s="160"/>
      <c r="E121" s="161">
        <v>19.564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179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2" t="s">
        <v>308</v>
      </c>
      <c r="D122" s="160"/>
      <c r="E122" s="161">
        <v>4.6500000000000004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179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92" t="s">
        <v>309</v>
      </c>
      <c r="D123" s="160"/>
      <c r="E123" s="161">
        <v>4.8049999999999997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179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2" t="s">
        <v>310</v>
      </c>
      <c r="D124" s="160"/>
      <c r="E124" s="161">
        <v>2.5449999999999999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179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2" t="s">
        <v>311</v>
      </c>
      <c r="D125" s="160"/>
      <c r="E125" s="161">
        <v>5.0999999999999996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179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2" t="s">
        <v>312</v>
      </c>
      <c r="D126" s="160"/>
      <c r="E126" s="161">
        <v>7.45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179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2" t="s">
        <v>313</v>
      </c>
      <c r="D127" s="160"/>
      <c r="E127" s="161">
        <v>2.5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179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4">
        <v>15</v>
      </c>
      <c r="B128" s="175" t="s">
        <v>314</v>
      </c>
      <c r="C128" s="191" t="s">
        <v>315</v>
      </c>
      <c r="D128" s="176" t="s">
        <v>194</v>
      </c>
      <c r="E128" s="177">
        <v>166.88249999999999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7">
        <v>3.6700000000000001E-3</v>
      </c>
      <c r="O128" s="177">
        <f>ROUND(E128*N128,2)</f>
        <v>0.61</v>
      </c>
      <c r="P128" s="177">
        <v>0</v>
      </c>
      <c r="Q128" s="177">
        <f>ROUND(E128*P128,2)</f>
        <v>0</v>
      </c>
      <c r="R128" s="179" t="s">
        <v>188</v>
      </c>
      <c r="S128" s="179" t="s">
        <v>172</v>
      </c>
      <c r="T128" s="180" t="s">
        <v>172</v>
      </c>
      <c r="U128" s="158">
        <v>0.36199999999999999</v>
      </c>
      <c r="V128" s="158">
        <f>ROUND(E128*U128,2)</f>
        <v>60.41</v>
      </c>
      <c r="W128" s="158"/>
      <c r="X128" s="158" t="s">
        <v>173</v>
      </c>
      <c r="Y128" s="158" t="s">
        <v>174</v>
      </c>
      <c r="Z128" s="147"/>
      <c r="AA128" s="147"/>
      <c r="AB128" s="147"/>
      <c r="AC128" s="147"/>
      <c r="AD128" s="147"/>
      <c r="AE128" s="147"/>
      <c r="AF128" s="147"/>
      <c r="AG128" s="147" t="s">
        <v>175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92" t="s">
        <v>201</v>
      </c>
      <c r="D129" s="160"/>
      <c r="E129" s="161">
        <v>7.3752000000000004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179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2" t="s">
        <v>316</v>
      </c>
      <c r="D130" s="160"/>
      <c r="E130" s="161">
        <v>13.151199999999999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179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2" t="s">
        <v>317</v>
      </c>
      <c r="D131" s="160"/>
      <c r="E131" s="161">
        <v>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179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2" t="s">
        <v>318</v>
      </c>
      <c r="D132" s="160"/>
      <c r="E132" s="161">
        <v>6.093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179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2" t="s">
        <v>319</v>
      </c>
      <c r="D133" s="160"/>
      <c r="E133" s="161">
        <v>11.7112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179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2" t="s">
        <v>206</v>
      </c>
      <c r="D134" s="160"/>
      <c r="E134" s="161">
        <v>5.468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179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2" t="s">
        <v>320</v>
      </c>
      <c r="D135" s="160"/>
      <c r="E135" s="161">
        <v>9.8416999999999994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179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2" t="s">
        <v>321</v>
      </c>
      <c r="D136" s="160"/>
      <c r="E136" s="161">
        <v>6.3731999999999998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179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2" t="s">
        <v>322</v>
      </c>
      <c r="D137" s="160"/>
      <c r="E137" s="161">
        <v>7.9909999999999997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179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2" t="s">
        <v>323</v>
      </c>
      <c r="D138" s="160"/>
      <c r="E138" s="161">
        <v>10.02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179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2" t="s">
        <v>324</v>
      </c>
      <c r="D139" s="160"/>
      <c r="E139" s="161">
        <v>5.01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179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2" t="s">
        <v>325</v>
      </c>
      <c r="D140" s="160"/>
      <c r="E140" s="161">
        <v>19.399999999999999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179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2" t="s">
        <v>326</v>
      </c>
      <c r="D141" s="160"/>
      <c r="E141" s="161">
        <v>5.1239999999999997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179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2" t="s">
        <v>327</v>
      </c>
      <c r="D142" s="160"/>
      <c r="E142" s="161">
        <v>5.1239999999999997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179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2" t="s">
        <v>328</v>
      </c>
      <c r="D143" s="160"/>
      <c r="E143" s="161">
        <v>3.75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179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2" t="s">
        <v>329</v>
      </c>
      <c r="D144" s="160"/>
      <c r="E144" s="161">
        <v>8.25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179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2" t="s">
        <v>330</v>
      </c>
      <c r="D145" s="160"/>
      <c r="E145" s="161">
        <v>4.125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179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2" t="s">
        <v>331</v>
      </c>
      <c r="D146" s="160"/>
      <c r="E146" s="161">
        <v>25.2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179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2" t="s">
        <v>332</v>
      </c>
      <c r="D147" s="160"/>
      <c r="E147" s="161">
        <v>8.875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179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167" t="s">
        <v>166</v>
      </c>
      <c r="B148" s="168" t="s">
        <v>80</v>
      </c>
      <c r="C148" s="190" t="s">
        <v>81</v>
      </c>
      <c r="D148" s="169"/>
      <c r="E148" s="170"/>
      <c r="F148" s="171"/>
      <c r="G148" s="171">
        <f>SUMIF(AG149:AG149,"&lt;&gt;NOR",G149:G149)</f>
        <v>0</v>
      </c>
      <c r="H148" s="171"/>
      <c r="I148" s="171">
        <f>SUM(I149:I149)</f>
        <v>0</v>
      </c>
      <c r="J148" s="171"/>
      <c r="K148" s="171">
        <f>SUM(K149:K149)</f>
        <v>0</v>
      </c>
      <c r="L148" s="171"/>
      <c r="M148" s="171">
        <f>SUM(M149:M149)</f>
        <v>0</v>
      </c>
      <c r="N148" s="170"/>
      <c r="O148" s="170">
        <f>SUM(O149:O149)</f>
        <v>0</v>
      </c>
      <c r="P148" s="170"/>
      <c r="Q148" s="170">
        <f>SUM(Q149:Q149)</f>
        <v>0</v>
      </c>
      <c r="R148" s="171"/>
      <c r="S148" s="171"/>
      <c r="T148" s="172"/>
      <c r="U148" s="166"/>
      <c r="V148" s="166">
        <f>SUM(V149:V149)</f>
        <v>0</v>
      </c>
      <c r="W148" s="166"/>
      <c r="X148" s="166"/>
      <c r="Y148" s="166"/>
      <c r="AG148" t="s">
        <v>167</v>
      </c>
    </row>
    <row r="149" spans="1:60" ht="22.5" outlineLevel="1" x14ac:dyDescent="0.2">
      <c r="A149" s="181">
        <v>16</v>
      </c>
      <c r="B149" s="182" t="s">
        <v>333</v>
      </c>
      <c r="C149" s="193" t="s">
        <v>334</v>
      </c>
      <c r="D149" s="183" t="s">
        <v>170</v>
      </c>
      <c r="E149" s="184">
        <v>8</v>
      </c>
      <c r="F149" s="185"/>
      <c r="G149" s="186">
        <f>ROUND(E149*F149,2)</f>
        <v>0</v>
      </c>
      <c r="H149" s="185"/>
      <c r="I149" s="186">
        <f>ROUND(E149*H149,2)</f>
        <v>0</v>
      </c>
      <c r="J149" s="185"/>
      <c r="K149" s="186">
        <f>ROUND(E149*J149,2)</f>
        <v>0</v>
      </c>
      <c r="L149" s="186">
        <v>21</v>
      </c>
      <c r="M149" s="186">
        <f>G149*(1+L149/100)</f>
        <v>0</v>
      </c>
      <c r="N149" s="184">
        <v>0</v>
      </c>
      <c r="O149" s="184">
        <f>ROUND(E149*N149,2)</f>
        <v>0</v>
      </c>
      <c r="P149" s="184">
        <v>0</v>
      </c>
      <c r="Q149" s="184">
        <f>ROUND(E149*P149,2)</f>
        <v>0</v>
      </c>
      <c r="R149" s="186"/>
      <c r="S149" s="186" t="s">
        <v>335</v>
      </c>
      <c r="T149" s="187" t="s">
        <v>336</v>
      </c>
      <c r="U149" s="158">
        <v>0</v>
      </c>
      <c r="V149" s="158">
        <f>ROUND(E149*U149,2)</f>
        <v>0</v>
      </c>
      <c r="W149" s="158"/>
      <c r="X149" s="158" t="s">
        <v>173</v>
      </c>
      <c r="Y149" s="158" t="s">
        <v>174</v>
      </c>
      <c r="Z149" s="147"/>
      <c r="AA149" s="147"/>
      <c r="AB149" s="147"/>
      <c r="AC149" s="147"/>
      <c r="AD149" s="147"/>
      <c r="AE149" s="147"/>
      <c r="AF149" s="147"/>
      <c r="AG149" s="147" t="s">
        <v>175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x14ac:dyDescent="0.2">
      <c r="A150" s="167" t="s">
        <v>166</v>
      </c>
      <c r="B150" s="168" t="s">
        <v>82</v>
      </c>
      <c r="C150" s="190" t="s">
        <v>83</v>
      </c>
      <c r="D150" s="169"/>
      <c r="E150" s="170"/>
      <c r="F150" s="171"/>
      <c r="G150" s="171">
        <f>SUMIF(AG151:AG165,"&lt;&gt;NOR",G151:G165)</f>
        <v>0</v>
      </c>
      <c r="H150" s="171"/>
      <c r="I150" s="171">
        <f>SUM(I151:I165)</f>
        <v>0</v>
      </c>
      <c r="J150" s="171"/>
      <c r="K150" s="171">
        <f>SUM(K151:K165)</f>
        <v>0</v>
      </c>
      <c r="L150" s="171"/>
      <c r="M150" s="171">
        <f>SUM(M151:M165)</f>
        <v>0</v>
      </c>
      <c r="N150" s="170"/>
      <c r="O150" s="170">
        <f>SUM(O151:O165)</f>
        <v>0.46000000000000008</v>
      </c>
      <c r="P150" s="170"/>
      <c r="Q150" s="170">
        <f>SUM(Q151:Q165)</f>
        <v>0</v>
      </c>
      <c r="R150" s="171"/>
      <c r="S150" s="171"/>
      <c r="T150" s="172"/>
      <c r="U150" s="166"/>
      <c r="V150" s="166">
        <f>SUM(V151:V165)</f>
        <v>26.31</v>
      </c>
      <c r="W150" s="166"/>
      <c r="X150" s="166"/>
      <c r="Y150" s="166"/>
      <c r="AG150" t="s">
        <v>167</v>
      </c>
    </row>
    <row r="151" spans="1:60" outlineLevel="1" x14ac:dyDescent="0.2">
      <c r="A151" s="174">
        <v>17</v>
      </c>
      <c r="B151" s="175" t="s">
        <v>337</v>
      </c>
      <c r="C151" s="191" t="s">
        <v>338</v>
      </c>
      <c r="D151" s="176" t="s">
        <v>194</v>
      </c>
      <c r="E151" s="177">
        <v>85.24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3.6999999999999999E-4</v>
      </c>
      <c r="O151" s="177">
        <f>ROUND(E151*N151,2)</f>
        <v>0.03</v>
      </c>
      <c r="P151" s="177">
        <v>0</v>
      </c>
      <c r="Q151" s="177">
        <f>ROUND(E151*P151,2)</f>
        <v>0</v>
      </c>
      <c r="R151" s="179" t="s">
        <v>188</v>
      </c>
      <c r="S151" s="179" t="s">
        <v>172</v>
      </c>
      <c r="T151" s="180" t="s">
        <v>172</v>
      </c>
      <c r="U151" s="158">
        <v>0.09</v>
      </c>
      <c r="V151" s="158">
        <f>ROUND(E151*U151,2)</f>
        <v>7.67</v>
      </c>
      <c r="W151" s="158"/>
      <c r="X151" s="158" t="s">
        <v>173</v>
      </c>
      <c r="Y151" s="158" t="s">
        <v>174</v>
      </c>
      <c r="Z151" s="147"/>
      <c r="AA151" s="147"/>
      <c r="AB151" s="147"/>
      <c r="AC151" s="147"/>
      <c r="AD151" s="147"/>
      <c r="AE151" s="147"/>
      <c r="AF151" s="147"/>
      <c r="AG151" s="147" t="s">
        <v>175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56" t="s">
        <v>339</v>
      </c>
      <c r="D152" s="257"/>
      <c r="E152" s="257"/>
      <c r="F152" s="257"/>
      <c r="G152" s="257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177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92" t="s">
        <v>340</v>
      </c>
      <c r="D153" s="160"/>
      <c r="E153" s="161">
        <v>25.81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179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2" t="s">
        <v>341</v>
      </c>
      <c r="D154" s="160"/>
      <c r="E154" s="161">
        <v>29.74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179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2" t="s">
        <v>342</v>
      </c>
      <c r="D155" s="160"/>
      <c r="E155" s="161">
        <v>29.69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179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4">
        <v>18</v>
      </c>
      <c r="B156" s="175" t="s">
        <v>343</v>
      </c>
      <c r="C156" s="191" t="s">
        <v>344</v>
      </c>
      <c r="D156" s="176" t="s">
        <v>194</v>
      </c>
      <c r="E156" s="177">
        <v>52.26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7">
        <v>4.8799999999999998E-3</v>
      </c>
      <c r="O156" s="177">
        <f>ROUND(E156*N156,2)</f>
        <v>0.26</v>
      </c>
      <c r="P156" s="177">
        <v>0</v>
      </c>
      <c r="Q156" s="177">
        <f>ROUND(E156*P156,2)</f>
        <v>0</v>
      </c>
      <c r="R156" s="179" t="s">
        <v>188</v>
      </c>
      <c r="S156" s="179" t="s">
        <v>172</v>
      </c>
      <c r="T156" s="180" t="s">
        <v>172</v>
      </c>
      <c r="U156" s="158">
        <v>0.34200000000000003</v>
      </c>
      <c r="V156" s="158">
        <f>ROUND(E156*U156,2)</f>
        <v>17.87</v>
      </c>
      <c r="W156" s="158"/>
      <c r="X156" s="158" t="s">
        <v>173</v>
      </c>
      <c r="Y156" s="158" t="s">
        <v>174</v>
      </c>
      <c r="Z156" s="147"/>
      <c r="AA156" s="147"/>
      <c r="AB156" s="147"/>
      <c r="AC156" s="147"/>
      <c r="AD156" s="147"/>
      <c r="AE156" s="147"/>
      <c r="AF156" s="147"/>
      <c r="AG156" s="147" t="s">
        <v>175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6" t="s">
        <v>339</v>
      </c>
      <c r="D157" s="257"/>
      <c r="E157" s="257"/>
      <c r="F157" s="257"/>
      <c r="G157" s="257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177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92" t="s">
        <v>345</v>
      </c>
      <c r="D158" s="160"/>
      <c r="E158" s="161">
        <v>17.920000000000002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179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2" t="s">
        <v>346</v>
      </c>
      <c r="D159" s="160"/>
      <c r="E159" s="161">
        <v>17.309999999999999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179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2" t="s">
        <v>347</v>
      </c>
      <c r="D160" s="160"/>
      <c r="E160" s="161">
        <v>17.03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179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4">
        <v>19</v>
      </c>
      <c r="B161" s="175" t="s">
        <v>348</v>
      </c>
      <c r="C161" s="191" t="s">
        <v>349</v>
      </c>
      <c r="D161" s="176" t="s">
        <v>194</v>
      </c>
      <c r="E161" s="177">
        <v>1.6459999999999999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0.1008</v>
      </c>
      <c r="O161" s="177">
        <f>ROUND(E161*N161,2)</f>
        <v>0.17</v>
      </c>
      <c r="P161" s="177">
        <v>0</v>
      </c>
      <c r="Q161" s="177">
        <f>ROUND(E161*P161,2)</f>
        <v>0</v>
      </c>
      <c r="R161" s="179"/>
      <c r="S161" s="179" t="s">
        <v>335</v>
      </c>
      <c r="T161" s="180" t="s">
        <v>350</v>
      </c>
      <c r="U161" s="158">
        <v>0.47</v>
      </c>
      <c r="V161" s="158">
        <f>ROUND(E161*U161,2)</f>
        <v>0.77</v>
      </c>
      <c r="W161" s="158"/>
      <c r="X161" s="158" t="s">
        <v>173</v>
      </c>
      <c r="Y161" s="158" t="s">
        <v>174</v>
      </c>
      <c r="Z161" s="147"/>
      <c r="AA161" s="147"/>
      <c r="AB161" s="147"/>
      <c r="AC161" s="147"/>
      <c r="AD161" s="147"/>
      <c r="AE161" s="147"/>
      <c r="AF161" s="147"/>
      <c r="AG161" s="147" t="s">
        <v>175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92" t="s">
        <v>351</v>
      </c>
      <c r="D162" s="160"/>
      <c r="E162" s="161">
        <v>0.24349999999999999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179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2" t="s">
        <v>352</v>
      </c>
      <c r="D163" s="160"/>
      <c r="E163" s="161">
        <v>8.7499999999999994E-2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179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2" t="s">
        <v>353</v>
      </c>
      <c r="D164" s="160"/>
      <c r="E164" s="161">
        <v>0.65600000000000003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179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2" t="s">
        <v>354</v>
      </c>
      <c r="D165" s="160"/>
      <c r="E165" s="161">
        <v>0.65900000000000003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179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67" t="s">
        <v>166</v>
      </c>
      <c r="B166" s="168" t="s">
        <v>84</v>
      </c>
      <c r="C166" s="190" t="s">
        <v>85</v>
      </c>
      <c r="D166" s="169"/>
      <c r="E166" s="170"/>
      <c r="F166" s="171"/>
      <c r="G166" s="171">
        <f>SUMIF(AG167:AG169,"&lt;&gt;NOR",G167:G169)</f>
        <v>0</v>
      </c>
      <c r="H166" s="171"/>
      <c r="I166" s="171">
        <f>SUM(I167:I169)</f>
        <v>0</v>
      </c>
      <c r="J166" s="171"/>
      <c r="K166" s="171">
        <f>SUM(K167:K169)</f>
        <v>0</v>
      </c>
      <c r="L166" s="171"/>
      <c r="M166" s="171">
        <f>SUM(M167:M169)</f>
        <v>0</v>
      </c>
      <c r="N166" s="170"/>
      <c r="O166" s="170">
        <f>SUM(O167:O169)</f>
        <v>0.60000000000000009</v>
      </c>
      <c r="P166" s="170"/>
      <c r="Q166" s="170">
        <f>SUM(Q167:Q169)</f>
        <v>0</v>
      </c>
      <c r="R166" s="171"/>
      <c r="S166" s="171"/>
      <c r="T166" s="172"/>
      <c r="U166" s="166"/>
      <c r="V166" s="166">
        <f>SUM(V167:V169)</f>
        <v>35.340000000000003</v>
      </c>
      <c r="W166" s="166"/>
      <c r="X166" s="166"/>
      <c r="Y166" s="166"/>
      <c r="AG166" t="s">
        <v>167</v>
      </c>
    </row>
    <row r="167" spans="1:60" ht="33.75" outlineLevel="1" x14ac:dyDescent="0.2">
      <c r="A167" s="181">
        <v>20</v>
      </c>
      <c r="B167" s="182" t="s">
        <v>355</v>
      </c>
      <c r="C167" s="193" t="s">
        <v>356</v>
      </c>
      <c r="D167" s="183" t="s">
        <v>170</v>
      </c>
      <c r="E167" s="184">
        <v>2</v>
      </c>
      <c r="F167" s="185"/>
      <c r="G167" s="186">
        <f>ROUND(E167*F167,2)</f>
        <v>0</v>
      </c>
      <c r="H167" s="185"/>
      <c r="I167" s="186">
        <f>ROUND(E167*H167,2)</f>
        <v>0</v>
      </c>
      <c r="J167" s="185"/>
      <c r="K167" s="186">
        <f>ROUND(E167*J167,2)</f>
        <v>0</v>
      </c>
      <c r="L167" s="186">
        <v>21</v>
      </c>
      <c r="M167" s="186">
        <f>G167*(1+L167/100)</f>
        <v>0</v>
      </c>
      <c r="N167" s="184">
        <v>3.177E-2</v>
      </c>
      <c r="O167" s="184">
        <f>ROUND(E167*N167,2)</f>
        <v>0.06</v>
      </c>
      <c r="P167" s="184">
        <v>0</v>
      </c>
      <c r="Q167" s="184">
        <f>ROUND(E167*P167,2)</f>
        <v>0</v>
      </c>
      <c r="R167" s="186" t="s">
        <v>188</v>
      </c>
      <c r="S167" s="186" t="s">
        <v>172</v>
      </c>
      <c r="T167" s="187" t="s">
        <v>172</v>
      </c>
      <c r="U167" s="158">
        <v>1.86</v>
      </c>
      <c r="V167" s="158">
        <f>ROUND(E167*U167,2)</f>
        <v>3.72</v>
      </c>
      <c r="W167" s="158"/>
      <c r="X167" s="158" t="s">
        <v>173</v>
      </c>
      <c r="Y167" s="158" t="s">
        <v>174</v>
      </c>
      <c r="Z167" s="147"/>
      <c r="AA167" s="147"/>
      <c r="AB167" s="147"/>
      <c r="AC167" s="147"/>
      <c r="AD167" s="147"/>
      <c r="AE167" s="147"/>
      <c r="AF167" s="147"/>
      <c r="AG167" s="147" t="s">
        <v>175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3.75" outlineLevel="1" x14ac:dyDescent="0.2">
      <c r="A168" s="181">
        <v>21</v>
      </c>
      <c r="B168" s="182" t="s">
        <v>357</v>
      </c>
      <c r="C168" s="193" t="s">
        <v>358</v>
      </c>
      <c r="D168" s="183" t="s">
        <v>170</v>
      </c>
      <c r="E168" s="184">
        <v>7</v>
      </c>
      <c r="F168" s="185"/>
      <c r="G168" s="186">
        <f>ROUND(E168*F168,2)</f>
        <v>0</v>
      </c>
      <c r="H168" s="185"/>
      <c r="I168" s="186">
        <f>ROUND(E168*H168,2)</f>
        <v>0</v>
      </c>
      <c r="J168" s="185"/>
      <c r="K168" s="186">
        <f>ROUND(E168*J168,2)</f>
        <v>0</v>
      </c>
      <c r="L168" s="186">
        <v>21</v>
      </c>
      <c r="M168" s="186">
        <f>G168*(1+L168/100)</f>
        <v>0</v>
      </c>
      <c r="N168" s="184">
        <v>3.1969999999999998E-2</v>
      </c>
      <c r="O168" s="184">
        <f>ROUND(E168*N168,2)</f>
        <v>0.22</v>
      </c>
      <c r="P168" s="184">
        <v>0</v>
      </c>
      <c r="Q168" s="184">
        <f>ROUND(E168*P168,2)</f>
        <v>0</v>
      </c>
      <c r="R168" s="186" t="s">
        <v>188</v>
      </c>
      <c r="S168" s="186" t="s">
        <v>172</v>
      </c>
      <c r="T168" s="187" t="s">
        <v>172</v>
      </c>
      <c r="U168" s="158">
        <v>1.86</v>
      </c>
      <c r="V168" s="158">
        <f>ROUND(E168*U168,2)</f>
        <v>13.02</v>
      </c>
      <c r="W168" s="158"/>
      <c r="X168" s="158" t="s">
        <v>173</v>
      </c>
      <c r="Y168" s="158" t="s">
        <v>174</v>
      </c>
      <c r="Z168" s="147"/>
      <c r="AA168" s="147"/>
      <c r="AB168" s="147"/>
      <c r="AC168" s="147"/>
      <c r="AD168" s="147"/>
      <c r="AE168" s="147"/>
      <c r="AF168" s="147"/>
      <c r="AG168" s="147" t="s">
        <v>175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3.75" outlineLevel="1" x14ac:dyDescent="0.2">
      <c r="A169" s="181">
        <v>22</v>
      </c>
      <c r="B169" s="182" t="s">
        <v>359</v>
      </c>
      <c r="C169" s="193" t="s">
        <v>360</v>
      </c>
      <c r="D169" s="183" t="s">
        <v>170</v>
      </c>
      <c r="E169" s="184">
        <v>10</v>
      </c>
      <c r="F169" s="185"/>
      <c r="G169" s="186">
        <f>ROUND(E169*F169,2)</f>
        <v>0</v>
      </c>
      <c r="H169" s="185"/>
      <c r="I169" s="186">
        <f>ROUND(E169*H169,2)</f>
        <v>0</v>
      </c>
      <c r="J169" s="185"/>
      <c r="K169" s="186">
        <f>ROUND(E169*J169,2)</f>
        <v>0</v>
      </c>
      <c r="L169" s="186">
        <v>21</v>
      </c>
      <c r="M169" s="186">
        <f>G169*(1+L169/100)</f>
        <v>0</v>
      </c>
      <c r="N169" s="184">
        <v>3.2070000000000001E-2</v>
      </c>
      <c r="O169" s="184">
        <f>ROUND(E169*N169,2)</f>
        <v>0.32</v>
      </c>
      <c r="P169" s="184">
        <v>0</v>
      </c>
      <c r="Q169" s="184">
        <f>ROUND(E169*P169,2)</f>
        <v>0</v>
      </c>
      <c r="R169" s="186" t="s">
        <v>188</v>
      </c>
      <c r="S169" s="186" t="s">
        <v>172</v>
      </c>
      <c r="T169" s="187" t="s">
        <v>172</v>
      </c>
      <c r="U169" s="158">
        <v>1.86</v>
      </c>
      <c r="V169" s="158">
        <f>ROUND(E169*U169,2)</f>
        <v>18.600000000000001</v>
      </c>
      <c r="W169" s="158"/>
      <c r="X169" s="158" t="s">
        <v>173</v>
      </c>
      <c r="Y169" s="158" t="s">
        <v>174</v>
      </c>
      <c r="Z169" s="147"/>
      <c r="AA169" s="147"/>
      <c r="AB169" s="147"/>
      <c r="AC169" s="147"/>
      <c r="AD169" s="147"/>
      <c r="AE169" s="147"/>
      <c r="AF169" s="147"/>
      <c r="AG169" s="147" t="s">
        <v>175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x14ac:dyDescent="0.2">
      <c r="A170" s="167" t="s">
        <v>166</v>
      </c>
      <c r="B170" s="168" t="s">
        <v>88</v>
      </c>
      <c r="C170" s="190" t="s">
        <v>90</v>
      </c>
      <c r="D170" s="169"/>
      <c r="E170" s="170"/>
      <c r="F170" s="171"/>
      <c r="G170" s="171">
        <f>SUMIF(AG171:AG174,"&lt;&gt;NOR",G171:G174)</f>
        <v>0</v>
      </c>
      <c r="H170" s="171"/>
      <c r="I170" s="171">
        <f>SUM(I171:I174)</f>
        <v>0</v>
      </c>
      <c r="J170" s="171"/>
      <c r="K170" s="171">
        <f>SUM(K171:K174)</f>
        <v>0</v>
      </c>
      <c r="L170" s="171"/>
      <c r="M170" s="171">
        <f>SUM(M171:M174)</f>
        <v>0</v>
      </c>
      <c r="N170" s="170"/>
      <c r="O170" s="170">
        <f>SUM(O171:O174)</f>
        <v>0.47</v>
      </c>
      <c r="P170" s="170"/>
      <c r="Q170" s="170">
        <f>SUM(Q171:Q174)</f>
        <v>0</v>
      </c>
      <c r="R170" s="171"/>
      <c r="S170" s="171"/>
      <c r="T170" s="172"/>
      <c r="U170" s="166"/>
      <c r="V170" s="166">
        <f>SUM(V171:V174)</f>
        <v>62.99</v>
      </c>
      <c r="W170" s="166"/>
      <c r="X170" s="166"/>
      <c r="Y170" s="166"/>
      <c r="AG170" t="s">
        <v>167</v>
      </c>
    </row>
    <row r="171" spans="1:60" outlineLevel="1" x14ac:dyDescent="0.2">
      <c r="A171" s="174">
        <v>23</v>
      </c>
      <c r="B171" s="175" t="s">
        <v>361</v>
      </c>
      <c r="C171" s="191" t="s">
        <v>362</v>
      </c>
      <c r="D171" s="176" t="s">
        <v>194</v>
      </c>
      <c r="E171" s="177">
        <v>294.33129000000002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7">
        <v>1.58E-3</v>
      </c>
      <c r="O171" s="177">
        <f>ROUND(E171*N171,2)</f>
        <v>0.47</v>
      </c>
      <c r="P171" s="177">
        <v>0</v>
      </c>
      <c r="Q171" s="177">
        <f>ROUND(E171*P171,2)</f>
        <v>0</v>
      </c>
      <c r="R171" s="179" t="s">
        <v>363</v>
      </c>
      <c r="S171" s="179" t="s">
        <v>172</v>
      </c>
      <c r="T171" s="180" t="s">
        <v>172</v>
      </c>
      <c r="U171" s="158">
        <v>0.214</v>
      </c>
      <c r="V171" s="158">
        <f>ROUND(E171*U171,2)</f>
        <v>62.99</v>
      </c>
      <c r="W171" s="158"/>
      <c r="X171" s="158" t="s">
        <v>173</v>
      </c>
      <c r="Y171" s="158" t="s">
        <v>174</v>
      </c>
      <c r="Z171" s="147"/>
      <c r="AA171" s="147"/>
      <c r="AB171" s="147"/>
      <c r="AC171" s="147"/>
      <c r="AD171" s="147"/>
      <c r="AE171" s="147"/>
      <c r="AF171" s="147"/>
      <c r="AG171" s="147" t="s">
        <v>175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92" t="s">
        <v>364</v>
      </c>
      <c r="D172" s="160"/>
      <c r="E172" s="161">
        <v>108.62709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179</v>
      </c>
      <c r="AH172" s="147">
        <v>5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2" t="s">
        <v>365</v>
      </c>
      <c r="D173" s="160"/>
      <c r="E173" s="161">
        <v>185.70419999999999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179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81">
        <v>24</v>
      </c>
      <c r="B174" s="182" t="s">
        <v>366</v>
      </c>
      <c r="C174" s="193" t="s">
        <v>367</v>
      </c>
      <c r="D174" s="183" t="s">
        <v>368</v>
      </c>
      <c r="E174" s="184">
        <v>16</v>
      </c>
      <c r="F174" s="185"/>
      <c r="G174" s="186">
        <f>ROUND(E174*F174,2)</f>
        <v>0</v>
      </c>
      <c r="H174" s="185"/>
      <c r="I174" s="186">
        <f>ROUND(E174*H174,2)</f>
        <v>0</v>
      </c>
      <c r="J174" s="185"/>
      <c r="K174" s="186">
        <f>ROUND(E174*J174,2)</f>
        <v>0</v>
      </c>
      <c r="L174" s="186">
        <v>21</v>
      </c>
      <c r="M174" s="186">
        <f>G174*(1+L174/100)</f>
        <v>0</v>
      </c>
      <c r="N174" s="184">
        <v>0</v>
      </c>
      <c r="O174" s="184">
        <f>ROUND(E174*N174,2)</f>
        <v>0</v>
      </c>
      <c r="P174" s="184">
        <v>0</v>
      </c>
      <c r="Q174" s="184">
        <f>ROUND(E174*P174,2)</f>
        <v>0</v>
      </c>
      <c r="R174" s="186" t="s">
        <v>369</v>
      </c>
      <c r="S174" s="186" t="s">
        <v>172</v>
      </c>
      <c r="T174" s="187" t="s">
        <v>172</v>
      </c>
      <c r="U174" s="158">
        <v>0</v>
      </c>
      <c r="V174" s="158">
        <f>ROUND(E174*U174,2)</f>
        <v>0</v>
      </c>
      <c r="W174" s="158"/>
      <c r="X174" s="158" t="s">
        <v>370</v>
      </c>
      <c r="Y174" s="158" t="s">
        <v>174</v>
      </c>
      <c r="Z174" s="147"/>
      <c r="AA174" s="147"/>
      <c r="AB174" s="147"/>
      <c r="AC174" s="147"/>
      <c r="AD174" s="147"/>
      <c r="AE174" s="147"/>
      <c r="AF174" s="147"/>
      <c r="AG174" s="147" t="s">
        <v>371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7" t="s">
        <v>166</v>
      </c>
      <c r="B175" s="168" t="s">
        <v>91</v>
      </c>
      <c r="C175" s="190" t="s">
        <v>92</v>
      </c>
      <c r="D175" s="169"/>
      <c r="E175" s="170"/>
      <c r="F175" s="171"/>
      <c r="G175" s="171">
        <f>SUMIF(AG176:AG179,"&lt;&gt;NOR",G176:G179)</f>
        <v>0</v>
      </c>
      <c r="H175" s="171"/>
      <c r="I175" s="171">
        <f>SUM(I176:I179)</f>
        <v>0</v>
      </c>
      <c r="J175" s="171"/>
      <c r="K175" s="171">
        <f>SUM(K176:K179)</f>
        <v>0</v>
      </c>
      <c r="L175" s="171"/>
      <c r="M175" s="171">
        <f>SUM(M176:M179)</f>
        <v>0</v>
      </c>
      <c r="N175" s="170"/>
      <c r="O175" s="170">
        <f>SUM(O176:O179)</f>
        <v>0.01</v>
      </c>
      <c r="P175" s="170"/>
      <c r="Q175" s="170">
        <f>SUM(Q176:Q179)</f>
        <v>0</v>
      </c>
      <c r="R175" s="171"/>
      <c r="S175" s="171"/>
      <c r="T175" s="172"/>
      <c r="U175" s="166"/>
      <c r="V175" s="166">
        <f>SUM(V176:V179)</f>
        <v>64.89</v>
      </c>
      <c r="W175" s="166"/>
      <c r="X175" s="166"/>
      <c r="Y175" s="166"/>
      <c r="AG175" t="s">
        <v>167</v>
      </c>
    </row>
    <row r="176" spans="1:60" ht="56.25" outlineLevel="1" x14ac:dyDescent="0.2">
      <c r="A176" s="174">
        <v>25</v>
      </c>
      <c r="B176" s="175" t="s">
        <v>372</v>
      </c>
      <c r="C176" s="191" t="s">
        <v>373</v>
      </c>
      <c r="D176" s="176" t="s">
        <v>194</v>
      </c>
      <c r="E176" s="177">
        <v>210.69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7">
        <v>4.0000000000000003E-5</v>
      </c>
      <c r="O176" s="177">
        <f>ROUND(E176*N176,2)</f>
        <v>0.01</v>
      </c>
      <c r="P176" s="177">
        <v>0</v>
      </c>
      <c r="Q176" s="177">
        <f>ROUND(E176*P176,2)</f>
        <v>0</v>
      </c>
      <c r="R176" s="179" t="s">
        <v>188</v>
      </c>
      <c r="S176" s="179" t="s">
        <v>172</v>
      </c>
      <c r="T176" s="180" t="s">
        <v>172</v>
      </c>
      <c r="U176" s="158">
        <v>0.308</v>
      </c>
      <c r="V176" s="158">
        <f>ROUND(E176*U176,2)</f>
        <v>64.89</v>
      </c>
      <c r="W176" s="158"/>
      <c r="X176" s="158" t="s">
        <v>173</v>
      </c>
      <c r="Y176" s="158" t="s">
        <v>174</v>
      </c>
      <c r="Z176" s="147"/>
      <c r="AA176" s="147"/>
      <c r="AB176" s="147"/>
      <c r="AC176" s="147"/>
      <c r="AD176" s="147"/>
      <c r="AE176" s="147"/>
      <c r="AF176" s="147"/>
      <c r="AG176" s="147" t="s">
        <v>175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2" x14ac:dyDescent="0.2">
      <c r="A177" s="154"/>
      <c r="B177" s="155"/>
      <c r="C177" s="192" t="s">
        <v>374</v>
      </c>
      <c r="D177" s="160"/>
      <c r="E177" s="161">
        <v>81.45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179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2" t="s">
        <v>375</v>
      </c>
      <c r="D178" s="160"/>
      <c r="E178" s="161">
        <v>64.69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179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2" t="s">
        <v>376</v>
      </c>
      <c r="D179" s="160"/>
      <c r="E179" s="161">
        <v>64.55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179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x14ac:dyDescent="0.2">
      <c r="A180" s="167" t="s">
        <v>166</v>
      </c>
      <c r="B180" s="168" t="s">
        <v>93</v>
      </c>
      <c r="C180" s="190" t="s">
        <v>94</v>
      </c>
      <c r="D180" s="169"/>
      <c r="E180" s="170"/>
      <c r="F180" s="171"/>
      <c r="G180" s="171">
        <f>SUMIF(AG181:AG310,"&lt;&gt;NOR",G181:G310)</f>
        <v>0</v>
      </c>
      <c r="H180" s="171"/>
      <c r="I180" s="171">
        <f>SUM(I181:I310)</f>
        <v>0</v>
      </c>
      <c r="J180" s="171"/>
      <c r="K180" s="171">
        <f>SUM(K181:K310)</f>
        <v>0</v>
      </c>
      <c r="L180" s="171"/>
      <c r="M180" s="171">
        <f>SUM(M181:M310)</f>
        <v>0</v>
      </c>
      <c r="N180" s="170"/>
      <c r="O180" s="170">
        <f>SUM(O181:O310)</f>
        <v>0.15</v>
      </c>
      <c r="P180" s="170"/>
      <c r="Q180" s="170">
        <f>SUM(Q181:Q310)</f>
        <v>40.290000000000006</v>
      </c>
      <c r="R180" s="171"/>
      <c r="S180" s="171"/>
      <c r="T180" s="172"/>
      <c r="U180" s="166"/>
      <c r="V180" s="166">
        <f>SUM(V181:V310)</f>
        <v>447.17</v>
      </c>
      <c r="W180" s="166"/>
      <c r="X180" s="166"/>
      <c r="Y180" s="166"/>
      <c r="AG180" t="s">
        <v>167</v>
      </c>
    </row>
    <row r="181" spans="1:60" outlineLevel="1" x14ac:dyDescent="0.2">
      <c r="A181" s="174">
        <v>26</v>
      </c>
      <c r="B181" s="175" t="s">
        <v>377</v>
      </c>
      <c r="C181" s="191" t="s">
        <v>378</v>
      </c>
      <c r="D181" s="176" t="s">
        <v>194</v>
      </c>
      <c r="E181" s="177">
        <v>-61.6509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6.7000000000000002E-4</v>
      </c>
      <c r="O181" s="177">
        <f>ROUND(E181*N181,2)</f>
        <v>-0.04</v>
      </c>
      <c r="P181" s="177">
        <v>0.18</v>
      </c>
      <c r="Q181" s="177">
        <f>ROUND(E181*P181,2)</f>
        <v>-11.1</v>
      </c>
      <c r="R181" s="179" t="s">
        <v>379</v>
      </c>
      <c r="S181" s="179" t="s">
        <v>172</v>
      </c>
      <c r="T181" s="180" t="s">
        <v>172</v>
      </c>
      <c r="U181" s="158">
        <v>0.23200000000000001</v>
      </c>
      <c r="V181" s="158">
        <f>ROUND(E181*U181,2)</f>
        <v>-14.3</v>
      </c>
      <c r="W181" s="158"/>
      <c r="X181" s="158" t="s">
        <v>173</v>
      </c>
      <c r="Y181" s="158" t="s">
        <v>174</v>
      </c>
      <c r="Z181" s="147"/>
      <c r="AA181" s="147"/>
      <c r="AB181" s="147"/>
      <c r="AC181" s="147"/>
      <c r="AD181" s="147"/>
      <c r="AE181" s="147"/>
      <c r="AF181" s="147"/>
      <c r="AG181" s="147" t="s">
        <v>175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2" x14ac:dyDescent="0.2">
      <c r="A182" s="154"/>
      <c r="B182" s="155"/>
      <c r="C182" s="256" t="s">
        <v>380</v>
      </c>
      <c r="D182" s="257"/>
      <c r="E182" s="257"/>
      <c r="F182" s="257"/>
      <c r="G182" s="257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177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88" t="str">
        <f>C182</f>
        <v>nebo vybourání otvorů průřezové plochy přes 4 m2 v příčkách, včetně pomocného lešení o výšce podlahy do 1900 mm a pro zatížení do 1,5 kPa  (150 kg/m2),</v>
      </c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92" t="s">
        <v>201</v>
      </c>
      <c r="D183" s="160"/>
      <c r="E183" s="161">
        <v>7.3752000000000004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179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2" t="s">
        <v>202</v>
      </c>
      <c r="D184" s="160"/>
      <c r="E184" s="161">
        <v>2.1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179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2" t="s">
        <v>381</v>
      </c>
      <c r="D185" s="160"/>
      <c r="E185" s="161">
        <v>0.20100000000000001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179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2" t="s">
        <v>203</v>
      </c>
      <c r="D186" s="160"/>
      <c r="E186" s="161">
        <v>2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179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2" t="s">
        <v>382</v>
      </c>
      <c r="D187" s="160"/>
      <c r="E187" s="161">
        <v>-113.7745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179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2" t="s">
        <v>383</v>
      </c>
      <c r="D188" s="160"/>
      <c r="E188" s="161">
        <v>5.665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179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2" t="s">
        <v>207</v>
      </c>
      <c r="D189" s="160"/>
      <c r="E189" s="161">
        <v>7.3752000000000004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179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2" t="s">
        <v>384</v>
      </c>
      <c r="D190" s="160"/>
      <c r="E190" s="161">
        <v>5.5110000000000001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179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2" t="s">
        <v>385</v>
      </c>
      <c r="D191" s="160"/>
      <c r="E191" s="161">
        <v>5.5110000000000001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179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2" t="s">
        <v>386</v>
      </c>
      <c r="D192" s="160"/>
      <c r="E192" s="161">
        <v>0.38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179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2" t="s">
        <v>387</v>
      </c>
      <c r="D193" s="160"/>
      <c r="E193" s="161">
        <v>7.3752000000000004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179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2" t="s">
        <v>388</v>
      </c>
      <c r="D194" s="160"/>
      <c r="E194" s="161">
        <v>8.25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179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2" t="s">
        <v>389</v>
      </c>
      <c r="D195" s="160"/>
      <c r="E195" s="161">
        <v>0.38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179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4">
        <v>27</v>
      </c>
      <c r="B196" s="175" t="s">
        <v>390</v>
      </c>
      <c r="C196" s="191" t="s">
        <v>391</v>
      </c>
      <c r="D196" s="176" t="s">
        <v>241</v>
      </c>
      <c r="E196" s="177">
        <v>1.7742</v>
      </c>
      <c r="F196" s="178"/>
      <c r="G196" s="179">
        <f>ROUND(E196*F196,2)</f>
        <v>0</v>
      </c>
      <c r="H196" s="178"/>
      <c r="I196" s="179">
        <f>ROUND(E196*H196,2)</f>
        <v>0</v>
      </c>
      <c r="J196" s="178"/>
      <c r="K196" s="179">
        <f>ROUND(E196*J196,2)</f>
        <v>0</v>
      </c>
      <c r="L196" s="179">
        <v>21</v>
      </c>
      <c r="M196" s="179">
        <f>G196*(1+L196/100)</f>
        <v>0</v>
      </c>
      <c r="N196" s="177">
        <v>1.2800000000000001E-3</v>
      </c>
      <c r="O196" s="177">
        <f>ROUND(E196*N196,2)</f>
        <v>0</v>
      </c>
      <c r="P196" s="177">
        <v>1.95</v>
      </c>
      <c r="Q196" s="177">
        <f>ROUND(E196*P196,2)</f>
        <v>3.46</v>
      </c>
      <c r="R196" s="179" t="s">
        <v>379</v>
      </c>
      <c r="S196" s="179" t="s">
        <v>172</v>
      </c>
      <c r="T196" s="180" t="s">
        <v>172</v>
      </c>
      <c r="U196" s="158">
        <v>1.7010000000000001</v>
      </c>
      <c r="V196" s="158">
        <f>ROUND(E196*U196,2)</f>
        <v>3.02</v>
      </c>
      <c r="W196" s="158"/>
      <c r="X196" s="158" t="s">
        <v>173</v>
      </c>
      <c r="Y196" s="158" t="s">
        <v>174</v>
      </c>
      <c r="Z196" s="147"/>
      <c r="AA196" s="147"/>
      <c r="AB196" s="147"/>
      <c r="AC196" s="147"/>
      <c r="AD196" s="147"/>
      <c r="AE196" s="147"/>
      <c r="AF196" s="147"/>
      <c r="AG196" s="147" t="s">
        <v>175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2" x14ac:dyDescent="0.2">
      <c r="A197" s="154"/>
      <c r="B197" s="155"/>
      <c r="C197" s="256" t="s">
        <v>392</v>
      </c>
      <c r="D197" s="257"/>
      <c r="E197" s="257"/>
      <c r="F197" s="257"/>
      <c r="G197" s="257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177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88" t="str">
        <f>C197</f>
        <v>nebo vybourání otvorů průřezové plochy přes 4 m2 ve zdivu nadzákladovém, včetně pomocného lešení o výšce podlahy do 1900 mm a pro zatížení do 1,5 kPa  (150 kg/m2)</v>
      </c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92" t="s">
        <v>393</v>
      </c>
      <c r="D198" s="160"/>
      <c r="E198" s="161">
        <v>0.84240000000000004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179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2" t="s">
        <v>394</v>
      </c>
      <c r="D199" s="160"/>
      <c r="E199" s="161">
        <v>0.504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179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2" t="s">
        <v>395</v>
      </c>
      <c r="D200" s="160"/>
      <c r="E200" s="161">
        <v>0.36180000000000001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179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4" t="s">
        <v>396</v>
      </c>
      <c r="D201" s="162"/>
      <c r="E201" s="163">
        <v>1.7081999999999999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179</v>
      </c>
      <c r="AH201" s="147">
        <v>1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2" t="s">
        <v>397</v>
      </c>
      <c r="D202" s="160"/>
      <c r="E202" s="161">
        <v>1.7999999999999999E-2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179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2" t="s">
        <v>398</v>
      </c>
      <c r="D203" s="160"/>
      <c r="E203" s="161">
        <v>4.8000000000000001E-2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179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74">
        <v>28</v>
      </c>
      <c r="B204" s="175" t="s">
        <v>399</v>
      </c>
      <c r="C204" s="191" t="s">
        <v>400</v>
      </c>
      <c r="D204" s="176" t="s">
        <v>241</v>
      </c>
      <c r="E204" s="177">
        <v>1.6459999999999999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7">
        <v>0</v>
      </c>
      <c r="O204" s="177">
        <f>ROUND(E204*N204,2)</f>
        <v>0</v>
      </c>
      <c r="P204" s="177">
        <v>2.2000000000000002</v>
      </c>
      <c r="Q204" s="177">
        <f>ROUND(E204*P204,2)</f>
        <v>3.62</v>
      </c>
      <c r="R204" s="179" t="s">
        <v>379</v>
      </c>
      <c r="S204" s="179" t="s">
        <v>172</v>
      </c>
      <c r="T204" s="180" t="s">
        <v>172</v>
      </c>
      <c r="U204" s="158">
        <v>10.88</v>
      </c>
      <c r="V204" s="158">
        <f>ROUND(E204*U204,2)</f>
        <v>17.91</v>
      </c>
      <c r="W204" s="158"/>
      <c r="X204" s="158" t="s">
        <v>173</v>
      </c>
      <c r="Y204" s="158" t="s">
        <v>174</v>
      </c>
      <c r="Z204" s="147"/>
      <c r="AA204" s="147"/>
      <c r="AB204" s="147"/>
      <c r="AC204" s="147"/>
      <c r="AD204" s="147"/>
      <c r="AE204" s="147"/>
      <c r="AF204" s="147"/>
      <c r="AG204" s="147" t="s">
        <v>175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92" t="s">
        <v>351</v>
      </c>
      <c r="D205" s="160"/>
      <c r="E205" s="161">
        <v>0.24349999999999999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179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2" t="s">
        <v>352</v>
      </c>
      <c r="D206" s="160"/>
      <c r="E206" s="161">
        <v>8.7499999999999994E-2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179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2" t="s">
        <v>353</v>
      </c>
      <c r="D207" s="160"/>
      <c r="E207" s="161">
        <v>0.65600000000000003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179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2" t="s">
        <v>354</v>
      </c>
      <c r="D208" s="160"/>
      <c r="E208" s="161">
        <v>0.65900000000000003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179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74">
        <v>29</v>
      </c>
      <c r="B209" s="175" t="s">
        <v>401</v>
      </c>
      <c r="C209" s="191" t="s">
        <v>402</v>
      </c>
      <c r="D209" s="176" t="s">
        <v>194</v>
      </c>
      <c r="E209" s="177">
        <v>96.26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2.5510000000000001E-2</v>
      </c>
      <c r="Q209" s="177">
        <f>ROUND(E209*P209,2)</f>
        <v>2.46</v>
      </c>
      <c r="R209" s="179" t="s">
        <v>379</v>
      </c>
      <c r="S209" s="179" t="s">
        <v>172</v>
      </c>
      <c r="T209" s="180" t="s">
        <v>172</v>
      </c>
      <c r="U209" s="158">
        <v>0.11550000000000001</v>
      </c>
      <c r="V209" s="158">
        <f>ROUND(E209*U209,2)</f>
        <v>11.12</v>
      </c>
      <c r="W209" s="158"/>
      <c r="X209" s="158" t="s">
        <v>173</v>
      </c>
      <c r="Y209" s="158" t="s">
        <v>174</v>
      </c>
      <c r="Z209" s="147"/>
      <c r="AA209" s="147"/>
      <c r="AB209" s="147"/>
      <c r="AC209" s="147"/>
      <c r="AD209" s="147"/>
      <c r="AE209" s="147"/>
      <c r="AF209" s="147"/>
      <c r="AG209" s="147" t="s">
        <v>175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92" t="s">
        <v>403</v>
      </c>
      <c r="D210" s="160"/>
      <c r="E210" s="161">
        <v>83.65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179</v>
      </c>
      <c r="AH210" s="147">
        <v>5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2" t="s">
        <v>404</v>
      </c>
      <c r="D211" s="160"/>
      <c r="E211" s="161">
        <v>12.61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179</v>
      </c>
      <c r="AH211" s="147">
        <v>5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4">
        <v>30</v>
      </c>
      <c r="B212" s="175" t="s">
        <v>405</v>
      </c>
      <c r="C212" s="191" t="s">
        <v>406</v>
      </c>
      <c r="D212" s="176" t="s">
        <v>194</v>
      </c>
      <c r="E212" s="177">
        <v>83.65</v>
      </c>
      <c r="F212" s="178"/>
      <c r="G212" s="179">
        <f>ROUND(E212*F212,2)</f>
        <v>0</v>
      </c>
      <c r="H212" s="178"/>
      <c r="I212" s="179">
        <f>ROUND(E212*H212,2)</f>
        <v>0</v>
      </c>
      <c r="J212" s="178"/>
      <c r="K212" s="179">
        <f>ROUND(E212*J212,2)</f>
        <v>0</v>
      </c>
      <c r="L212" s="179">
        <v>21</v>
      </c>
      <c r="M212" s="179">
        <f>G212*(1+L212/100)</f>
        <v>0</v>
      </c>
      <c r="N212" s="177">
        <v>0</v>
      </c>
      <c r="O212" s="177">
        <f>ROUND(E212*N212,2)</f>
        <v>0</v>
      </c>
      <c r="P212" s="177">
        <v>0.02</v>
      </c>
      <c r="Q212" s="177">
        <f>ROUND(E212*P212,2)</f>
        <v>1.67</v>
      </c>
      <c r="R212" s="179" t="s">
        <v>379</v>
      </c>
      <c r="S212" s="179" t="s">
        <v>172</v>
      </c>
      <c r="T212" s="180" t="s">
        <v>172</v>
      </c>
      <c r="U212" s="158">
        <v>0.23</v>
      </c>
      <c r="V212" s="158">
        <f>ROUND(E212*U212,2)</f>
        <v>19.239999999999998</v>
      </c>
      <c r="W212" s="158"/>
      <c r="X212" s="158" t="s">
        <v>173</v>
      </c>
      <c r="Y212" s="158" t="s">
        <v>174</v>
      </c>
      <c r="Z212" s="147"/>
      <c r="AA212" s="147"/>
      <c r="AB212" s="147"/>
      <c r="AC212" s="147"/>
      <c r="AD212" s="147"/>
      <c r="AE212" s="147"/>
      <c r="AF212" s="147"/>
      <c r="AG212" s="147" t="s">
        <v>175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256" t="s">
        <v>407</v>
      </c>
      <c r="D213" s="257"/>
      <c r="E213" s="257"/>
      <c r="F213" s="257"/>
      <c r="G213" s="257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177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2" t="s">
        <v>408</v>
      </c>
      <c r="D214" s="160"/>
      <c r="E214" s="161">
        <v>22.86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179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2" t="s">
        <v>409</v>
      </c>
      <c r="D215" s="160"/>
      <c r="E215" s="161">
        <v>30.22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179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2" t="s">
        <v>410</v>
      </c>
      <c r="D216" s="160"/>
      <c r="E216" s="161">
        <v>30.57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179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4">
        <v>31</v>
      </c>
      <c r="B217" s="175" t="s">
        <v>411</v>
      </c>
      <c r="C217" s="191" t="s">
        <v>412</v>
      </c>
      <c r="D217" s="176" t="s">
        <v>170</v>
      </c>
      <c r="E217" s="177">
        <v>19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0</v>
      </c>
      <c r="O217" s="177">
        <f>ROUND(E217*N217,2)</f>
        <v>0</v>
      </c>
      <c r="P217" s="177">
        <v>0</v>
      </c>
      <c r="Q217" s="177">
        <f>ROUND(E217*P217,2)</f>
        <v>0</v>
      </c>
      <c r="R217" s="179" t="s">
        <v>379</v>
      </c>
      <c r="S217" s="179" t="s">
        <v>172</v>
      </c>
      <c r="T217" s="180" t="s">
        <v>172</v>
      </c>
      <c r="U217" s="158">
        <v>0.05</v>
      </c>
      <c r="V217" s="158">
        <f>ROUND(E217*U217,2)</f>
        <v>0.95</v>
      </c>
      <c r="W217" s="158"/>
      <c r="X217" s="158" t="s">
        <v>173</v>
      </c>
      <c r="Y217" s="158" t="s">
        <v>174</v>
      </c>
      <c r="Z217" s="147"/>
      <c r="AA217" s="147"/>
      <c r="AB217" s="147"/>
      <c r="AC217" s="147"/>
      <c r="AD217" s="147"/>
      <c r="AE217" s="147"/>
      <c r="AF217" s="147"/>
      <c r="AG217" s="147" t="s">
        <v>175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56" t="s">
        <v>413</v>
      </c>
      <c r="D218" s="257"/>
      <c r="E218" s="257"/>
      <c r="F218" s="257"/>
      <c r="G218" s="257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177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92" t="s">
        <v>414</v>
      </c>
      <c r="D219" s="160"/>
      <c r="E219" s="161">
        <v>7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179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2" t="s">
        <v>415</v>
      </c>
      <c r="D220" s="160"/>
      <c r="E220" s="161">
        <v>6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179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2" t="s">
        <v>416</v>
      </c>
      <c r="D221" s="160"/>
      <c r="E221" s="161">
        <v>6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179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33.75" outlineLevel="1" x14ac:dyDescent="0.2">
      <c r="A222" s="174">
        <v>32</v>
      </c>
      <c r="B222" s="175" t="s">
        <v>417</v>
      </c>
      <c r="C222" s="191" t="s">
        <v>418</v>
      </c>
      <c r="D222" s="176" t="s">
        <v>194</v>
      </c>
      <c r="E222" s="177">
        <v>29.3</v>
      </c>
      <c r="F222" s="178"/>
      <c r="G222" s="179">
        <f>ROUND(E222*F222,2)</f>
        <v>0</v>
      </c>
      <c r="H222" s="178"/>
      <c r="I222" s="179">
        <f>ROUND(E222*H222,2)</f>
        <v>0</v>
      </c>
      <c r="J222" s="178"/>
      <c r="K222" s="179">
        <f>ROUND(E222*J222,2)</f>
        <v>0</v>
      </c>
      <c r="L222" s="179">
        <v>21</v>
      </c>
      <c r="M222" s="179">
        <f>G222*(1+L222/100)</f>
        <v>0</v>
      </c>
      <c r="N222" s="177">
        <v>1.17E-3</v>
      </c>
      <c r="O222" s="177">
        <f>ROUND(E222*N222,2)</f>
        <v>0.03</v>
      </c>
      <c r="P222" s="177">
        <v>7.5999999999999998E-2</v>
      </c>
      <c r="Q222" s="177">
        <f>ROUND(E222*P222,2)</f>
        <v>2.23</v>
      </c>
      <c r="R222" s="179" t="s">
        <v>379</v>
      </c>
      <c r="S222" s="179" t="s">
        <v>172</v>
      </c>
      <c r="T222" s="180" t="s">
        <v>172</v>
      </c>
      <c r="U222" s="158">
        <v>0.93899999999999995</v>
      </c>
      <c r="V222" s="158">
        <f>ROUND(E222*U222,2)</f>
        <v>27.51</v>
      </c>
      <c r="W222" s="158"/>
      <c r="X222" s="158" t="s">
        <v>173</v>
      </c>
      <c r="Y222" s="158" t="s">
        <v>174</v>
      </c>
      <c r="Z222" s="147"/>
      <c r="AA222" s="147"/>
      <c r="AB222" s="147"/>
      <c r="AC222" s="147"/>
      <c r="AD222" s="147"/>
      <c r="AE222" s="147"/>
      <c r="AF222" s="147"/>
      <c r="AG222" s="147" t="s">
        <v>175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92" t="s">
        <v>419</v>
      </c>
      <c r="D223" s="160"/>
      <c r="E223" s="161">
        <v>10.4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179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2" t="s">
        <v>420</v>
      </c>
      <c r="D224" s="160"/>
      <c r="E224" s="161">
        <v>1.5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179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2" t="s">
        <v>421</v>
      </c>
      <c r="D225" s="160"/>
      <c r="E225" s="161">
        <v>13.6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179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2" t="s">
        <v>422</v>
      </c>
      <c r="D226" s="160"/>
      <c r="E226" s="161">
        <v>3.8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179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4">
        <v>33</v>
      </c>
      <c r="B227" s="175" t="s">
        <v>423</v>
      </c>
      <c r="C227" s="191" t="s">
        <v>424</v>
      </c>
      <c r="D227" s="176" t="s">
        <v>226</v>
      </c>
      <c r="E227" s="177">
        <v>59.39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7">
        <v>0</v>
      </c>
      <c r="O227" s="177">
        <f>ROUND(E227*N227,2)</f>
        <v>0</v>
      </c>
      <c r="P227" s="177">
        <v>4.6000000000000001E-4</v>
      </c>
      <c r="Q227" s="177">
        <f>ROUND(E227*P227,2)</f>
        <v>0.03</v>
      </c>
      <c r="R227" s="179" t="s">
        <v>379</v>
      </c>
      <c r="S227" s="179" t="s">
        <v>172</v>
      </c>
      <c r="T227" s="180" t="s">
        <v>172</v>
      </c>
      <c r="U227" s="158">
        <v>1.2150000000000001</v>
      </c>
      <c r="V227" s="158">
        <f>ROUND(E227*U227,2)</f>
        <v>72.16</v>
      </c>
      <c r="W227" s="158"/>
      <c r="X227" s="158" t="s">
        <v>173</v>
      </c>
      <c r="Y227" s="158" t="s">
        <v>174</v>
      </c>
      <c r="Z227" s="147"/>
      <c r="AA227" s="147"/>
      <c r="AB227" s="147"/>
      <c r="AC227" s="147"/>
      <c r="AD227" s="147"/>
      <c r="AE227" s="147"/>
      <c r="AF227" s="147"/>
      <c r="AG227" s="147" t="s">
        <v>175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92" t="s">
        <v>425</v>
      </c>
      <c r="D228" s="160"/>
      <c r="E228" s="161">
        <v>6.68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179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2" t="s">
        <v>426</v>
      </c>
      <c r="D229" s="160"/>
      <c r="E229" s="161">
        <v>2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179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2" t="s">
        <v>427</v>
      </c>
      <c r="D230" s="160"/>
      <c r="E230" s="161">
        <v>2.0099999999999998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179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2" t="s">
        <v>428</v>
      </c>
      <c r="D231" s="160"/>
      <c r="E231" s="161">
        <v>2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179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2" t="s">
        <v>429</v>
      </c>
      <c r="D232" s="160"/>
      <c r="E232" s="161">
        <v>6.68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179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2" t="s">
        <v>430</v>
      </c>
      <c r="D233" s="160"/>
      <c r="E233" s="161">
        <v>6.68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179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2" t="s">
        <v>431</v>
      </c>
      <c r="D234" s="160"/>
      <c r="E234" s="161">
        <v>6.68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179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2" t="s">
        <v>432</v>
      </c>
      <c r="D235" s="160"/>
      <c r="E235" s="161">
        <v>6.68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179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2" t="s">
        <v>433</v>
      </c>
      <c r="D236" s="160"/>
      <c r="E236" s="161">
        <v>6.68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179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92" t="s">
        <v>434</v>
      </c>
      <c r="D237" s="160"/>
      <c r="E237" s="161">
        <v>0.4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179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92" t="s">
        <v>435</v>
      </c>
      <c r="D238" s="160"/>
      <c r="E238" s="161">
        <v>5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179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2" t="s">
        <v>436</v>
      </c>
      <c r="D239" s="160"/>
      <c r="E239" s="161">
        <v>5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179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2" t="s">
        <v>437</v>
      </c>
      <c r="D240" s="160"/>
      <c r="E240" s="161">
        <v>2.5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179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2" t="s">
        <v>438</v>
      </c>
      <c r="D241" s="160"/>
      <c r="E241" s="161">
        <v>0.4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179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4">
        <v>34</v>
      </c>
      <c r="B242" s="175" t="s">
        <v>439</v>
      </c>
      <c r="C242" s="191" t="s">
        <v>440</v>
      </c>
      <c r="D242" s="176" t="s">
        <v>226</v>
      </c>
      <c r="E242" s="177">
        <v>4.2</v>
      </c>
      <c r="F242" s="178"/>
      <c r="G242" s="179">
        <f>ROUND(E242*F242,2)</f>
        <v>0</v>
      </c>
      <c r="H242" s="178"/>
      <c r="I242" s="179">
        <f>ROUND(E242*H242,2)</f>
        <v>0</v>
      </c>
      <c r="J242" s="178"/>
      <c r="K242" s="179">
        <f>ROUND(E242*J242,2)</f>
        <v>0</v>
      </c>
      <c r="L242" s="179">
        <v>21</v>
      </c>
      <c r="M242" s="179">
        <f>G242*(1+L242/100)</f>
        <v>0</v>
      </c>
      <c r="N242" s="177">
        <v>0</v>
      </c>
      <c r="O242" s="177">
        <f>ROUND(E242*N242,2)</f>
        <v>0</v>
      </c>
      <c r="P242" s="177">
        <v>4.6000000000000001E-4</v>
      </c>
      <c r="Q242" s="177">
        <f>ROUND(E242*P242,2)</f>
        <v>0</v>
      </c>
      <c r="R242" s="179" t="s">
        <v>379</v>
      </c>
      <c r="S242" s="179" t="s">
        <v>172</v>
      </c>
      <c r="T242" s="180" t="s">
        <v>172</v>
      </c>
      <c r="U242" s="158">
        <v>1.62</v>
      </c>
      <c r="V242" s="158">
        <f>ROUND(E242*U242,2)</f>
        <v>6.8</v>
      </c>
      <c r="W242" s="158"/>
      <c r="X242" s="158" t="s">
        <v>173</v>
      </c>
      <c r="Y242" s="158" t="s">
        <v>174</v>
      </c>
      <c r="Z242" s="147"/>
      <c r="AA242" s="147"/>
      <c r="AB242" s="147"/>
      <c r="AC242" s="147"/>
      <c r="AD242" s="147"/>
      <c r="AE242" s="147"/>
      <c r="AF242" s="147"/>
      <c r="AG242" s="147" t="s">
        <v>175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2" t="s">
        <v>441</v>
      </c>
      <c r="D243" s="160"/>
      <c r="E243" s="161">
        <v>4.2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179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4">
        <v>35</v>
      </c>
      <c r="B244" s="175" t="s">
        <v>442</v>
      </c>
      <c r="C244" s="191" t="s">
        <v>443</v>
      </c>
      <c r="D244" s="176" t="s">
        <v>226</v>
      </c>
      <c r="E244" s="177">
        <v>12.6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21</v>
      </c>
      <c r="M244" s="179">
        <f>G244*(1+L244/100)</f>
        <v>0</v>
      </c>
      <c r="N244" s="177">
        <v>0</v>
      </c>
      <c r="O244" s="177">
        <f>ROUND(E244*N244,2)</f>
        <v>0</v>
      </c>
      <c r="P244" s="177">
        <v>4.6000000000000001E-4</v>
      </c>
      <c r="Q244" s="177">
        <f>ROUND(E244*P244,2)</f>
        <v>0.01</v>
      </c>
      <c r="R244" s="179" t="s">
        <v>379</v>
      </c>
      <c r="S244" s="179" t="s">
        <v>172</v>
      </c>
      <c r="T244" s="180" t="s">
        <v>172</v>
      </c>
      <c r="U244" s="158">
        <v>2.4300000000000002</v>
      </c>
      <c r="V244" s="158">
        <f>ROUND(E244*U244,2)</f>
        <v>30.62</v>
      </c>
      <c r="W244" s="158"/>
      <c r="X244" s="158" t="s">
        <v>173</v>
      </c>
      <c r="Y244" s="158" t="s">
        <v>174</v>
      </c>
      <c r="Z244" s="147"/>
      <c r="AA244" s="147"/>
      <c r="AB244" s="147"/>
      <c r="AC244" s="147"/>
      <c r="AD244" s="147"/>
      <c r="AE244" s="147"/>
      <c r="AF244" s="147"/>
      <c r="AG244" s="147" t="s">
        <v>175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92" t="s">
        <v>444</v>
      </c>
      <c r="D245" s="160"/>
      <c r="E245" s="161">
        <v>4.2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179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2" t="s">
        <v>445</v>
      </c>
      <c r="D246" s="160"/>
      <c r="E246" s="161">
        <v>4.2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179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2" t="s">
        <v>446</v>
      </c>
      <c r="D247" s="160"/>
      <c r="E247" s="161">
        <v>4.2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179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74">
        <v>36</v>
      </c>
      <c r="B248" s="175" t="s">
        <v>447</v>
      </c>
      <c r="C248" s="191" t="s">
        <v>448</v>
      </c>
      <c r="D248" s="176" t="s">
        <v>170</v>
      </c>
      <c r="E248" s="177">
        <v>9</v>
      </c>
      <c r="F248" s="178"/>
      <c r="G248" s="179">
        <f>ROUND(E248*F248,2)</f>
        <v>0</v>
      </c>
      <c r="H248" s="178"/>
      <c r="I248" s="179">
        <f>ROUND(E248*H248,2)</f>
        <v>0</v>
      </c>
      <c r="J248" s="178"/>
      <c r="K248" s="179">
        <f>ROUND(E248*J248,2)</f>
        <v>0</v>
      </c>
      <c r="L248" s="179">
        <v>21</v>
      </c>
      <c r="M248" s="179">
        <f>G248*(1+L248/100)</f>
        <v>0</v>
      </c>
      <c r="N248" s="177">
        <v>1.33E-3</v>
      </c>
      <c r="O248" s="177">
        <f>ROUND(E248*N248,2)</f>
        <v>0.01</v>
      </c>
      <c r="P248" s="177">
        <v>0.27600000000000002</v>
      </c>
      <c r="Q248" s="177">
        <f>ROUND(E248*P248,2)</f>
        <v>2.48</v>
      </c>
      <c r="R248" s="179" t="s">
        <v>379</v>
      </c>
      <c r="S248" s="179" t="s">
        <v>172</v>
      </c>
      <c r="T248" s="180" t="s">
        <v>172</v>
      </c>
      <c r="U248" s="158">
        <v>2.024</v>
      </c>
      <c r="V248" s="158">
        <f>ROUND(E248*U248,2)</f>
        <v>18.22</v>
      </c>
      <c r="W248" s="158"/>
      <c r="X248" s="158" t="s">
        <v>173</v>
      </c>
      <c r="Y248" s="158" t="s">
        <v>174</v>
      </c>
      <c r="Z248" s="147"/>
      <c r="AA248" s="147"/>
      <c r="AB248" s="147"/>
      <c r="AC248" s="147"/>
      <c r="AD248" s="147"/>
      <c r="AE248" s="147"/>
      <c r="AF248" s="147"/>
      <c r="AG248" s="147" t="s">
        <v>175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256" t="s">
        <v>449</v>
      </c>
      <c r="D249" s="257"/>
      <c r="E249" s="257"/>
      <c r="F249" s="257"/>
      <c r="G249" s="257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177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92" t="s">
        <v>450</v>
      </c>
      <c r="D250" s="160"/>
      <c r="E250" s="161">
        <v>3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179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2" t="s">
        <v>451</v>
      </c>
      <c r="D251" s="160"/>
      <c r="E251" s="161">
        <v>3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179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2" t="s">
        <v>452</v>
      </c>
      <c r="D252" s="160"/>
      <c r="E252" s="161">
        <v>3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179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74">
        <v>37</v>
      </c>
      <c r="B253" s="175" t="s">
        <v>453</v>
      </c>
      <c r="C253" s="191" t="s">
        <v>454</v>
      </c>
      <c r="D253" s="176" t="s">
        <v>170</v>
      </c>
      <c r="E253" s="177">
        <v>18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7">
        <v>1.33E-3</v>
      </c>
      <c r="O253" s="177">
        <f>ROUND(E253*N253,2)</f>
        <v>0.02</v>
      </c>
      <c r="P253" s="177">
        <v>2.7E-2</v>
      </c>
      <c r="Q253" s="177">
        <f>ROUND(E253*P253,2)</f>
        <v>0.49</v>
      </c>
      <c r="R253" s="179" t="s">
        <v>379</v>
      </c>
      <c r="S253" s="179" t="s">
        <v>172</v>
      </c>
      <c r="T253" s="180" t="s">
        <v>172</v>
      </c>
      <c r="U253" s="158">
        <v>0.39100000000000001</v>
      </c>
      <c r="V253" s="158">
        <f>ROUND(E253*U253,2)</f>
        <v>7.04</v>
      </c>
      <c r="W253" s="158"/>
      <c r="X253" s="158" t="s">
        <v>173</v>
      </c>
      <c r="Y253" s="158" t="s">
        <v>174</v>
      </c>
      <c r="Z253" s="147"/>
      <c r="AA253" s="147"/>
      <c r="AB253" s="147"/>
      <c r="AC253" s="147"/>
      <c r="AD253" s="147"/>
      <c r="AE253" s="147"/>
      <c r="AF253" s="147"/>
      <c r="AG253" s="147" t="s">
        <v>175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256" t="s">
        <v>455</v>
      </c>
      <c r="D254" s="257"/>
      <c r="E254" s="257"/>
      <c r="F254" s="257"/>
      <c r="G254" s="257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177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92" t="s">
        <v>456</v>
      </c>
      <c r="D255" s="160"/>
      <c r="E255" s="161">
        <v>6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179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2" t="s">
        <v>415</v>
      </c>
      <c r="D256" s="160"/>
      <c r="E256" s="161">
        <v>6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179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2" t="s">
        <v>416</v>
      </c>
      <c r="D257" s="160"/>
      <c r="E257" s="161">
        <v>6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179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4">
        <v>38</v>
      </c>
      <c r="B258" s="175" t="s">
        <v>457</v>
      </c>
      <c r="C258" s="191" t="s">
        <v>458</v>
      </c>
      <c r="D258" s="176" t="s">
        <v>226</v>
      </c>
      <c r="E258" s="177">
        <v>200</v>
      </c>
      <c r="F258" s="178"/>
      <c r="G258" s="179">
        <f>ROUND(E258*F258,2)</f>
        <v>0</v>
      </c>
      <c r="H258" s="178"/>
      <c r="I258" s="179">
        <f>ROUND(E258*H258,2)</f>
        <v>0</v>
      </c>
      <c r="J258" s="178"/>
      <c r="K258" s="179">
        <f>ROUND(E258*J258,2)</f>
        <v>0</v>
      </c>
      <c r="L258" s="179">
        <v>21</v>
      </c>
      <c r="M258" s="179">
        <f>G258*(1+L258/100)</f>
        <v>0</v>
      </c>
      <c r="N258" s="177">
        <v>4.8999999999999998E-4</v>
      </c>
      <c r="O258" s="177">
        <f>ROUND(E258*N258,2)</f>
        <v>0.1</v>
      </c>
      <c r="P258" s="177">
        <v>2E-3</v>
      </c>
      <c r="Q258" s="177">
        <f>ROUND(E258*P258,2)</f>
        <v>0.4</v>
      </c>
      <c r="R258" s="179" t="s">
        <v>379</v>
      </c>
      <c r="S258" s="179" t="s">
        <v>172</v>
      </c>
      <c r="T258" s="180" t="s">
        <v>172</v>
      </c>
      <c r="U258" s="158">
        <v>0.17599999999999999</v>
      </c>
      <c r="V258" s="158">
        <f>ROUND(E258*U258,2)</f>
        <v>35.200000000000003</v>
      </c>
      <c r="W258" s="158"/>
      <c r="X258" s="158" t="s">
        <v>173</v>
      </c>
      <c r="Y258" s="158" t="s">
        <v>174</v>
      </c>
      <c r="Z258" s="147"/>
      <c r="AA258" s="147"/>
      <c r="AB258" s="147"/>
      <c r="AC258" s="147"/>
      <c r="AD258" s="147"/>
      <c r="AE258" s="147"/>
      <c r="AF258" s="147"/>
      <c r="AG258" s="147" t="s">
        <v>175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92" t="s">
        <v>459</v>
      </c>
      <c r="D259" s="160"/>
      <c r="E259" s="161">
        <v>200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179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4">
        <v>39</v>
      </c>
      <c r="B260" s="175" t="s">
        <v>460</v>
      </c>
      <c r="C260" s="191" t="s">
        <v>461</v>
      </c>
      <c r="D260" s="176" t="s">
        <v>226</v>
      </c>
      <c r="E260" s="177">
        <v>30</v>
      </c>
      <c r="F260" s="178"/>
      <c r="G260" s="179">
        <f>ROUND(E260*F260,2)</f>
        <v>0</v>
      </c>
      <c r="H260" s="178"/>
      <c r="I260" s="179">
        <f>ROUND(E260*H260,2)</f>
        <v>0</v>
      </c>
      <c r="J260" s="178"/>
      <c r="K260" s="179">
        <f>ROUND(E260*J260,2)</f>
        <v>0</v>
      </c>
      <c r="L260" s="179">
        <v>21</v>
      </c>
      <c r="M260" s="179">
        <f>G260*(1+L260/100)</f>
        <v>0</v>
      </c>
      <c r="N260" s="177">
        <v>4.8999999999999998E-4</v>
      </c>
      <c r="O260" s="177">
        <f>ROUND(E260*N260,2)</f>
        <v>0.01</v>
      </c>
      <c r="P260" s="177">
        <v>1.2999999999999999E-2</v>
      </c>
      <c r="Q260" s="177">
        <f>ROUND(E260*P260,2)</f>
        <v>0.39</v>
      </c>
      <c r="R260" s="179" t="s">
        <v>379</v>
      </c>
      <c r="S260" s="179" t="s">
        <v>172</v>
      </c>
      <c r="T260" s="180" t="s">
        <v>172</v>
      </c>
      <c r="U260" s="158">
        <v>0.30099999999999999</v>
      </c>
      <c r="V260" s="158">
        <f>ROUND(E260*U260,2)</f>
        <v>9.0299999999999994</v>
      </c>
      <c r="W260" s="158"/>
      <c r="X260" s="158" t="s">
        <v>173</v>
      </c>
      <c r="Y260" s="158" t="s">
        <v>174</v>
      </c>
      <c r="Z260" s="147"/>
      <c r="AA260" s="147"/>
      <c r="AB260" s="147"/>
      <c r="AC260" s="147"/>
      <c r="AD260" s="147"/>
      <c r="AE260" s="147"/>
      <c r="AF260" s="147"/>
      <c r="AG260" s="147" t="s">
        <v>175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92" t="s">
        <v>462</v>
      </c>
      <c r="D261" s="160"/>
      <c r="E261" s="161">
        <v>30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179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4">
        <v>40</v>
      </c>
      <c r="B262" s="175" t="s">
        <v>463</v>
      </c>
      <c r="C262" s="191" t="s">
        <v>464</v>
      </c>
      <c r="D262" s="176" t="s">
        <v>226</v>
      </c>
      <c r="E262" s="177">
        <v>46.74</v>
      </c>
      <c r="F262" s="178"/>
      <c r="G262" s="179">
        <f>ROUND(E262*F262,2)</f>
        <v>0</v>
      </c>
      <c r="H262" s="178"/>
      <c r="I262" s="179">
        <f>ROUND(E262*H262,2)</f>
        <v>0</v>
      </c>
      <c r="J262" s="178"/>
      <c r="K262" s="179">
        <f>ROUND(E262*J262,2)</f>
        <v>0</v>
      </c>
      <c r="L262" s="179">
        <v>21</v>
      </c>
      <c r="M262" s="179">
        <f>G262*(1+L262/100)</f>
        <v>0</v>
      </c>
      <c r="N262" s="177">
        <v>4.8999999999999998E-4</v>
      </c>
      <c r="O262" s="177">
        <f>ROUND(E262*N262,2)</f>
        <v>0.02</v>
      </c>
      <c r="P262" s="177">
        <v>5.3999999999999999E-2</v>
      </c>
      <c r="Q262" s="177">
        <f>ROUND(E262*P262,2)</f>
        <v>2.52</v>
      </c>
      <c r="R262" s="179" t="s">
        <v>379</v>
      </c>
      <c r="S262" s="179" t="s">
        <v>172</v>
      </c>
      <c r="T262" s="180" t="s">
        <v>172</v>
      </c>
      <c r="U262" s="158">
        <v>0.72899999999999998</v>
      </c>
      <c r="V262" s="158">
        <f>ROUND(E262*U262,2)</f>
        <v>34.07</v>
      </c>
      <c r="W262" s="158"/>
      <c r="X262" s="158" t="s">
        <v>173</v>
      </c>
      <c r="Y262" s="158" t="s">
        <v>174</v>
      </c>
      <c r="Z262" s="147"/>
      <c r="AA262" s="147"/>
      <c r="AB262" s="147"/>
      <c r="AC262" s="147"/>
      <c r="AD262" s="147"/>
      <c r="AE262" s="147"/>
      <c r="AF262" s="147"/>
      <c r="AG262" s="147" t="s">
        <v>175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192" t="s">
        <v>465</v>
      </c>
      <c r="D263" s="160"/>
      <c r="E263" s="161">
        <v>10.02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179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2" t="s">
        <v>466</v>
      </c>
      <c r="D264" s="160"/>
      <c r="E264" s="161">
        <v>10.02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179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2" t="s">
        <v>467</v>
      </c>
      <c r="D265" s="160"/>
      <c r="E265" s="161">
        <v>10.02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179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2" t="s">
        <v>468</v>
      </c>
      <c r="D266" s="160"/>
      <c r="E266" s="161">
        <v>6.68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179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2" t="s">
        <v>469</v>
      </c>
      <c r="D267" s="160"/>
      <c r="E267" s="161">
        <v>2.5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179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2" t="s">
        <v>470</v>
      </c>
      <c r="D268" s="160"/>
      <c r="E268" s="161">
        <v>7.5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179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74">
        <v>41</v>
      </c>
      <c r="B269" s="175" t="s">
        <v>471</v>
      </c>
      <c r="C269" s="191" t="s">
        <v>472</v>
      </c>
      <c r="D269" s="176" t="s">
        <v>226</v>
      </c>
      <c r="E269" s="177">
        <v>19.3</v>
      </c>
      <c r="F269" s="178"/>
      <c r="G269" s="179">
        <f>ROUND(E269*F269,2)</f>
        <v>0</v>
      </c>
      <c r="H269" s="178"/>
      <c r="I269" s="179">
        <f>ROUND(E269*H269,2)</f>
        <v>0</v>
      </c>
      <c r="J269" s="178"/>
      <c r="K269" s="179">
        <f>ROUND(E269*J269,2)</f>
        <v>0</v>
      </c>
      <c r="L269" s="179">
        <v>21</v>
      </c>
      <c r="M269" s="179">
        <f>G269*(1+L269/100)</f>
        <v>0</v>
      </c>
      <c r="N269" s="177">
        <v>0</v>
      </c>
      <c r="O269" s="177">
        <f>ROUND(E269*N269,2)</f>
        <v>0</v>
      </c>
      <c r="P269" s="177">
        <v>6.5000000000000002E-2</v>
      </c>
      <c r="Q269" s="177">
        <f>ROUND(E269*P269,2)</f>
        <v>1.25</v>
      </c>
      <c r="R269" s="179" t="s">
        <v>379</v>
      </c>
      <c r="S269" s="179" t="s">
        <v>172</v>
      </c>
      <c r="T269" s="180" t="s">
        <v>172</v>
      </c>
      <c r="U269" s="158">
        <v>0.93</v>
      </c>
      <c r="V269" s="158">
        <f>ROUND(E269*U269,2)</f>
        <v>17.95</v>
      </c>
      <c r="W269" s="158"/>
      <c r="X269" s="158" t="s">
        <v>173</v>
      </c>
      <c r="Y269" s="158" t="s">
        <v>174</v>
      </c>
      <c r="Z269" s="147"/>
      <c r="AA269" s="147"/>
      <c r="AB269" s="147"/>
      <c r="AC269" s="147"/>
      <c r="AD269" s="147"/>
      <c r="AE269" s="147"/>
      <c r="AF269" s="147"/>
      <c r="AG269" s="147" t="s">
        <v>175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92" t="s">
        <v>473</v>
      </c>
      <c r="D270" s="160"/>
      <c r="E270" s="161">
        <v>1.3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179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2" t="s">
        <v>474</v>
      </c>
      <c r="D271" s="160"/>
      <c r="E271" s="161">
        <v>4.4000000000000004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179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2" t="s">
        <v>475</v>
      </c>
      <c r="D272" s="160"/>
      <c r="E272" s="161">
        <v>4.5999999999999996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179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2" t="s">
        <v>476</v>
      </c>
      <c r="D273" s="160"/>
      <c r="E273" s="161">
        <v>4.4000000000000004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179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2" t="s">
        <v>477</v>
      </c>
      <c r="D274" s="160"/>
      <c r="E274" s="161">
        <v>4.5999999999999996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179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1" x14ac:dyDescent="0.2">
      <c r="A275" s="174">
        <v>42</v>
      </c>
      <c r="B275" s="175" t="s">
        <v>478</v>
      </c>
      <c r="C275" s="191" t="s">
        <v>479</v>
      </c>
      <c r="D275" s="176" t="s">
        <v>194</v>
      </c>
      <c r="E275" s="177">
        <v>290.69819999999999</v>
      </c>
      <c r="F275" s="178"/>
      <c r="G275" s="179">
        <f>ROUND(E275*F275,2)</f>
        <v>0</v>
      </c>
      <c r="H275" s="178"/>
      <c r="I275" s="179">
        <f>ROUND(E275*H275,2)</f>
        <v>0</v>
      </c>
      <c r="J275" s="178"/>
      <c r="K275" s="179">
        <f>ROUND(E275*J275,2)</f>
        <v>0</v>
      </c>
      <c r="L275" s="179">
        <v>21</v>
      </c>
      <c r="M275" s="179">
        <f>G275*(1+L275/100)</f>
        <v>0</v>
      </c>
      <c r="N275" s="177">
        <v>0</v>
      </c>
      <c r="O275" s="177">
        <f>ROUND(E275*N275,2)</f>
        <v>0</v>
      </c>
      <c r="P275" s="177">
        <v>4.5999999999999999E-2</v>
      </c>
      <c r="Q275" s="177">
        <f>ROUND(E275*P275,2)</f>
        <v>13.37</v>
      </c>
      <c r="R275" s="179" t="s">
        <v>379</v>
      </c>
      <c r="S275" s="179" t="s">
        <v>172</v>
      </c>
      <c r="T275" s="180" t="s">
        <v>172</v>
      </c>
      <c r="U275" s="158">
        <v>0.26</v>
      </c>
      <c r="V275" s="158">
        <f>ROUND(E275*U275,2)</f>
        <v>75.58</v>
      </c>
      <c r="W275" s="158"/>
      <c r="X275" s="158" t="s">
        <v>173</v>
      </c>
      <c r="Y275" s="158" t="s">
        <v>174</v>
      </c>
      <c r="Z275" s="147"/>
      <c r="AA275" s="147"/>
      <c r="AB275" s="147"/>
      <c r="AC275" s="147"/>
      <c r="AD275" s="147"/>
      <c r="AE275" s="147"/>
      <c r="AF275" s="147"/>
      <c r="AG275" s="147" t="s">
        <v>175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92" t="s">
        <v>480</v>
      </c>
      <c r="D276" s="160"/>
      <c r="E276" s="161">
        <v>22.163599999999999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179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2" t="s">
        <v>481</v>
      </c>
      <c r="D277" s="160"/>
      <c r="E277" s="161">
        <v>22.191199999999998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179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2" t="s">
        <v>482</v>
      </c>
      <c r="D278" s="160"/>
      <c r="E278" s="161">
        <v>16.498000000000001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179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2" t="s">
        <v>483</v>
      </c>
      <c r="D279" s="160"/>
      <c r="E279" s="161">
        <v>13.669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179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2" t="s">
        <v>258</v>
      </c>
      <c r="D280" s="160"/>
      <c r="E280" s="161">
        <v>3.4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179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2" t="s">
        <v>484</v>
      </c>
      <c r="D281" s="160"/>
      <c r="E281" s="161">
        <v>12.39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179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2" t="s">
        <v>485</v>
      </c>
      <c r="D282" s="160"/>
      <c r="E282" s="161">
        <v>16.111999999999998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179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2" t="s">
        <v>486</v>
      </c>
      <c r="D283" s="160"/>
      <c r="E283" s="161">
        <v>22.2484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179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92" t="s">
        <v>487</v>
      </c>
      <c r="D284" s="160"/>
      <c r="E284" s="161">
        <v>14.48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179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2" t="s">
        <v>488</v>
      </c>
      <c r="D285" s="160"/>
      <c r="E285" s="161">
        <v>14.1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179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2" t="s">
        <v>489</v>
      </c>
      <c r="D286" s="160"/>
      <c r="E286" s="161">
        <v>22.056000000000001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179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2" t="s">
        <v>490</v>
      </c>
      <c r="D287" s="160"/>
      <c r="E287" s="161">
        <v>23.783999999999999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179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2" t="s">
        <v>491</v>
      </c>
      <c r="D288" s="160"/>
      <c r="E288" s="161">
        <v>17.745999999999999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179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2" t="s">
        <v>492</v>
      </c>
      <c r="D289" s="160"/>
      <c r="E289" s="161">
        <v>14.48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179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2" t="s">
        <v>493</v>
      </c>
      <c r="D290" s="160"/>
      <c r="E290" s="161">
        <v>12.06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179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92" t="s">
        <v>494</v>
      </c>
      <c r="D291" s="160"/>
      <c r="E291" s="161">
        <v>19.536000000000001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179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92" t="s">
        <v>495</v>
      </c>
      <c r="D292" s="160"/>
      <c r="E292" s="161">
        <v>23.783999999999999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179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74">
        <v>43</v>
      </c>
      <c r="B293" s="175" t="s">
        <v>496</v>
      </c>
      <c r="C293" s="191" t="s">
        <v>497</v>
      </c>
      <c r="D293" s="176" t="s">
        <v>194</v>
      </c>
      <c r="E293" s="177">
        <v>250.16839999999999</v>
      </c>
      <c r="F293" s="178"/>
      <c r="G293" s="179">
        <f>ROUND(E293*F293,2)</f>
        <v>0</v>
      </c>
      <c r="H293" s="178"/>
      <c r="I293" s="179">
        <f>ROUND(E293*H293,2)</f>
        <v>0</v>
      </c>
      <c r="J293" s="178"/>
      <c r="K293" s="179">
        <f>ROUND(E293*J293,2)</f>
        <v>0</v>
      </c>
      <c r="L293" s="179">
        <v>21</v>
      </c>
      <c r="M293" s="179">
        <f>G293*(1+L293/100)</f>
        <v>0</v>
      </c>
      <c r="N293" s="177">
        <v>0</v>
      </c>
      <c r="O293" s="177">
        <f>ROUND(E293*N293,2)</f>
        <v>0</v>
      </c>
      <c r="P293" s="177">
        <v>6.8000000000000005E-2</v>
      </c>
      <c r="Q293" s="177">
        <f>ROUND(E293*P293,2)</f>
        <v>17.010000000000002</v>
      </c>
      <c r="R293" s="179" t="s">
        <v>379</v>
      </c>
      <c r="S293" s="179" t="s">
        <v>172</v>
      </c>
      <c r="T293" s="180" t="s">
        <v>172</v>
      </c>
      <c r="U293" s="158">
        <v>0.3</v>
      </c>
      <c r="V293" s="158">
        <f>ROUND(E293*U293,2)</f>
        <v>75.05</v>
      </c>
      <c r="W293" s="158"/>
      <c r="X293" s="158" t="s">
        <v>173</v>
      </c>
      <c r="Y293" s="158" t="s">
        <v>174</v>
      </c>
      <c r="Z293" s="147"/>
      <c r="AA293" s="147"/>
      <c r="AB293" s="147"/>
      <c r="AC293" s="147"/>
      <c r="AD293" s="147"/>
      <c r="AE293" s="147"/>
      <c r="AF293" s="147"/>
      <c r="AG293" s="147" t="s">
        <v>175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56" t="s">
        <v>498</v>
      </c>
      <c r="D294" s="257"/>
      <c r="E294" s="257"/>
      <c r="F294" s="257"/>
      <c r="G294" s="257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177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92" t="s">
        <v>499</v>
      </c>
      <c r="D295" s="160"/>
      <c r="E295" s="161">
        <v>14.981199999999999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179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2" t="s">
        <v>481</v>
      </c>
      <c r="D296" s="160"/>
      <c r="E296" s="161">
        <v>22.191199999999998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179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2" t="s">
        <v>482</v>
      </c>
      <c r="D297" s="160"/>
      <c r="E297" s="161">
        <v>16.498000000000001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179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2" t="s">
        <v>500</v>
      </c>
      <c r="D298" s="160"/>
      <c r="E298" s="161">
        <v>10.118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179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2" t="s">
        <v>484</v>
      </c>
      <c r="D299" s="160"/>
      <c r="E299" s="161">
        <v>12.39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179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2" t="s">
        <v>501</v>
      </c>
      <c r="D300" s="160"/>
      <c r="E300" s="161">
        <v>10.618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179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2" t="s">
        <v>502</v>
      </c>
      <c r="D301" s="160"/>
      <c r="E301" s="161">
        <v>15.066000000000001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179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2" t="s">
        <v>487</v>
      </c>
      <c r="D302" s="160"/>
      <c r="E302" s="161">
        <v>14.48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179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2" t="s">
        <v>503</v>
      </c>
      <c r="D303" s="160"/>
      <c r="E303" s="161">
        <v>10.08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179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2" t="s">
        <v>504</v>
      </c>
      <c r="D304" s="160"/>
      <c r="E304" s="161">
        <v>18.036000000000001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179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2" t="s">
        <v>490</v>
      </c>
      <c r="D305" s="160"/>
      <c r="E305" s="161">
        <v>23.783999999999999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179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92" t="s">
        <v>505</v>
      </c>
      <c r="D306" s="160"/>
      <c r="E306" s="161">
        <v>15.066000000000001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179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92" t="s">
        <v>492</v>
      </c>
      <c r="D307" s="160"/>
      <c r="E307" s="161">
        <v>14.48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179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2" t="s">
        <v>506</v>
      </c>
      <c r="D308" s="160"/>
      <c r="E308" s="161">
        <v>10.56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179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2" t="s">
        <v>507</v>
      </c>
      <c r="D309" s="160"/>
      <c r="E309" s="161">
        <v>18.036000000000001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179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2" t="s">
        <v>495</v>
      </c>
      <c r="D310" s="160"/>
      <c r="E310" s="161">
        <v>23.783999999999999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179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x14ac:dyDescent="0.2">
      <c r="A311" s="167" t="s">
        <v>166</v>
      </c>
      <c r="B311" s="168" t="s">
        <v>95</v>
      </c>
      <c r="C311" s="190" t="s">
        <v>96</v>
      </c>
      <c r="D311" s="169"/>
      <c r="E311" s="170"/>
      <c r="F311" s="171"/>
      <c r="G311" s="171">
        <f>SUMIF(AG312:AG313,"&lt;&gt;NOR",G312:G313)</f>
        <v>0</v>
      </c>
      <c r="H311" s="171"/>
      <c r="I311" s="171">
        <f>SUM(I312:I313)</f>
        <v>0</v>
      </c>
      <c r="J311" s="171"/>
      <c r="K311" s="171">
        <f>SUM(K312:K313)</f>
        <v>0</v>
      </c>
      <c r="L311" s="171"/>
      <c r="M311" s="171">
        <f>SUM(M312:M313)</f>
        <v>0</v>
      </c>
      <c r="N311" s="170"/>
      <c r="O311" s="170">
        <f>SUM(O312:O313)</f>
        <v>0</v>
      </c>
      <c r="P311" s="170"/>
      <c r="Q311" s="170">
        <f>SUM(Q312:Q313)</f>
        <v>0</v>
      </c>
      <c r="R311" s="171"/>
      <c r="S311" s="171"/>
      <c r="T311" s="172"/>
      <c r="U311" s="166"/>
      <c r="V311" s="166">
        <f>SUM(V312:V313)</f>
        <v>42.71</v>
      </c>
      <c r="W311" s="166"/>
      <c r="X311" s="166"/>
      <c r="Y311" s="166"/>
      <c r="AG311" t="s">
        <v>167</v>
      </c>
    </row>
    <row r="312" spans="1:60" ht="22.5" outlineLevel="1" x14ac:dyDescent="0.2">
      <c r="A312" s="174">
        <v>44</v>
      </c>
      <c r="B312" s="175" t="s">
        <v>508</v>
      </c>
      <c r="C312" s="191" t="s">
        <v>509</v>
      </c>
      <c r="D312" s="176" t="s">
        <v>187</v>
      </c>
      <c r="E312" s="177">
        <v>22.814889999999998</v>
      </c>
      <c r="F312" s="178"/>
      <c r="G312" s="179">
        <f>ROUND(E312*F312,2)</f>
        <v>0</v>
      </c>
      <c r="H312" s="178"/>
      <c r="I312" s="179">
        <f>ROUND(E312*H312,2)</f>
        <v>0</v>
      </c>
      <c r="J312" s="178"/>
      <c r="K312" s="179">
        <f>ROUND(E312*J312,2)</f>
        <v>0</v>
      </c>
      <c r="L312" s="179">
        <v>21</v>
      </c>
      <c r="M312" s="179">
        <f>G312*(1+L312/100)</f>
        <v>0</v>
      </c>
      <c r="N312" s="177">
        <v>0</v>
      </c>
      <c r="O312" s="177">
        <f>ROUND(E312*N312,2)</f>
        <v>0</v>
      </c>
      <c r="P312" s="177">
        <v>0</v>
      </c>
      <c r="Q312" s="177">
        <f>ROUND(E312*P312,2)</f>
        <v>0</v>
      </c>
      <c r="R312" s="179" t="s">
        <v>171</v>
      </c>
      <c r="S312" s="179" t="s">
        <v>172</v>
      </c>
      <c r="T312" s="180" t="s">
        <v>172</v>
      </c>
      <c r="U312" s="158">
        <v>1.8720000000000001</v>
      </c>
      <c r="V312" s="158">
        <f>ROUND(E312*U312,2)</f>
        <v>42.71</v>
      </c>
      <c r="W312" s="158"/>
      <c r="X312" s="158" t="s">
        <v>510</v>
      </c>
      <c r="Y312" s="158" t="s">
        <v>174</v>
      </c>
      <c r="Z312" s="147"/>
      <c r="AA312" s="147"/>
      <c r="AB312" s="147"/>
      <c r="AC312" s="147"/>
      <c r="AD312" s="147"/>
      <c r="AE312" s="147"/>
      <c r="AF312" s="147"/>
      <c r="AG312" s="147" t="s">
        <v>511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256" t="s">
        <v>512</v>
      </c>
      <c r="D313" s="257"/>
      <c r="E313" s="257"/>
      <c r="F313" s="257"/>
      <c r="G313" s="257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177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x14ac:dyDescent="0.2">
      <c r="A314" s="167" t="s">
        <v>166</v>
      </c>
      <c r="B314" s="168" t="s">
        <v>97</v>
      </c>
      <c r="C314" s="190" t="s">
        <v>98</v>
      </c>
      <c r="D314" s="169"/>
      <c r="E314" s="170"/>
      <c r="F314" s="171"/>
      <c r="G314" s="171">
        <f>SUMIF(AG315:AG334,"&lt;&gt;NOR",G315:G334)</f>
        <v>0</v>
      </c>
      <c r="H314" s="171"/>
      <c r="I314" s="171">
        <f>SUM(I315:I334)</f>
        <v>0</v>
      </c>
      <c r="J314" s="171"/>
      <c r="K314" s="171">
        <f>SUM(K315:K334)</f>
        <v>0</v>
      </c>
      <c r="L314" s="171"/>
      <c r="M314" s="171">
        <f>SUM(M315:M334)</f>
        <v>0</v>
      </c>
      <c r="N314" s="170"/>
      <c r="O314" s="170">
        <f>SUM(O315:O334)</f>
        <v>0.27</v>
      </c>
      <c r="P314" s="170"/>
      <c r="Q314" s="170">
        <f>SUM(Q315:Q334)</f>
        <v>0</v>
      </c>
      <c r="R314" s="171"/>
      <c r="S314" s="171"/>
      <c r="T314" s="172"/>
      <c r="U314" s="166"/>
      <c r="V314" s="166">
        <f>SUM(V315:V334)</f>
        <v>31.26</v>
      </c>
      <c r="W314" s="166"/>
      <c r="X314" s="166"/>
      <c r="Y314" s="166"/>
      <c r="AG314" t="s">
        <v>167</v>
      </c>
    </row>
    <row r="315" spans="1:60" ht="22.5" outlineLevel="1" x14ac:dyDescent="0.2">
      <c r="A315" s="174">
        <v>45</v>
      </c>
      <c r="B315" s="175" t="s">
        <v>513</v>
      </c>
      <c r="C315" s="191" t="s">
        <v>514</v>
      </c>
      <c r="D315" s="176" t="s">
        <v>194</v>
      </c>
      <c r="E315" s="177">
        <v>15.6</v>
      </c>
      <c r="F315" s="178"/>
      <c r="G315" s="179">
        <f>ROUND(E315*F315,2)</f>
        <v>0</v>
      </c>
      <c r="H315" s="178"/>
      <c r="I315" s="179">
        <f>ROUND(E315*H315,2)</f>
        <v>0</v>
      </c>
      <c r="J315" s="178"/>
      <c r="K315" s="179">
        <f>ROUND(E315*J315,2)</f>
        <v>0</v>
      </c>
      <c r="L315" s="179">
        <v>21</v>
      </c>
      <c r="M315" s="179">
        <f>G315*(1+L315/100)</f>
        <v>0</v>
      </c>
      <c r="N315" s="177">
        <v>3.3E-4</v>
      </c>
      <c r="O315" s="177">
        <f>ROUND(E315*N315,2)</f>
        <v>0.01</v>
      </c>
      <c r="P315" s="177">
        <v>0</v>
      </c>
      <c r="Q315" s="177">
        <f>ROUND(E315*P315,2)</f>
        <v>0</v>
      </c>
      <c r="R315" s="179" t="s">
        <v>515</v>
      </c>
      <c r="S315" s="179" t="s">
        <v>172</v>
      </c>
      <c r="T315" s="180" t="s">
        <v>172</v>
      </c>
      <c r="U315" s="158">
        <v>2.75E-2</v>
      </c>
      <c r="V315" s="158">
        <f>ROUND(E315*U315,2)</f>
        <v>0.43</v>
      </c>
      <c r="W315" s="158"/>
      <c r="X315" s="158" t="s">
        <v>173</v>
      </c>
      <c r="Y315" s="158" t="s">
        <v>174</v>
      </c>
      <c r="Z315" s="147"/>
      <c r="AA315" s="147"/>
      <c r="AB315" s="147"/>
      <c r="AC315" s="147"/>
      <c r="AD315" s="147"/>
      <c r="AE315" s="147"/>
      <c r="AF315" s="147"/>
      <c r="AG315" s="147" t="s">
        <v>175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192" t="s">
        <v>516</v>
      </c>
      <c r="D316" s="160"/>
      <c r="E316" s="161">
        <v>15.6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179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1" x14ac:dyDescent="0.2">
      <c r="A317" s="174">
        <v>46</v>
      </c>
      <c r="B317" s="175" t="s">
        <v>517</v>
      </c>
      <c r="C317" s="191" t="s">
        <v>518</v>
      </c>
      <c r="D317" s="176" t="s">
        <v>194</v>
      </c>
      <c r="E317" s="177">
        <v>15.6</v>
      </c>
      <c r="F317" s="178"/>
      <c r="G317" s="179">
        <f>ROUND(E317*F317,2)</f>
        <v>0</v>
      </c>
      <c r="H317" s="178"/>
      <c r="I317" s="179">
        <f>ROUND(E317*H317,2)</f>
        <v>0</v>
      </c>
      <c r="J317" s="178"/>
      <c r="K317" s="179">
        <f>ROUND(E317*J317,2)</f>
        <v>0</v>
      </c>
      <c r="L317" s="179">
        <v>21</v>
      </c>
      <c r="M317" s="179">
        <f>G317*(1+L317/100)</f>
        <v>0</v>
      </c>
      <c r="N317" s="177">
        <v>5.5900000000000004E-3</v>
      </c>
      <c r="O317" s="177">
        <f>ROUND(E317*N317,2)</f>
        <v>0.09</v>
      </c>
      <c r="P317" s="177">
        <v>0</v>
      </c>
      <c r="Q317" s="177">
        <f>ROUND(E317*P317,2)</f>
        <v>0</v>
      </c>
      <c r="R317" s="179" t="s">
        <v>515</v>
      </c>
      <c r="S317" s="179" t="s">
        <v>172</v>
      </c>
      <c r="T317" s="180" t="s">
        <v>172</v>
      </c>
      <c r="U317" s="158">
        <v>0.22991</v>
      </c>
      <c r="V317" s="158">
        <f>ROUND(E317*U317,2)</f>
        <v>3.59</v>
      </c>
      <c r="W317" s="158"/>
      <c r="X317" s="158" t="s">
        <v>173</v>
      </c>
      <c r="Y317" s="158" t="s">
        <v>174</v>
      </c>
      <c r="Z317" s="147"/>
      <c r="AA317" s="147"/>
      <c r="AB317" s="147"/>
      <c r="AC317" s="147"/>
      <c r="AD317" s="147"/>
      <c r="AE317" s="147"/>
      <c r="AF317" s="147"/>
      <c r="AG317" s="147" t="s">
        <v>175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192" t="s">
        <v>519</v>
      </c>
      <c r="D318" s="160"/>
      <c r="E318" s="161">
        <v>15.6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179</v>
      </c>
      <c r="AH318" s="147">
        <v>5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74">
        <v>47</v>
      </c>
      <c r="B319" s="175" t="s">
        <v>520</v>
      </c>
      <c r="C319" s="191" t="s">
        <v>521</v>
      </c>
      <c r="D319" s="176" t="s">
        <v>194</v>
      </c>
      <c r="E319" s="177">
        <v>40.862000000000002</v>
      </c>
      <c r="F319" s="178"/>
      <c r="G319" s="179">
        <f>ROUND(E319*F319,2)</f>
        <v>0</v>
      </c>
      <c r="H319" s="178"/>
      <c r="I319" s="179">
        <f>ROUND(E319*H319,2)</f>
        <v>0</v>
      </c>
      <c r="J319" s="178"/>
      <c r="K319" s="179">
        <f>ROUND(E319*J319,2)</f>
        <v>0</v>
      </c>
      <c r="L319" s="179">
        <v>21</v>
      </c>
      <c r="M319" s="179">
        <f>G319*(1+L319/100)</f>
        <v>0</v>
      </c>
      <c r="N319" s="177">
        <v>3.3999999999999998E-3</v>
      </c>
      <c r="O319" s="177">
        <f>ROUND(E319*N319,2)</f>
        <v>0.14000000000000001</v>
      </c>
      <c r="P319" s="177">
        <v>0</v>
      </c>
      <c r="Q319" s="177">
        <f>ROUND(E319*P319,2)</f>
        <v>0</v>
      </c>
      <c r="R319" s="179" t="s">
        <v>515</v>
      </c>
      <c r="S319" s="179" t="s">
        <v>172</v>
      </c>
      <c r="T319" s="180" t="s">
        <v>172</v>
      </c>
      <c r="U319" s="158">
        <v>0.38500000000000001</v>
      </c>
      <c r="V319" s="158">
        <f>ROUND(E319*U319,2)</f>
        <v>15.73</v>
      </c>
      <c r="W319" s="158"/>
      <c r="X319" s="158" t="s">
        <v>173</v>
      </c>
      <c r="Y319" s="158" t="s">
        <v>174</v>
      </c>
      <c r="Z319" s="147"/>
      <c r="AA319" s="147"/>
      <c r="AB319" s="147"/>
      <c r="AC319" s="147"/>
      <c r="AD319" s="147"/>
      <c r="AE319" s="147"/>
      <c r="AF319" s="147"/>
      <c r="AG319" s="147" t="s">
        <v>175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192" t="s">
        <v>522</v>
      </c>
      <c r="D320" s="160"/>
      <c r="E320" s="161">
        <v>7.0720000000000001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179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2" t="s">
        <v>523</v>
      </c>
      <c r="D321" s="160"/>
      <c r="E321" s="161">
        <v>16.43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179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92" t="s">
        <v>524</v>
      </c>
      <c r="D322" s="160"/>
      <c r="E322" s="161">
        <v>17.36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179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74">
        <v>48</v>
      </c>
      <c r="B323" s="175" t="s">
        <v>525</v>
      </c>
      <c r="C323" s="191" t="s">
        <v>526</v>
      </c>
      <c r="D323" s="176" t="s">
        <v>226</v>
      </c>
      <c r="E323" s="177">
        <v>54.51</v>
      </c>
      <c r="F323" s="178"/>
      <c r="G323" s="179">
        <f>ROUND(E323*F323,2)</f>
        <v>0</v>
      </c>
      <c r="H323" s="178"/>
      <c r="I323" s="179">
        <f>ROUND(E323*H323,2)</f>
        <v>0</v>
      </c>
      <c r="J323" s="178"/>
      <c r="K323" s="179">
        <f>ROUND(E323*J323,2)</f>
        <v>0</v>
      </c>
      <c r="L323" s="179">
        <v>21</v>
      </c>
      <c r="M323" s="179">
        <f>G323*(1+L323/100)</f>
        <v>0</v>
      </c>
      <c r="N323" s="177">
        <v>2.9E-4</v>
      </c>
      <c r="O323" s="177">
        <f>ROUND(E323*N323,2)</f>
        <v>0.02</v>
      </c>
      <c r="P323" s="177">
        <v>0</v>
      </c>
      <c r="Q323" s="177">
        <f>ROUND(E323*P323,2)</f>
        <v>0</v>
      </c>
      <c r="R323" s="179" t="s">
        <v>515</v>
      </c>
      <c r="S323" s="179" t="s">
        <v>172</v>
      </c>
      <c r="T323" s="180" t="s">
        <v>172</v>
      </c>
      <c r="U323" s="158">
        <v>0.11</v>
      </c>
      <c r="V323" s="158">
        <f>ROUND(E323*U323,2)</f>
        <v>6</v>
      </c>
      <c r="W323" s="158"/>
      <c r="X323" s="158" t="s">
        <v>173</v>
      </c>
      <c r="Y323" s="158" t="s">
        <v>174</v>
      </c>
      <c r="Z323" s="147"/>
      <c r="AA323" s="147"/>
      <c r="AB323" s="147"/>
      <c r="AC323" s="147"/>
      <c r="AD323" s="147"/>
      <c r="AE323" s="147"/>
      <c r="AF323" s="147"/>
      <c r="AG323" s="147" t="s">
        <v>175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192" t="s">
        <v>527</v>
      </c>
      <c r="D324" s="160"/>
      <c r="E324" s="161">
        <v>11.01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179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92" t="s">
        <v>528</v>
      </c>
      <c r="D325" s="160"/>
      <c r="E325" s="161">
        <v>20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179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92" t="s">
        <v>529</v>
      </c>
      <c r="D326" s="160"/>
      <c r="E326" s="161">
        <v>23.5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179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74">
        <v>49</v>
      </c>
      <c r="B327" s="175" t="s">
        <v>530</v>
      </c>
      <c r="C327" s="191" t="s">
        <v>531</v>
      </c>
      <c r="D327" s="176" t="s">
        <v>170</v>
      </c>
      <c r="E327" s="177">
        <v>58</v>
      </c>
      <c r="F327" s="178"/>
      <c r="G327" s="179">
        <f>ROUND(E327*F327,2)</f>
        <v>0</v>
      </c>
      <c r="H327" s="178"/>
      <c r="I327" s="179">
        <f>ROUND(E327*H327,2)</f>
        <v>0</v>
      </c>
      <c r="J327" s="178"/>
      <c r="K327" s="179">
        <f>ROUND(E327*J327,2)</f>
        <v>0</v>
      </c>
      <c r="L327" s="179">
        <v>21</v>
      </c>
      <c r="M327" s="179">
        <f>G327*(1+L327/100)</f>
        <v>0</v>
      </c>
      <c r="N327" s="177">
        <v>1.1E-4</v>
      </c>
      <c r="O327" s="177">
        <f>ROUND(E327*N327,2)</f>
        <v>0.01</v>
      </c>
      <c r="P327" s="177">
        <v>0</v>
      </c>
      <c r="Q327" s="177">
        <f>ROUND(E327*P327,2)</f>
        <v>0</v>
      </c>
      <c r="R327" s="179" t="s">
        <v>515</v>
      </c>
      <c r="S327" s="179" t="s">
        <v>172</v>
      </c>
      <c r="T327" s="180" t="s">
        <v>172</v>
      </c>
      <c r="U327" s="158">
        <v>6.7000000000000004E-2</v>
      </c>
      <c r="V327" s="158">
        <f>ROUND(E327*U327,2)</f>
        <v>3.89</v>
      </c>
      <c r="W327" s="158"/>
      <c r="X327" s="158" t="s">
        <v>173</v>
      </c>
      <c r="Y327" s="158" t="s">
        <v>174</v>
      </c>
      <c r="Z327" s="147"/>
      <c r="AA327" s="147"/>
      <c r="AB327" s="147"/>
      <c r="AC327" s="147"/>
      <c r="AD327" s="147"/>
      <c r="AE327" s="147"/>
      <c r="AF327" s="147"/>
      <c r="AG327" s="147" t="s">
        <v>175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">
      <c r="A328" s="154"/>
      <c r="B328" s="155"/>
      <c r="C328" s="192" t="s">
        <v>532</v>
      </c>
      <c r="D328" s="160"/>
      <c r="E328" s="161">
        <v>58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179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74">
        <v>50</v>
      </c>
      <c r="B329" s="175" t="s">
        <v>533</v>
      </c>
      <c r="C329" s="191" t="s">
        <v>534</v>
      </c>
      <c r="D329" s="176" t="s">
        <v>226</v>
      </c>
      <c r="E329" s="177">
        <v>11.6</v>
      </c>
      <c r="F329" s="178"/>
      <c r="G329" s="179">
        <f>ROUND(E329*F329,2)</f>
        <v>0</v>
      </c>
      <c r="H329" s="178"/>
      <c r="I329" s="179">
        <f>ROUND(E329*H329,2)</f>
        <v>0</v>
      </c>
      <c r="J329" s="178"/>
      <c r="K329" s="179">
        <f>ROUND(E329*J329,2)</f>
        <v>0</v>
      </c>
      <c r="L329" s="179">
        <v>21</v>
      </c>
      <c r="M329" s="179">
        <f>G329*(1+L329/100)</f>
        <v>0</v>
      </c>
      <c r="N329" s="177">
        <v>2.9E-4</v>
      </c>
      <c r="O329" s="177">
        <f>ROUND(E329*N329,2)</f>
        <v>0</v>
      </c>
      <c r="P329" s="177">
        <v>0</v>
      </c>
      <c r="Q329" s="177">
        <f>ROUND(E329*P329,2)</f>
        <v>0</v>
      </c>
      <c r="R329" s="179" t="s">
        <v>515</v>
      </c>
      <c r="S329" s="179" t="s">
        <v>172</v>
      </c>
      <c r="T329" s="180" t="s">
        <v>172</v>
      </c>
      <c r="U329" s="158">
        <v>0.14000000000000001</v>
      </c>
      <c r="V329" s="158">
        <f>ROUND(E329*U329,2)</f>
        <v>1.62</v>
      </c>
      <c r="W329" s="158"/>
      <c r="X329" s="158" t="s">
        <v>173</v>
      </c>
      <c r="Y329" s="158" t="s">
        <v>174</v>
      </c>
      <c r="Z329" s="147"/>
      <c r="AA329" s="147"/>
      <c r="AB329" s="147"/>
      <c r="AC329" s="147"/>
      <c r="AD329" s="147"/>
      <c r="AE329" s="147"/>
      <c r="AF329" s="147"/>
      <c r="AG329" s="147" t="s">
        <v>175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">
      <c r="A330" s="154"/>
      <c r="B330" s="155"/>
      <c r="C330" s="192" t="s">
        <v>535</v>
      </c>
      <c r="D330" s="160"/>
      <c r="E330" s="161">
        <v>2.4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179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92" t="s">
        <v>536</v>
      </c>
      <c r="D331" s="160"/>
      <c r="E331" s="161">
        <v>3.6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179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2" t="s">
        <v>537</v>
      </c>
      <c r="D332" s="160"/>
      <c r="E332" s="161">
        <v>5.6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179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>
        <v>51</v>
      </c>
      <c r="B333" s="155" t="s">
        <v>538</v>
      </c>
      <c r="C333" s="195" t="s">
        <v>539</v>
      </c>
      <c r="D333" s="156" t="s">
        <v>0</v>
      </c>
      <c r="E333" s="189"/>
      <c r="F333" s="159"/>
      <c r="G333" s="158">
        <f>ROUND(E333*F333,2)</f>
        <v>0</v>
      </c>
      <c r="H333" s="159"/>
      <c r="I333" s="158">
        <f>ROUND(E333*H333,2)</f>
        <v>0</v>
      </c>
      <c r="J333" s="159"/>
      <c r="K333" s="158">
        <f>ROUND(E333*J333,2)</f>
        <v>0</v>
      </c>
      <c r="L333" s="158">
        <v>21</v>
      </c>
      <c r="M333" s="158">
        <f>G333*(1+L333/100)</f>
        <v>0</v>
      </c>
      <c r="N333" s="157">
        <v>0</v>
      </c>
      <c r="O333" s="157">
        <f>ROUND(E333*N333,2)</f>
        <v>0</v>
      </c>
      <c r="P333" s="157">
        <v>0</v>
      </c>
      <c r="Q333" s="157">
        <f>ROUND(E333*P333,2)</f>
        <v>0</v>
      </c>
      <c r="R333" s="158" t="s">
        <v>515</v>
      </c>
      <c r="S333" s="158" t="s">
        <v>172</v>
      </c>
      <c r="T333" s="158" t="s">
        <v>172</v>
      </c>
      <c r="U333" s="158">
        <v>0</v>
      </c>
      <c r="V333" s="158">
        <f>ROUND(E333*U333,2)</f>
        <v>0</v>
      </c>
      <c r="W333" s="158"/>
      <c r="X333" s="158" t="s">
        <v>510</v>
      </c>
      <c r="Y333" s="158" t="s">
        <v>174</v>
      </c>
      <c r="Z333" s="147"/>
      <c r="AA333" s="147"/>
      <c r="AB333" s="147"/>
      <c r="AC333" s="147"/>
      <c r="AD333" s="147"/>
      <c r="AE333" s="147"/>
      <c r="AF333" s="147"/>
      <c r="AG333" s="147" t="s">
        <v>511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258" t="s">
        <v>540</v>
      </c>
      <c r="D334" s="259"/>
      <c r="E334" s="259"/>
      <c r="F334" s="259"/>
      <c r="G334" s="259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177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x14ac:dyDescent="0.2">
      <c r="A335" s="167" t="s">
        <v>166</v>
      </c>
      <c r="B335" s="168" t="s">
        <v>105</v>
      </c>
      <c r="C335" s="190" t="s">
        <v>106</v>
      </c>
      <c r="D335" s="169"/>
      <c r="E335" s="170"/>
      <c r="F335" s="171"/>
      <c r="G335" s="171">
        <f>SUMIF(AG336:AG339,"&lt;&gt;NOR",G336:G339)</f>
        <v>0</v>
      </c>
      <c r="H335" s="171"/>
      <c r="I335" s="171">
        <f>SUM(I336:I339)</f>
        <v>0</v>
      </c>
      <c r="J335" s="171"/>
      <c r="K335" s="171">
        <f>SUM(K336:K339)</f>
        <v>0</v>
      </c>
      <c r="L335" s="171"/>
      <c r="M335" s="171">
        <f>SUM(M336:M339)</f>
        <v>0</v>
      </c>
      <c r="N335" s="170"/>
      <c r="O335" s="170">
        <f>SUM(O336:O339)</f>
        <v>0</v>
      </c>
      <c r="P335" s="170"/>
      <c r="Q335" s="170">
        <f>SUM(Q336:Q339)</f>
        <v>0</v>
      </c>
      <c r="R335" s="171"/>
      <c r="S335" s="171"/>
      <c r="T335" s="172"/>
      <c r="U335" s="166"/>
      <c r="V335" s="166">
        <f>SUM(V336:V339)</f>
        <v>1.38</v>
      </c>
      <c r="W335" s="166"/>
      <c r="X335" s="166"/>
      <c r="Y335" s="166"/>
      <c r="AG335" t="s">
        <v>167</v>
      </c>
    </row>
    <row r="336" spans="1:60" ht="33.75" outlineLevel="1" x14ac:dyDescent="0.2">
      <c r="A336" s="181">
        <v>52</v>
      </c>
      <c r="B336" s="182" t="s">
        <v>541</v>
      </c>
      <c r="C336" s="193" t="s">
        <v>542</v>
      </c>
      <c r="D336" s="183" t="s">
        <v>170</v>
      </c>
      <c r="E336" s="184">
        <v>2</v>
      </c>
      <c r="F336" s="185"/>
      <c r="G336" s="186">
        <f>ROUND(E336*F336,2)</f>
        <v>0</v>
      </c>
      <c r="H336" s="185"/>
      <c r="I336" s="186">
        <f>ROUND(E336*H336,2)</f>
        <v>0</v>
      </c>
      <c r="J336" s="185"/>
      <c r="K336" s="186">
        <f>ROUND(E336*J336,2)</f>
        <v>0</v>
      </c>
      <c r="L336" s="186">
        <v>21</v>
      </c>
      <c r="M336" s="186">
        <f>G336*(1+L336/100)</f>
        <v>0</v>
      </c>
      <c r="N336" s="184">
        <v>1.72E-3</v>
      </c>
      <c r="O336" s="184">
        <f>ROUND(E336*N336,2)</f>
        <v>0</v>
      </c>
      <c r="P336" s="184">
        <v>0</v>
      </c>
      <c r="Q336" s="184">
        <f>ROUND(E336*P336,2)</f>
        <v>0</v>
      </c>
      <c r="R336" s="186" t="s">
        <v>543</v>
      </c>
      <c r="S336" s="186" t="s">
        <v>172</v>
      </c>
      <c r="T336" s="187" t="s">
        <v>172</v>
      </c>
      <c r="U336" s="158">
        <v>0.47599999999999998</v>
      </c>
      <c r="V336" s="158">
        <f>ROUND(E336*U336,2)</f>
        <v>0.95</v>
      </c>
      <c r="W336" s="158"/>
      <c r="X336" s="158" t="s">
        <v>173</v>
      </c>
      <c r="Y336" s="158" t="s">
        <v>174</v>
      </c>
      <c r="Z336" s="147"/>
      <c r="AA336" s="147"/>
      <c r="AB336" s="147"/>
      <c r="AC336" s="147"/>
      <c r="AD336" s="147"/>
      <c r="AE336" s="147"/>
      <c r="AF336" s="147"/>
      <c r="AG336" s="147" t="s">
        <v>175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74">
        <v>53</v>
      </c>
      <c r="B337" s="175" t="s">
        <v>544</v>
      </c>
      <c r="C337" s="191" t="s">
        <v>545</v>
      </c>
      <c r="D337" s="176" t="s">
        <v>546</v>
      </c>
      <c r="E337" s="177">
        <v>2</v>
      </c>
      <c r="F337" s="178"/>
      <c r="G337" s="179">
        <f>ROUND(E337*F337,2)</f>
        <v>0</v>
      </c>
      <c r="H337" s="178"/>
      <c r="I337" s="179">
        <f>ROUND(E337*H337,2)</f>
        <v>0</v>
      </c>
      <c r="J337" s="178"/>
      <c r="K337" s="179">
        <f>ROUND(E337*J337,2)</f>
        <v>0</v>
      </c>
      <c r="L337" s="179">
        <v>21</v>
      </c>
      <c r="M337" s="179">
        <f>G337*(1+L337/100)</f>
        <v>0</v>
      </c>
      <c r="N337" s="177">
        <v>0</v>
      </c>
      <c r="O337" s="177">
        <f>ROUND(E337*N337,2)</f>
        <v>0</v>
      </c>
      <c r="P337" s="177">
        <v>1.56E-3</v>
      </c>
      <c r="Q337" s="177">
        <f>ROUND(E337*P337,2)</f>
        <v>0</v>
      </c>
      <c r="R337" s="179" t="s">
        <v>543</v>
      </c>
      <c r="S337" s="179" t="s">
        <v>172</v>
      </c>
      <c r="T337" s="180" t="s">
        <v>172</v>
      </c>
      <c r="U337" s="158">
        <v>0.217</v>
      </c>
      <c r="V337" s="158">
        <f>ROUND(E337*U337,2)</f>
        <v>0.43</v>
      </c>
      <c r="W337" s="158"/>
      <c r="X337" s="158" t="s">
        <v>173</v>
      </c>
      <c r="Y337" s="158" t="s">
        <v>174</v>
      </c>
      <c r="Z337" s="147"/>
      <c r="AA337" s="147"/>
      <c r="AB337" s="147"/>
      <c r="AC337" s="147"/>
      <c r="AD337" s="147"/>
      <c r="AE337" s="147"/>
      <c r="AF337" s="147"/>
      <c r="AG337" s="147" t="s">
        <v>175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>
        <v>54</v>
      </c>
      <c r="B338" s="155" t="s">
        <v>547</v>
      </c>
      <c r="C338" s="195" t="s">
        <v>548</v>
      </c>
      <c r="D338" s="156" t="s">
        <v>0</v>
      </c>
      <c r="E338" s="189"/>
      <c r="F338" s="159"/>
      <c r="G338" s="158">
        <f>ROUND(E338*F338,2)</f>
        <v>0</v>
      </c>
      <c r="H338" s="159"/>
      <c r="I338" s="158">
        <f>ROUND(E338*H338,2)</f>
        <v>0</v>
      </c>
      <c r="J338" s="159"/>
      <c r="K338" s="158">
        <f>ROUND(E338*J338,2)</f>
        <v>0</v>
      </c>
      <c r="L338" s="158">
        <v>21</v>
      </c>
      <c r="M338" s="158">
        <f>G338*(1+L338/100)</f>
        <v>0</v>
      </c>
      <c r="N338" s="157">
        <v>0</v>
      </c>
      <c r="O338" s="157">
        <f>ROUND(E338*N338,2)</f>
        <v>0</v>
      </c>
      <c r="P338" s="157">
        <v>0</v>
      </c>
      <c r="Q338" s="157">
        <f>ROUND(E338*P338,2)</f>
        <v>0</v>
      </c>
      <c r="R338" s="158" t="s">
        <v>543</v>
      </c>
      <c r="S338" s="158" t="s">
        <v>172</v>
      </c>
      <c r="T338" s="158" t="s">
        <v>172</v>
      </c>
      <c r="U338" s="158">
        <v>0</v>
      </c>
      <c r="V338" s="158">
        <f>ROUND(E338*U338,2)</f>
        <v>0</v>
      </c>
      <c r="W338" s="158"/>
      <c r="X338" s="158" t="s">
        <v>510</v>
      </c>
      <c r="Y338" s="158" t="s">
        <v>174</v>
      </c>
      <c r="Z338" s="147"/>
      <c r="AA338" s="147"/>
      <c r="AB338" s="147"/>
      <c r="AC338" s="147"/>
      <c r="AD338" s="147"/>
      <c r="AE338" s="147"/>
      <c r="AF338" s="147"/>
      <c r="AG338" s="147" t="s">
        <v>511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">
      <c r="A339" s="154"/>
      <c r="B339" s="155"/>
      <c r="C339" s="258" t="s">
        <v>549</v>
      </c>
      <c r="D339" s="259"/>
      <c r="E339" s="259"/>
      <c r="F339" s="259"/>
      <c r="G339" s="259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177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x14ac:dyDescent="0.2">
      <c r="A340" s="167" t="s">
        <v>166</v>
      </c>
      <c r="B340" s="168" t="s">
        <v>115</v>
      </c>
      <c r="C340" s="190" t="s">
        <v>116</v>
      </c>
      <c r="D340" s="169"/>
      <c r="E340" s="170"/>
      <c r="F340" s="171"/>
      <c r="G340" s="171">
        <f>SUMIF(AG341:AG352,"&lt;&gt;NOR",G341:G352)</f>
        <v>0</v>
      </c>
      <c r="H340" s="171"/>
      <c r="I340" s="171">
        <f>SUM(I341:I352)</f>
        <v>0</v>
      </c>
      <c r="J340" s="171"/>
      <c r="K340" s="171">
        <f>SUM(K341:K352)</f>
        <v>0</v>
      </c>
      <c r="L340" s="171"/>
      <c r="M340" s="171">
        <f>SUM(M341:M352)</f>
        <v>0</v>
      </c>
      <c r="N340" s="170"/>
      <c r="O340" s="170">
        <f>SUM(O341:O352)</f>
        <v>0.36</v>
      </c>
      <c r="P340" s="170"/>
      <c r="Q340" s="170">
        <f>SUM(Q341:Q352)</f>
        <v>0.35</v>
      </c>
      <c r="R340" s="171"/>
      <c r="S340" s="171"/>
      <c r="T340" s="172"/>
      <c r="U340" s="166"/>
      <c r="V340" s="166">
        <f>SUM(V341:V352)</f>
        <v>65.64</v>
      </c>
      <c r="W340" s="166"/>
      <c r="X340" s="166"/>
      <c r="Y340" s="166"/>
      <c r="AG340" t="s">
        <v>167</v>
      </c>
    </row>
    <row r="341" spans="1:60" ht="22.5" outlineLevel="1" x14ac:dyDescent="0.2">
      <c r="A341" s="181">
        <v>55</v>
      </c>
      <c r="B341" s="182" t="s">
        <v>550</v>
      </c>
      <c r="C341" s="193" t="s">
        <v>551</v>
      </c>
      <c r="D341" s="183" t="s">
        <v>170</v>
      </c>
      <c r="E341" s="184">
        <v>19</v>
      </c>
      <c r="F341" s="185"/>
      <c r="G341" s="186">
        <f>ROUND(E341*F341,2)</f>
        <v>0</v>
      </c>
      <c r="H341" s="185"/>
      <c r="I341" s="186">
        <f>ROUND(E341*H341,2)</f>
        <v>0</v>
      </c>
      <c r="J341" s="185"/>
      <c r="K341" s="186">
        <f>ROUND(E341*J341,2)</f>
        <v>0</v>
      </c>
      <c r="L341" s="186">
        <v>21</v>
      </c>
      <c r="M341" s="186">
        <f>G341*(1+L341/100)</f>
        <v>0</v>
      </c>
      <c r="N341" s="184">
        <v>0</v>
      </c>
      <c r="O341" s="184">
        <f>ROUND(E341*N341,2)</f>
        <v>0</v>
      </c>
      <c r="P341" s="184">
        <v>0</v>
      </c>
      <c r="Q341" s="184">
        <f>ROUND(E341*P341,2)</f>
        <v>0</v>
      </c>
      <c r="R341" s="186" t="s">
        <v>552</v>
      </c>
      <c r="S341" s="186" t="s">
        <v>172</v>
      </c>
      <c r="T341" s="187" t="s">
        <v>172</v>
      </c>
      <c r="U341" s="158">
        <v>1.45</v>
      </c>
      <c r="V341" s="158">
        <f>ROUND(E341*U341,2)</f>
        <v>27.55</v>
      </c>
      <c r="W341" s="158"/>
      <c r="X341" s="158" t="s">
        <v>173</v>
      </c>
      <c r="Y341" s="158" t="s">
        <v>174</v>
      </c>
      <c r="Z341" s="147"/>
      <c r="AA341" s="147"/>
      <c r="AB341" s="147"/>
      <c r="AC341" s="147"/>
      <c r="AD341" s="147"/>
      <c r="AE341" s="147"/>
      <c r="AF341" s="147"/>
      <c r="AG341" s="147" t="s">
        <v>175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81">
        <v>56</v>
      </c>
      <c r="B342" s="182" t="s">
        <v>553</v>
      </c>
      <c r="C342" s="193" t="s">
        <v>554</v>
      </c>
      <c r="D342" s="183" t="s">
        <v>170</v>
      </c>
      <c r="E342" s="184">
        <v>19</v>
      </c>
      <c r="F342" s="185"/>
      <c r="G342" s="186">
        <f>ROUND(E342*F342,2)</f>
        <v>0</v>
      </c>
      <c r="H342" s="185"/>
      <c r="I342" s="186">
        <f>ROUND(E342*H342,2)</f>
        <v>0</v>
      </c>
      <c r="J342" s="185"/>
      <c r="K342" s="186">
        <f>ROUND(E342*J342,2)</f>
        <v>0</v>
      </c>
      <c r="L342" s="186">
        <v>21</v>
      </c>
      <c r="M342" s="186">
        <f>G342*(1+L342/100)</f>
        <v>0</v>
      </c>
      <c r="N342" s="184">
        <v>0</v>
      </c>
      <c r="O342" s="184">
        <f>ROUND(E342*N342,2)</f>
        <v>0</v>
      </c>
      <c r="P342" s="184">
        <v>0</v>
      </c>
      <c r="Q342" s="184">
        <f>ROUND(E342*P342,2)</f>
        <v>0</v>
      </c>
      <c r="R342" s="186" t="s">
        <v>552</v>
      </c>
      <c r="S342" s="186" t="s">
        <v>172</v>
      </c>
      <c r="T342" s="187" t="s">
        <v>172</v>
      </c>
      <c r="U342" s="158">
        <v>0.77500000000000002</v>
      </c>
      <c r="V342" s="158">
        <f>ROUND(E342*U342,2)</f>
        <v>14.73</v>
      </c>
      <c r="W342" s="158"/>
      <c r="X342" s="158" t="s">
        <v>173</v>
      </c>
      <c r="Y342" s="158" t="s">
        <v>174</v>
      </c>
      <c r="Z342" s="147"/>
      <c r="AA342" s="147"/>
      <c r="AB342" s="147"/>
      <c r="AC342" s="147"/>
      <c r="AD342" s="147"/>
      <c r="AE342" s="147"/>
      <c r="AF342" s="147"/>
      <c r="AG342" s="147" t="s">
        <v>175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81">
        <v>57</v>
      </c>
      <c r="B343" s="182" t="s">
        <v>555</v>
      </c>
      <c r="C343" s="193" t="s">
        <v>556</v>
      </c>
      <c r="D343" s="183" t="s">
        <v>170</v>
      </c>
      <c r="E343" s="184">
        <v>2</v>
      </c>
      <c r="F343" s="185"/>
      <c r="G343" s="186">
        <f>ROUND(E343*F343,2)</f>
        <v>0</v>
      </c>
      <c r="H343" s="185"/>
      <c r="I343" s="186">
        <f>ROUND(E343*H343,2)</f>
        <v>0</v>
      </c>
      <c r="J343" s="185"/>
      <c r="K343" s="186">
        <f>ROUND(E343*J343,2)</f>
        <v>0</v>
      </c>
      <c r="L343" s="186">
        <v>21</v>
      </c>
      <c r="M343" s="186">
        <f>G343*(1+L343/100)</f>
        <v>0</v>
      </c>
      <c r="N343" s="184">
        <v>0</v>
      </c>
      <c r="O343" s="184">
        <f>ROUND(E343*N343,2)</f>
        <v>0</v>
      </c>
      <c r="P343" s="184">
        <v>0</v>
      </c>
      <c r="Q343" s="184">
        <f>ROUND(E343*P343,2)</f>
        <v>0</v>
      </c>
      <c r="R343" s="186"/>
      <c r="S343" s="186" t="s">
        <v>335</v>
      </c>
      <c r="T343" s="187" t="s">
        <v>336</v>
      </c>
      <c r="U343" s="158">
        <v>10.728</v>
      </c>
      <c r="V343" s="158">
        <f>ROUND(E343*U343,2)</f>
        <v>21.46</v>
      </c>
      <c r="W343" s="158"/>
      <c r="X343" s="158" t="s">
        <v>173</v>
      </c>
      <c r="Y343" s="158" t="s">
        <v>174</v>
      </c>
      <c r="Z343" s="147"/>
      <c r="AA343" s="147"/>
      <c r="AB343" s="147"/>
      <c r="AC343" s="147"/>
      <c r="AD343" s="147"/>
      <c r="AE343" s="147"/>
      <c r="AF343" s="147"/>
      <c r="AG343" s="147" t="s">
        <v>175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81">
        <v>58</v>
      </c>
      <c r="B344" s="182" t="s">
        <v>557</v>
      </c>
      <c r="C344" s="193" t="s">
        <v>558</v>
      </c>
      <c r="D344" s="183" t="s">
        <v>170</v>
      </c>
      <c r="E344" s="184">
        <v>2</v>
      </c>
      <c r="F344" s="185"/>
      <c r="G344" s="186">
        <f>ROUND(E344*F344,2)</f>
        <v>0</v>
      </c>
      <c r="H344" s="185"/>
      <c r="I344" s="186">
        <f>ROUND(E344*H344,2)</f>
        <v>0</v>
      </c>
      <c r="J344" s="185"/>
      <c r="K344" s="186">
        <f>ROUND(E344*J344,2)</f>
        <v>0</v>
      </c>
      <c r="L344" s="186">
        <v>21</v>
      </c>
      <c r="M344" s="186">
        <f>G344*(1+L344/100)</f>
        <v>0</v>
      </c>
      <c r="N344" s="184">
        <v>0</v>
      </c>
      <c r="O344" s="184">
        <f>ROUND(E344*N344,2)</f>
        <v>0</v>
      </c>
      <c r="P344" s="184">
        <v>0.17399999999999999</v>
      </c>
      <c r="Q344" s="184">
        <f>ROUND(E344*P344,2)</f>
        <v>0.35</v>
      </c>
      <c r="R344" s="186"/>
      <c r="S344" s="186" t="s">
        <v>335</v>
      </c>
      <c r="T344" s="187" t="s">
        <v>336</v>
      </c>
      <c r="U344" s="158">
        <v>0.95</v>
      </c>
      <c r="V344" s="158">
        <f>ROUND(E344*U344,2)</f>
        <v>1.9</v>
      </c>
      <c r="W344" s="158"/>
      <c r="X344" s="158" t="s">
        <v>173</v>
      </c>
      <c r="Y344" s="158" t="s">
        <v>174</v>
      </c>
      <c r="Z344" s="147"/>
      <c r="AA344" s="147"/>
      <c r="AB344" s="147"/>
      <c r="AC344" s="147"/>
      <c r="AD344" s="147"/>
      <c r="AE344" s="147"/>
      <c r="AF344" s="147"/>
      <c r="AG344" s="147" t="s">
        <v>175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74">
        <v>59</v>
      </c>
      <c r="B345" s="175" t="s">
        <v>559</v>
      </c>
      <c r="C345" s="191" t="s">
        <v>560</v>
      </c>
      <c r="D345" s="176" t="s">
        <v>170</v>
      </c>
      <c r="E345" s="177">
        <v>10</v>
      </c>
      <c r="F345" s="178"/>
      <c r="G345" s="179">
        <f>ROUND(E345*F345,2)</f>
        <v>0</v>
      </c>
      <c r="H345" s="178"/>
      <c r="I345" s="179">
        <f>ROUND(E345*H345,2)</f>
        <v>0</v>
      </c>
      <c r="J345" s="178"/>
      <c r="K345" s="179">
        <f>ROUND(E345*J345,2)</f>
        <v>0</v>
      </c>
      <c r="L345" s="179">
        <v>21</v>
      </c>
      <c r="M345" s="179">
        <f>G345*(1+L345/100)</f>
        <v>0</v>
      </c>
      <c r="N345" s="177">
        <v>7.5000000000000002E-4</v>
      </c>
      <c r="O345" s="177">
        <f>ROUND(E345*N345,2)</f>
        <v>0.01</v>
      </c>
      <c r="P345" s="177">
        <v>0</v>
      </c>
      <c r="Q345" s="177">
        <f>ROUND(E345*P345,2)</f>
        <v>0</v>
      </c>
      <c r="R345" s="179" t="s">
        <v>247</v>
      </c>
      <c r="S345" s="179" t="s">
        <v>172</v>
      </c>
      <c r="T345" s="180" t="s">
        <v>172</v>
      </c>
      <c r="U345" s="158">
        <v>0</v>
      </c>
      <c r="V345" s="158">
        <f>ROUND(E345*U345,2)</f>
        <v>0</v>
      </c>
      <c r="W345" s="158"/>
      <c r="X345" s="158" t="s">
        <v>248</v>
      </c>
      <c r="Y345" s="158" t="s">
        <v>174</v>
      </c>
      <c r="Z345" s="147"/>
      <c r="AA345" s="147"/>
      <c r="AB345" s="147"/>
      <c r="AC345" s="147"/>
      <c r="AD345" s="147"/>
      <c r="AE345" s="147"/>
      <c r="AF345" s="147"/>
      <c r="AG345" s="147" t="s">
        <v>249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192" t="s">
        <v>561</v>
      </c>
      <c r="D346" s="160"/>
      <c r="E346" s="161">
        <v>10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179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ht="22.5" outlineLevel="1" x14ac:dyDescent="0.2">
      <c r="A347" s="181">
        <v>60</v>
      </c>
      <c r="B347" s="182" t="s">
        <v>562</v>
      </c>
      <c r="C347" s="193" t="s">
        <v>563</v>
      </c>
      <c r="D347" s="183" t="s">
        <v>170</v>
      </c>
      <c r="E347" s="184">
        <v>9</v>
      </c>
      <c r="F347" s="185"/>
      <c r="G347" s="186">
        <f>ROUND(E347*F347,2)</f>
        <v>0</v>
      </c>
      <c r="H347" s="185"/>
      <c r="I347" s="186">
        <f>ROUND(E347*H347,2)</f>
        <v>0</v>
      </c>
      <c r="J347" s="185"/>
      <c r="K347" s="186">
        <f>ROUND(E347*J347,2)</f>
        <v>0</v>
      </c>
      <c r="L347" s="186">
        <v>21</v>
      </c>
      <c r="M347" s="186">
        <f>G347*(1+L347/100)</f>
        <v>0</v>
      </c>
      <c r="N347" s="184">
        <v>7.5000000000000002E-4</v>
      </c>
      <c r="O347" s="184">
        <f>ROUND(E347*N347,2)</f>
        <v>0.01</v>
      </c>
      <c r="P347" s="184">
        <v>0</v>
      </c>
      <c r="Q347" s="184">
        <f>ROUND(E347*P347,2)</f>
        <v>0</v>
      </c>
      <c r="R347" s="186" t="s">
        <v>247</v>
      </c>
      <c r="S347" s="186" t="s">
        <v>172</v>
      </c>
      <c r="T347" s="187" t="s">
        <v>172</v>
      </c>
      <c r="U347" s="158">
        <v>0</v>
      </c>
      <c r="V347" s="158">
        <f>ROUND(E347*U347,2)</f>
        <v>0</v>
      </c>
      <c r="W347" s="158"/>
      <c r="X347" s="158" t="s">
        <v>248</v>
      </c>
      <c r="Y347" s="158" t="s">
        <v>174</v>
      </c>
      <c r="Z347" s="147"/>
      <c r="AA347" s="147"/>
      <c r="AB347" s="147"/>
      <c r="AC347" s="147"/>
      <c r="AD347" s="147"/>
      <c r="AE347" s="147"/>
      <c r="AF347" s="147"/>
      <c r="AG347" s="147" t="s">
        <v>249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2.5" outlineLevel="1" x14ac:dyDescent="0.2">
      <c r="A348" s="181">
        <v>61</v>
      </c>
      <c r="B348" s="182" t="s">
        <v>564</v>
      </c>
      <c r="C348" s="193" t="s">
        <v>565</v>
      </c>
      <c r="D348" s="183" t="s">
        <v>170</v>
      </c>
      <c r="E348" s="184">
        <v>2</v>
      </c>
      <c r="F348" s="185"/>
      <c r="G348" s="186">
        <f>ROUND(E348*F348,2)</f>
        <v>0</v>
      </c>
      <c r="H348" s="185"/>
      <c r="I348" s="186">
        <f>ROUND(E348*H348,2)</f>
        <v>0</v>
      </c>
      <c r="J348" s="185"/>
      <c r="K348" s="186">
        <f>ROUND(E348*J348,2)</f>
        <v>0</v>
      </c>
      <c r="L348" s="186">
        <v>21</v>
      </c>
      <c r="M348" s="186">
        <f>G348*(1+L348/100)</f>
        <v>0</v>
      </c>
      <c r="N348" s="184">
        <v>1.4999999999999999E-2</v>
      </c>
      <c r="O348" s="184">
        <f>ROUND(E348*N348,2)</f>
        <v>0.03</v>
      </c>
      <c r="P348" s="184">
        <v>0</v>
      </c>
      <c r="Q348" s="184">
        <f>ROUND(E348*P348,2)</f>
        <v>0</v>
      </c>
      <c r="R348" s="186" t="s">
        <v>247</v>
      </c>
      <c r="S348" s="186" t="s">
        <v>172</v>
      </c>
      <c r="T348" s="187" t="s">
        <v>172</v>
      </c>
      <c r="U348" s="158">
        <v>0</v>
      </c>
      <c r="V348" s="158">
        <f>ROUND(E348*U348,2)</f>
        <v>0</v>
      </c>
      <c r="W348" s="158"/>
      <c r="X348" s="158" t="s">
        <v>248</v>
      </c>
      <c r="Y348" s="158" t="s">
        <v>174</v>
      </c>
      <c r="Z348" s="147"/>
      <c r="AA348" s="147"/>
      <c r="AB348" s="147"/>
      <c r="AC348" s="147"/>
      <c r="AD348" s="147"/>
      <c r="AE348" s="147"/>
      <c r="AF348" s="147"/>
      <c r="AG348" s="147" t="s">
        <v>249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2.5" outlineLevel="1" x14ac:dyDescent="0.2">
      <c r="A349" s="181">
        <v>62</v>
      </c>
      <c r="B349" s="182" t="s">
        <v>566</v>
      </c>
      <c r="C349" s="193" t="s">
        <v>567</v>
      </c>
      <c r="D349" s="183" t="s">
        <v>170</v>
      </c>
      <c r="E349" s="184">
        <v>7</v>
      </c>
      <c r="F349" s="185"/>
      <c r="G349" s="186">
        <f>ROUND(E349*F349,2)</f>
        <v>0</v>
      </c>
      <c r="H349" s="185"/>
      <c r="I349" s="186">
        <f>ROUND(E349*H349,2)</f>
        <v>0</v>
      </c>
      <c r="J349" s="185"/>
      <c r="K349" s="186">
        <f>ROUND(E349*J349,2)</f>
        <v>0</v>
      </c>
      <c r="L349" s="186">
        <v>21</v>
      </c>
      <c r="M349" s="186">
        <f>G349*(1+L349/100)</f>
        <v>0</v>
      </c>
      <c r="N349" s="184">
        <v>1.7000000000000001E-2</v>
      </c>
      <c r="O349" s="184">
        <f>ROUND(E349*N349,2)</f>
        <v>0.12</v>
      </c>
      <c r="P349" s="184">
        <v>0</v>
      </c>
      <c r="Q349" s="184">
        <f>ROUND(E349*P349,2)</f>
        <v>0</v>
      </c>
      <c r="R349" s="186" t="s">
        <v>247</v>
      </c>
      <c r="S349" s="186" t="s">
        <v>172</v>
      </c>
      <c r="T349" s="187" t="s">
        <v>172</v>
      </c>
      <c r="U349" s="158">
        <v>0</v>
      </c>
      <c r="V349" s="158">
        <f>ROUND(E349*U349,2)</f>
        <v>0</v>
      </c>
      <c r="W349" s="158"/>
      <c r="X349" s="158" t="s">
        <v>248</v>
      </c>
      <c r="Y349" s="158" t="s">
        <v>174</v>
      </c>
      <c r="Z349" s="147"/>
      <c r="AA349" s="147"/>
      <c r="AB349" s="147"/>
      <c r="AC349" s="147"/>
      <c r="AD349" s="147"/>
      <c r="AE349" s="147"/>
      <c r="AF349" s="147"/>
      <c r="AG349" s="147" t="s">
        <v>249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1" x14ac:dyDescent="0.2">
      <c r="A350" s="174">
        <v>63</v>
      </c>
      <c r="B350" s="175" t="s">
        <v>568</v>
      </c>
      <c r="C350" s="191" t="s">
        <v>569</v>
      </c>
      <c r="D350" s="176" t="s">
        <v>170</v>
      </c>
      <c r="E350" s="177">
        <v>10</v>
      </c>
      <c r="F350" s="178"/>
      <c r="G350" s="179">
        <f>ROUND(E350*F350,2)</f>
        <v>0</v>
      </c>
      <c r="H350" s="178"/>
      <c r="I350" s="179">
        <f>ROUND(E350*H350,2)</f>
        <v>0</v>
      </c>
      <c r="J350" s="178"/>
      <c r="K350" s="179">
        <f>ROUND(E350*J350,2)</f>
        <v>0</v>
      </c>
      <c r="L350" s="179">
        <v>21</v>
      </c>
      <c r="M350" s="179">
        <f>G350*(1+L350/100)</f>
        <v>0</v>
      </c>
      <c r="N350" s="177">
        <v>1.9E-2</v>
      </c>
      <c r="O350" s="177">
        <f>ROUND(E350*N350,2)</f>
        <v>0.19</v>
      </c>
      <c r="P350" s="177">
        <v>0</v>
      </c>
      <c r="Q350" s="177">
        <f>ROUND(E350*P350,2)</f>
        <v>0</v>
      </c>
      <c r="R350" s="179" t="s">
        <v>247</v>
      </c>
      <c r="S350" s="179" t="s">
        <v>172</v>
      </c>
      <c r="T350" s="180" t="s">
        <v>172</v>
      </c>
      <c r="U350" s="158">
        <v>0</v>
      </c>
      <c r="V350" s="158">
        <f>ROUND(E350*U350,2)</f>
        <v>0</v>
      </c>
      <c r="W350" s="158"/>
      <c r="X350" s="158" t="s">
        <v>248</v>
      </c>
      <c r="Y350" s="158" t="s">
        <v>174</v>
      </c>
      <c r="Z350" s="147"/>
      <c r="AA350" s="147"/>
      <c r="AB350" s="147"/>
      <c r="AC350" s="147"/>
      <c r="AD350" s="147"/>
      <c r="AE350" s="147"/>
      <c r="AF350" s="147"/>
      <c r="AG350" s="147" t="s">
        <v>249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>
        <v>64</v>
      </c>
      <c r="B351" s="155" t="s">
        <v>570</v>
      </c>
      <c r="C351" s="195" t="s">
        <v>571</v>
      </c>
      <c r="D351" s="156" t="s">
        <v>0</v>
      </c>
      <c r="E351" s="189"/>
      <c r="F351" s="159"/>
      <c r="G351" s="158">
        <f>ROUND(E351*F351,2)</f>
        <v>0</v>
      </c>
      <c r="H351" s="159"/>
      <c r="I351" s="158">
        <f>ROUND(E351*H351,2)</f>
        <v>0</v>
      </c>
      <c r="J351" s="159"/>
      <c r="K351" s="158">
        <f>ROUND(E351*J351,2)</f>
        <v>0</v>
      </c>
      <c r="L351" s="158">
        <v>21</v>
      </c>
      <c r="M351" s="158">
        <f>G351*(1+L351/100)</f>
        <v>0</v>
      </c>
      <c r="N351" s="157">
        <v>0</v>
      </c>
      <c r="O351" s="157">
        <f>ROUND(E351*N351,2)</f>
        <v>0</v>
      </c>
      <c r="P351" s="157">
        <v>0</v>
      </c>
      <c r="Q351" s="157">
        <f>ROUND(E351*P351,2)</f>
        <v>0</v>
      </c>
      <c r="R351" s="158" t="s">
        <v>552</v>
      </c>
      <c r="S351" s="158" t="s">
        <v>172</v>
      </c>
      <c r="T351" s="158" t="s">
        <v>172</v>
      </c>
      <c r="U351" s="158">
        <v>0</v>
      </c>
      <c r="V351" s="158">
        <f>ROUND(E351*U351,2)</f>
        <v>0</v>
      </c>
      <c r="W351" s="158"/>
      <c r="X351" s="158" t="s">
        <v>510</v>
      </c>
      <c r="Y351" s="158" t="s">
        <v>174</v>
      </c>
      <c r="Z351" s="147"/>
      <c r="AA351" s="147"/>
      <c r="AB351" s="147"/>
      <c r="AC351" s="147"/>
      <c r="AD351" s="147"/>
      <c r="AE351" s="147"/>
      <c r="AF351" s="147"/>
      <c r="AG351" s="147" t="s">
        <v>511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">
      <c r="A352" s="154"/>
      <c r="B352" s="155"/>
      <c r="C352" s="258" t="s">
        <v>572</v>
      </c>
      <c r="D352" s="259"/>
      <c r="E352" s="259"/>
      <c r="F352" s="259"/>
      <c r="G352" s="259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177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x14ac:dyDescent="0.2">
      <c r="A353" s="167" t="s">
        <v>166</v>
      </c>
      <c r="B353" s="168" t="s">
        <v>117</v>
      </c>
      <c r="C353" s="190" t="s">
        <v>118</v>
      </c>
      <c r="D353" s="169"/>
      <c r="E353" s="170"/>
      <c r="F353" s="171"/>
      <c r="G353" s="171">
        <f>SUMIF(AG354:AG380,"&lt;&gt;NOR",G354:G380)</f>
        <v>0</v>
      </c>
      <c r="H353" s="171"/>
      <c r="I353" s="171">
        <f>SUM(I354:I380)</f>
        <v>0</v>
      </c>
      <c r="J353" s="171"/>
      <c r="K353" s="171">
        <f>SUM(K354:K380)</f>
        <v>0</v>
      </c>
      <c r="L353" s="171"/>
      <c r="M353" s="171">
        <f>SUM(M354:M380)</f>
        <v>0</v>
      </c>
      <c r="N353" s="170"/>
      <c r="O353" s="170">
        <f>SUM(O354:O380)</f>
        <v>2.06</v>
      </c>
      <c r="P353" s="170"/>
      <c r="Q353" s="170">
        <f>SUM(Q354:Q380)</f>
        <v>0</v>
      </c>
      <c r="R353" s="171"/>
      <c r="S353" s="171"/>
      <c r="T353" s="172"/>
      <c r="U353" s="166"/>
      <c r="V353" s="166">
        <f>SUM(V354:V380)</f>
        <v>113.98</v>
      </c>
      <c r="W353" s="166"/>
      <c r="X353" s="166"/>
      <c r="Y353" s="166"/>
      <c r="AG353" t="s">
        <v>167</v>
      </c>
    </row>
    <row r="354" spans="1:60" ht="22.5" outlineLevel="1" x14ac:dyDescent="0.2">
      <c r="A354" s="174">
        <v>65</v>
      </c>
      <c r="B354" s="175" t="s">
        <v>573</v>
      </c>
      <c r="C354" s="191" t="s">
        <v>574</v>
      </c>
      <c r="D354" s="176" t="s">
        <v>226</v>
      </c>
      <c r="E354" s="177">
        <v>170.67</v>
      </c>
      <c r="F354" s="178"/>
      <c r="G354" s="179">
        <f>ROUND(E354*F354,2)</f>
        <v>0</v>
      </c>
      <c r="H354" s="178"/>
      <c r="I354" s="179">
        <f>ROUND(E354*H354,2)</f>
        <v>0</v>
      </c>
      <c r="J354" s="178"/>
      <c r="K354" s="179">
        <f>ROUND(E354*J354,2)</f>
        <v>0</v>
      </c>
      <c r="L354" s="179">
        <v>21</v>
      </c>
      <c r="M354" s="179">
        <f>G354*(1+L354/100)</f>
        <v>0</v>
      </c>
      <c r="N354" s="177">
        <v>4.0000000000000003E-5</v>
      </c>
      <c r="O354" s="177">
        <f>ROUND(E354*N354,2)</f>
        <v>0.01</v>
      </c>
      <c r="P354" s="177">
        <v>0</v>
      </c>
      <c r="Q354" s="177">
        <f>ROUND(E354*P354,2)</f>
        <v>0</v>
      </c>
      <c r="R354" s="179" t="s">
        <v>575</v>
      </c>
      <c r="S354" s="179" t="s">
        <v>172</v>
      </c>
      <c r="T354" s="180" t="s">
        <v>172</v>
      </c>
      <c r="U354" s="158">
        <v>7.0000000000000007E-2</v>
      </c>
      <c r="V354" s="158">
        <f>ROUND(E354*U354,2)</f>
        <v>11.95</v>
      </c>
      <c r="W354" s="158"/>
      <c r="X354" s="158" t="s">
        <v>173</v>
      </c>
      <c r="Y354" s="158" t="s">
        <v>174</v>
      </c>
      <c r="Z354" s="147"/>
      <c r="AA354" s="147"/>
      <c r="AB354" s="147"/>
      <c r="AC354" s="147"/>
      <c r="AD354" s="147"/>
      <c r="AE354" s="147"/>
      <c r="AF354" s="147"/>
      <c r="AG354" s="147" t="s">
        <v>175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192" t="s">
        <v>576</v>
      </c>
      <c r="D355" s="160"/>
      <c r="E355" s="161">
        <v>9.3800000000000008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179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2" t="s">
        <v>577</v>
      </c>
      <c r="D356" s="160"/>
      <c r="E356" s="161">
        <v>11.31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179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2" t="s">
        <v>578</v>
      </c>
      <c r="D357" s="160"/>
      <c r="E357" s="161">
        <v>8.85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7"/>
      <c r="AA357" s="147"/>
      <c r="AB357" s="147"/>
      <c r="AC357" s="147"/>
      <c r="AD357" s="147"/>
      <c r="AE357" s="147"/>
      <c r="AF357" s="147"/>
      <c r="AG357" s="147" t="s">
        <v>179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92" t="s">
        <v>579</v>
      </c>
      <c r="D358" s="160"/>
      <c r="E358" s="161">
        <v>5.65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179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92" t="s">
        <v>580</v>
      </c>
      <c r="D359" s="160"/>
      <c r="E359" s="161">
        <v>11.23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179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92" t="s">
        <v>581</v>
      </c>
      <c r="D360" s="160"/>
      <c r="E360" s="161">
        <v>5.9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7"/>
      <c r="AA360" s="147"/>
      <c r="AB360" s="147"/>
      <c r="AC360" s="147"/>
      <c r="AD360" s="147"/>
      <c r="AE360" s="147"/>
      <c r="AF360" s="147"/>
      <c r="AG360" s="147" t="s">
        <v>179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92" t="s">
        <v>582</v>
      </c>
      <c r="D361" s="160"/>
      <c r="E361" s="161">
        <v>9.2100000000000009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179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92" t="s">
        <v>583</v>
      </c>
      <c r="D362" s="160"/>
      <c r="E362" s="161">
        <v>9.6999999999999993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179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92" t="s">
        <v>584</v>
      </c>
      <c r="D363" s="160"/>
      <c r="E363" s="161">
        <v>7.34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179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92" t="s">
        <v>585</v>
      </c>
      <c r="D364" s="160"/>
      <c r="E364" s="161">
        <v>9.6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179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92" t="s">
        <v>586</v>
      </c>
      <c r="D365" s="160"/>
      <c r="E365" s="161">
        <v>20.2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179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92" t="s">
        <v>587</v>
      </c>
      <c r="D366" s="160"/>
      <c r="E366" s="161">
        <v>9.3000000000000007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179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92" t="s">
        <v>588</v>
      </c>
      <c r="D367" s="160"/>
      <c r="E367" s="161">
        <v>9.61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179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92" t="s">
        <v>589</v>
      </c>
      <c r="D368" s="160"/>
      <c r="E368" s="161">
        <v>5.09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179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92" t="s">
        <v>590</v>
      </c>
      <c r="D369" s="160"/>
      <c r="E369" s="161">
        <v>9.6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7"/>
      <c r="AA369" s="147"/>
      <c r="AB369" s="147"/>
      <c r="AC369" s="147"/>
      <c r="AD369" s="147"/>
      <c r="AE369" s="147"/>
      <c r="AF369" s="147"/>
      <c r="AG369" s="147" t="s">
        <v>179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92" t="s">
        <v>591</v>
      </c>
      <c r="D370" s="160"/>
      <c r="E370" s="161">
        <v>23.7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179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92" t="s">
        <v>592</v>
      </c>
      <c r="D371" s="160"/>
      <c r="E371" s="161">
        <v>5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7"/>
      <c r="AA371" s="147"/>
      <c r="AB371" s="147"/>
      <c r="AC371" s="147"/>
      <c r="AD371" s="147"/>
      <c r="AE371" s="147"/>
      <c r="AF371" s="147"/>
      <c r="AG371" s="147" t="s">
        <v>179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74">
        <v>66</v>
      </c>
      <c r="B372" s="175" t="s">
        <v>593</v>
      </c>
      <c r="C372" s="191" t="s">
        <v>594</v>
      </c>
      <c r="D372" s="176" t="s">
        <v>194</v>
      </c>
      <c r="E372" s="177">
        <v>82.22</v>
      </c>
      <c r="F372" s="178"/>
      <c r="G372" s="179">
        <f>ROUND(E372*F372,2)</f>
        <v>0</v>
      </c>
      <c r="H372" s="178"/>
      <c r="I372" s="179">
        <f>ROUND(E372*H372,2)</f>
        <v>0</v>
      </c>
      <c r="J372" s="178"/>
      <c r="K372" s="179">
        <f>ROUND(E372*J372,2)</f>
        <v>0</v>
      </c>
      <c r="L372" s="179">
        <v>21</v>
      </c>
      <c r="M372" s="179">
        <f>G372*(1+L372/100)</f>
        <v>0</v>
      </c>
      <c r="N372" s="177">
        <v>2.8400000000000001E-3</v>
      </c>
      <c r="O372" s="177">
        <f>ROUND(E372*N372,2)</f>
        <v>0.23</v>
      </c>
      <c r="P372" s="177">
        <v>0</v>
      </c>
      <c r="Q372" s="177">
        <f>ROUND(E372*P372,2)</f>
        <v>0</v>
      </c>
      <c r="R372" s="179" t="s">
        <v>595</v>
      </c>
      <c r="S372" s="179" t="s">
        <v>172</v>
      </c>
      <c r="T372" s="180" t="s">
        <v>172</v>
      </c>
      <c r="U372" s="158">
        <v>1.24089</v>
      </c>
      <c r="V372" s="158">
        <f>ROUND(E372*U372,2)</f>
        <v>102.03</v>
      </c>
      <c r="W372" s="158"/>
      <c r="X372" s="158" t="s">
        <v>596</v>
      </c>
      <c r="Y372" s="158" t="s">
        <v>174</v>
      </c>
      <c r="Z372" s="147"/>
      <c r="AA372" s="147"/>
      <c r="AB372" s="147"/>
      <c r="AC372" s="147"/>
      <c r="AD372" s="147"/>
      <c r="AE372" s="147"/>
      <c r="AF372" s="147"/>
      <c r="AG372" s="147" t="s">
        <v>597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2" x14ac:dyDescent="0.2">
      <c r="A373" s="154"/>
      <c r="B373" s="155"/>
      <c r="C373" s="192" t="s">
        <v>598</v>
      </c>
      <c r="D373" s="160"/>
      <c r="E373" s="161">
        <v>22.79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179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92" t="s">
        <v>341</v>
      </c>
      <c r="D374" s="160"/>
      <c r="E374" s="161">
        <v>29.74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179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92" t="s">
        <v>342</v>
      </c>
      <c r="D375" s="160"/>
      <c r="E375" s="161">
        <v>29.69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179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22.5" outlineLevel="1" x14ac:dyDescent="0.2">
      <c r="A376" s="174">
        <v>67</v>
      </c>
      <c r="B376" s="175" t="s">
        <v>599</v>
      </c>
      <c r="C376" s="191" t="s">
        <v>600</v>
      </c>
      <c r="D376" s="176" t="s">
        <v>194</v>
      </c>
      <c r="E376" s="177">
        <v>94.552999999999997</v>
      </c>
      <c r="F376" s="178"/>
      <c r="G376" s="179">
        <f>ROUND(E376*F376,2)</f>
        <v>0</v>
      </c>
      <c r="H376" s="178"/>
      <c r="I376" s="179">
        <f>ROUND(E376*H376,2)</f>
        <v>0</v>
      </c>
      <c r="J376" s="178"/>
      <c r="K376" s="179">
        <f>ROUND(E376*J376,2)</f>
        <v>0</v>
      </c>
      <c r="L376" s="179">
        <v>21</v>
      </c>
      <c r="M376" s="179">
        <f>G376*(1+L376/100)</f>
        <v>0</v>
      </c>
      <c r="N376" s="177">
        <v>1.9199999999999998E-2</v>
      </c>
      <c r="O376" s="177">
        <f>ROUND(E376*N376,2)</f>
        <v>1.82</v>
      </c>
      <c r="P376" s="177">
        <v>0</v>
      </c>
      <c r="Q376" s="177">
        <f>ROUND(E376*P376,2)</f>
        <v>0</v>
      </c>
      <c r="R376" s="179" t="s">
        <v>247</v>
      </c>
      <c r="S376" s="179" t="s">
        <v>172</v>
      </c>
      <c r="T376" s="180" t="s">
        <v>172</v>
      </c>
      <c r="U376" s="158">
        <v>0</v>
      </c>
      <c r="V376" s="158">
        <f>ROUND(E376*U376,2)</f>
        <v>0</v>
      </c>
      <c r="W376" s="158"/>
      <c r="X376" s="158" t="s">
        <v>248</v>
      </c>
      <c r="Y376" s="158" t="s">
        <v>174</v>
      </c>
      <c r="Z376" s="147"/>
      <c r="AA376" s="147"/>
      <c r="AB376" s="147"/>
      <c r="AC376" s="147"/>
      <c r="AD376" s="147"/>
      <c r="AE376" s="147"/>
      <c r="AF376" s="147"/>
      <c r="AG376" s="147" t="s">
        <v>249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4"/>
      <c r="B377" s="155"/>
      <c r="C377" s="192" t="s">
        <v>601</v>
      </c>
      <c r="D377" s="160"/>
      <c r="E377" s="161">
        <v>82.22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7"/>
      <c r="AA377" s="147"/>
      <c r="AB377" s="147"/>
      <c r="AC377" s="147"/>
      <c r="AD377" s="147"/>
      <c r="AE377" s="147"/>
      <c r="AF377" s="147"/>
      <c r="AG377" s="147" t="s">
        <v>179</v>
      </c>
      <c r="AH377" s="147">
        <v>5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96" t="s">
        <v>602</v>
      </c>
      <c r="D378" s="164"/>
      <c r="E378" s="165">
        <v>12.333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179</v>
      </c>
      <c r="AH378" s="147">
        <v>4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>
        <v>68</v>
      </c>
      <c r="B379" s="155" t="s">
        <v>603</v>
      </c>
      <c r="C379" s="195" t="s">
        <v>604</v>
      </c>
      <c r="D379" s="156" t="s">
        <v>0</v>
      </c>
      <c r="E379" s="189"/>
      <c r="F379" s="159"/>
      <c r="G379" s="158">
        <f>ROUND(E379*F379,2)</f>
        <v>0</v>
      </c>
      <c r="H379" s="159"/>
      <c r="I379" s="158">
        <f>ROUND(E379*H379,2)</f>
        <v>0</v>
      </c>
      <c r="J379" s="159"/>
      <c r="K379" s="158">
        <f>ROUND(E379*J379,2)</f>
        <v>0</v>
      </c>
      <c r="L379" s="158">
        <v>21</v>
      </c>
      <c r="M379" s="158">
        <f>G379*(1+L379/100)</f>
        <v>0</v>
      </c>
      <c r="N379" s="157">
        <v>0</v>
      </c>
      <c r="O379" s="157">
        <f>ROUND(E379*N379,2)</f>
        <v>0</v>
      </c>
      <c r="P379" s="157">
        <v>0</v>
      </c>
      <c r="Q379" s="157">
        <f>ROUND(E379*P379,2)</f>
        <v>0</v>
      </c>
      <c r="R379" s="158" t="s">
        <v>575</v>
      </c>
      <c r="S379" s="158" t="s">
        <v>172</v>
      </c>
      <c r="T379" s="158" t="s">
        <v>172</v>
      </c>
      <c r="U379" s="158">
        <v>0</v>
      </c>
      <c r="V379" s="158">
        <f>ROUND(E379*U379,2)</f>
        <v>0</v>
      </c>
      <c r="W379" s="158"/>
      <c r="X379" s="158" t="s">
        <v>510</v>
      </c>
      <c r="Y379" s="158" t="s">
        <v>174</v>
      </c>
      <c r="Z379" s="147"/>
      <c r="AA379" s="147"/>
      <c r="AB379" s="147"/>
      <c r="AC379" s="147"/>
      <c r="AD379" s="147"/>
      <c r="AE379" s="147"/>
      <c r="AF379" s="147"/>
      <c r="AG379" s="147" t="s">
        <v>511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4"/>
      <c r="B380" s="155"/>
      <c r="C380" s="258" t="s">
        <v>572</v>
      </c>
      <c r="D380" s="259"/>
      <c r="E380" s="259"/>
      <c r="F380" s="259"/>
      <c r="G380" s="259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177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x14ac:dyDescent="0.2">
      <c r="A381" s="167" t="s">
        <v>166</v>
      </c>
      <c r="B381" s="168" t="s">
        <v>119</v>
      </c>
      <c r="C381" s="190" t="s">
        <v>120</v>
      </c>
      <c r="D381" s="169"/>
      <c r="E381" s="170"/>
      <c r="F381" s="171"/>
      <c r="G381" s="171">
        <f>SUMIF(AG382:AG393,"&lt;&gt;NOR",G382:G393)</f>
        <v>0</v>
      </c>
      <c r="H381" s="171"/>
      <c r="I381" s="171">
        <f>SUM(I382:I393)</f>
        <v>0</v>
      </c>
      <c r="J381" s="171"/>
      <c r="K381" s="171">
        <f>SUM(K382:K393)</f>
        <v>0</v>
      </c>
      <c r="L381" s="171"/>
      <c r="M381" s="171">
        <f>SUM(M382:M393)</f>
        <v>0</v>
      </c>
      <c r="N381" s="170"/>
      <c r="O381" s="170">
        <f>SUM(O382:O393)</f>
        <v>0.12000000000000001</v>
      </c>
      <c r="P381" s="170"/>
      <c r="Q381" s="170">
        <f>SUM(Q382:Q393)</f>
        <v>0.01</v>
      </c>
      <c r="R381" s="171"/>
      <c r="S381" s="171"/>
      <c r="T381" s="172"/>
      <c r="U381" s="166"/>
      <c r="V381" s="166">
        <f>SUM(V382:V393)</f>
        <v>15.3</v>
      </c>
      <c r="W381" s="166"/>
      <c r="X381" s="166"/>
      <c r="Y381" s="166"/>
      <c r="AG381" t="s">
        <v>167</v>
      </c>
    </row>
    <row r="382" spans="1:60" outlineLevel="1" x14ac:dyDescent="0.2">
      <c r="A382" s="174">
        <v>69</v>
      </c>
      <c r="B382" s="175" t="s">
        <v>605</v>
      </c>
      <c r="C382" s="191" t="s">
        <v>606</v>
      </c>
      <c r="D382" s="176" t="s">
        <v>226</v>
      </c>
      <c r="E382" s="177">
        <v>14.28</v>
      </c>
      <c r="F382" s="178"/>
      <c r="G382" s="179">
        <f>ROUND(E382*F382,2)</f>
        <v>0</v>
      </c>
      <c r="H382" s="178"/>
      <c r="I382" s="179">
        <f>ROUND(E382*H382,2)</f>
        <v>0</v>
      </c>
      <c r="J382" s="178"/>
      <c r="K382" s="179">
        <f>ROUND(E382*J382,2)</f>
        <v>0</v>
      </c>
      <c r="L382" s="179">
        <v>21</v>
      </c>
      <c r="M382" s="179">
        <f>G382*(1+L382/100)</f>
        <v>0</v>
      </c>
      <c r="N382" s="177">
        <v>0</v>
      </c>
      <c r="O382" s="177">
        <f>ROUND(E382*N382,2)</f>
        <v>0</v>
      </c>
      <c r="P382" s="177">
        <v>8.0000000000000007E-5</v>
      </c>
      <c r="Q382" s="177">
        <f>ROUND(E382*P382,2)</f>
        <v>0</v>
      </c>
      <c r="R382" s="179" t="s">
        <v>607</v>
      </c>
      <c r="S382" s="179" t="s">
        <v>172</v>
      </c>
      <c r="T382" s="180" t="s">
        <v>172</v>
      </c>
      <c r="U382" s="158">
        <v>3.5000000000000003E-2</v>
      </c>
      <c r="V382" s="158">
        <f>ROUND(E382*U382,2)</f>
        <v>0.5</v>
      </c>
      <c r="W382" s="158"/>
      <c r="X382" s="158" t="s">
        <v>173</v>
      </c>
      <c r="Y382" s="158" t="s">
        <v>174</v>
      </c>
      <c r="Z382" s="147"/>
      <c r="AA382" s="147"/>
      <c r="AB382" s="147"/>
      <c r="AC382" s="147"/>
      <c r="AD382" s="147"/>
      <c r="AE382" s="147"/>
      <c r="AF382" s="147"/>
      <c r="AG382" s="147" t="s">
        <v>175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92" t="s">
        <v>608</v>
      </c>
      <c r="D383" s="160"/>
      <c r="E383" s="161">
        <v>14.28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179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ht="22.5" outlineLevel="1" x14ac:dyDescent="0.2">
      <c r="A384" s="174">
        <v>70</v>
      </c>
      <c r="B384" s="175" t="s">
        <v>609</v>
      </c>
      <c r="C384" s="191" t="s">
        <v>610</v>
      </c>
      <c r="D384" s="176" t="s">
        <v>194</v>
      </c>
      <c r="E384" s="177">
        <v>12.61</v>
      </c>
      <c r="F384" s="178"/>
      <c r="G384" s="179">
        <f>ROUND(E384*F384,2)</f>
        <v>0</v>
      </c>
      <c r="H384" s="178"/>
      <c r="I384" s="179">
        <f>ROUND(E384*H384,2)</f>
        <v>0</v>
      </c>
      <c r="J384" s="178"/>
      <c r="K384" s="179">
        <f>ROUND(E384*J384,2)</f>
        <v>0</v>
      </c>
      <c r="L384" s="179">
        <v>21</v>
      </c>
      <c r="M384" s="179">
        <f>G384*(1+L384/100)</f>
        <v>0</v>
      </c>
      <c r="N384" s="177">
        <v>0</v>
      </c>
      <c r="O384" s="177">
        <f>ROUND(E384*N384,2)</f>
        <v>0</v>
      </c>
      <c r="P384" s="177">
        <v>1E-3</v>
      </c>
      <c r="Q384" s="177">
        <f>ROUND(E384*P384,2)</f>
        <v>0.01</v>
      </c>
      <c r="R384" s="179" t="s">
        <v>607</v>
      </c>
      <c r="S384" s="179" t="s">
        <v>172</v>
      </c>
      <c r="T384" s="180" t="s">
        <v>172</v>
      </c>
      <c r="U384" s="158">
        <v>0.115</v>
      </c>
      <c r="V384" s="158">
        <f>ROUND(E384*U384,2)</f>
        <v>1.45</v>
      </c>
      <c r="W384" s="158"/>
      <c r="X384" s="158" t="s">
        <v>173</v>
      </c>
      <c r="Y384" s="158" t="s">
        <v>174</v>
      </c>
      <c r="Z384" s="147"/>
      <c r="AA384" s="147"/>
      <c r="AB384" s="147"/>
      <c r="AC384" s="147"/>
      <c r="AD384" s="147"/>
      <c r="AE384" s="147"/>
      <c r="AF384" s="147"/>
      <c r="AG384" s="147" t="s">
        <v>175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2" x14ac:dyDescent="0.2">
      <c r="A385" s="154"/>
      <c r="B385" s="155"/>
      <c r="C385" s="192" t="s">
        <v>611</v>
      </c>
      <c r="D385" s="160"/>
      <c r="E385" s="161">
        <v>12.61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179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74">
        <v>71</v>
      </c>
      <c r="B386" s="175" t="s">
        <v>612</v>
      </c>
      <c r="C386" s="191" t="s">
        <v>613</v>
      </c>
      <c r="D386" s="176" t="s">
        <v>194</v>
      </c>
      <c r="E386" s="177">
        <v>12.61</v>
      </c>
      <c r="F386" s="178"/>
      <c r="G386" s="179">
        <f>ROUND(E386*F386,2)</f>
        <v>0</v>
      </c>
      <c r="H386" s="178"/>
      <c r="I386" s="179">
        <f>ROUND(E386*H386,2)</f>
        <v>0</v>
      </c>
      <c r="J386" s="178"/>
      <c r="K386" s="179">
        <f>ROUND(E386*J386,2)</f>
        <v>0</v>
      </c>
      <c r="L386" s="179">
        <v>21</v>
      </c>
      <c r="M386" s="179">
        <f>G386*(1+L386/100)</f>
        <v>0</v>
      </c>
      <c r="N386" s="177">
        <v>5.9300000000000004E-3</v>
      </c>
      <c r="O386" s="177">
        <f>ROUND(E386*N386,2)</f>
        <v>7.0000000000000007E-2</v>
      </c>
      <c r="P386" s="177">
        <v>0</v>
      </c>
      <c r="Q386" s="177">
        <f>ROUND(E386*P386,2)</f>
        <v>0</v>
      </c>
      <c r="R386" s="179" t="s">
        <v>614</v>
      </c>
      <c r="S386" s="179" t="s">
        <v>172</v>
      </c>
      <c r="T386" s="180" t="s">
        <v>172</v>
      </c>
      <c r="U386" s="158">
        <v>0.4</v>
      </c>
      <c r="V386" s="158">
        <f>ROUND(E386*U386,2)</f>
        <v>5.04</v>
      </c>
      <c r="W386" s="158"/>
      <c r="X386" s="158" t="s">
        <v>173</v>
      </c>
      <c r="Y386" s="158" t="s">
        <v>174</v>
      </c>
      <c r="Z386" s="147"/>
      <c r="AA386" s="147"/>
      <c r="AB386" s="147"/>
      <c r="AC386" s="147"/>
      <c r="AD386" s="147"/>
      <c r="AE386" s="147"/>
      <c r="AF386" s="147"/>
      <c r="AG386" s="147" t="s">
        <v>175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256" t="s">
        <v>615</v>
      </c>
      <c r="D387" s="257"/>
      <c r="E387" s="257"/>
      <c r="F387" s="257"/>
      <c r="G387" s="257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177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2" x14ac:dyDescent="0.2">
      <c r="A388" s="154"/>
      <c r="B388" s="155"/>
      <c r="C388" s="192" t="s">
        <v>611</v>
      </c>
      <c r="D388" s="160"/>
      <c r="E388" s="161">
        <v>12.61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179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22.5" outlineLevel="1" x14ac:dyDescent="0.2">
      <c r="A389" s="174">
        <v>72</v>
      </c>
      <c r="B389" s="175" t="s">
        <v>616</v>
      </c>
      <c r="C389" s="191" t="s">
        <v>617</v>
      </c>
      <c r="D389" s="176" t="s">
        <v>194</v>
      </c>
      <c r="E389" s="177">
        <v>12.61</v>
      </c>
      <c r="F389" s="178"/>
      <c r="G389" s="179">
        <f>ROUND(E389*F389,2)</f>
        <v>0</v>
      </c>
      <c r="H389" s="178"/>
      <c r="I389" s="179">
        <f>ROUND(E389*H389,2)</f>
        <v>0</v>
      </c>
      <c r="J389" s="178"/>
      <c r="K389" s="179">
        <f>ROUND(E389*J389,2)</f>
        <v>0</v>
      </c>
      <c r="L389" s="179">
        <v>21</v>
      </c>
      <c r="M389" s="179">
        <f>G389*(1+L389/100)</f>
        <v>0</v>
      </c>
      <c r="N389" s="177">
        <v>3.6099999999999999E-3</v>
      </c>
      <c r="O389" s="177">
        <f>ROUND(E389*N389,2)</f>
        <v>0.05</v>
      </c>
      <c r="P389" s="177">
        <v>0</v>
      </c>
      <c r="Q389" s="177">
        <f>ROUND(E389*P389,2)</f>
        <v>0</v>
      </c>
      <c r="R389" s="179" t="s">
        <v>595</v>
      </c>
      <c r="S389" s="179" t="s">
        <v>172</v>
      </c>
      <c r="T389" s="180" t="s">
        <v>172</v>
      </c>
      <c r="U389" s="158">
        <v>0.65937999999999997</v>
      </c>
      <c r="V389" s="158">
        <f>ROUND(E389*U389,2)</f>
        <v>8.31</v>
      </c>
      <c r="W389" s="158"/>
      <c r="X389" s="158" t="s">
        <v>596</v>
      </c>
      <c r="Y389" s="158" t="s">
        <v>174</v>
      </c>
      <c r="Z389" s="147"/>
      <c r="AA389" s="147"/>
      <c r="AB389" s="147"/>
      <c r="AC389" s="147"/>
      <c r="AD389" s="147"/>
      <c r="AE389" s="147"/>
      <c r="AF389" s="147"/>
      <c r="AG389" s="147" t="s">
        <v>597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22.5" outlineLevel="2" x14ac:dyDescent="0.2">
      <c r="A390" s="154"/>
      <c r="B390" s="155"/>
      <c r="C390" s="256" t="s">
        <v>618</v>
      </c>
      <c r="D390" s="257"/>
      <c r="E390" s="257"/>
      <c r="F390" s="257"/>
      <c r="G390" s="257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177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88" t="str">
        <f>C390</f>
        <v>lepení a dodávka podlahoviny z PVC, bez podkladu. Svaření podlahoviny. Dodávka a lepení podlahových soklíků z měkčeného PVC. Pastování a vyleštění podlah.</v>
      </c>
      <c r="BB390" s="147"/>
      <c r="BC390" s="147"/>
      <c r="BD390" s="147"/>
      <c r="BE390" s="147"/>
      <c r="BF390" s="147"/>
      <c r="BG390" s="147"/>
      <c r="BH390" s="147"/>
    </row>
    <row r="391" spans="1:60" outlineLevel="2" x14ac:dyDescent="0.2">
      <c r="A391" s="154"/>
      <c r="B391" s="155"/>
      <c r="C391" s="192" t="s">
        <v>611</v>
      </c>
      <c r="D391" s="160"/>
      <c r="E391" s="161">
        <v>12.61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7"/>
      <c r="AA391" s="147"/>
      <c r="AB391" s="147"/>
      <c r="AC391" s="147"/>
      <c r="AD391" s="147"/>
      <c r="AE391" s="147"/>
      <c r="AF391" s="147"/>
      <c r="AG391" s="147" t="s">
        <v>179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>
        <v>73</v>
      </c>
      <c r="B392" s="155" t="s">
        <v>619</v>
      </c>
      <c r="C392" s="195" t="s">
        <v>620</v>
      </c>
      <c r="D392" s="156" t="s">
        <v>0</v>
      </c>
      <c r="E392" s="189"/>
      <c r="F392" s="159"/>
      <c r="G392" s="158">
        <f>ROUND(E392*F392,2)</f>
        <v>0</v>
      </c>
      <c r="H392" s="159"/>
      <c r="I392" s="158">
        <f>ROUND(E392*H392,2)</f>
        <v>0</v>
      </c>
      <c r="J392" s="159"/>
      <c r="K392" s="158">
        <f>ROUND(E392*J392,2)</f>
        <v>0</v>
      </c>
      <c r="L392" s="158">
        <v>21</v>
      </c>
      <c r="M392" s="158">
        <f>G392*(1+L392/100)</f>
        <v>0</v>
      </c>
      <c r="N392" s="157">
        <v>0</v>
      </c>
      <c r="O392" s="157">
        <f>ROUND(E392*N392,2)</f>
        <v>0</v>
      </c>
      <c r="P392" s="157">
        <v>0</v>
      </c>
      <c r="Q392" s="157">
        <f>ROUND(E392*P392,2)</f>
        <v>0</v>
      </c>
      <c r="R392" s="158" t="s">
        <v>607</v>
      </c>
      <c r="S392" s="158" t="s">
        <v>172</v>
      </c>
      <c r="T392" s="158" t="s">
        <v>172</v>
      </c>
      <c r="U392" s="158">
        <v>0</v>
      </c>
      <c r="V392" s="158">
        <f>ROUND(E392*U392,2)</f>
        <v>0</v>
      </c>
      <c r="W392" s="158"/>
      <c r="X392" s="158" t="s">
        <v>510</v>
      </c>
      <c r="Y392" s="158" t="s">
        <v>174</v>
      </c>
      <c r="Z392" s="147"/>
      <c r="AA392" s="147"/>
      <c r="AB392" s="147"/>
      <c r="AC392" s="147"/>
      <c r="AD392" s="147"/>
      <c r="AE392" s="147"/>
      <c r="AF392" s="147"/>
      <c r="AG392" s="147" t="s">
        <v>511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">
      <c r="A393" s="154"/>
      <c r="B393" s="155"/>
      <c r="C393" s="258" t="s">
        <v>549</v>
      </c>
      <c r="D393" s="259"/>
      <c r="E393" s="259"/>
      <c r="F393" s="259"/>
      <c r="G393" s="259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177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x14ac:dyDescent="0.2">
      <c r="A394" s="167" t="s">
        <v>166</v>
      </c>
      <c r="B394" s="168" t="s">
        <v>121</v>
      </c>
      <c r="C394" s="190" t="s">
        <v>122</v>
      </c>
      <c r="D394" s="169"/>
      <c r="E394" s="170"/>
      <c r="F394" s="171"/>
      <c r="G394" s="171">
        <f>SUMIF(AG395:AG444,"&lt;&gt;NOR",G395:G444)</f>
        <v>0</v>
      </c>
      <c r="H394" s="171"/>
      <c r="I394" s="171">
        <f>SUM(I395:I444)</f>
        <v>0</v>
      </c>
      <c r="J394" s="171"/>
      <c r="K394" s="171">
        <f>SUM(K395:K444)</f>
        <v>0</v>
      </c>
      <c r="L394" s="171"/>
      <c r="M394" s="171">
        <f>SUM(M395:M444)</f>
        <v>0</v>
      </c>
      <c r="N394" s="170"/>
      <c r="O394" s="170">
        <f>SUM(O395:O444)</f>
        <v>25.31</v>
      </c>
      <c r="P394" s="170"/>
      <c r="Q394" s="170">
        <f>SUM(Q395:Q444)</f>
        <v>0</v>
      </c>
      <c r="R394" s="171"/>
      <c r="S394" s="171"/>
      <c r="T394" s="172"/>
      <c r="U394" s="166"/>
      <c r="V394" s="166">
        <f>SUM(V395:V444)</f>
        <v>466.17</v>
      </c>
      <c r="W394" s="166"/>
      <c r="X394" s="166"/>
      <c r="Y394" s="166"/>
      <c r="AG394" t="s">
        <v>167</v>
      </c>
    </row>
    <row r="395" spans="1:60" ht="22.5" outlineLevel="1" x14ac:dyDescent="0.2">
      <c r="A395" s="174">
        <v>74</v>
      </c>
      <c r="B395" s="175" t="s">
        <v>573</v>
      </c>
      <c r="C395" s="191" t="s">
        <v>574</v>
      </c>
      <c r="D395" s="176" t="s">
        <v>226</v>
      </c>
      <c r="E395" s="177">
        <v>265.60000000000002</v>
      </c>
      <c r="F395" s="178"/>
      <c r="G395" s="179">
        <f>ROUND(E395*F395,2)</f>
        <v>0</v>
      </c>
      <c r="H395" s="178"/>
      <c r="I395" s="179">
        <f>ROUND(E395*H395,2)</f>
        <v>0</v>
      </c>
      <c r="J395" s="178"/>
      <c r="K395" s="179">
        <f>ROUND(E395*J395,2)</f>
        <v>0</v>
      </c>
      <c r="L395" s="179">
        <v>21</v>
      </c>
      <c r="M395" s="179">
        <f>G395*(1+L395/100)</f>
        <v>0</v>
      </c>
      <c r="N395" s="177">
        <v>4.0000000000000003E-5</v>
      </c>
      <c r="O395" s="177">
        <f>ROUND(E395*N395,2)</f>
        <v>0.01</v>
      </c>
      <c r="P395" s="177">
        <v>0</v>
      </c>
      <c r="Q395" s="177">
        <f>ROUND(E395*P395,2)</f>
        <v>0</v>
      </c>
      <c r="R395" s="179" t="s">
        <v>575</v>
      </c>
      <c r="S395" s="179" t="s">
        <v>172</v>
      </c>
      <c r="T395" s="180" t="s">
        <v>172</v>
      </c>
      <c r="U395" s="158">
        <v>7.0000000000000007E-2</v>
      </c>
      <c r="V395" s="158">
        <f>ROUND(E395*U395,2)</f>
        <v>18.59</v>
      </c>
      <c r="W395" s="158"/>
      <c r="X395" s="158" t="s">
        <v>173</v>
      </c>
      <c r="Y395" s="158" t="s">
        <v>174</v>
      </c>
      <c r="Z395" s="147"/>
      <c r="AA395" s="147"/>
      <c r="AB395" s="147"/>
      <c r="AC395" s="147"/>
      <c r="AD395" s="147"/>
      <c r="AE395" s="147"/>
      <c r="AF395" s="147"/>
      <c r="AG395" s="147" t="s">
        <v>175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192" t="s">
        <v>621</v>
      </c>
      <c r="D396" s="160"/>
      <c r="E396" s="161">
        <v>89.6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179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92" t="s">
        <v>622</v>
      </c>
      <c r="D397" s="160"/>
      <c r="E397" s="161">
        <v>74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179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92" t="s">
        <v>623</v>
      </c>
      <c r="D398" s="160"/>
      <c r="E398" s="161">
        <v>102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179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74">
        <v>75</v>
      </c>
      <c r="B399" s="175" t="s">
        <v>624</v>
      </c>
      <c r="C399" s="191" t="s">
        <v>625</v>
      </c>
      <c r="D399" s="176" t="s">
        <v>226</v>
      </c>
      <c r="E399" s="177">
        <v>170.67</v>
      </c>
      <c r="F399" s="178"/>
      <c r="G399" s="179">
        <f>ROUND(E399*F399,2)</f>
        <v>0</v>
      </c>
      <c r="H399" s="178"/>
      <c r="I399" s="179">
        <f>ROUND(E399*H399,2)</f>
        <v>0</v>
      </c>
      <c r="J399" s="178"/>
      <c r="K399" s="179">
        <f>ROUND(E399*J399,2)</f>
        <v>0</v>
      </c>
      <c r="L399" s="179">
        <v>21</v>
      </c>
      <c r="M399" s="179">
        <f>G399*(1+L399/100)</f>
        <v>0</v>
      </c>
      <c r="N399" s="177">
        <v>1.7000000000000001E-4</v>
      </c>
      <c r="O399" s="177">
        <f>ROUND(E399*N399,2)</f>
        <v>0.03</v>
      </c>
      <c r="P399" s="177">
        <v>0</v>
      </c>
      <c r="Q399" s="177">
        <f>ROUND(E399*P399,2)</f>
        <v>0</v>
      </c>
      <c r="R399" s="179" t="s">
        <v>575</v>
      </c>
      <c r="S399" s="179" t="s">
        <v>172</v>
      </c>
      <c r="T399" s="180" t="s">
        <v>172</v>
      </c>
      <c r="U399" s="158">
        <v>0.12</v>
      </c>
      <c r="V399" s="158">
        <f>ROUND(E399*U399,2)</f>
        <v>20.48</v>
      </c>
      <c r="W399" s="158"/>
      <c r="X399" s="158" t="s">
        <v>173</v>
      </c>
      <c r="Y399" s="158" t="s">
        <v>174</v>
      </c>
      <c r="Z399" s="147"/>
      <c r="AA399" s="147"/>
      <c r="AB399" s="147"/>
      <c r="AC399" s="147"/>
      <c r="AD399" s="147"/>
      <c r="AE399" s="147"/>
      <c r="AF399" s="147"/>
      <c r="AG399" s="147" t="s">
        <v>175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">
      <c r="A400" s="154"/>
      <c r="B400" s="155"/>
      <c r="C400" s="192" t="s">
        <v>576</v>
      </c>
      <c r="D400" s="160"/>
      <c r="E400" s="161">
        <v>9.3800000000000008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7"/>
      <c r="AA400" s="147"/>
      <c r="AB400" s="147"/>
      <c r="AC400" s="147"/>
      <c r="AD400" s="147"/>
      <c r="AE400" s="147"/>
      <c r="AF400" s="147"/>
      <c r="AG400" s="147" t="s">
        <v>179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92" t="s">
        <v>577</v>
      </c>
      <c r="D401" s="160"/>
      <c r="E401" s="161">
        <v>11.31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7"/>
      <c r="AA401" s="147"/>
      <c r="AB401" s="147"/>
      <c r="AC401" s="147"/>
      <c r="AD401" s="147"/>
      <c r="AE401" s="147"/>
      <c r="AF401" s="147"/>
      <c r="AG401" s="147" t="s">
        <v>179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92" t="s">
        <v>578</v>
      </c>
      <c r="D402" s="160"/>
      <c r="E402" s="161">
        <v>8.85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179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92" t="s">
        <v>579</v>
      </c>
      <c r="D403" s="160"/>
      <c r="E403" s="161">
        <v>5.65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7"/>
      <c r="AA403" s="147"/>
      <c r="AB403" s="147"/>
      <c r="AC403" s="147"/>
      <c r="AD403" s="147"/>
      <c r="AE403" s="147"/>
      <c r="AF403" s="147"/>
      <c r="AG403" s="147" t="s">
        <v>179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192" t="s">
        <v>580</v>
      </c>
      <c r="D404" s="160"/>
      <c r="E404" s="161">
        <v>11.23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7"/>
      <c r="AA404" s="147"/>
      <c r="AB404" s="147"/>
      <c r="AC404" s="147"/>
      <c r="AD404" s="147"/>
      <c r="AE404" s="147"/>
      <c r="AF404" s="147"/>
      <c r="AG404" s="147" t="s">
        <v>179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4"/>
      <c r="B405" s="155"/>
      <c r="C405" s="192" t="s">
        <v>581</v>
      </c>
      <c r="D405" s="160"/>
      <c r="E405" s="161">
        <v>5.9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179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92" t="s">
        <v>582</v>
      </c>
      <c r="D406" s="160"/>
      <c r="E406" s="161">
        <v>9.2100000000000009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179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92" t="s">
        <v>583</v>
      </c>
      <c r="D407" s="160"/>
      <c r="E407" s="161">
        <v>9.6999999999999993</v>
      </c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7"/>
      <c r="AA407" s="147"/>
      <c r="AB407" s="147"/>
      <c r="AC407" s="147"/>
      <c r="AD407" s="147"/>
      <c r="AE407" s="147"/>
      <c r="AF407" s="147"/>
      <c r="AG407" s="147" t="s">
        <v>179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92" t="s">
        <v>584</v>
      </c>
      <c r="D408" s="160"/>
      <c r="E408" s="161">
        <v>7.34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179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92" t="s">
        <v>585</v>
      </c>
      <c r="D409" s="160"/>
      <c r="E409" s="161">
        <v>9.6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179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92" t="s">
        <v>586</v>
      </c>
      <c r="D410" s="160"/>
      <c r="E410" s="161">
        <v>20.2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7"/>
      <c r="AA410" s="147"/>
      <c r="AB410" s="147"/>
      <c r="AC410" s="147"/>
      <c r="AD410" s="147"/>
      <c r="AE410" s="147"/>
      <c r="AF410" s="147"/>
      <c r="AG410" s="147" t="s">
        <v>179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92" t="s">
        <v>587</v>
      </c>
      <c r="D411" s="160"/>
      <c r="E411" s="161">
        <v>9.3000000000000007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179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92" t="s">
        <v>588</v>
      </c>
      <c r="D412" s="160"/>
      <c r="E412" s="161">
        <v>9.61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179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92" t="s">
        <v>589</v>
      </c>
      <c r="D413" s="160"/>
      <c r="E413" s="161">
        <v>5.09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7"/>
      <c r="AA413" s="147"/>
      <c r="AB413" s="147"/>
      <c r="AC413" s="147"/>
      <c r="AD413" s="147"/>
      <c r="AE413" s="147"/>
      <c r="AF413" s="147"/>
      <c r="AG413" s="147" t="s">
        <v>179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92" t="s">
        <v>590</v>
      </c>
      <c r="D414" s="160"/>
      <c r="E414" s="161">
        <v>9.6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179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92" t="s">
        <v>591</v>
      </c>
      <c r="D415" s="160"/>
      <c r="E415" s="161">
        <v>23.7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179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92" t="s">
        <v>592</v>
      </c>
      <c r="D416" s="160"/>
      <c r="E416" s="161">
        <v>5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179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74">
        <v>76</v>
      </c>
      <c r="B417" s="175" t="s">
        <v>626</v>
      </c>
      <c r="C417" s="191" t="s">
        <v>627</v>
      </c>
      <c r="D417" s="176" t="s">
        <v>194</v>
      </c>
      <c r="E417" s="177">
        <v>309.50700000000001</v>
      </c>
      <c r="F417" s="178"/>
      <c r="G417" s="179">
        <f>ROUND(E417*F417,2)</f>
        <v>0</v>
      </c>
      <c r="H417" s="178"/>
      <c r="I417" s="179">
        <f>ROUND(E417*H417,2)</f>
        <v>0</v>
      </c>
      <c r="J417" s="178"/>
      <c r="K417" s="179">
        <f>ROUND(E417*J417,2)</f>
        <v>0</v>
      </c>
      <c r="L417" s="179">
        <v>21</v>
      </c>
      <c r="M417" s="179">
        <f>G417*(1+L417/100)</f>
        <v>0</v>
      </c>
      <c r="N417" s="177">
        <v>6.6949999999999996E-2</v>
      </c>
      <c r="O417" s="177">
        <f>ROUND(E417*N417,2)</f>
        <v>20.72</v>
      </c>
      <c r="P417" s="177">
        <v>0</v>
      </c>
      <c r="Q417" s="177">
        <f>ROUND(E417*P417,2)</f>
        <v>0</v>
      </c>
      <c r="R417" s="179" t="s">
        <v>595</v>
      </c>
      <c r="S417" s="179" t="s">
        <v>172</v>
      </c>
      <c r="T417" s="180" t="s">
        <v>172</v>
      </c>
      <c r="U417" s="158">
        <v>1.3799399999999999</v>
      </c>
      <c r="V417" s="158">
        <f>ROUND(E417*U417,2)</f>
        <v>427.1</v>
      </c>
      <c r="W417" s="158"/>
      <c r="X417" s="158" t="s">
        <v>596</v>
      </c>
      <c r="Y417" s="158" t="s">
        <v>174</v>
      </c>
      <c r="Z417" s="147"/>
      <c r="AA417" s="147"/>
      <c r="AB417" s="147"/>
      <c r="AC417" s="147"/>
      <c r="AD417" s="147"/>
      <c r="AE417" s="147"/>
      <c r="AF417" s="147"/>
      <c r="AG417" s="147" t="s">
        <v>597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2" x14ac:dyDescent="0.2">
      <c r="A418" s="154"/>
      <c r="B418" s="155"/>
      <c r="C418" s="256" t="s">
        <v>628</v>
      </c>
      <c r="D418" s="257"/>
      <c r="E418" s="257"/>
      <c r="F418" s="257"/>
      <c r="G418" s="257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177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88" t="str">
        <f>C418</f>
        <v>z dlaždic keramických kladených do malty, včetně spárování a podílu práce v omezeném prostoru a na malých plochách.</v>
      </c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">
      <c r="A419" s="154"/>
      <c r="B419" s="155"/>
      <c r="C419" s="192" t="s">
        <v>629</v>
      </c>
      <c r="D419" s="160"/>
      <c r="E419" s="161">
        <v>15.608000000000001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179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92" t="s">
        <v>630</v>
      </c>
      <c r="D420" s="160"/>
      <c r="E420" s="161">
        <v>20.443999999999999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7"/>
      <c r="AA420" s="147"/>
      <c r="AB420" s="147"/>
      <c r="AC420" s="147"/>
      <c r="AD420" s="147"/>
      <c r="AE420" s="147"/>
      <c r="AF420" s="147"/>
      <c r="AG420" s="147" t="s">
        <v>179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92" t="s">
        <v>631</v>
      </c>
      <c r="D421" s="160"/>
      <c r="E421" s="161">
        <v>16.321000000000002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179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92" t="s">
        <v>632</v>
      </c>
      <c r="D422" s="160"/>
      <c r="E422" s="161">
        <v>9.9209999999999994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7"/>
      <c r="AA422" s="147"/>
      <c r="AB422" s="147"/>
      <c r="AC422" s="147"/>
      <c r="AD422" s="147"/>
      <c r="AE422" s="147"/>
      <c r="AF422" s="147"/>
      <c r="AG422" s="147" t="s">
        <v>179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92" t="s">
        <v>258</v>
      </c>
      <c r="D423" s="160"/>
      <c r="E423" s="161">
        <v>3.4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179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92" t="s">
        <v>633</v>
      </c>
      <c r="D424" s="160"/>
      <c r="E424" s="161">
        <v>11.89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179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92" t="s">
        <v>634</v>
      </c>
      <c r="D425" s="160"/>
      <c r="E425" s="161">
        <v>10.821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179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92" t="s">
        <v>260</v>
      </c>
      <c r="D426" s="160"/>
      <c r="E426" s="161">
        <v>6.1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179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92" t="s">
        <v>635</v>
      </c>
      <c r="D427" s="160"/>
      <c r="E427" s="161">
        <v>13.692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179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92" t="s">
        <v>636</v>
      </c>
      <c r="D428" s="160"/>
      <c r="E428" s="161">
        <v>15.263</v>
      </c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58"/>
      <c r="Z428" s="147"/>
      <c r="AA428" s="147"/>
      <c r="AB428" s="147"/>
      <c r="AC428" s="147"/>
      <c r="AD428" s="147"/>
      <c r="AE428" s="147"/>
      <c r="AF428" s="147"/>
      <c r="AG428" s="147" t="s">
        <v>179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92" t="s">
        <v>637</v>
      </c>
      <c r="D429" s="160"/>
      <c r="E429" s="161">
        <v>9.81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179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92" t="s">
        <v>638</v>
      </c>
      <c r="D430" s="160"/>
      <c r="E430" s="161">
        <v>8.2210000000000001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179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92" t="s">
        <v>639</v>
      </c>
      <c r="D431" s="160"/>
      <c r="E431" s="161">
        <v>8.4179999999999993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179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92" t="s">
        <v>640</v>
      </c>
      <c r="D432" s="160"/>
      <c r="E432" s="161">
        <v>30.824000000000002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179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92" t="s">
        <v>267</v>
      </c>
      <c r="D433" s="160"/>
      <c r="E433" s="161">
        <v>10.4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179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92" t="s">
        <v>641</v>
      </c>
      <c r="D434" s="160"/>
      <c r="E434" s="161">
        <v>14.266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7"/>
      <c r="AA434" s="147"/>
      <c r="AB434" s="147"/>
      <c r="AC434" s="147"/>
      <c r="AD434" s="147"/>
      <c r="AE434" s="147"/>
      <c r="AF434" s="147"/>
      <c r="AG434" s="147" t="s">
        <v>179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92" t="s">
        <v>642</v>
      </c>
      <c r="D435" s="160"/>
      <c r="E435" s="161">
        <v>14.885999999999999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179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92" t="s">
        <v>643</v>
      </c>
      <c r="D436" s="160"/>
      <c r="E436" s="161">
        <v>6.7350000000000003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179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92" t="s">
        <v>644</v>
      </c>
      <c r="D437" s="160"/>
      <c r="E437" s="161">
        <v>17.641999999999999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7"/>
      <c r="AA437" s="147"/>
      <c r="AB437" s="147"/>
      <c r="AC437" s="147"/>
      <c r="AD437" s="147"/>
      <c r="AE437" s="147"/>
      <c r="AF437" s="147"/>
      <c r="AG437" s="147" t="s">
        <v>179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92" t="s">
        <v>645</v>
      </c>
      <c r="D438" s="160"/>
      <c r="E438" s="161">
        <v>45.823999999999998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179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192" t="s">
        <v>274</v>
      </c>
      <c r="D439" s="160"/>
      <c r="E439" s="161">
        <v>10.4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179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92" t="s">
        <v>646</v>
      </c>
      <c r="D440" s="160"/>
      <c r="E440" s="161">
        <v>8.6210000000000004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7"/>
      <c r="AA440" s="147"/>
      <c r="AB440" s="147"/>
      <c r="AC440" s="147"/>
      <c r="AD440" s="147"/>
      <c r="AE440" s="147"/>
      <c r="AF440" s="147"/>
      <c r="AG440" s="147" t="s">
        <v>179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ht="22.5" outlineLevel="1" x14ac:dyDescent="0.2">
      <c r="A441" s="174">
        <v>77</v>
      </c>
      <c r="B441" s="175" t="s">
        <v>647</v>
      </c>
      <c r="C441" s="191" t="s">
        <v>648</v>
      </c>
      <c r="D441" s="176" t="s">
        <v>194</v>
      </c>
      <c r="E441" s="177">
        <v>334.26756</v>
      </c>
      <c r="F441" s="178"/>
      <c r="G441" s="179">
        <f>ROUND(E441*F441,2)</f>
        <v>0</v>
      </c>
      <c r="H441" s="178"/>
      <c r="I441" s="179">
        <f>ROUND(E441*H441,2)</f>
        <v>0</v>
      </c>
      <c r="J441" s="178"/>
      <c r="K441" s="179">
        <f>ROUND(E441*J441,2)</f>
        <v>0</v>
      </c>
      <c r="L441" s="179">
        <v>21</v>
      </c>
      <c r="M441" s="179">
        <f>G441*(1+L441/100)</f>
        <v>0</v>
      </c>
      <c r="N441" s="177">
        <v>1.3599999999999999E-2</v>
      </c>
      <c r="O441" s="177">
        <f>ROUND(E441*N441,2)</f>
        <v>4.55</v>
      </c>
      <c r="P441" s="177">
        <v>0</v>
      </c>
      <c r="Q441" s="177">
        <f>ROUND(E441*P441,2)</f>
        <v>0</v>
      </c>
      <c r="R441" s="179" t="s">
        <v>247</v>
      </c>
      <c r="S441" s="179" t="s">
        <v>172</v>
      </c>
      <c r="T441" s="180" t="s">
        <v>172</v>
      </c>
      <c r="U441" s="158">
        <v>0</v>
      </c>
      <c r="V441" s="158">
        <f>ROUND(E441*U441,2)</f>
        <v>0</v>
      </c>
      <c r="W441" s="158"/>
      <c r="X441" s="158" t="s">
        <v>248</v>
      </c>
      <c r="Y441" s="158" t="s">
        <v>174</v>
      </c>
      <c r="Z441" s="147"/>
      <c r="AA441" s="147"/>
      <c r="AB441" s="147"/>
      <c r="AC441" s="147"/>
      <c r="AD441" s="147"/>
      <c r="AE441" s="147"/>
      <c r="AF441" s="147"/>
      <c r="AG441" s="147" t="s">
        <v>249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2" x14ac:dyDescent="0.2">
      <c r="A442" s="154"/>
      <c r="B442" s="155"/>
      <c r="C442" s="192" t="s">
        <v>649</v>
      </c>
      <c r="D442" s="160"/>
      <c r="E442" s="161">
        <v>309.50700000000001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179</v>
      </c>
      <c r="AH442" s="147">
        <v>5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4"/>
      <c r="B443" s="155"/>
      <c r="C443" s="196" t="s">
        <v>650</v>
      </c>
      <c r="D443" s="164"/>
      <c r="E443" s="165">
        <v>24.760560000000002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7"/>
      <c r="AA443" s="147"/>
      <c r="AB443" s="147"/>
      <c r="AC443" s="147"/>
      <c r="AD443" s="147"/>
      <c r="AE443" s="147"/>
      <c r="AF443" s="147"/>
      <c r="AG443" s="147" t="s">
        <v>179</v>
      </c>
      <c r="AH443" s="147">
        <v>4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>
        <v>78</v>
      </c>
      <c r="B444" s="155" t="s">
        <v>651</v>
      </c>
      <c r="C444" s="195" t="s">
        <v>652</v>
      </c>
      <c r="D444" s="156" t="s">
        <v>0</v>
      </c>
      <c r="E444" s="189"/>
      <c r="F444" s="159"/>
      <c r="G444" s="158">
        <f>ROUND(E444*F444,2)</f>
        <v>0</v>
      </c>
      <c r="H444" s="159"/>
      <c r="I444" s="158">
        <f>ROUND(E444*H444,2)</f>
        <v>0</v>
      </c>
      <c r="J444" s="159"/>
      <c r="K444" s="158">
        <f>ROUND(E444*J444,2)</f>
        <v>0</v>
      </c>
      <c r="L444" s="158">
        <v>21</v>
      </c>
      <c r="M444" s="158">
        <f>G444*(1+L444/100)</f>
        <v>0</v>
      </c>
      <c r="N444" s="157">
        <v>0</v>
      </c>
      <c r="O444" s="157">
        <f>ROUND(E444*N444,2)</f>
        <v>0</v>
      </c>
      <c r="P444" s="157">
        <v>0</v>
      </c>
      <c r="Q444" s="157">
        <f>ROUND(E444*P444,2)</f>
        <v>0</v>
      </c>
      <c r="R444" s="158" t="s">
        <v>575</v>
      </c>
      <c r="S444" s="158" t="s">
        <v>172</v>
      </c>
      <c r="T444" s="158" t="s">
        <v>172</v>
      </c>
      <c r="U444" s="158">
        <v>0</v>
      </c>
      <c r="V444" s="158">
        <f>ROUND(E444*U444,2)</f>
        <v>0</v>
      </c>
      <c r="W444" s="158"/>
      <c r="X444" s="158" t="s">
        <v>510</v>
      </c>
      <c r="Y444" s="158" t="s">
        <v>174</v>
      </c>
      <c r="Z444" s="147"/>
      <c r="AA444" s="147"/>
      <c r="AB444" s="147"/>
      <c r="AC444" s="147"/>
      <c r="AD444" s="147"/>
      <c r="AE444" s="147"/>
      <c r="AF444" s="147"/>
      <c r="AG444" s="147" t="s">
        <v>511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x14ac:dyDescent="0.2">
      <c r="A445" s="167" t="s">
        <v>166</v>
      </c>
      <c r="B445" s="168" t="s">
        <v>123</v>
      </c>
      <c r="C445" s="190" t="s">
        <v>124</v>
      </c>
      <c r="D445" s="169"/>
      <c r="E445" s="170"/>
      <c r="F445" s="171"/>
      <c r="G445" s="171">
        <f>SUMIF(AG446:AG449,"&lt;&gt;NOR",G446:G449)</f>
        <v>0</v>
      </c>
      <c r="H445" s="171"/>
      <c r="I445" s="171">
        <f>SUM(I446:I449)</f>
        <v>0</v>
      </c>
      <c r="J445" s="171"/>
      <c r="K445" s="171">
        <f>SUM(K446:K449)</f>
        <v>0</v>
      </c>
      <c r="L445" s="171"/>
      <c r="M445" s="171">
        <f>SUM(M446:M449)</f>
        <v>0</v>
      </c>
      <c r="N445" s="170"/>
      <c r="O445" s="170">
        <f>SUM(O446:O449)</f>
        <v>0.01</v>
      </c>
      <c r="P445" s="170"/>
      <c r="Q445" s="170">
        <f>SUM(Q446:Q449)</f>
        <v>0</v>
      </c>
      <c r="R445" s="171"/>
      <c r="S445" s="171"/>
      <c r="T445" s="172"/>
      <c r="U445" s="166"/>
      <c r="V445" s="166">
        <f>SUM(V446:V449)</f>
        <v>11.31</v>
      </c>
      <c r="W445" s="166"/>
      <c r="X445" s="166"/>
      <c r="Y445" s="166"/>
      <c r="AG445" t="s">
        <v>167</v>
      </c>
    </row>
    <row r="446" spans="1:60" outlineLevel="1" x14ac:dyDescent="0.2">
      <c r="A446" s="174">
        <v>79</v>
      </c>
      <c r="B446" s="175" t="s">
        <v>653</v>
      </c>
      <c r="C446" s="191" t="s">
        <v>654</v>
      </c>
      <c r="D446" s="176" t="s">
        <v>194</v>
      </c>
      <c r="E446" s="177">
        <v>23.75</v>
      </c>
      <c r="F446" s="178"/>
      <c r="G446" s="179">
        <f>ROUND(E446*F446,2)</f>
        <v>0</v>
      </c>
      <c r="H446" s="178"/>
      <c r="I446" s="179">
        <f>ROUND(E446*H446,2)</f>
        <v>0</v>
      </c>
      <c r="J446" s="178"/>
      <c r="K446" s="179">
        <f>ROUND(E446*J446,2)</f>
        <v>0</v>
      </c>
      <c r="L446" s="179">
        <v>21</v>
      </c>
      <c r="M446" s="179">
        <f>G446*(1+L446/100)</f>
        <v>0</v>
      </c>
      <c r="N446" s="177">
        <v>4.2000000000000002E-4</v>
      </c>
      <c r="O446" s="177">
        <f>ROUND(E446*N446,2)</f>
        <v>0.01</v>
      </c>
      <c r="P446" s="177">
        <v>0</v>
      </c>
      <c r="Q446" s="177">
        <f>ROUND(E446*P446,2)</f>
        <v>0</v>
      </c>
      <c r="R446" s="179" t="s">
        <v>655</v>
      </c>
      <c r="S446" s="179" t="s">
        <v>172</v>
      </c>
      <c r="T446" s="180" t="s">
        <v>172</v>
      </c>
      <c r="U446" s="158">
        <v>0.28699999999999998</v>
      </c>
      <c r="V446" s="158">
        <f>ROUND(E446*U446,2)</f>
        <v>6.82</v>
      </c>
      <c r="W446" s="158"/>
      <c r="X446" s="158" t="s">
        <v>173</v>
      </c>
      <c r="Y446" s="158" t="s">
        <v>174</v>
      </c>
      <c r="Z446" s="147"/>
      <c r="AA446" s="147"/>
      <c r="AB446" s="147"/>
      <c r="AC446" s="147"/>
      <c r="AD446" s="147"/>
      <c r="AE446" s="147"/>
      <c r="AF446" s="147"/>
      <c r="AG446" s="147" t="s">
        <v>175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2" x14ac:dyDescent="0.2">
      <c r="A447" s="154"/>
      <c r="B447" s="155"/>
      <c r="C447" s="192" t="s">
        <v>656</v>
      </c>
      <c r="D447" s="160"/>
      <c r="E447" s="161">
        <v>23.75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179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81">
        <v>80</v>
      </c>
      <c r="B448" s="182" t="s">
        <v>657</v>
      </c>
      <c r="C448" s="193" t="s">
        <v>658</v>
      </c>
      <c r="D448" s="183" t="s">
        <v>194</v>
      </c>
      <c r="E448" s="184">
        <v>23.75</v>
      </c>
      <c r="F448" s="185"/>
      <c r="G448" s="186">
        <f>ROUND(E448*F448,2)</f>
        <v>0</v>
      </c>
      <c r="H448" s="185"/>
      <c r="I448" s="186">
        <f>ROUND(E448*H448,2)</f>
        <v>0</v>
      </c>
      <c r="J448" s="185"/>
      <c r="K448" s="186">
        <f>ROUND(E448*J448,2)</f>
        <v>0</v>
      </c>
      <c r="L448" s="186">
        <v>21</v>
      </c>
      <c r="M448" s="186">
        <f>G448*(1+L448/100)</f>
        <v>0</v>
      </c>
      <c r="N448" s="184">
        <v>6.9999999999999994E-5</v>
      </c>
      <c r="O448" s="184">
        <f>ROUND(E448*N448,2)</f>
        <v>0</v>
      </c>
      <c r="P448" s="184">
        <v>0</v>
      </c>
      <c r="Q448" s="184">
        <f>ROUND(E448*P448,2)</f>
        <v>0</v>
      </c>
      <c r="R448" s="186" t="s">
        <v>655</v>
      </c>
      <c r="S448" s="186" t="s">
        <v>172</v>
      </c>
      <c r="T448" s="187" t="s">
        <v>172</v>
      </c>
      <c r="U448" s="158">
        <v>0.14399999999999999</v>
      </c>
      <c r="V448" s="158">
        <f>ROUND(E448*U448,2)</f>
        <v>3.42</v>
      </c>
      <c r="W448" s="158"/>
      <c r="X448" s="158" t="s">
        <v>173</v>
      </c>
      <c r="Y448" s="158" t="s">
        <v>174</v>
      </c>
      <c r="Z448" s="147"/>
      <c r="AA448" s="147"/>
      <c r="AB448" s="147"/>
      <c r="AC448" s="147"/>
      <c r="AD448" s="147"/>
      <c r="AE448" s="147"/>
      <c r="AF448" s="147"/>
      <c r="AG448" s="147" t="s">
        <v>175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81">
        <v>81</v>
      </c>
      <c r="B449" s="182" t="s">
        <v>659</v>
      </c>
      <c r="C449" s="193" t="s">
        <v>660</v>
      </c>
      <c r="D449" s="183" t="s">
        <v>194</v>
      </c>
      <c r="E449" s="184">
        <v>23.75</v>
      </c>
      <c r="F449" s="185"/>
      <c r="G449" s="186">
        <f>ROUND(E449*F449,2)</f>
        <v>0</v>
      </c>
      <c r="H449" s="185"/>
      <c r="I449" s="186">
        <f>ROUND(E449*H449,2)</f>
        <v>0</v>
      </c>
      <c r="J449" s="185"/>
      <c r="K449" s="186">
        <f>ROUND(E449*J449,2)</f>
        <v>0</v>
      </c>
      <c r="L449" s="186">
        <v>21</v>
      </c>
      <c r="M449" s="186">
        <f>G449*(1+L449/100)</f>
        <v>0</v>
      </c>
      <c r="N449" s="184">
        <v>1.0000000000000001E-5</v>
      </c>
      <c r="O449" s="184">
        <f>ROUND(E449*N449,2)</f>
        <v>0</v>
      </c>
      <c r="P449" s="184">
        <v>0</v>
      </c>
      <c r="Q449" s="184">
        <f>ROUND(E449*P449,2)</f>
        <v>0</v>
      </c>
      <c r="R449" s="186" t="s">
        <v>655</v>
      </c>
      <c r="S449" s="186" t="s">
        <v>172</v>
      </c>
      <c r="T449" s="187" t="s">
        <v>172</v>
      </c>
      <c r="U449" s="158">
        <v>4.4999999999999998E-2</v>
      </c>
      <c r="V449" s="158">
        <f>ROUND(E449*U449,2)</f>
        <v>1.07</v>
      </c>
      <c r="W449" s="158"/>
      <c r="X449" s="158" t="s">
        <v>173</v>
      </c>
      <c r="Y449" s="158" t="s">
        <v>174</v>
      </c>
      <c r="Z449" s="147"/>
      <c r="AA449" s="147"/>
      <c r="AB449" s="147"/>
      <c r="AC449" s="147"/>
      <c r="AD449" s="147"/>
      <c r="AE449" s="147"/>
      <c r="AF449" s="147"/>
      <c r="AG449" s="147" t="s">
        <v>175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x14ac:dyDescent="0.2">
      <c r="A450" s="167" t="s">
        <v>166</v>
      </c>
      <c r="B450" s="168" t="s">
        <v>126</v>
      </c>
      <c r="C450" s="190" t="s">
        <v>127</v>
      </c>
      <c r="D450" s="169"/>
      <c r="E450" s="170"/>
      <c r="F450" s="171"/>
      <c r="G450" s="171">
        <f>SUMIF(AG451:AG476,"&lt;&gt;NOR",G451:G476)</f>
        <v>0</v>
      </c>
      <c r="H450" s="171"/>
      <c r="I450" s="171">
        <f>SUM(I451:I476)</f>
        <v>0</v>
      </c>
      <c r="J450" s="171"/>
      <c r="K450" s="171">
        <f>SUM(K451:K476)</f>
        <v>0</v>
      </c>
      <c r="L450" s="171"/>
      <c r="M450" s="171">
        <f>SUM(M451:M476)</f>
        <v>0</v>
      </c>
      <c r="N450" s="170"/>
      <c r="O450" s="170">
        <f>SUM(O451:O476)</f>
        <v>0.22</v>
      </c>
      <c r="P450" s="170"/>
      <c r="Q450" s="170">
        <f>SUM(Q451:Q476)</f>
        <v>0</v>
      </c>
      <c r="R450" s="171"/>
      <c r="S450" s="171"/>
      <c r="T450" s="172"/>
      <c r="U450" s="166"/>
      <c r="V450" s="166">
        <f>SUM(V451:V476)</f>
        <v>69.11</v>
      </c>
      <c r="W450" s="166"/>
      <c r="X450" s="166"/>
      <c r="Y450" s="166"/>
      <c r="AG450" t="s">
        <v>167</v>
      </c>
    </row>
    <row r="451" spans="1:60" outlineLevel="1" x14ac:dyDescent="0.2">
      <c r="A451" s="174">
        <v>82</v>
      </c>
      <c r="B451" s="175" t="s">
        <v>661</v>
      </c>
      <c r="C451" s="191" t="s">
        <v>662</v>
      </c>
      <c r="D451" s="176" t="s">
        <v>194</v>
      </c>
      <c r="E451" s="177">
        <v>514.29615000000001</v>
      </c>
      <c r="F451" s="178"/>
      <c r="G451" s="179">
        <f>ROUND(E451*F451,2)</f>
        <v>0</v>
      </c>
      <c r="H451" s="178"/>
      <c r="I451" s="179">
        <f>ROUND(E451*H451,2)</f>
        <v>0</v>
      </c>
      <c r="J451" s="178"/>
      <c r="K451" s="179">
        <f>ROUND(E451*J451,2)</f>
        <v>0</v>
      </c>
      <c r="L451" s="179">
        <v>21</v>
      </c>
      <c r="M451" s="179">
        <f>G451*(1+L451/100)</f>
        <v>0</v>
      </c>
      <c r="N451" s="177">
        <v>1.2999999999999999E-4</v>
      </c>
      <c r="O451" s="177">
        <f>ROUND(E451*N451,2)</f>
        <v>7.0000000000000007E-2</v>
      </c>
      <c r="P451" s="177">
        <v>0</v>
      </c>
      <c r="Q451" s="177">
        <f>ROUND(E451*P451,2)</f>
        <v>0</v>
      </c>
      <c r="R451" s="179" t="s">
        <v>663</v>
      </c>
      <c r="S451" s="179" t="s">
        <v>172</v>
      </c>
      <c r="T451" s="180" t="s">
        <v>172</v>
      </c>
      <c r="U451" s="158">
        <v>3.2480000000000002E-2</v>
      </c>
      <c r="V451" s="158">
        <f>ROUND(E451*U451,2)</f>
        <v>16.7</v>
      </c>
      <c r="W451" s="158"/>
      <c r="X451" s="158" t="s">
        <v>173</v>
      </c>
      <c r="Y451" s="158" t="s">
        <v>174</v>
      </c>
      <c r="Z451" s="147"/>
      <c r="AA451" s="147"/>
      <c r="AB451" s="147"/>
      <c r="AC451" s="147"/>
      <c r="AD451" s="147"/>
      <c r="AE451" s="147"/>
      <c r="AF451" s="147"/>
      <c r="AG451" s="147" t="s">
        <v>175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2" x14ac:dyDescent="0.2">
      <c r="A452" s="154"/>
      <c r="B452" s="155"/>
      <c r="C452" s="192" t="s">
        <v>664</v>
      </c>
      <c r="D452" s="160"/>
      <c r="E452" s="161">
        <v>17.909199999999998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7"/>
      <c r="AA452" s="147"/>
      <c r="AB452" s="147"/>
      <c r="AC452" s="147"/>
      <c r="AD452" s="147"/>
      <c r="AE452" s="147"/>
      <c r="AF452" s="147"/>
      <c r="AG452" s="147" t="s">
        <v>179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92" t="s">
        <v>665</v>
      </c>
      <c r="D453" s="160"/>
      <c r="E453" s="161">
        <v>16.8094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7"/>
      <c r="AA453" s="147"/>
      <c r="AB453" s="147"/>
      <c r="AC453" s="147"/>
      <c r="AD453" s="147"/>
      <c r="AE453" s="147"/>
      <c r="AF453" s="147"/>
      <c r="AG453" s="147" t="s">
        <v>179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92" t="s">
        <v>666</v>
      </c>
      <c r="D454" s="160"/>
      <c r="E454" s="161">
        <v>12.009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179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92" t="s">
        <v>667</v>
      </c>
      <c r="D455" s="160"/>
      <c r="E455" s="161">
        <v>4.4387499999999998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7"/>
      <c r="AA455" s="147"/>
      <c r="AB455" s="147"/>
      <c r="AC455" s="147"/>
      <c r="AD455" s="147"/>
      <c r="AE455" s="147"/>
      <c r="AF455" s="147"/>
      <c r="AG455" s="147" t="s">
        <v>179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4"/>
      <c r="B456" s="155"/>
      <c r="C456" s="192" t="s">
        <v>668</v>
      </c>
      <c r="D456" s="160"/>
      <c r="E456" s="161">
        <v>9.5609999999999999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7"/>
      <c r="AA456" s="147"/>
      <c r="AB456" s="147"/>
      <c r="AC456" s="147"/>
      <c r="AD456" s="147"/>
      <c r="AE456" s="147"/>
      <c r="AF456" s="147"/>
      <c r="AG456" s="147" t="s">
        <v>179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4"/>
      <c r="B457" s="155"/>
      <c r="C457" s="192" t="s">
        <v>669</v>
      </c>
      <c r="D457" s="160"/>
      <c r="E457" s="161">
        <v>65.341999999999999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58"/>
      <c r="Z457" s="147"/>
      <c r="AA457" s="147"/>
      <c r="AB457" s="147"/>
      <c r="AC457" s="147"/>
      <c r="AD457" s="147"/>
      <c r="AE457" s="147"/>
      <c r="AF457" s="147"/>
      <c r="AG457" s="147" t="s">
        <v>179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92" t="s">
        <v>670</v>
      </c>
      <c r="D458" s="160"/>
      <c r="E458" s="161">
        <v>13.159599999999999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7"/>
      <c r="AA458" s="147"/>
      <c r="AB458" s="147"/>
      <c r="AC458" s="147"/>
      <c r="AD458" s="147"/>
      <c r="AE458" s="147"/>
      <c r="AF458" s="147"/>
      <c r="AG458" s="147" t="s">
        <v>179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92" t="s">
        <v>671</v>
      </c>
      <c r="D459" s="160"/>
      <c r="E459" s="161">
        <v>39.0762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7"/>
      <c r="AA459" s="147"/>
      <c r="AB459" s="147"/>
      <c r="AC459" s="147"/>
      <c r="AD459" s="147"/>
      <c r="AE459" s="147"/>
      <c r="AF459" s="147"/>
      <c r="AG459" s="147" t="s">
        <v>179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92" t="s">
        <v>672</v>
      </c>
      <c r="D460" s="160"/>
      <c r="E460" s="161">
        <v>9.7560000000000002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179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">
      <c r="A461" s="154"/>
      <c r="B461" s="155"/>
      <c r="C461" s="192" t="s">
        <v>673</v>
      </c>
      <c r="D461" s="160"/>
      <c r="E461" s="161">
        <v>72.254000000000005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7"/>
      <c r="AA461" s="147"/>
      <c r="AB461" s="147"/>
      <c r="AC461" s="147"/>
      <c r="AD461" s="147"/>
      <c r="AE461" s="147"/>
      <c r="AF461" s="147"/>
      <c r="AG461" s="147" t="s">
        <v>179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92" t="s">
        <v>674</v>
      </c>
      <c r="D462" s="160"/>
      <c r="E462" s="161">
        <v>17.5014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179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92" t="s">
        <v>675</v>
      </c>
      <c r="D463" s="160"/>
      <c r="E463" s="161">
        <v>18.818000000000001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7"/>
      <c r="AA463" s="147"/>
      <c r="AB463" s="147"/>
      <c r="AC463" s="147"/>
      <c r="AD463" s="147"/>
      <c r="AE463" s="147"/>
      <c r="AF463" s="147"/>
      <c r="AG463" s="147" t="s">
        <v>179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">
      <c r="A464" s="154"/>
      <c r="B464" s="155"/>
      <c r="C464" s="192" t="s">
        <v>676</v>
      </c>
      <c r="D464" s="160"/>
      <c r="E464" s="161">
        <v>17.1356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7"/>
      <c r="AA464" s="147"/>
      <c r="AB464" s="147"/>
      <c r="AC464" s="147"/>
      <c r="AD464" s="147"/>
      <c r="AE464" s="147"/>
      <c r="AF464" s="147"/>
      <c r="AG464" s="147" t="s">
        <v>179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92" t="s">
        <v>677</v>
      </c>
      <c r="D465" s="160"/>
      <c r="E465" s="161">
        <v>20.364000000000001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179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92" t="s">
        <v>678</v>
      </c>
      <c r="D466" s="160"/>
      <c r="E466" s="161">
        <v>31.994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7"/>
      <c r="AA466" s="147"/>
      <c r="AB466" s="147"/>
      <c r="AC466" s="147"/>
      <c r="AD466" s="147"/>
      <c r="AE466" s="147"/>
      <c r="AF466" s="147"/>
      <c r="AG466" s="147" t="s">
        <v>179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92" t="s">
        <v>679</v>
      </c>
      <c r="D467" s="160"/>
      <c r="E467" s="161">
        <v>45.713999999999999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7"/>
      <c r="AA467" s="147"/>
      <c r="AB467" s="147"/>
      <c r="AC467" s="147"/>
      <c r="AD467" s="147"/>
      <c r="AE467" s="147"/>
      <c r="AF467" s="147"/>
      <c r="AG467" s="147" t="s">
        <v>179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192" t="s">
        <v>680</v>
      </c>
      <c r="D468" s="160"/>
      <c r="E468" s="161">
        <v>10.47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7"/>
      <c r="AA468" s="147"/>
      <c r="AB468" s="147"/>
      <c r="AC468" s="147"/>
      <c r="AD468" s="147"/>
      <c r="AE468" s="147"/>
      <c r="AF468" s="147"/>
      <c r="AG468" s="147" t="s">
        <v>179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92" t="s">
        <v>681</v>
      </c>
      <c r="D469" s="160"/>
      <c r="E469" s="161">
        <v>9.9649999999999999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7"/>
      <c r="AA469" s="147"/>
      <c r="AB469" s="147"/>
      <c r="AC469" s="147"/>
      <c r="AD469" s="147"/>
      <c r="AE469" s="147"/>
      <c r="AF469" s="147"/>
      <c r="AG469" s="147" t="s">
        <v>179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192" t="s">
        <v>682</v>
      </c>
      <c r="D470" s="160"/>
      <c r="E470" s="161">
        <v>4.1150000000000002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7"/>
      <c r="AA470" s="147"/>
      <c r="AB470" s="147"/>
      <c r="AC470" s="147"/>
      <c r="AD470" s="147"/>
      <c r="AE470" s="147"/>
      <c r="AF470" s="147"/>
      <c r="AG470" s="147" t="s">
        <v>179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4"/>
      <c r="B471" s="155"/>
      <c r="C471" s="192" t="s">
        <v>683</v>
      </c>
      <c r="D471" s="160"/>
      <c r="E471" s="161">
        <v>8.08</v>
      </c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7"/>
      <c r="AA471" s="147"/>
      <c r="AB471" s="147"/>
      <c r="AC471" s="147"/>
      <c r="AD471" s="147"/>
      <c r="AE471" s="147"/>
      <c r="AF471" s="147"/>
      <c r="AG471" s="147" t="s">
        <v>179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">
      <c r="A472" s="154"/>
      <c r="B472" s="155"/>
      <c r="C472" s="192" t="s">
        <v>684</v>
      </c>
      <c r="D472" s="160"/>
      <c r="E472" s="161">
        <v>20.11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7"/>
      <c r="AA472" s="147"/>
      <c r="AB472" s="147"/>
      <c r="AC472" s="147"/>
      <c r="AD472" s="147"/>
      <c r="AE472" s="147"/>
      <c r="AF472" s="147"/>
      <c r="AG472" s="147" t="s">
        <v>179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192" t="s">
        <v>685</v>
      </c>
      <c r="D473" s="160"/>
      <c r="E473" s="161">
        <v>45.713999999999999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7"/>
      <c r="AA473" s="147"/>
      <c r="AB473" s="147"/>
      <c r="AC473" s="147"/>
      <c r="AD473" s="147"/>
      <c r="AE473" s="147"/>
      <c r="AF473" s="147"/>
      <c r="AG473" s="147" t="s">
        <v>179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92" t="s">
        <v>686</v>
      </c>
      <c r="D474" s="160"/>
      <c r="E474" s="161">
        <v>4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7"/>
      <c r="AA474" s="147"/>
      <c r="AB474" s="147"/>
      <c r="AC474" s="147"/>
      <c r="AD474" s="147"/>
      <c r="AE474" s="147"/>
      <c r="AF474" s="147"/>
      <c r="AG474" s="147" t="s">
        <v>179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74">
        <v>83</v>
      </c>
      <c r="B475" s="175" t="s">
        <v>687</v>
      </c>
      <c r="C475" s="191" t="s">
        <v>688</v>
      </c>
      <c r="D475" s="176" t="s">
        <v>194</v>
      </c>
      <c r="E475" s="177">
        <v>514.29615000000001</v>
      </c>
      <c r="F475" s="178"/>
      <c r="G475" s="179">
        <f>ROUND(E475*F475,2)</f>
        <v>0</v>
      </c>
      <c r="H475" s="178"/>
      <c r="I475" s="179">
        <f>ROUND(E475*H475,2)</f>
        <v>0</v>
      </c>
      <c r="J475" s="178"/>
      <c r="K475" s="179">
        <f>ROUND(E475*J475,2)</f>
        <v>0</v>
      </c>
      <c r="L475" s="179">
        <v>21</v>
      </c>
      <c r="M475" s="179">
        <f>G475*(1+L475/100)</f>
        <v>0</v>
      </c>
      <c r="N475" s="177">
        <v>2.9E-4</v>
      </c>
      <c r="O475" s="177">
        <f>ROUND(E475*N475,2)</f>
        <v>0.15</v>
      </c>
      <c r="P475" s="177">
        <v>0</v>
      </c>
      <c r="Q475" s="177">
        <f>ROUND(E475*P475,2)</f>
        <v>0</v>
      </c>
      <c r="R475" s="179" t="s">
        <v>663</v>
      </c>
      <c r="S475" s="179" t="s">
        <v>172</v>
      </c>
      <c r="T475" s="180" t="s">
        <v>172</v>
      </c>
      <c r="U475" s="158">
        <v>0.10191</v>
      </c>
      <c r="V475" s="158">
        <f>ROUND(E475*U475,2)</f>
        <v>52.41</v>
      </c>
      <c r="W475" s="158"/>
      <c r="X475" s="158" t="s">
        <v>173</v>
      </c>
      <c r="Y475" s="158" t="s">
        <v>174</v>
      </c>
      <c r="Z475" s="147"/>
      <c r="AA475" s="147"/>
      <c r="AB475" s="147"/>
      <c r="AC475" s="147"/>
      <c r="AD475" s="147"/>
      <c r="AE475" s="147"/>
      <c r="AF475" s="147"/>
      <c r="AG475" s="147" t="s">
        <v>175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">
      <c r="A476" s="154"/>
      <c r="B476" s="155"/>
      <c r="C476" s="192" t="s">
        <v>689</v>
      </c>
      <c r="D476" s="160"/>
      <c r="E476" s="161">
        <v>514.29615000000001</v>
      </c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7"/>
      <c r="AA476" s="147"/>
      <c r="AB476" s="147"/>
      <c r="AC476" s="147"/>
      <c r="AD476" s="147"/>
      <c r="AE476" s="147"/>
      <c r="AF476" s="147"/>
      <c r="AG476" s="147" t="s">
        <v>179</v>
      </c>
      <c r="AH476" s="147">
        <v>5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x14ac:dyDescent="0.2">
      <c r="A477" s="167" t="s">
        <v>166</v>
      </c>
      <c r="B477" s="168" t="s">
        <v>128</v>
      </c>
      <c r="C477" s="190" t="s">
        <v>129</v>
      </c>
      <c r="D477" s="169"/>
      <c r="E477" s="170"/>
      <c r="F477" s="171"/>
      <c r="G477" s="171">
        <f>SUMIF(AG478:AG478,"&lt;&gt;NOR",G478:G478)</f>
        <v>0</v>
      </c>
      <c r="H477" s="171"/>
      <c r="I477" s="171">
        <f>SUM(I478:I478)</f>
        <v>0</v>
      </c>
      <c r="J477" s="171"/>
      <c r="K477" s="171">
        <f>SUM(K478:K478)</f>
        <v>0</v>
      </c>
      <c r="L477" s="171"/>
      <c r="M477" s="171">
        <f>SUM(M478:M478)</f>
        <v>0</v>
      </c>
      <c r="N477" s="170"/>
      <c r="O477" s="170">
        <f>SUM(O478:O478)</f>
        <v>0</v>
      </c>
      <c r="P477" s="170"/>
      <c r="Q477" s="170">
        <f>SUM(Q478:Q478)</f>
        <v>0</v>
      </c>
      <c r="R477" s="171"/>
      <c r="S477" s="171"/>
      <c r="T477" s="172"/>
      <c r="U477" s="166"/>
      <c r="V477" s="166">
        <f>SUM(V478:V478)</f>
        <v>0</v>
      </c>
      <c r="W477" s="166"/>
      <c r="X477" s="166"/>
      <c r="Y477" s="166"/>
      <c r="AG477" t="s">
        <v>167</v>
      </c>
    </row>
    <row r="478" spans="1:60" outlineLevel="1" x14ac:dyDescent="0.2">
      <c r="A478" s="181">
        <v>84</v>
      </c>
      <c r="B478" s="182" t="s">
        <v>690</v>
      </c>
      <c r="C478" s="193" t="s">
        <v>691</v>
      </c>
      <c r="D478" s="183" t="s">
        <v>170</v>
      </c>
      <c r="E478" s="184">
        <v>1</v>
      </c>
      <c r="F478" s="185"/>
      <c r="G478" s="186">
        <f>ROUND(E478*F478,2)</f>
        <v>0</v>
      </c>
      <c r="H478" s="185"/>
      <c r="I478" s="186">
        <f>ROUND(E478*H478,2)</f>
        <v>0</v>
      </c>
      <c r="J478" s="185"/>
      <c r="K478" s="186">
        <f>ROUND(E478*J478,2)</f>
        <v>0</v>
      </c>
      <c r="L478" s="186">
        <v>21</v>
      </c>
      <c r="M478" s="186">
        <f>G478*(1+L478/100)</f>
        <v>0</v>
      </c>
      <c r="N478" s="184">
        <v>0</v>
      </c>
      <c r="O478" s="184">
        <f>ROUND(E478*N478,2)</f>
        <v>0</v>
      </c>
      <c r="P478" s="184">
        <v>0</v>
      </c>
      <c r="Q478" s="184">
        <f>ROUND(E478*P478,2)</f>
        <v>0</v>
      </c>
      <c r="R478" s="186"/>
      <c r="S478" s="186" t="s">
        <v>335</v>
      </c>
      <c r="T478" s="187" t="s">
        <v>336</v>
      </c>
      <c r="U478" s="158">
        <v>0</v>
      </c>
      <c r="V478" s="158">
        <f>ROUND(E478*U478,2)</f>
        <v>0</v>
      </c>
      <c r="W478" s="158"/>
      <c r="X478" s="158" t="s">
        <v>173</v>
      </c>
      <c r="Y478" s="158" t="s">
        <v>174</v>
      </c>
      <c r="Z478" s="147"/>
      <c r="AA478" s="147"/>
      <c r="AB478" s="147"/>
      <c r="AC478" s="147"/>
      <c r="AD478" s="147"/>
      <c r="AE478" s="147"/>
      <c r="AF478" s="147"/>
      <c r="AG478" s="147" t="s">
        <v>175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x14ac:dyDescent="0.2">
      <c r="A479" s="167" t="s">
        <v>166</v>
      </c>
      <c r="B479" s="168" t="s">
        <v>134</v>
      </c>
      <c r="C479" s="190" t="s">
        <v>135</v>
      </c>
      <c r="D479" s="169"/>
      <c r="E479" s="170"/>
      <c r="F479" s="171"/>
      <c r="G479" s="171">
        <f>SUMIF(AG480:AG488,"&lt;&gt;NOR",G480:G488)</f>
        <v>0</v>
      </c>
      <c r="H479" s="171"/>
      <c r="I479" s="171">
        <f>SUM(I480:I488)</f>
        <v>0</v>
      </c>
      <c r="J479" s="171"/>
      <c r="K479" s="171">
        <f>SUM(K480:K488)</f>
        <v>0</v>
      </c>
      <c r="L479" s="171"/>
      <c r="M479" s="171">
        <f>SUM(M480:M488)</f>
        <v>0</v>
      </c>
      <c r="N479" s="170"/>
      <c r="O479" s="170">
        <f>SUM(O480:O488)</f>
        <v>0</v>
      </c>
      <c r="P479" s="170"/>
      <c r="Q479" s="170">
        <f>SUM(Q480:Q488)</f>
        <v>0</v>
      </c>
      <c r="R479" s="171"/>
      <c r="S479" s="171"/>
      <c r="T479" s="172"/>
      <c r="U479" s="166"/>
      <c r="V479" s="166">
        <f>SUM(V480:V488)</f>
        <v>116.91999999999999</v>
      </c>
      <c r="W479" s="166"/>
      <c r="X479" s="166"/>
      <c r="Y479" s="166"/>
      <c r="AG479" t="s">
        <v>167</v>
      </c>
    </row>
    <row r="480" spans="1:60" ht="22.5" outlineLevel="1" x14ac:dyDescent="0.2">
      <c r="A480" s="174">
        <v>85</v>
      </c>
      <c r="B480" s="175" t="s">
        <v>692</v>
      </c>
      <c r="C480" s="191" t="s">
        <v>693</v>
      </c>
      <c r="D480" s="176" t="s">
        <v>187</v>
      </c>
      <c r="E480" s="177">
        <v>40.661070000000002</v>
      </c>
      <c r="F480" s="178"/>
      <c r="G480" s="179">
        <f>ROUND(E480*F480,2)</f>
        <v>0</v>
      </c>
      <c r="H480" s="178"/>
      <c r="I480" s="179">
        <f>ROUND(E480*H480,2)</f>
        <v>0</v>
      </c>
      <c r="J480" s="178"/>
      <c r="K480" s="179">
        <f>ROUND(E480*J480,2)</f>
        <v>0</v>
      </c>
      <c r="L480" s="179">
        <v>21</v>
      </c>
      <c r="M480" s="179">
        <f>G480*(1+L480/100)</f>
        <v>0</v>
      </c>
      <c r="N480" s="177">
        <v>0</v>
      </c>
      <c r="O480" s="177">
        <f>ROUND(E480*N480,2)</f>
        <v>0</v>
      </c>
      <c r="P480" s="177">
        <v>0</v>
      </c>
      <c r="Q480" s="177">
        <f>ROUND(E480*P480,2)</f>
        <v>0</v>
      </c>
      <c r="R480" s="179" t="s">
        <v>694</v>
      </c>
      <c r="S480" s="179" t="s">
        <v>172</v>
      </c>
      <c r="T480" s="180" t="s">
        <v>172</v>
      </c>
      <c r="U480" s="158">
        <v>0.27700000000000002</v>
      </c>
      <c r="V480" s="158">
        <f>ROUND(E480*U480,2)</f>
        <v>11.26</v>
      </c>
      <c r="W480" s="158"/>
      <c r="X480" s="158" t="s">
        <v>695</v>
      </c>
      <c r="Y480" s="158" t="s">
        <v>174</v>
      </c>
      <c r="Z480" s="147"/>
      <c r="AA480" s="147"/>
      <c r="AB480" s="147"/>
      <c r="AC480" s="147"/>
      <c r="AD480" s="147"/>
      <c r="AE480" s="147"/>
      <c r="AF480" s="147"/>
      <c r="AG480" s="147" t="s">
        <v>696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256" t="s">
        <v>697</v>
      </c>
      <c r="D481" s="257"/>
      <c r="E481" s="257"/>
      <c r="F481" s="257"/>
      <c r="G481" s="257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7"/>
      <c r="AA481" s="147"/>
      <c r="AB481" s="147"/>
      <c r="AC481" s="147"/>
      <c r="AD481" s="147"/>
      <c r="AE481" s="147"/>
      <c r="AF481" s="147"/>
      <c r="AG481" s="147" t="s">
        <v>177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2.5" outlineLevel="1" x14ac:dyDescent="0.2">
      <c r="A482" s="181">
        <v>86</v>
      </c>
      <c r="B482" s="182" t="s">
        <v>698</v>
      </c>
      <c r="C482" s="193" t="s">
        <v>699</v>
      </c>
      <c r="D482" s="183" t="s">
        <v>187</v>
      </c>
      <c r="E482" s="184">
        <v>14.23137</v>
      </c>
      <c r="F482" s="185"/>
      <c r="G482" s="186">
        <f t="shared" ref="G482:G488" si="0">ROUND(E482*F482,2)</f>
        <v>0</v>
      </c>
      <c r="H482" s="185"/>
      <c r="I482" s="186">
        <f t="shared" ref="I482:I488" si="1">ROUND(E482*H482,2)</f>
        <v>0</v>
      </c>
      <c r="J482" s="185"/>
      <c r="K482" s="186">
        <f t="shared" ref="K482:K488" si="2">ROUND(E482*J482,2)</f>
        <v>0</v>
      </c>
      <c r="L482" s="186">
        <v>21</v>
      </c>
      <c r="M482" s="186">
        <f t="shared" ref="M482:M488" si="3">G482*(1+L482/100)</f>
        <v>0</v>
      </c>
      <c r="N482" s="184">
        <v>0</v>
      </c>
      <c r="O482" s="184">
        <f t="shared" ref="O482:O488" si="4">ROUND(E482*N482,2)</f>
        <v>0</v>
      </c>
      <c r="P482" s="184">
        <v>0</v>
      </c>
      <c r="Q482" s="184">
        <f t="shared" ref="Q482:Q488" si="5">ROUND(E482*P482,2)</f>
        <v>0</v>
      </c>
      <c r="R482" s="186" t="s">
        <v>379</v>
      </c>
      <c r="S482" s="186" t="s">
        <v>172</v>
      </c>
      <c r="T482" s="187" t="s">
        <v>172</v>
      </c>
      <c r="U482" s="158">
        <v>0.93300000000000005</v>
      </c>
      <c r="V482" s="158">
        <f t="shared" ref="V482:V488" si="6">ROUND(E482*U482,2)</f>
        <v>13.28</v>
      </c>
      <c r="W482" s="158"/>
      <c r="X482" s="158" t="s">
        <v>695</v>
      </c>
      <c r="Y482" s="158" t="s">
        <v>174</v>
      </c>
      <c r="Z482" s="147"/>
      <c r="AA482" s="147"/>
      <c r="AB482" s="147"/>
      <c r="AC482" s="147"/>
      <c r="AD482" s="147"/>
      <c r="AE482" s="147"/>
      <c r="AF482" s="147"/>
      <c r="AG482" s="147" t="s">
        <v>696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81">
        <v>87</v>
      </c>
      <c r="B483" s="182" t="s">
        <v>700</v>
      </c>
      <c r="C483" s="193" t="s">
        <v>701</v>
      </c>
      <c r="D483" s="183" t="s">
        <v>187</v>
      </c>
      <c r="E483" s="184">
        <v>40.661070000000002</v>
      </c>
      <c r="F483" s="185"/>
      <c r="G483" s="186">
        <f t="shared" si="0"/>
        <v>0</v>
      </c>
      <c r="H483" s="185"/>
      <c r="I483" s="186">
        <f t="shared" si="1"/>
        <v>0</v>
      </c>
      <c r="J483" s="185"/>
      <c r="K483" s="186">
        <f t="shared" si="2"/>
        <v>0</v>
      </c>
      <c r="L483" s="186">
        <v>21</v>
      </c>
      <c r="M483" s="186">
        <f t="shared" si="3"/>
        <v>0</v>
      </c>
      <c r="N483" s="184">
        <v>0</v>
      </c>
      <c r="O483" s="184">
        <f t="shared" si="4"/>
        <v>0</v>
      </c>
      <c r="P483" s="184">
        <v>0</v>
      </c>
      <c r="Q483" s="184">
        <f t="shared" si="5"/>
        <v>0</v>
      </c>
      <c r="R483" s="186" t="s">
        <v>379</v>
      </c>
      <c r="S483" s="186" t="s">
        <v>172</v>
      </c>
      <c r="T483" s="187" t="s">
        <v>172</v>
      </c>
      <c r="U483" s="158">
        <v>0.49</v>
      </c>
      <c r="V483" s="158">
        <f t="shared" si="6"/>
        <v>19.920000000000002</v>
      </c>
      <c r="W483" s="158"/>
      <c r="X483" s="158" t="s">
        <v>695</v>
      </c>
      <c r="Y483" s="158" t="s">
        <v>174</v>
      </c>
      <c r="Z483" s="147"/>
      <c r="AA483" s="147"/>
      <c r="AB483" s="147"/>
      <c r="AC483" s="147"/>
      <c r="AD483" s="147"/>
      <c r="AE483" s="147"/>
      <c r="AF483" s="147"/>
      <c r="AG483" s="147" t="s">
        <v>696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81">
        <v>88</v>
      </c>
      <c r="B484" s="182" t="s">
        <v>702</v>
      </c>
      <c r="C484" s="193" t="s">
        <v>703</v>
      </c>
      <c r="D484" s="183" t="s">
        <v>187</v>
      </c>
      <c r="E484" s="184">
        <v>365.94961999999998</v>
      </c>
      <c r="F484" s="185"/>
      <c r="G484" s="186">
        <f t="shared" si="0"/>
        <v>0</v>
      </c>
      <c r="H484" s="185"/>
      <c r="I484" s="186">
        <f t="shared" si="1"/>
        <v>0</v>
      </c>
      <c r="J484" s="185"/>
      <c r="K484" s="186">
        <f t="shared" si="2"/>
        <v>0</v>
      </c>
      <c r="L484" s="186">
        <v>21</v>
      </c>
      <c r="M484" s="186">
        <f t="shared" si="3"/>
        <v>0</v>
      </c>
      <c r="N484" s="184">
        <v>0</v>
      </c>
      <c r="O484" s="184">
        <f t="shared" si="4"/>
        <v>0</v>
      </c>
      <c r="P484" s="184">
        <v>0</v>
      </c>
      <c r="Q484" s="184">
        <f t="shared" si="5"/>
        <v>0</v>
      </c>
      <c r="R484" s="186" t="s">
        <v>379</v>
      </c>
      <c r="S484" s="186" t="s">
        <v>172</v>
      </c>
      <c r="T484" s="187" t="s">
        <v>172</v>
      </c>
      <c r="U484" s="158">
        <v>0</v>
      </c>
      <c r="V484" s="158">
        <f t="shared" si="6"/>
        <v>0</v>
      </c>
      <c r="W484" s="158"/>
      <c r="X484" s="158" t="s">
        <v>695</v>
      </c>
      <c r="Y484" s="158" t="s">
        <v>174</v>
      </c>
      <c r="Z484" s="147"/>
      <c r="AA484" s="147"/>
      <c r="AB484" s="147"/>
      <c r="AC484" s="147"/>
      <c r="AD484" s="147"/>
      <c r="AE484" s="147"/>
      <c r="AF484" s="147"/>
      <c r="AG484" s="147" t="s">
        <v>696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81">
        <v>89</v>
      </c>
      <c r="B485" s="182" t="s">
        <v>704</v>
      </c>
      <c r="C485" s="193" t="s">
        <v>705</v>
      </c>
      <c r="D485" s="183" t="s">
        <v>187</v>
      </c>
      <c r="E485" s="184">
        <v>40.661070000000002</v>
      </c>
      <c r="F485" s="185"/>
      <c r="G485" s="186">
        <f t="shared" si="0"/>
        <v>0</v>
      </c>
      <c r="H485" s="185"/>
      <c r="I485" s="186">
        <f t="shared" si="1"/>
        <v>0</v>
      </c>
      <c r="J485" s="185"/>
      <c r="K485" s="186">
        <f t="shared" si="2"/>
        <v>0</v>
      </c>
      <c r="L485" s="186">
        <v>21</v>
      </c>
      <c r="M485" s="186">
        <f t="shared" si="3"/>
        <v>0</v>
      </c>
      <c r="N485" s="184">
        <v>0</v>
      </c>
      <c r="O485" s="184">
        <f t="shared" si="4"/>
        <v>0</v>
      </c>
      <c r="P485" s="184">
        <v>0</v>
      </c>
      <c r="Q485" s="184">
        <f t="shared" si="5"/>
        <v>0</v>
      </c>
      <c r="R485" s="186" t="s">
        <v>379</v>
      </c>
      <c r="S485" s="186" t="s">
        <v>172</v>
      </c>
      <c r="T485" s="187" t="s">
        <v>172</v>
      </c>
      <c r="U485" s="158">
        <v>0.94199999999999995</v>
      </c>
      <c r="V485" s="158">
        <f t="shared" si="6"/>
        <v>38.299999999999997</v>
      </c>
      <c r="W485" s="158"/>
      <c r="X485" s="158" t="s">
        <v>695</v>
      </c>
      <c r="Y485" s="158" t="s">
        <v>174</v>
      </c>
      <c r="Z485" s="147"/>
      <c r="AA485" s="147"/>
      <c r="AB485" s="147"/>
      <c r="AC485" s="147"/>
      <c r="AD485" s="147"/>
      <c r="AE485" s="147"/>
      <c r="AF485" s="147"/>
      <c r="AG485" s="147" t="s">
        <v>696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ht="22.5" outlineLevel="1" x14ac:dyDescent="0.2">
      <c r="A486" s="181">
        <v>90</v>
      </c>
      <c r="B486" s="182" t="s">
        <v>706</v>
      </c>
      <c r="C486" s="193" t="s">
        <v>707</v>
      </c>
      <c r="D486" s="183" t="s">
        <v>187</v>
      </c>
      <c r="E486" s="184">
        <v>325.28854999999999</v>
      </c>
      <c r="F486" s="185"/>
      <c r="G486" s="186">
        <f t="shared" si="0"/>
        <v>0</v>
      </c>
      <c r="H486" s="185"/>
      <c r="I486" s="186">
        <f t="shared" si="1"/>
        <v>0</v>
      </c>
      <c r="J486" s="185"/>
      <c r="K486" s="186">
        <f t="shared" si="2"/>
        <v>0</v>
      </c>
      <c r="L486" s="186">
        <v>21</v>
      </c>
      <c r="M486" s="186">
        <f t="shared" si="3"/>
        <v>0</v>
      </c>
      <c r="N486" s="184">
        <v>0</v>
      </c>
      <c r="O486" s="184">
        <f t="shared" si="4"/>
        <v>0</v>
      </c>
      <c r="P486" s="184">
        <v>0</v>
      </c>
      <c r="Q486" s="184">
        <f t="shared" si="5"/>
        <v>0</v>
      </c>
      <c r="R486" s="186" t="s">
        <v>379</v>
      </c>
      <c r="S486" s="186" t="s">
        <v>172</v>
      </c>
      <c r="T486" s="187" t="s">
        <v>172</v>
      </c>
      <c r="U486" s="158">
        <v>0.105</v>
      </c>
      <c r="V486" s="158">
        <f t="shared" si="6"/>
        <v>34.159999999999997</v>
      </c>
      <c r="W486" s="158"/>
      <c r="X486" s="158" t="s">
        <v>695</v>
      </c>
      <c r="Y486" s="158" t="s">
        <v>174</v>
      </c>
      <c r="Z486" s="147"/>
      <c r="AA486" s="147"/>
      <c r="AB486" s="147"/>
      <c r="AC486" s="147"/>
      <c r="AD486" s="147"/>
      <c r="AE486" s="147"/>
      <c r="AF486" s="147"/>
      <c r="AG486" s="147" t="s">
        <v>696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22.5" outlineLevel="1" x14ac:dyDescent="0.2">
      <c r="A487" s="181">
        <v>91</v>
      </c>
      <c r="B487" s="182" t="s">
        <v>708</v>
      </c>
      <c r="C487" s="193" t="s">
        <v>709</v>
      </c>
      <c r="D487" s="183" t="s">
        <v>187</v>
      </c>
      <c r="E487" s="184">
        <v>12.198320000000001</v>
      </c>
      <c r="F487" s="185"/>
      <c r="G487" s="186">
        <f t="shared" si="0"/>
        <v>0</v>
      </c>
      <c r="H487" s="185"/>
      <c r="I487" s="186">
        <f t="shared" si="1"/>
        <v>0</v>
      </c>
      <c r="J487" s="185"/>
      <c r="K487" s="186">
        <f t="shared" si="2"/>
        <v>0</v>
      </c>
      <c r="L487" s="186">
        <v>21</v>
      </c>
      <c r="M487" s="186">
        <f t="shared" si="3"/>
        <v>0</v>
      </c>
      <c r="N487" s="184">
        <v>0</v>
      </c>
      <c r="O487" s="184">
        <f t="shared" si="4"/>
        <v>0</v>
      </c>
      <c r="P487" s="184">
        <v>0</v>
      </c>
      <c r="Q487" s="184">
        <f t="shared" si="5"/>
        <v>0</v>
      </c>
      <c r="R487" s="186" t="s">
        <v>379</v>
      </c>
      <c r="S487" s="186" t="s">
        <v>172</v>
      </c>
      <c r="T487" s="187" t="s">
        <v>172</v>
      </c>
      <c r="U487" s="158">
        <v>0</v>
      </c>
      <c r="V487" s="158">
        <f t="shared" si="6"/>
        <v>0</v>
      </c>
      <c r="W487" s="158"/>
      <c r="X487" s="158" t="s">
        <v>695</v>
      </c>
      <c r="Y487" s="158" t="s">
        <v>174</v>
      </c>
      <c r="Z487" s="147"/>
      <c r="AA487" s="147"/>
      <c r="AB487" s="147"/>
      <c r="AC487" s="147"/>
      <c r="AD487" s="147"/>
      <c r="AE487" s="147"/>
      <c r="AF487" s="147"/>
      <c r="AG487" s="147" t="s">
        <v>696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2.5" outlineLevel="1" x14ac:dyDescent="0.2">
      <c r="A488" s="181">
        <v>92</v>
      </c>
      <c r="B488" s="182" t="s">
        <v>710</v>
      </c>
      <c r="C488" s="193" t="s">
        <v>711</v>
      </c>
      <c r="D488" s="183" t="s">
        <v>187</v>
      </c>
      <c r="E488" s="184">
        <v>28.46275</v>
      </c>
      <c r="F488" s="185"/>
      <c r="G488" s="186">
        <f t="shared" si="0"/>
        <v>0</v>
      </c>
      <c r="H488" s="185"/>
      <c r="I488" s="186">
        <f t="shared" si="1"/>
        <v>0</v>
      </c>
      <c r="J488" s="185"/>
      <c r="K488" s="186">
        <f t="shared" si="2"/>
        <v>0</v>
      </c>
      <c r="L488" s="186">
        <v>21</v>
      </c>
      <c r="M488" s="186">
        <f t="shared" si="3"/>
        <v>0</v>
      </c>
      <c r="N488" s="184">
        <v>0</v>
      </c>
      <c r="O488" s="184">
        <f t="shared" si="4"/>
        <v>0</v>
      </c>
      <c r="P488" s="184">
        <v>0</v>
      </c>
      <c r="Q488" s="184">
        <f t="shared" si="5"/>
        <v>0</v>
      </c>
      <c r="R488" s="186" t="s">
        <v>379</v>
      </c>
      <c r="S488" s="186" t="s">
        <v>172</v>
      </c>
      <c r="T488" s="187" t="s">
        <v>172</v>
      </c>
      <c r="U488" s="158">
        <v>0</v>
      </c>
      <c r="V488" s="158">
        <f t="shared" si="6"/>
        <v>0</v>
      </c>
      <c r="W488" s="158"/>
      <c r="X488" s="158" t="s">
        <v>695</v>
      </c>
      <c r="Y488" s="158" t="s">
        <v>174</v>
      </c>
      <c r="Z488" s="147"/>
      <c r="AA488" s="147"/>
      <c r="AB488" s="147"/>
      <c r="AC488" s="147"/>
      <c r="AD488" s="147"/>
      <c r="AE488" s="147"/>
      <c r="AF488" s="147"/>
      <c r="AG488" s="147" t="s">
        <v>696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x14ac:dyDescent="0.2">
      <c r="A489" s="167" t="s">
        <v>166</v>
      </c>
      <c r="B489" s="168" t="s">
        <v>137</v>
      </c>
      <c r="C489" s="190" t="s">
        <v>27</v>
      </c>
      <c r="D489" s="169"/>
      <c r="E489" s="170"/>
      <c r="F489" s="171"/>
      <c r="G489" s="171">
        <f>SUMIF(AG490:AG490,"&lt;&gt;NOR",G490:G490)</f>
        <v>0</v>
      </c>
      <c r="H489" s="171"/>
      <c r="I489" s="171">
        <f>SUM(I490:I490)</f>
        <v>0</v>
      </c>
      <c r="J489" s="171"/>
      <c r="K489" s="171">
        <f>SUM(K490:K490)</f>
        <v>0</v>
      </c>
      <c r="L489" s="171"/>
      <c r="M489" s="171">
        <f>SUM(M490:M490)</f>
        <v>0</v>
      </c>
      <c r="N489" s="170"/>
      <c r="O489" s="170">
        <f>SUM(O490:O490)</f>
        <v>0</v>
      </c>
      <c r="P489" s="170"/>
      <c r="Q489" s="170">
        <f>SUM(Q490:Q490)</f>
        <v>0</v>
      </c>
      <c r="R489" s="171"/>
      <c r="S489" s="171"/>
      <c r="T489" s="172"/>
      <c r="U489" s="166"/>
      <c r="V489" s="166">
        <f>SUM(V490:V490)</f>
        <v>0</v>
      </c>
      <c r="W489" s="166"/>
      <c r="X489" s="166"/>
      <c r="Y489" s="166"/>
      <c r="AG489" t="s">
        <v>167</v>
      </c>
    </row>
    <row r="490" spans="1:60" outlineLevel="1" x14ac:dyDescent="0.2">
      <c r="A490" s="181">
        <v>93</v>
      </c>
      <c r="B490" s="182" t="s">
        <v>712</v>
      </c>
      <c r="C490" s="193" t="s">
        <v>713</v>
      </c>
      <c r="D490" s="183" t="s">
        <v>714</v>
      </c>
      <c r="E490" s="184">
        <v>1</v>
      </c>
      <c r="F490" s="185"/>
      <c r="G490" s="186">
        <f>ROUND(E490*F490,2)</f>
        <v>0</v>
      </c>
      <c r="H490" s="185"/>
      <c r="I490" s="186">
        <f>ROUND(E490*H490,2)</f>
        <v>0</v>
      </c>
      <c r="J490" s="185"/>
      <c r="K490" s="186">
        <f>ROUND(E490*J490,2)</f>
        <v>0</v>
      </c>
      <c r="L490" s="186">
        <v>21</v>
      </c>
      <c r="M490" s="186">
        <f>G490*(1+L490/100)</f>
        <v>0</v>
      </c>
      <c r="N490" s="184">
        <v>0</v>
      </c>
      <c r="O490" s="184">
        <f>ROUND(E490*N490,2)</f>
        <v>0</v>
      </c>
      <c r="P490" s="184">
        <v>0</v>
      </c>
      <c r="Q490" s="184">
        <f>ROUND(E490*P490,2)</f>
        <v>0</v>
      </c>
      <c r="R490" s="186"/>
      <c r="S490" s="186" t="s">
        <v>172</v>
      </c>
      <c r="T490" s="187" t="s">
        <v>336</v>
      </c>
      <c r="U490" s="158">
        <v>0</v>
      </c>
      <c r="V490" s="158">
        <f>ROUND(E490*U490,2)</f>
        <v>0</v>
      </c>
      <c r="W490" s="158"/>
      <c r="X490" s="158" t="s">
        <v>715</v>
      </c>
      <c r="Y490" s="158" t="s">
        <v>174</v>
      </c>
      <c r="Z490" s="147"/>
      <c r="AA490" s="147"/>
      <c r="AB490" s="147"/>
      <c r="AC490" s="147"/>
      <c r="AD490" s="147"/>
      <c r="AE490" s="147"/>
      <c r="AF490" s="147"/>
      <c r="AG490" s="147" t="s">
        <v>716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x14ac:dyDescent="0.2">
      <c r="A491" s="167" t="s">
        <v>166</v>
      </c>
      <c r="B491" s="168" t="s">
        <v>138</v>
      </c>
      <c r="C491" s="190" t="s">
        <v>28</v>
      </c>
      <c r="D491" s="169"/>
      <c r="E491" s="170"/>
      <c r="F491" s="171"/>
      <c r="G491" s="171">
        <f>SUMIF(AG492:AG492,"&lt;&gt;NOR",G492:G492)</f>
        <v>0</v>
      </c>
      <c r="H491" s="171"/>
      <c r="I491" s="171">
        <f>SUM(I492:I492)</f>
        <v>0</v>
      </c>
      <c r="J491" s="171"/>
      <c r="K491" s="171">
        <f>SUM(K492:K492)</f>
        <v>0</v>
      </c>
      <c r="L491" s="171"/>
      <c r="M491" s="171">
        <f>SUM(M492:M492)</f>
        <v>0</v>
      </c>
      <c r="N491" s="170"/>
      <c r="O491" s="170">
        <f>SUM(O492:O492)</f>
        <v>0</v>
      </c>
      <c r="P491" s="170"/>
      <c r="Q491" s="170">
        <f>SUM(Q492:Q492)</f>
        <v>0</v>
      </c>
      <c r="R491" s="171"/>
      <c r="S491" s="171"/>
      <c r="T491" s="172"/>
      <c r="U491" s="166"/>
      <c r="V491" s="166">
        <f>SUM(V492:V492)</f>
        <v>0</v>
      </c>
      <c r="W491" s="166"/>
      <c r="X491" s="166"/>
      <c r="Y491" s="166"/>
      <c r="AG491" t="s">
        <v>167</v>
      </c>
    </row>
    <row r="492" spans="1:60" outlineLevel="1" x14ac:dyDescent="0.2">
      <c r="A492" s="174">
        <v>94</v>
      </c>
      <c r="B492" s="175" t="s">
        <v>717</v>
      </c>
      <c r="C492" s="191" t="s">
        <v>718</v>
      </c>
      <c r="D492" s="176" t="s">
        <v>714</v>
      </c>
      <c r="E492" s="177">
        <v>1</v>
      </c>
      <c r="F492" s="178"/>
      <c r="G492" s="179">
        <f>ROUND(E492*F492,2)</f>
        <v>0</v>
      </c>
      <c r="H492" s="178"/>
      <c r="I492" s="179">
        <f>ROUND(E492*H492,2)</f>
        <v>0</v>
      </c>
      <c r="J492" s="178"/>
      <c r="K492" s="179">
        <f>ROUND(E492*J492,2)</f>
        <v>0</v>
      </c>
      <c r="L492" s="179">
        <v>21</v>
      </c>
      <c r="M492" s="179">
        <f>G492*(1+L492/100)</f>
        <v>0</v>
      </c>
      <c r="N492" s="177">
        <v>0</v>
      </c>
      <c r="O492" s="177">
        <f>ROUND(E492*N492,2)</f>
        <v>0</v>
      </c>
      <c r="P492" s="177">
        <v>0</v>
      </c>
      <c r="Q492" s="177">
        <f>ROUND(E492*P492,2)</f>
        <v>0</v>
      </c>
      <c r="R492" s="179"/>
      <c r="S492" s="179" t="s">
        <v>172</v>
      </c>
      <c r="T492" s="180" t="s">
        <v>336</v>
      </c>
      <c r="U492" s="158">
        <v>0</v>
      </c>
      <c r="V492" s="158">
        <f>ROUND(E492*U492,2)</f>
        <v>0</v>
      </c>
      <c r="W492" s="158"/>
      <c r="X492" s="158" t="s">
        <v>715</v>
      </c>
      <c r="Y492" s="158" t="s">
        <v>174</v>
      </c>
      <c r="Z492" s="147"/>
      <c r="AA492" s="147"/>
      <c r="AB492" s="147"/>
      <c r="AC492" s="147"/>
      <c r="AD492" s="147"/>
      <c r="AE492" s="147"/>
      <c r="AF492" s="147"/>
      <c r="AG492" s="147" t="s">
        <v>719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x14ac:dyDescent="0.2">
      <c r="A493" s="3"/>
      <c r="B493" s="4"/>
      <c r="C493" s="197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AE493">
        <v>15</v>
      </c>
      <c r="AF493">
        <v>21</v>
      </c>
      <c r="AG493" t="s">
        <v>152</v>
      </c>
    </row>
    <row r="494" spans="1:60" x14ac:dyDescent="0.2">
      <c r="A494" s="150"/>
      <c r="B494" s="151" t="s">
        <v>29</v>
      </c>
      <c r="C494" s="198"/>
      <c r="D494" s="152"/>
      <c r="E494" s="153"/>
      <c r="F494" s="153"/>
      <c r="G494" s="173">
        <f>G8+G66+G148+G150+G166+G170+G175+G180+G311+G314+G335+G340+G353+G381+G394+G445+G450+G477+G479+G489+G491</f>
        <v>0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AE494">
        <f>SUMIF(L7:L492,AE493,G7:G492)</f>
        <v>0</v>
      </c>
      <c r="AF494">
        <f>SUMIF(L7:L492,AF493,G7:G492)</f>
        <v>0</v>
      </c>
      <c r="AG494" t="s">
        <v>720</v>
      </c>
    </row>
    <row r="495" spans="1:60" x14ac:dyDescent="0.2">
      <c r="C495" s="199"/>
      <c r="D495" s="10"/>
      <c r="AG495" t="s">
        <v>721</v>
      </c>
    </row>
    <row r="496" spans="1:60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EA4" sheet="1" formatRows="0"/>
  <mergeCells count="35">
    <mergeCell ref="C17:G17"/>
    <mergeCell ref="A1:G1"/>
    <mergeCell ref="C2:G2"/>
    <mergeCell ref="C3:G3"/>
    <mergeCell ref="C4:G4"/>
    <mergeCell ref="C10:G10"/>
    <mergeCell ref="C157:G157"/>
    <mergeCell ref="C21:G21"/>
    <mergeCell ref="C26:G26"/>
    <mergeCell ref="C41:G41"/>
    <mergeCell ref="C51:G51"/>
    <mergeCell ref="C60:G60"/>
    <mergeCell ref="C63:G63"/>
    <mergeCell ref="C68:G68"/>
    <mergeCell ref="C93:G93"/>
    <mergeCell ref="C98:G98"/>
    <mergeCell ref="C108:G108"/>
    <mergeCell ref="C152:G152"/>
    <mergeCell ref="C380:G380"/>
    <mergeCell ref="C182:G182"/>
    <mergeCell ref="C197:G197"/>
    <mergeCell ref="C213:G213"/>
    <mergeCell ref="C218:G218"/>
    <mergeCell ref="C249:G249"/>
    <mergeCell ref="C254:G254"/>
    <mergeCell ref="C294:G294"/>
    <mergeCell ref="C313:G313"/>
    <mergeCell ref="C334:G334"/>
    <mergeCell ref="C339:G339"/>
    <mergeCell ref="C352:G352"/>
    <mergeCell ref="C387:G387"/>
    <mergeCell ref="C390:G390"/>
    <mergeCell ref="C393:G393"/>
    <mergeCell ref="C418:G418"/>
    <mergeCell ref="C481:G48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131" activePane="bottomLeft" state="frozen"/>
      <selection pane="bottomLeft" activeCell="AP137" sqref="AP137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139</v>
      </c>
      <c r="B1" s="260"/>
      <c r="C1" s="260"/>
      <c r="D1" s="260"/>
      <c r="E1" s="260"/>
      <c r="F1" s="260"/>
      <c r="G1" s="260"/>
      <c r="AG1" t="s">
        <v>140</v>
      </c>
    </row>
    <row r="2" spans="1:60" ht="24.95" customHeight="1" x14ac:dyDescent="0.2">
      <c r="A2" s="139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141</v>
      </c>
    </row>
    <row r="3" spans="1:60" ht="24.95" customHeight="1" x14ac:dyDescent="0.2">
      <c r="A3" s="139" t="s">
        <v>8</v>
      </c>
      <c r="B3" s="49" t="s">
        <v>48</v>
      </c>
      <c r="C3" s="261" t="s">
        <v>49</v>
      </c>
      <c r="D3" s="262"/>
      <c r="E3" s="262"/>
      <c r="F3" s="262"/>
      <c r="G3" s="263"/>
      <c r="AC3" s="120" t="s">
        <v>141</v>
      </c>
      <c r="AG3" t="s">
        <v>142</v>
      </c>
    </row>
    <row r="4" spans="1:60" ht="24.95" customHeight="1" x14ac:dyDescent="0.2">
      <c r="A4" s="140" t="s">
        <v>9</v>
      </c>
      <c r="B4" s="141" t="s">
        <v>52</v>
      </c>
      <c r="C4" s="264" t="s">
        <v>53</v>
      </c>
      <c r="D4" s="265"/>
      <c r="E4" s="265"/>
      <c r="F4" s="265"/>
      <c r="G4" s="266"/>
      <c r="AG4" t="s">
        <v>143</v>
      </c>
    </row>
    <row r="5" spans="1:60" x14ac:dyDescent="0.2">
      <c r="D5" s="10"/>
    </row>
    <row r="6" spans="1:60" ht="38.25" x14ac:dyDescent="0.2">
      <c r="A6" s="143" t="s">
        <v>144</v>
      </c>
      <c r="B6" s="145" t="s">
        <v>145</v>
      </c>
      <c r="C6" s="145" t="s">
        <v>146</v>
      </c>
      <c r="D6" s="144" t="s">
        <v>147</v>
      </c>
      <c r="E6" s="143" t="s">
        <v>148</v>
      </c>
      <c r="F6" s="142" t="s">
        <v>149</v>
      </c>
      <c r="G6" s="143" t="s">
        <v>29</v>
      </c>
      <c r="H6" s="146" t="s">
        <v>30</v>
      </c>
      <c r="I6" s="146" t="s">
        <v>150</v>
      </c>
      <c r="J6" s="146" t="s">
        <v>31</v>
      </c>
      <c r="K6" s="146" t="s">
        <v>151</v>
      </c>
      <c r="L6" s="146" t="s">
        <v>152</v>
      </c>
      <c r="M6" s="146" t="s">
        <v>153</v>
      </c>
      <c r="N6" s="146" t="s">
        <v>154</v>
      </c>
      <c r="O6" s="146" t="s">
        <v>155</v>
      </c>
      <c r="P6" s="146" t="s">
        <v>156</v>
      </c>
      <c r="Q6" s="146" t="s">
        <v>157</v>
      </c>
      <c r="R6" s="146" t="s">
        <v>158</v>
      </c>
      <c r="S6" s="146" t="s">
        <v>159</v>
      </c>
      <c r="T6" s="146" t="s">
        <v>160</v>
      </c>
      <c r="U6" s="146" t="s">
        <v>161</v>
      </c>
      <c r="V6" s="146" t="s">
        <v>162</v>
      </c>
      <c r="W6" s="146" t="s">
        <v>163</v>
      </c>
      <c r="X6" s="146" t="s">
        <v>164</v>
      </c>
      <c r="Y6" s="146" t="s">
        <v>165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166</v>
      </c>
      <c r="B8" s="168" t="s">
        <v>74</v>
      </c>
      <c r="C8" s="190" t="s">
        <v>75</v>
      </c>
      <c r="D8" s="169"/>
      <c r="E8" s="170"/>
      <c r="F8" s="171"/>
      <c r="G8" s="171">
        <f>SUMIF(AG9:AG29,"&lt;&gt;NOR",G9:G29)</f>
        <v>0</v>
      </c>
      <c r="H8" s="171"/>
      <c r="I8" s="171">
        <f>SUM(I9:I29)</f>
        <v>0</v>
      </c>
      <c r="J8" s="171"/>
      <c r="K8" s="171">
        <f>SUM(K9:K29)</f>
        <v>0</v>
      </c>
      <c r="L8" s="171"/>
      <c r="M8" s="171">
        <f>SUM(M9:M29)</f>
        <v>0</v>
      </c>
      <c r="N8" s="170"/>
      <c r="O8" s="170">
        <f>SUM(O9:O29)</f>
        <v>7</v>
      </c>
      <c r="P8" s="170"/>
      <c r="Q8" s="170">
        <f>SUM(Q9:Q29)</f>
        <v>0</v>
      </c>
      <c r="R8" s="171"/>
      <c r="S8" s="171"/>
      <c r="T8" s="172"/>
      <c r="U8" s="166"/>
      <c r="V8" s="166">
        <f>SUM(V9:V29)</f>
        <v>70.960000000000008</v>
      </c>
      <c r="W8" s="166"/>
      <c r="X8" s="166"/>
      <c r="Y8" s="166"/>
      <c r="AG8" t="s">
        <v>167</v>
      </c>
    </row>
    <row r="9" spans="1:60" outlineLevel="1" x14ac:dyDescent="0.2">
      <c r="A9" s="174">
        <v>1</v>
      </c>
      <c r="B9" s="175" t="s">
        <v>722</v>
      </c>
      <c r="C9" s="191" t="s">
        <v>723</v>
      </c>
      <c r="D9" s="176" t="s">
        <v>241</v>
      </c>
      <c r="E9" s="177">
        <v>5.04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 t="s">
        <v>724</v>
      </c>
      <c r="S9" s="179" t="s">
        <v>172</v>
      </c>
      <c r="T9" s="180" t="s">
        <v>172</v>
      </c>
      <c r="U9" s="158">
        <v>0.37</v>
      </c>
      <c r="V9" s="158">
        <f>ROUND(E9*U9,2)</f>
        <v>1.86</v>
      </c>
      <c r="W9" s="158"/>
      <c r="X9" s="158" t="s">
        <v>173</v>
      </c>
      <c r="Y9" s="158" t="s">
        <v>174</v>
      </c>
      <c r="Z9" s="147"/>
      <c r="AA9" s="147"/>
      <c r="AB9" s="147"/>
      <c r="AC9" s="147"/>
      <c r="AD9" s="147"/>
      <c r="AE9" s="147"/>
      <c r="AF9" s="147"/>
      <c r="AG9" s="147" t="s">
        <v>725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6" t="s">
        <v>726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2" t="s">
        <v>727</v>
      </c>
      <c r="D11" s="160"/>
      <c r="E11" s="161">
        <v>5.04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179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2</v>
      </c>
      <c r="B12" s="175" t="s">
        <v>728</v>
      </c>
      <c r="C12" s="191" t="s">
        <v>729</v>
      </c>
      <c r="D12" s="176" t="s">
        <v>241</v>
      </c>
      <c r="E12" s="177">
        <v>5.04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9" t="s">
        <v>724</v>
      </c>
      <c r="S12" s="179" t="s">
        <v>172</v>
      </c>
      <c r="T12" s="180" t="s">
        <v>172</v>
      </c>
      <c r="U12" s="158">
        <v>0.60029999999999994</v>
      </c>
      <c r="V12" s="158">
        <f>ROUND(E12*U12,2)</f>
        <v>3.03</v>
      </c>
      <c r="W12" s="158"/>
      <c r="X12" s="158" t="s">
        <v>173</v>
      </c>
      <c r="Y12" s="158" t="s">
        <v>174</v>
      </c>
      <c r="Z12" s="147"/>
      <c r="AA12" s="147"/>
      <c r="AB12" s="147"/>
      <c r="AC12" s="147"/>
      <c r="AD12" s="147"/>
      <c r="AE12" s="147"/>
      <c r="AF12" s="147"/>
      <c r="AG12" s="147" t="s">
        <v>725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2" x14ac:dyDescent="0.2">
      <c r="A13" s="154"/>
      <c r="B13" s="155"/>
      <c r="C13" s="256" t="s">
        <v>726</v>
      </c>
      <c r="D13" s="257"/>
      <c r="E13" s="257"/>
      <c r="F13" s="257"/>
      <c r="G13" s="25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177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8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2" t="s">
        <v>727</v>
      </c>
      <c r="D14" s="160"/>
      <c r="E14" s="161">
        <v>5.04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179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3</v>
      </c>
      <c r="B15" s="175" t="s">
        <v>730</v>
      </c>
      <c r="C15" s="191" t="s">
        <v>731</v>
      </c>
      <c r="D15" s="176" t="s">
        <v>241</v>
      </c>
      <c r="E15" s="177">
        <v>11.7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 t="s">
        <v>724</v>
      </c>
      <c r="S15" s="179" t="s">
        <v>172</v>
      </c>
      <c r="T15" s="180" t="s">
        <v>172</v>
      </c>
      <c r="U15" s="158">
        <v>4.6550000000000002</v>
      </c>
      <c r="V15" s="158">
        <f>ROUND(E15*U15,2)</f>
        <v>54.46</v>
      </c>
      <c r="W15" s="158"/>
      <c r="X15" s="158" t="s">
        <v>173</v>
      </c>
      <c r="Y15" s="158" t="s">
        <v>174</v>
      </c>
      <c r="Z15" s="147"/>
      <c r="AA15" s="147"/>
      <c r="AB15" s="147"/>
      <c r="AC15" s="147"/>
      <c r="AD15" s="147"/>
      <c r="AE15" s="147"/>
      <c r="AF15" s="147"/>
      <c r="AG15" s="147" t="s">
        <v>725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6" t="s">
        <v>732</v>
      </c>
      <c r="D16" s="257"/>
      <c r="E16" s="257"/>
      <c r="F16" s="257"/>
      <c r="G16" s="25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2" t="s">
        <v>733</v>
      </c>
      <c r="D17" s="160"/>
      <c r="E17" s="161">
        <v>11.7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179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4">
        <v>4</v>
      </c>
      <c r="B18" s="175" t="s">
        <v>734</v>
      </c>
      <c r="C18" s="191" t="s">
        <v>735</v>
      </c>
      <c r="D18" s="176" t="s">
        <v>241</v>
      </c>
      <c r="E18" s="177">
        <v>7.02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 t="s">
        <v>724</v>
      </c>
      <c r="S18" s="179" t="s">
        <v>172</v>
      </c>
      <c r="T18" s="180" t="s">
        <v>172</v>
      </c>
      <c r="U18" s="158">
        <v>0.20200000000000001</v>
      </c>
      <c r="V18" s="158">
        <f>ROUND(E18*U18,2)</f>
        <v>1.42</v>
      </c>
      <c r="W18" s="158"/>
      <c r="X18" s="158" t="s">
        <v>173</v>
      </c>
      <c r="Y18" s="158" t="s">
        <v>174</v>
      </c>
      <c r="Z18" s="147"/>
      <c r="AA18" s="147"/>
      <c r="AB18" s="147"/>
      <c r="AC18" s="147"/>
      <c r="AD18" s="147"/>
      <c r="AE18" s="147"/>
      <c r="AF18" s="147"/>
      <c r="AG18" s="147" t="s">
        <v>725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6" t="s">
        <v>736</v>
      </c>
      <c r="D19" s="257"/>
      <c r="E19" s="257"/>
      <c r="F19" s="257"/>
      <c r="G19" s="257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2" t="s">
        <v>737</v>
      </c>
      <c r="D20" s="160"/>
      <c r="E20" s="161">
        <v>7.02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179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5</v>
      </c>
      <c r="B21" s="175" t="s">
        <v>738</v>
      </c>
      <c r="C21" s="191" t="s">
        <v>739</v>
      </c>
      <c r="D21" s="176" t="s">
        <v>241</v>
      </c>
      <c r="E21" s="177">
        <v>3.6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 t="s">
        <v>724</v>
      </c>
      <c r="S21" s="179" t="s">
        <v>172</v>
      </c>
      <c r="T21" s="180" t="s">
        <v>172</v>
      </c>
      <c r="U21" s="158">
        <v>0.13200000000000001</v>
      </c>
      <c r="V21" s="158">
        <f>ROUND(E21*U21,2)</f>
        <v>0.48</v>
      </c>
      <c r="W21" s="158"/>
      <c r="X21" s="158" t="s">
        <v>173</v>
      </c>
      <c r="Y21" s="158" t="s">
        <v>174</v>
      </c>
      <c r="Z21" s="147"/>
      <c r="AA21" s="147"/>
      <c r="AB21" s="147"/>
      <c r="AC21" s="147"/>
      <c r="AD21" s="147"/>
      <c r="AE21" s="147"/>
      <c r="AF21" s="147"/>
      <c r="AG21" s="147" t="s">
        <v>725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6" t="s">
        <v>736</v>
      </c>
      <c r="D22" s="257"/>
      <c r="E22" s="257"/>
      <c r="F22" s="257"/>
      <c r="G22" s="25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177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92" t="s">
        <v>740</v>
      </c>
      <c r="D23" s="160"/>
      <c r="E23" s="161">
        <v>3.6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179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6</v>
      </c>
      <c r="B24" s="175" t="s">
        <v>741</v>
      </c>
      <c r="C24" s="191" t="s">
        <v>742</v>
      </c>
      <c r="D24" s="176" t="s">
        <v>241</v>
      </c>
      <c r="E24" s="177">
        <v>6.12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 t="s">
        <v>724</v>
      </c>
      <c r="S24" s="179" t="s">
        <v>172</v>
      </c>
      <c r="T24" s="180" t="s">
        <v>172</v>
      </c>
      <c r="U24" s="158">
        <v>1.587</v>
      </c>
      <c r="V24" s="158">
        <f>ROUND(E24*U24,2)</f>
        <v>9.7100000000000009</v>
      </c>
      <c r="W24" s="158"/>
      <c r="X24" s="158" t="s">
        <v>173</v>
      </c>
      <c r="Y24" s="158" t="s">
        <v>174</v>
      </c>
      <c r="Z24" s="147"/>
      <c r="AA24" s="147"/>
      <c r="AB24" s="147"/>
      <c r="AC24" s="147"/>
      <c r="AD24" s="147"/>
      <c r="AE24" s="147"/>
      <c r="AF24" s="147"/>
      <c r="AG24" s="147" t="s">
        <v>725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2" x14ac:dyDescent="0.2">
      <c r="A25" s="154"/>
      <c r="B25" s="155"/>
      <c r="C25" s="256" t="s">
        <v>743</v>
      </c>
      <c r="D25" s="257"/>
      <c r="E25" s="257"/>
      <c r="F25" s="257"/>
      <c r="G25" s="25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177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88" t="str">
        <f>C25</f>
        <v>sypaninou z vhodných hornin tř. 1 - 4 nebo materiálem připraveným podél výkopu ve vzdálenosti do 3 m od jeho kraje, pro jakoukoliv hloubku výkopu a jakoukoliv míru zhutnění,</v>
      </c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2" t="s">
        <v>744</v>
      </c>
      <c r="D26" s="160"/>
      <c r="E26" s="161">
        <v>1.44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179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2" t="s">
        <v>745</v>
      </c>
      <c r="D27" s="160"/>
      <c r="E27" s="161">
        <v>4.68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179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2" t="s">
        <v>746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179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1">
        <v>7</v>
      </c>
      <c r="B29" s="182" t="s">
        <v>747</v>
      </c>
      <c r="C29" s="193" t="s">
        <v>748</v>
      </c>
      <c r="D29" s="183" t="s">
        <v>187</v>
      </c>
      <c r="E29" s="184">
        <v>7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1</v>
      </c>
      <c r="O29" s="184">
        <f>ROUND(E29*N29,2)</f>
        <v>7</v>
      </c>
      <c r="P29" s="184">
        <v>0</v>
      </c>
      <c r="Q29" s="184">
        <f>ROUND(E29*P29,2)</f>
        <v>0</v>
      </c>
      <c r="R29" s="186" t="s">
        <v>247</v>
      </c>
      <c r="S29" s="186" t="s">
        <v>172</v>
      </c>
      <c r="T29" s="187" t="s">
        <v>172</v>
      </c>
      <c r="U29" s="158">
        <v>0</v>
      </c>
      <c r="V29" s="158">
        <f>ROUND(E29*U29,2)</f>
        <v>0</v>
      </c>
      <c r="W29" s="158"/>
      <c r="X29" s="158" t="s">
        <v>248</v>
      </c>
      <c r="Y29" s="158" t="s">
        <v>174</v>
      </c>
      <c r="Z29" s="147"/>
      <c r="AA29" s="147"/>
      <c r="AB29" s="147"/>
      <c r="AC29" s="147"/>
      <c r="AD29" s="147"/>
      <c r="AE29" s="147"/>
      <c r="AF29" s="147"/>
      <c r="AG29" s="147" t="s">
        <v>249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7" t="s">
        <v>166</v>
      </c>
      <c r="B30" s="168" t="s">
        <v>101</v>
      </c>
      <c r="C30" s="190" t="s">
        <v>102</v>
      </c>
      <c r="D30" s="169"/>
      <c r="E30" s="170"/>
      <c r="F30" s="171"/>
      <c r="G30" s="171">
        <f>SUMIF(AG31:AG81,"&lt;&gt;NOR",G31:G81)</f>
        <v>0</v>
      </c>
      <c r="H30" s="171"/>
      <c r="I30" s="171">
        <f>SUM(I31:I81)</f>
        <v>0</v>
      </c>
      <c r="J30" s="171"/>
      <c r="K30" s="171">
        <f>SUM(K31:K81)</f>
        <v>0</v>
      </c>
      <c r="L30" s="171"/>
      <c r="M30" s="171">
        <f>SUM(M31:M81)</f>
        <v>0</v>
      </c>
      <c r="N30" s="170"/>
      <c r="O30" s="170">
        <f>SUM(O31:O81)</f>
        <v>0</v>
      </c>
      <c r="P30" s="170"/>
      <c r="Q30" s="170">
        <f>SUM(Q31:Q81)</f>
        <v>0</v>
      </c>
      <c r="R30" s="171"/>
      <c r="S30" s="171"/>
      <c r="T30" s="172"/>
      <c r="U30" s="166"/>
      <c r="V30" s="166">
        <f>SUM(V31:V81)</f>
        <v>208.22</v>
      </c>
      <c r="W30" s="166"/>
      <c r="X30" s="166"/>
      <c r="Y30" s="166"/>
      <c r="AG30" t="s">
        <v>167</v>
      </c>
    </row>
    <row r="31" spans="1:60" outlineLevel="1" x14ac:dyDescent="0.2">
      <c r="A31" s="174">
        <v>8</v>
      </c>
      <c r="B31" s="175" t="s">
        <v>749</v>
      </c>
      <c r="C31" s="191" t="s">
        <v>750</v>
      </c>
      <c r="D31" s="176" t="s">
        <v>226</v>
      </c>
      <c r="E31" s="177">
        <v>70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543</v>
      </c>
      <c r="S31" s="179" t="s">
        <v>172</v>
      </c>
      <c r="T31" s="180" t="s">
        <v>172</v>
      </c>
      <c r="U31" s="158">
        <v>0.41299999999999998</v>
      </c>
      <c r="V31" s="158">
        <f>ROUND(E31*U31,2)</f>
        <v>28.91</v>
      </c>
      <c r="W31" s="158"/>
      <c r="X31" s="158" t="s">
        <v>173</v>
      </c>
      <c r="Y31" s="158" t="s">
        <v>174</v>
      </c>
      <c r="Z31" s="147"/>
      <c r="AA31" s="147"/>
      <c r="AB31" s="147"/>
      <c r="AC31" s="147"/>
      <c r="AD31" s="147"/>
      <c r="AE31" s="147"/>
      <c r="AF31" s="147"/>
      <c r="AG31" s="147" t="s">
        <v>751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6" t="s">
        <v>752</v>
      </c>
      <c r="D32" s="257"/>
      <c r="E32" s="257"/>
      <c r="F32" s="257"/>
      <c r="G32" s="257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177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9</v>
      </c>
      <c r="B33" s="175" t="s">
        <v>753</v>
      </c>
      <c r="C33" s="191" t="s">
        <v>754</v>
      </c>
      <c r="D33" s="176" t="s">
        <v>226</v>
      </c>
      <c r="E33" s="177">
        <v>2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 t="s">
        <v>543</v>
      </c>
      <c r="S33" s="179" t="s">
        <v>172</v>
      </c>
      <c r="T33" s="180" t="s">
        <v>172</v>
      </c>
      <c r="U33" s="158">
        <v>0.32</v>
      </c>
      <c r="V33" s="158">
        <f>ROUND(E33*U33,2)</f>
        <v>0.64</v>
      </c>
      <c r="W33" s="158"/>
      <c r="X33" s="158" t="s">
        <v>173</v>
      </c>
      <c r="Y33" s="158" t="s">
        <v>174</v>
      </c>
      <c r="Z33" s="147"/>
      <c r="AA33" s="147"/>
      <c r="AB33" s="147"/>
      <c r="AC33" s="147"/>
      <c r="AD33" s="147"/>
      <c r="AE33" s="147"/>
      <c r="AF33" s="147"/>
      <c r="AG33" s="147" t="s">
        <v>751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6" t="s">
        <v>755</v>
      </c>
      <c r="D34" s="257"/>
      <c r="E34" s="257"/>
      <c r="F34" s="257"/>
      <c r="G34" s="25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2" t="s">
        <v>756</v>
      </c>
      <c r="D35" s="160"/>
      <c r="E35" s="161">
        <v>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179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10</v>
      </c>
      <c r="B36" s="175" t="s">
        <v>757</v>
      </c>
      <c r="C36" s="191" t="s">
        <v>758</v>
      </c>
      <c r="D36" s="176" t="s">
        <v>226</v>
      </c>
      <c r="E36" s="177">
        <v>17.5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 t="s">
        <v>543</v>
      </c>
      <c r="S36" s="179" t="s">
        <v>172</v>
      </c>
      <c r="T36" s="180" t="s">
        <v>172</v>
      </c>
      <c r="U36" s="158">
        <v>0.32</v>
      </c>
      <c r="V36" s="158">
        <f>ROUND(E36*U36,2)</f>
        <v>5.6</v>
      </c>
      <c r="W36" s="158"/>
      <c r="X36" s="158" t="s">
        <v>173</v>
      </c>
      <c r="Y36" s="158" t="s">
        <v>174</v>
      </c>
      <c r="Z36" s="147"/>
      <c r="AA36" s="147"/>
      <c r="AB36" s="147"/>
      <c r="AC36" s="147"/>
      <c r="AD36" s="147"/>
      <c r="AE36" s="147"/>
      <c r="AF36" s="147"/>
      <c r="AG36" s="147" t="s">
        <v>751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6" t="s">
        <v>755</v>
      </c>
      <c r="D37" s="257"/>
      <c r="E37" s="257"/>
      <c r="F37" s="257"/>
      <c r="G37" s="25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177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2" t="s">
        <v>759</v>
      </c>
      <c r="D38" s="160"/>
      <c r="E38" s="161">
        <v>17.5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179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11</v>
      </c>
      <c r="B39" s="175" t="s">
        <v>760</v>
      </c>
      <c r="C39" s="191" t="s">
        <v>761</v>
      </c>
      <c r="D39" s="176" t="s">
        <v>226</v>
      </c>
      <c r="E39" s="177">
        <v>38.5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 t="s">
        <v>543</v>
      </c>
      <c r="S39" s="179" t="s">
        <v>172</v>
      </c>
      <c r="T39" s="180" t="s">
        <v>172</v>
      </c>
      <c r="U39" s="158">
        <v>0.35899999999999999</v>
      </c>
      <c r="V39" s="158">
        <f>ROUND(E39*U39,2)</f>
        <v>13.82</v>
      </c>
      <c r="W39" s="158"/>
      <c r="X39" s="158" t="s">
        <v>173</v>
      </c>
      <c r="Y39" s="158" t="s">
        <v>174</v>
      </c>
      <c r="Z39" s="147"/>
      <c r="AA39" s="147"/>
      <c r="AB39" s="147"/>
      <c r="AC39" s="147"/>
      <c r="AD39" s="147"/>
      <c r="AE39" s="147"/>
      <c r="AF39" s="147"/>
      <c r="AG39" s="147" t="s">
        <v>751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6" t="s">
        <v>755</v>
      </c>
      <c r="D40" s="257"/>
      <c r="E40" s="257"/>
      <c r="F40" s="257"/>
      <c r="G40" s="25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177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2" t="s">
        <v>762</v>
      </c>
      <c r="D41" s="160"/>
      <c r="E41" s="161">
        <v>38.5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179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12</v>
      </c>
      <c r="B42" s="175" t="s">
        <v>763</v>
      </c>
      <c r="C42" s="191" t="s">
        <v>764</v>
      </c>
      <c r="D42" s="176" t="s">
        <v>226</v>
      </c>
      <c r="E42" s="177">
        <v>6.5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 t="s">
        <v>543</v>
      </c>
      <c r="S42" s="179" t="s">
        <v>172</v>
      </c>
      <c r="T42" s="180" t="s">
        <v>172</v>
      </c>
      <c r="U42" s="158">
        <v>0.45200000000000001</v>
      </c>
      <c r="V42" s="158">
        <f>ROUND(E42*U42,2)</f>
        <v>2.94</v>
      </c>
      <c r="W42" s="158"/>
      <c r="X42" s="158" t="s">
        <v>173</v>
      </c>
      <c r="Y42" s="158" t="s">
        <v>174</v>
      </c>
      <c r="Z42" s="147"/>
      <c r="AA42" s="147"/>
      <c r="AB42" s="147"/>
      <c r="AC42" s="147"/>
      <c r="AD42" s="147"/>
      <c r="AE42" s="147"/>
      <c r="AF42" s="147"/>
      <c r="AG42" s="147" t="s">
        <v>751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6" t="s">
        <v>755</v>
      </c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2" t="s">
        <v>765</v>
      </c>
      <c r="D44" s="160"/>
      <c r="E44" s="161">
        <v>6.5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179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13</v>
      </c>
      <c r="B45" s="175" t="s">
        <v>766</v>
      </c>
      <c r="C45" s="191" t="s">
        <v>767</v>
      </c>
      <c r="D45" s="176" t="s">
        <v>226</v>
      </c>
      <c r="E45" s="177">
        <v>15.5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 t="s">
        <v>543</v>
      </c>
      <c r="S45" s="179" t="s">
        <v>172</v>
      </c>
      <c r="T45" s="180" t="s">
        <v>172</v>
      </c>
      <c r="U45" s="158">
        <v>1.173</v>
      </c>
      <c r="V45" s="158">
        <f>ROUND(E45*U45,2)</f>
        <v>18.18</v>
      </c>
      <c r="W45" s="158"/>
      <c r="X45" s="158" t="s">
        <v>173</v>
      </c>
      <c r="Y45" s="158" t="s">
        <v>174</v>
      </c>
      <c r="Z45" s="147"/>
      <c r="AA45" s="147"/>
      <c r="AB45" s="147"/>
      <c r="AC45" s="147"/>
      <c r="AD45" s="147"/>
      <c r="AE45" s="147"/>
      <c r="AF45" s="147"/>
      <c r="AG45" s="147" t="s">
        <v>751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6" t="s">
        <v>755</v>
      </c>
      <c r="D46" s="257"/>
      <c r="E46" s="257"/>
      <c r="F46" s="257"/>
      <c r="G46" s="257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2" t="s">
        <v>768</v>
      </c>
      <c r="D47" s="160"/>
      <c r="E47" s="161">
        <v>15.5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179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14</v>
      </c>
      <c r="B48" s="175" t="s">
        <v>769</v>
      </c>
      <c r="C48" s="191" t="s">
        <v>770</v>
      </c>
      <c r="D48" s="176" t="s">
        <v>226</v>
      </c>
      <c r="E48" s="177">
        <v>82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 t="s">
        <v>543</v>
      </c>
      <c r="S48" s="179" t="s">
        <v>172</v>
      </c>
      <c r="T48" s="180" t="s">
        <v>172</v>
      </c>
      <c r="U48" s="158">
        <v>0.79700000000000004</v>
      </c>
      <c r="V48" s="158">
        <f>ROUND(E48*U48,2)</f>
        <v>65.349999999999994</v>
      </c>
      <c r="W48" s="158"/>
      <c r="X48" s="158" t="s">
        <v>173</v>
      </c>
      <c r="Y48" s="158" t="s">
        <v>174</v>
      </c>
      <c r="Z48" s="147"/>
      <c r="AA48" s="147"/>
      <c r="AB48" s="147"/>
      <c r="AC48" s="147"/>
      <c r="AD48" s="147"/>
      <c r="AE48" s="147"/>
      <c r="AF48" s="147"/>
      <c r="AG48" s="147" t="s">
        <v>751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6" t="s">
        <v>755</v>
      </c>
      <c r="D49" s="257"/>
      <c r="E49" s="257"/>
      <c r="F49" s="257"/>
      <c r="G49" s="25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177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2" t="s">
        <v>771</v>
      </c>
      <c r="D50" s="160"/>
      <c r="E50" s="161">
        <v>82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179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4">
        <v>15</v>
      </c>
      <c r="B51" s="175" t="s">
        <v>772</v>
      </c>
      <c r="C51" s="191" t="s">
        <v>773</v>
      </c>
      <c r="D51" s="176" t="s">
        <v>226</v>
      </c>
      <c r="E51" s="177">
        <v>9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9" t="s">
        <v>543</v>
      </c>
      <c r="S51" s="179" t="s">
        <v>172</v>
      </c>
      <c r="T51" s="180" t="s">
        <v>172</v>
      </c>
      <c r="U51" s="158">
        <v>0.8</v>
      </c>
      <c r="V51" s="158">
        <f>ROUND(E51*U51,2)</f>
        <v>7.2</v>
      </c>
      <c r="W51" s="158"/>
      <c r="X51" s="158" t="s">
        <v>173</v>
      </c>
      <c r="Y51" s="158" t="s">
        <v>174</v>
      </c>
      <c r="Z51" s="147"/>
      <c r="AA51" s="147"/>
      <c r="AB51" s="147"/>
      <c r="AC51" s="147"/>
      <c r="AD51" s="147"/>
      <c r="AE51" s="147"/>
      <c r="AF51" s="147"/>
      <c r="AG51" s="147" t="s">
        <v>751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6" t="s">
        <v>755</v>
      </c>
      <c r="D52" s="257"/>
      <c r="E52" s="257"/>
      <c r="F52" s="257"/>
      <c r="G52" s="25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177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2" t="s">
        <v>774</v>
      </c>
      <c r="D53" s="160"/>
      <c r="E53" s="161">
        <v>9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179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4">
        <v>16</v>
      </c>
      <c r="B54" s="175" t="s">
        <v>775</v>
      </c>
      <c r="C54" s="191" t="s">
        <v>776</v>
      </c>
      <c r="D54" s="176" t="s">
        <v>226</v>
      </c>
      <c r="E54" s="177">
        <v>17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 t="s">
        <v>543</v>
      </c>
      <c r="S54" s="179" t="s">
        <v>172</v>
      </c>
      <c r="T54" s="180" t="s">
        <v>172</v>
      </c>
      <c r="U54" s="158">
        <v>0.8</v>
      </c>
      <c r="V54" s="158">
        <f>ROUND(E54*U54,2)</f>
        <v>13.6</v>
      </c>
      <c r="W54" s="158"/>
      <c r="X54" s="158" t="s">
        <v>173</v>
      </c>
      <c r="Y54" s="158" t="s">
        <v>174</v>
      </c>
      <c r="Z54" s="147"/>
      <c r="AA54" s="147"/>
      <c r="AB54" s="147"/>
      <c r="AC54" s="147"/>
      <c r="AD54" s="147"/>
      <c r="AE54" s="147"/>
      <c r="AF54" s="147"/>
      <c r="AG54" s="147" t="s">
        <v>751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6" t="s">
        <v>755</v>
      </c>
      <c r="D55" s="257"/>
      <c r="E55" s="257"/>
      <c r="F55" s="257"/>
      <c r="G55" s="25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177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2" t="s">
        <v>777</v>
      </c>
      <c r="D56" s="160"/>
      <c r="E56" s="161">
        <v>17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179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17</v>
      </c>
      <c r="B57" s="175" t="s">
        <v>778</v>
      </c>
      <c r="C57" s="191" t="s">
        <v>779</v>
      </c>
      <c r="D57" s="176" t="s">
        <v>226</v>
      </c>
      <c r="E57" s="177">
        <v>20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 t="s">
        <v>543</v>
      </c>
      <c r="S57" s="179" t="s">
        <v>172</v>
      </c>
      <c r="T57" s="180" t="s">
        <v>172</v>
      </c>
      <c r="U57" s="158">
        <v>0.55000000000000004</v>
      </c>
      <c r="V57" s="158">
        <f>ROUND(E57*U57,2)</f>
        <v>11</v>
      </c>
      <c r="W57" s="158"/>
      <c r="X57" s="158" t="s">
        <v>173</v>
      </c>
      <c r="Y57" s="158" t="s">
        <v>174</v>
      </c>
      <c r="Z57" s="147"/>
      <c r="AA57" s="147"/>
      <c r="AB57" s="147"/>
      <c r="AC57" s="147"/>
      <c r="AD57" s="147"/>
      <c r="AE57" s="147"/>
      <c r="AF57" s="147"/>
      <c r="AG57" s="147" t="s">
        <v>751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6" t="s">
        <v>755</v>
      </c>
      <c r="D58" s="257"/>
      <c r="E58" s="257"/>
      <c r="F58" s="257"/>
      <c r="G58" s="25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177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2" t="s">
        <v>780</v>
      </c>
      <c r="D59" s="160"/>
      <c r="E59" s="161">
        <v>20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179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1" x14ac:dyDescent="0.2">
      <c r="A60" s="181">
        <v>18</v>
      </c>
      <c r="B60" s="182" t="s">
        <v>781</v>
      </c>
      <c r="C60" s="193" t="s">
        <v>782</v>
      </c>
      <c r="D60" s="183" t="s">
        <v>170</v>
      </c>
      <c r="E60" s="184">
        <v>6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 t="s">
        <v>543</v>
      </c>
      <c r="S60" s="186" t="s">
        <v>172</v>
      </c>
      <c r="T60" s="187" t="s">
        <v>172</v>
      </c>
      <c r="U60" s="158">
        <v>0.36670000000000003</v>
      </c>
      <c r="V60" s="158">
        <f>ROUND(E60*U60,2)</f>
        <v>2.2000000000000002</v>
      </c>
      <c r="W60" s="158"/>
      <c r="X60" s="158" t="s">
        <v>173</v>
      </c>
      <c r="Y60" s="158" t="s">
        <v>174</v>
      </c>
      <c r="Z60" s="147"/>
      <c r="AA60" s="147"/>
      <c r="AB60" s="147"/>
      <c r="AC60" s="147"/>
      <c r="AD60" s="147"/>
      <c r="AE60" s="147"/>
      <c r="AF60" s="147"/>
      <c r="AG60" s="147" t="s">
        <v>751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19</v>
      </c>
      <c r="B61" s="175" t="s">
        <v>783</v>
      </c>
      <c r="C61" s="191" t="s">
        <v>784</v>
      </c>
      <c r="D61" s="176" t="s">
        <v>170</v>
      </c>
      <c r="E61" s="177">
        <v>2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 t="s">
        <v>543</v>
      </c>
      <c r="S61" s="179" t="s">
        <v>172</v>
      </c>
      <c r="T61" s="180" t="s">
        <v>172</v>
      </c>
      <c r="U61" s="158">
        <v>0.14799999999999999</v>
      </c>
      <c r="V61" s="158">
        <f>ROUND(E61*U61,2)</f>
        <v>0.3</v>
      </c>
      <c r="W61" s="158"/>
      <c r="X61" s="158" t="s">
        <v>173</v>
      </c>
      <c r="Y61" s="158" t="s">
        <v>174</v>
      </c>
      <c r="Z61" s="147"/>
      <c r="AA61" s="147"/>
      <c r="AB61" s="147"/>
      <c r="AC61" s="147"/>
      <c r="AD61" s="147"/>
      <c r="AE61" s="147"/>
      <c r="AF61" s="147"/>
      <c r="AG61" s="147" t="s">
        <v>751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6" t="s">
        <v>785</v>
      </c>
      <c r="D62" s="257"/>
      <c r="E62" s="257"/>
      <c r="F62" s="257"/>
      <c r="G62" s="25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177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20</v>
      </c>
      <c r="B63" s="175" t="s">
        <v>786</v>
      </c>
      <c r="C63" s="191" t="s">
        <v>787</v>
      </c>
      <c r="D63" s="176" t="s">
        <v>170</v>
      </c>
      <c r="E63" s="177">
        <v>25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 t="s">
        <v>543</v>
      </c>
      <c r="S63" s="179" t="s">
        <v>172</v>
      </c>
      <c r="T63" s="180" t="s">
        <v>172</v>
      </c>
      <c r="U63" s="158">
        <v>0.157</v>
      </c>
      <c r="V63" s="158">
        <f>ROUND(E63*U63,2)</f>
        <v>3.93</v>
      </c>
      <c r="W63" s="158"/>
      <c r="X63" s="158" t="s">
        <v>173</v>
      </c>
      <c r="Y63" s="158" t="s">
        <v>174</v>
      </c>
      <c r="Z63" s="147"/>
      <c r="AA63" s="147"/>
      <c r="AB63" s="147"/>
      <c r="AC63" s="147"/>
      <c r="AD63" s="147"/>
      <c r="AE63" s="147"/>
      <c r="AF63" s="147"/>
      <c r="AG63" s="147" t="s">
        <v>751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6" t="s">
        <v>785</v>
      </c>
      <c r="D64" s="257"/>
      <c r="E64" s="257"/>
      <c r="F64" s="257"/>
      <c r="G64" s="25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177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21</v>
      </c>
      <c r="B65" s="175" t="s">
        <v>788</v>
      </c>
      <c r="C65" s="191" t="s">
        <v>789</v>
      </c>
      <c r="D65" s="176" t="s">
        <v>170</v>
      </c>
      <c r="E65" s="177">
        <v>18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 t="s">
        <v>543</v>
      </c>
      <c r="S65" s="179" t="s">
        <v>172</v>
      </c>
      <c r="T65" s="180" t="s">
        <v>172</v>
      </c>
      <c r="U65" s="158">
        <v>0.17399999999999999</v>
      </c>
      <c r="V65" s="158">
        <f>ROUND(E65*U65,2)</f>
        <v>3.13</v>
      </c>
      <c r="W65" s="158"/>
      <c r="X65" s="158" t="s">
        <v>173</v>
      </c>
      <c r="Y65" s="158" t="s">
        <v>174</v>
      </c>
      <c r="Z65" s="147"/>
      <c r="AA65" s="147"/>
      <c r="AB65" s="147"/>
      <c r="AC65" s="147"/>
      <c r="AD65" s="147"/>
      <c r="AE65" s="147"/>
      <c r="AF65" s="147"/>
      <c r="AG65" s="147" t="s">
        <v>751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6" t="s">
        <v>785</v>
      </c>
      <c r="D66" s="257"/>
      <c r="E66" s="257"/>
      <c r="F66" s="257"/>
      <c r="G66" s="25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177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22</v>
      </c>
      <c r="B67" s="175" t="s">
        <v>790</v>
      </c>
      <c r="C67" s="191" t="s">
        <v>791</v>
      </c>
      <c r="D67" s="176" t="s">
        <v>170</v>
      </c>
      <c r="E67" s="177">
        <v>11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 t="s">
        <v>543</v>
      </c>
      <c r="S67" s="179" t="s">
        <v>172</v>
      </c>
      <c r="T67" s="180" t="s">
        <v>172</v>
      </c>
      <c r="U67" s="158">
        <v>0.25900000000000001</v>
      </c>
      <c r="V67" s="158">
        <f>ROUND(E67*U67,2)</f>
        <v>2.85</v>
      </c>
      <c r="W67" s="158"/>
      <c r="X67" s="158" t="s">
        <v>173</v>
      </c>
      <c r="Y67" s="158" t="s">
        <v>174</v>
      </c>
      <c r="Z67" s="147"/>
      <c r="AA67" s="147"/>
      <c r="AB67" s="147"/>
      <c r="AC67" s="147"/>
      <c r="AD67" s="147"/>
      <c r="AE67" s="147"/>
      <c r="AF67" s="147"/>
      <c r="AG67" s="147" t="s">
        <v>751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56" t="s">
        <v>785</v>
      </c>
      <c r="D68" s="257"/>
      <c r="E68" s="257"/>
      <c r="F68" s="257"/>
      <c r="G68" s="25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177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4">
        <v>23</v>
      </c>
      <c r="B69" s="175" t="s">
        <v>792</v>
      </c>
      <c r="C69" s="191" t="s">
        <v>793</v>
      </c>
      <c r="D69" s="176" t="s">
        <v>170</v>
      </c>
      <c r="E69" s="177">
        <v>12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 t="s">
        <v>543</v>
      </c>
      <c r="S69" s="179" t="s">
        <v>794</v>
      </c>
      <c r="T69" s="180" t="s">
        <v>794</v>
      </c>
      <c r="U69" s="158">
        <v>0.35</v>
      </c>
      <c r="V69" s="158">
        <f>ROUND(E69*U69,2)</f>
        <v>4.2</v>
      </c>
      <c r="W69" s="158"/>
      <c r="X69" s="158" t="s">
        <v>173</v>
      </c>
      <c r="Y69" s="158" t="s">
        <v>174</v>
      </c>
      <c r="Z69" s="147"/>
      <c r="AA69" s="147"/>
      <c r="AB69" s="147"/>
      <c r="AC69" s="147"/>
      <c r="AD69" s="147"/>
      <c r="AE69" s="147"/>
      <c r="AF69" s="147"/>
      <c r="AG69" s="147" t="s">
        <v>751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56" t="s">
        <v>795</v>
      </c>
      <c r="D70" s="257"/>
      <c r="E70" s="257"/>
      <c r="F70" s="257"/>
      <c r="G70" s="25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4">
        <v>24</v>
      </c>
      <c r="B71" s="175" t="s">
        <v>796</v>
      </c>
      <c r="C71" s="191" t="s">
        <v>797</v>
      </c>
      <c r="D71" s="176" t="s">
        <v>170</v>
      </c>
      <c r="E71" s="177">
        <v>31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9" t="s">
        <v>543</v>
      </c>
      <c r="S71" s="179" t="s">
        <v>172</v>
      </c>
      <c r="T71" s="180" t="s">
        <v>172</v>
      </c>
      <c r="U71" s="158">
        <v>0.31</v>
      </c>
      <c r="V71" s="158">
        <f>ROUND(E71*U71,2)</f>
        <v>9.61</v>
      </c>
      <c r="W71" s="158"/>
      <c r="X71" s="158" t="s">
        <v>173</v>
      </c>
      <c r="Y71" s="158" t="s">
        <v>174</v>
      </c>
      <c r="Z71" s="147"/>
      <c r="AA71" s="147"/>
      <c r="AB71" s="147"/>
      <c r="AC71" s="147"/>
      <c r="AD71" s="147"/>
      <c r="AE71" s="147"/>
      <c r="AF71" s="147"/>
      <c r="AG71" s="147" t="s">
        <v>751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92" t="s">
        <v>798</v>
      </c>
      <c r="D72" s="160"/>
      <c r="E72" s="161">
        <v>31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179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81">
        <v>25</v>
      </c>
      <c r="B73" s="182" t="s">
        <v>799</v>
      </c>
      <c r="C73" s="193" t="s">
        <v>800</v>
      </c>
      <c r="D73" s="183" t="s">
        <v>170</v>
      </c>
      <c r="E73" s="184">
        <v>12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 t="s">
        <v>543</v>
      </c>
      <c r="S73" s="186" t="s">
        <v>172</v>
      </c>
      <c r="T73" s="187" t="s">
        <v>172</v>
      </c>
      <c r="U73" s="158">
        <v>0.2</v>
      </c>
      <c r="V73" s="158">
        <f>ROUND(E73*U73,2)</f>
        <v>2.4</v>
      </c>
      <c r="W73" s="158"/>
      <c r="X73" s="158" t="s">
        <v>173</v>
      </c>
      <c r="Y73" s="158" t="s">
        <v>174</v>
      </c>
      <c r="Z73" s="147"/>
      <c r="AA73" s="147"/>
      <c r="AB73" s="147"/>
      <c r="AC73" s="147"/>
      <c r="AD73" s="147"/>
      <c r="AE73" s="147"/>
      <c r="AF73" s="147"/>
      <c r="AG73" s="147" t="s">
        <v>751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1">
        <v>26</v>
      </c>
      <c r="B74" s="182" t="s">
        <v>801</v>
      </c>
      <c r="C74" s="193" t="s">
        <v>802</v>
      </c>
      <c r="D74" s="183" t="s">
        <v>170</v>
      </c>
      <c r="E74" s="184">
        <v>6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 t="s">
        <v>543</v>
      </c>
      <c r="S74" s="186" t="s">
        <v>172</v>
      </c>
      <c r="T74" s="187" t="s">
        <v>172</v>
      </c>
      <c r="U74" s="158">
        <v>0.33300000000000002</v>
      </c>
      <c r="V74" s="158">
        <f>ROUND(E74*U74,2)</f>
        <v>2</v>
      </c>
      <c r="W74" s="158"/>
      <c r="X74" s="158" t="s">
        <v>173</v>
      </c>
      <c r="Y74" s="158" t="s">
        <v>174</v>
      </c>
      <c r="Z74" s="147"/>
      <c r="AA74" s="147"/>
      <c r="AB74" s="147"/>
      <c r="AC74" s="147"/>
      <c r="AD74" s="147"/>
      <c r="AE74" s="147"/>
      <c r="AF74" s="147"/>
      <c r="AG74" s="147" t="s">
        <v>751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27</v>
      </c>
      <c r="B75" s="175" t="s">
        <v>803</v>
      </c>
      <c r="C75" s="191" t="s">
        <v>804</v>
      </c>
      <c r="D75" s="176" t="s">
        <v>226</v>
      </c>
      <c r="E75" s="177">
        <v>188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9" t="s">
        <v>543</v>
      </c>
      <c r="S75" s="179" t="s">
        <v>172</v>
      </c>
      <c r="T75" s="180" t="s">
        <v>172</v>
      </c>
      <c r="U75" s="158">
        <v>4.8000000000000001E-2</v>
      </c>
      <c r="V75" s="158">
        <f>ROUND(E75*U75,2)</f>
        <v>9.02</v>
      </c>
      <c r="W75" s="158"/>
      <c r="X75" s="158" t="s">
        <v>173</v>
      </c>
      <c r="Y75" s="158" t="s">
        <v>174</v>
      </c>
      <c r="Z75" s="147"/>
      <c r="AA75" s="147"/>
      <c r="AB75" s="147"/>
      <c r="AC75" s="147"/>
      <c r="AD75" s="147"/>
      <c r="AE75" s="147"/>
      <c r="AF75" s="147"/>
      <c r="AG75" s="147" t="s">
        <v>751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92" t="s">
        <v>805</v>
      </c>
      <c r="D76" s="160"/>
      <c r="E76" s="161">
        <v>188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179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1">
        <v>28</v>
      </c>
      <c r="B77" s="182" t="s">
        <v>806</v>
      </c>
      <c r="C77" s="193" t="s">
        <v>807</v>
      </c>
      <c r="D77" s="183" t="s">
        <v>226</v>
      </c>
      <c r="E77" s="184">
        <v>20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 t="s">
        <v>543</v>
      </c>
      <c r="S77" s="186" t="s">
        <v>172</v>
      </c>
      <c r="T77" s="187" t="s">
        <v>172</v>
      </c>
      <c r="U77" s="158">
        <v>5.8999999999999997E-2</v>
      </c>
      <c r="V77" s="158">
        <f>ROUND(E77*U77,2)</f>
        <v>1.18</v>
      </c>
      <c r="W77" s="158"/>
      <c r="X77" s="158" t="s">
        <v>173</v>
      </c>
      <c r="Y77" s="158" t="s">
        <v>174</v>
      </c>
      <c r="Z77" s="147"/>
      <c r="AA77" s="147"/>
      <c r="AB77" s="147"/>
      <c r="AC77" s="147"/>
      <c r="AD77" s="147"/>
      <c r="AE77" s="147"/>
      <c r="AF77" s="147"/>
      <c r="AG77" s="147" t="s">
        <v>751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1">
        <v>29</v>
      </c>
      <c r="B78" s="182" t="s">
        <v>808</v>
      </c>
      <c r="C78" s="193" t="s">
        <v>809</v>
      </c>
      <c r="D78" s="183" t="s">
        <v>226</v>
      </c>
      <c r="E78" s="184">
        <v>6</v>
      </c>
      <c r="F78" s="185"/>
      <c r="G78" s="186">
        <f>ROUND(E78*F78,2)</f>
        <v>0</v>
      </c>
      <c r="H78" s="185"/>
      <c r="I78" s="186">
        <f>ROUND(E78*H78,2)</f>
        <v>0</v>
      </c>
      <c r="J78" s="185"/>
      <c r="K78" s="186">
        <f>ROUND(E78*J78,2)</f>
        <v>0</v>
      </c>
      <c r="L78" s="186">
        <v>21</v>
      </c>
      <c r="M78" s="186">
        <f>G78*(1+L78/100)</f>
        <v>0</v>
      </c>
      <c r="N78" s="184">
        <v>0</v>
      </c>
      <c r="O78" s="184">
        <f>ROUND(E78*N78,2)</f>
        <v>0</v>
      </c>
      <c r="P78" s="184">
        <v>0</v>
      </c>
      <c r="Q78" s="184">
        <f>ROUND(E78*P78,2)</f>
        <v>0</v>
      </c>
      <c r="R78" s="186"/>
      <c r="S78" s="186" t="s">
        <v>172</v>
      </c>
      <c r="T78" s="187" t="s">
        <v>172</v>
      </c>
      <c r="U78" s="158">
        <v>2.5999999999999999E-2</v>
      </c>
      <c r="V78" s="158">
        <f>ROUND(E78*U78,2)</f>
        <v>0.16</v>
      </c>
      <c r="W78" s="158"/>
      <c r="X78" s="158" t="s">
        <v>173</v>
      </c>
      <c r="Y78" s="158" t="s">
        <v>174</v>
      </c>
      <c r="Z78" s="147"/>
      <c r="AA78" s="147"/>
      <c r="AB78" s="147"/>
      <c r="AC78" s="147"/>
      <c r="AD78" s="147"/>
      <c r="AE78" s="147"/>
      <c r="AF78" s="147"/>
      <c r="AG78" s="147" t="s">
        <v>751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30</v>
      </c>
      <c r="B79" s="175" t="s">
        <v>810</v>
      </c>
      <c r="C79" s="191" t="s">
        <v>811</v>
      </c>
      <c r="D79" s="176" t="s">
        <v>0</v>
      </c>
      <c r="E79" s="177">
        <v>2218.0050000000001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 t="s">
        <v>543</v>
      </c>
      <c r="S79" s="179" t="s">
        <v>172</v>
      </c>
      <c r="T79" s="180" t="s">
        <v>336</v>
      </c>
      <c r="U79" s="158">
        <v>0</v>
      </c>
      <c r="V79" s="158">
        <f>ROUND(E79*U79,2)</f>
        <v>0</v>
      </c>
      <c r="W79" s="158"/>
      <c r="X79" s="158" t="s">
        <v>173</v>
      </c>
      <c r="Y79" s="158" t="s">
        <v>174</v>
      </c>
      <c r="Z79" s="147"/>
      <c r="AA79" s="147"/>
      <c r="AB79" s="147"/>
      <c r="AC79" s="147"/>
      <c r="AD79" s="147"/>
      <c r="AE79" s="147"/>
      <c r="AF79" s="147"/>
      <c r="AG79" s="147" t="s">
        <v>751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6" t="s">
        <v>812</v>
      </c>
      <c r="D80" s="257"/>
      <c r="E80" s="257"/>
      <c r="F80" s="257"/>
      <c r="G80" s="257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177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1">
        <v>31</v>
      </c>
      <c r="B81" s="182" t="s">
        <v>813</v>
      </c>
      <c r="C81" s="193" t="s">
        <v>814</v>
      </c>
      <c r="D81" s="183" t="s">
        <v>170</v>
      </c>
      <c r="E81" s="184">
        <v>6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335</v>
      </c>
      <c r="T81" s="187" t="s">
        <v>336</v>
      </c>
      <c r="U81" s="158">
        <v>0</v>
      </c>
      <c r="V81" s="158">
        <f>ROUND(E81*U81,2)</f>
        <v>0</v>
      </c>
      <c r="W81" s="158"/>
      <c r="X81" s="158" t="s">
        <v>173</v>
      </c>
      <c r="Y81" s="158" t="s">
        <v>174</v>
      </c>
      <c r="Z81" s="147"/>
      <c r="AA81" s="147"/>
      <c r="AB81" s="147"/>
      <c r="AC81" s="147"/>
      <c r="AD81" s="147"/>
      <c r="AE81" s="147"/>
      <c r="AF81" s="147"/>
      <c r="AG81" s="147" t="s">
        <v>175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67" t="s">
        <v>166</v>
      </c>
      <c r="B82" s="168" t="s">
        <v>103</v>
      </c>
      <c r="C82" s="190" t="s">
        <v>104</v>
      </c>
      <c r="D82" s="169"/>
      <c r="E82" s="170"/>
      <c r="F82" s="171"/>
      <c r="G82" s="171">
        <f>SUMIF(AG83:AG131,"&lt;&gt;NOR",G83:G131)</f>
        <v>0</v>
      </c>
      <c r="H82" s="171"/>
      <c r="I82" s="171">
        <f>SUM(I83:I131)</f>
        <v>0</v>
      </c>
      <c r="J82" s="171"/>
      <c r="K82" s="171">
        <f>SUM(K83:K131)</f>
        <v>0</v>
      </c>
      <c r="L82" s="171"/>
      <c r="M82" s="171">
        <f>SUM(M83:M131)</f>
        <v>0</v>
      </c>
      <c r="N82" s="170"/>
      <c r="O82" s="170">
        <f>SUM(O83:O131)</f>
        <v>0</v>
      </c>
      <c r="P82" s="170"/>
      <c r="Q82" s="170">
        <f>SUM(Q83:Q131)</f>
        <v>0</v>
      </c>
      <c r="R82" s="171"/>
      <c r="S82" s="171"/>
      <c r="T82" s="172"/>
      <c r="U82" s="166"/>
      <c r="V82" s="166">
        <f>SUM(V83:V131)</f>
        <v>461.38999999999987</v>
      </c>
      <c r="W82" s="166"/>
      <c r="X82" s="166"/>
      <c r="Y82" s="166"/>
      <c r="AG82" t="s">
        <v>167</v>
      </c>
    </row>
    <row r="83" spans="1:60" outlineLevel="1" x14ac:dyDescent="0.2">
      <c r="A83" s="181">
        <v>32</v>
      </c>
      <c r="B83" s="182" t="s">
        <v>815</v>
      </c>
      <c r="C83" s="193" t="s">
        <v>816</v>
      </c>
      <c r="D83" s="183" t="s">
        <v>226</v>
      </c>
      <c r="E83" s="184">
        <v>150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 t="s">
        <v>543</v>
      </c>
      <c r="S83" s="186" t="s">
        <v>172</v>
      </c>
      <c r="T83" s="187" t="s">
        <v>172</v>
      </c>
      <c r="U83" s="158">
        <v>0.17299999999999999</v>
      </c>
      <c r="V83" s="158">
        <f>ROUND(E83*U83,2)</f>
        <v>25.95</v>
      </c>
      <c r="W83" s="158"/>
      <c r="X83" s="158" t="s">
        <v>173</v>
      </c>
      <c r="Y83" s="158" t="s">
        <v>174</v>
      </c>
      <c r="Z83" s="147"/>
      <c r="AA83" s="147"/>
      <c r="AB83" s="147"/>
      <c r="AC83" s="147"/>
      <c r="AD83" s="147"/>
      <c r="AE83" s="147"/>
      <c r="AF83" s="147"/>
      <c r="AG83" s="147" t="s">
        <v>751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1">
        <v>33</v>
      </c>
      <c r="B84" s="182" t="s">
        <v>817</v>
      </c>
      <c r="C84" s="193" t="s">
        <v>818</v>
      </c>
      <c r="D84" s="183" t="s">
        <v>226</v>
      </c>
      <c r="E84" s="184">
        <v>50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6" t="s">
        <v>543</v>
      </c>
      <c r="S84" s="186" t="s">
        <v>172</v>
      </c>
      <c r="T84" s="187" t="s">
        <v>172</v>
      </c>
      <c r="U84" s="158">
        <v>0.20399999999999999</v>
      </c>
      <c r="V84" s="158">
        <f>ROUND(E84*U84,2)</f>
        <v>10.199999999999999</v>
      </c>
      <c r="W84" s="158"/>
      <c r="X84" s="158" t="s">
        <v>173</v>
      </c>
      <c r="Y84" s="158" t="s">
        <v>174</v>
      </c>
      <c r="Z84" s="147"/>
      <c r="AA84" s="147"/>
      <c r="AB84" s="147"/>
      <c r="AC84" s="147"/>
      <c r="AD84" s="147"/>
      <c r="AE84" s="147"/>
      <c r="AF84" s="147"/>
      <c r="AG84" s="147" t="s">
        <v>751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1">
        <v>34</v>
      </c>
      <c r="B85" s="182" t="s">
        <v>819</v>
      </c>
      <c r="C85" s="193" t="s">
        <v>820</v>
      </c>
      <c r="D85" s="183" t="s">
        <v>226</v>
      </c>
      <c r="E85" s="184">
        <v>30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6" t="s">
        <v>543</v>
      </c>
      <c r="S85" s="186" t="s">
        <v>172</v>
      </c>
      <c r="T85" s="187" t="s">
        <v>172</v>
      </c>
      <c r="U85" s="158">
        <v>8.3000000000000004E-2</v>
      </c>
      <c r="V85" s="158">
        <f>ROUND(E85*U85,2)</f>
        <v>2.4900000000000002</v>
      </c>
      <c r="W85" s="158"/>
      <c r="X85" s="158" t="s">
        <v>173</v>
      </c>
      <c r="Y85" s="158" t="s">
        <v>174</v>
      </c>
      <c r="Z85" s="147"/>
      <c r="AA85" s="147"/>
      <c r="AB85" s="147"/>
      <c r="AC85" s="147"/>
      <c r="AD85" s="147"/>
      <c r="AE85" s="147"/>
      <c r="AF85" s="147"/>
      <c r="AG85" s="147" t="s">
        <v>751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4">
        <v>35</v>
      </c>
      <c r="B86" s="175" t="s">
        <v>821</v>
      </c>
      <c r="C86" s="191" t="s">
        <v>822</v>
      </c>
      <c r="D86" s="176" t="s">
        <v>226</v>
      </c>
      <c r="E86" s="177">
        <v>176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 t="s">
        <v>543</v>
      </c>
      <c r="S86" s="179" t="s">
        <v>172</v>
      </c>
      <c r="T86" s="180" t="s">
        <v>172</v>
      </c>
      <c r="U86" s="158">
        <v>0.52200000000000002</v>
      </c>
      <c r="V86" s="158">
        <f>ROUND(E86*U86,2)</f>
        <v>91.87</v>
      </c>
      <c r="W86" s="158"/>
      <c r="X86" s="158" t="s">
        <v>173</v>
      </c>
      <c r="Y86" s="158" t="s">
        <v>174</v>
      </c>
      <c r="Z86" s="147"/>
      <c r="AA86" s="147"/>
      <c r="AB86" s="147"/>
      <c r="AC86" s="147"/>
      <c r="AD86" s="147"/>
      <c r="AE86" s="147"/>
      <c r="AF86" s="147"/>
      <c r="AG86" s="147" t="s">
        <v>751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6" t="s">
        <v>823</v>
      </c>
      <c r="D87" s="257"/>
      <c r="E87" s="257"/>
      <c r="F87" s="257"/>
      <c r="G87" s="257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177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2" t="s">
        <v>824</v>
      </c>
      <c r="D88" s="160"/>
      <c r="E88" s="161">
        <v>176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179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4">
        <v>36</v>
      </c>
      <c r="B89" s="175" t="s">
        <v>825</v>
      </c>
      <c r="C89" s="191" t="s">
        <v>826</v>
      </c>
      <c r="D89" s="176" t="s">
        <v>226</v>
      </c>
      <c r="E89" s="177">
        <v>151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 t="s">
        <v>543</v>
      </c>
      <c r="S89" s="179" t="s">
        <v>172</v>
      </c>
      <c r="T89" s="180" t="s">
        <v>172</v>
      </c>
      <c r="U89" s="158">
        <v>0.6159</v>
      </c>
      <c r="V89" s="158">
        <f>ROUND(E89*U89,2)</f>
        <v>93</v>
      </c>
      <c r="W89" s="158"/>
      <c r="X89" s="158" t="s">
        <v>173</v>
      </c>
      <c r="Y89" s="158" t="s">
        <v>174</v>
      </c>
      <c r="Z89" s="147"/>
      <c r="AA89" s="147"/>
      <c r="AB89" s="147"/>
      <c r="AC89" s="147"/>
      <c r="AD89" s="147"/>
      <c r="AE89" s="147"/>
      <c r="AF89" s="147"/>
      <c r="AG89" s="147" t="s">
        <v>751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6" t="s">
        <v>823</v>
      </c>
      <c r="D90" s="257"/>
      <c r="E90" s="257"/>
      <c r="F90" s="257"/>
      <c r="G90" s="257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177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2" t="s">
        <v>827</v>
      </c>
      <c r="D91" s="160"/>
      <c r="E91" s="161">
        <v>151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179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4">
        <v>37</v>
      </c>
      <c r="B92" s="175" t="s">
        <v>828</v>
      </c>
      <c r="C92" s="191" t="s">
        <v>829</v>
      </c>
      <c r="D92" s="176" t="s">
        <v>226</v>
      </c>
      <c r="E92" s="177">
        <v>67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 t="s">
        <v>543</v>
      </c>
      <c r="S92" s="179" t="s">
        <v>172</v>
      </c>
      <c r="T92" s="180" t="s">
        <v>172</v>
      </c>
      <c r="U92" s="158">
        <v>0.68279999999999996</v>
      </c>
      <c r="V92" s="158">
        <f>ROUND(E92*U92,2)</f>
        <v>45.75</v>
      </c>
      <c r="W92" s="158"/>
      <c r="X92" s="158" t="s">
        <v>173</v>
      </c>
      <c r="Y92" s="158" t="s">
        <v>174</v>
      </c>
      <c r="Z92" s="147"/>
      <c r="AA92" s="147"/>
      <c r="AB92" s="147"/>
      <c r="AC92" s="147"/>
      <c r="AD92" s="147"/>
      <c r="AE92" s="147"/>
      <c r="AF92" s="147"/>
      <c r="AG92" s="147" t="s">
        <v>751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6" t="s">
        <v>823</v>
      </c>
      <c r="D93" s="257"/>
      <c r="E93" s="257"/>
      <c r="F93" s="257"/>
      <c r="G93" s="25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2" t="s">
        <v>830</v>
      </c>
      <c r="D94" s="160"/>
      <c r="E94" s="161">
        <v>67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179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4">
        <v>38</v>
      </c>
      <c r="B95" s="175" t="s">
        <v>831</v>
      </c>
      <c r="C95" s="191" t="s">
        <v>832</v>
      </c>
      <c r="D95" s="176" t="s">
        <v>226</v>
      </c>
      <c r="E95" s="177">
        <v>42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 t="s">
        <v>543</v>
      </c>
      <c r="S95" s="179" t="s">
        <v>172</v>
      </c>
      <c r="T95" s="180" t="s">
        <v>172</v>
      </c>
      <c r="U95" s="158">
        <v>0.75470000000000004</v>
      </c>
      <c r="V95" s="158">
        <f>ROUND(E95*U95,2)</f>
        <v>31.7</v>
      </c>
      <c r="W95" s="158"/>
      <c r="X95" s="158" t="s">
        <v>173</v>
      </c>
      <c r="Y95" s="158" t="s">
        <v>174</v>
      </c>
      <c r="Z95" s="147"/>
      <c r="AA95" s="147"/>
      <c r="AB95" s="147"/>
      <c r="AC95" s="147"/>
      <c r="AD95" s="147"/>
      <c r="AE95" s="147"/>
      <c r="AF95" s="147"/>
      <c r="AG95" s="147" t="s">
        <v>751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6" t="s">
        <v>823</v>
      </c>
      <c r="D96" s="257"/>
      <c r="E96" s="257"/>
      <c r="F96" s="257"/>
      <c r="G96" s="257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177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92" t="s">
        <v>833</v>
      </c>
      <c r="D97" s="160"/>
      <c r="E97" s="161">
        <v>42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179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4">
        <v>39</v>
      </c>
      <c r="B98" s="175" t="s">
        <v>834</v>
      </c>
      <c r="C98" s="191" t="s">
        <v>835</v>
      </c>
      <c r="D98" s="176" t="s">
        <v>226</v>
      </c>
      <c r="E98" s="177">
        <v>15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9" t="s">
        <v>543</v>
      </c>
      <c r="S98" s="179" t="s">
        <v>172</v>
      </c>
      <c r="T98" s="180" t="s">
        <v>172</v>
      </c>
      <c r="U98" s="158">
        <v>0.92569999999999997</v>
      </c>
      <c r="V98" s="158">
        <f>ROUND(E98*U98,2)</f>
        <v>13.89</v>
      </c>
      <c r="W98" s="158"/>
      <c r="X98" s="158" t="s">
        <v>173</v>
      </c>
      <c r="Y98" s="158" t="s">
        <v>174</v>
      </c>
      <c r="Z98" s="147"/>
      <c r="AA98" s="147"/>
      <c r="AB98" s="147"/>
      <c r="AC98" s="147"/>
      <c r="AD98" s="147"/>
      <c r="AE98" s="147"/>
      <c r="AF98" s="147"/>
      <c r="AG98" s="147" t="s">
        <v>751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6" t="s">
        <v>823</v>
      </c>
      <c r="D99" s="257"/>
      <c r="E99" s="257"/>
      <c r="F99" s="257"/>
      <c r="G99" s="257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177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2" t="s">
        <v>836</v>
      </c>
      <c r="D100" s="160"/>
      <c r="E100" s="161">
        <v>15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179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81">
        <v>40</v>
      </c>
      <c r="B101" s="182" t="s">
        <v>837</v>
      </c>
      <c r="C101" s="193" t="s">
        <v>838</v>
      </c>
      <c r="D101" s="183" t="s">
        <v>226</v>
      </c>
      <c r="E101" s="184">
        <v>176</v>
      </c>
      <c r="F101" s="185"/>
      <c r="G101" s="186">
        <f t="shared" ref="G101:G119" si="0">ROUND(E101*F101,2)</f>
        <v>0</v>
      </c>
      <c r="H101" s="185"/>
      <c r="I101" s="186">
        <f t="shared" ref="I101:I119" si="1">ROUND(E101*H101,2)</f>
        <v>0</v>
      </c>
      <c r="J101" s="185"/>
      <c r="K101" s="186">
        <f t="shared" ref="K101:K119" si="2">ROUND(E101*J101,2)</f>
        <v>0</v>
      </c>
      <c r="L101" s="186">
        <v>21</v>
      </c>
      <c r="M101" s="186">
        <f t="shared" ref="M101:M119" si="3">G101*(1+L101/100)</f>
        <v>0</v>
      </c>
      <c r="N101" s="184">
        <v>0</v>
      </c>
      <c r="O101" s="184">
        <f t="shared" ref="O101:O119" si="4">ROUND(E101*N101,2)</f>
        <v>0</v>
      </c>
      <c r="P101" s="184">
        <v>0</v>
      </c>
      <c r="Q101" s="184">
        <f t="shared" ref="Q101:Q119" si="5">ROUND(E101*P101,2)</f>
        <v>0</v>
      </c>
      <c r="R101" s="186" t="s">
        <v>543</v>
      </c>
      <c r="S101" s="186" t="s">
        <v>172</v>
      </c>
      <c r="T101" s="187" t="s">
        <v>172</v>
      </c>
      <c r="U101" s="158">
        <v>0.129</v>
      </c>
      <c r="V101" s="158">
        <f t="shared" ref="V101:V119" si="6">ROUND(E101*U101,2)</f>
        <v>22.7</v>
      </c>
      <c r="W101" s="158"/>
      <c r="X101" s="158" t="s">
        <v>173</v>
      </c>
      <c r="Y101" s="158" t="s">
        <v>174</v>
      </c>
      <c r="Z101" s="147"/>
      <c r="AA101" s="147"/>
      <c r="AB101" s="147"/>
      <c r="AC101" s="147"/>
      <c r="AD101" s="147"/>
      <c r="AE101" s="147"/>
      <c r="AF101" s="147"/>
      <c r="AG101" s="147" t="s">
        <v>751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81">
        <v>41</v>
      </c>
      <c r="B102" s="182" t="s">
        <v>839</v>
      </c>
      <c r="C102" s="193" t="s">
        <v>840</v>
      </c>
      <c r="D102" s="183" t="s">
        <v>226</v>
      </c>
      <c r="E102" s="184">
        <v>151</v>
      </c>
      <c r="F102" s="185"/>
      <c r="G102" s="186">
        <f t="shared" si="0"/>
        <v>0</v>
      </c>
      <c r="H102" s="185"/>
      <c r="I102" s="186">
        <f t="shared" si="1"/>
        <v>0</v>
      </c>
      <c r="J102" s="185"/>
      <c r="K102" s="186">
        <f t="shared" si="2"/>
        <v>0</v>
      </c>
      <c r="L102" s="186">
        <v>21</v>
      </c>
      <c r="M102" s="186">
        <f t="shared" si="3"/>
        <v>0</v>
      </c>
      <c r="N102" s="184">
        <v>0</v>
      </c>
      <c r="O102" s="184">
        <f t="shared" si="4"/>
        <v>0</v>
      </c>
      <c r="P102" s="184">
        <v>0</v>
      </c>
      <c r="Q102" s="184">
        <f t="shared" si="5"/>
        <v>0</v>
      </c>
      <c r="R102" s="186" t="s">
        <v>543</v>
      </c>
      <c r="S102" s="186" t="s">
        <v>172</v>
      </c>
      <c r="T102" s="187" t="s">
        <v>172</v>
      </c>
      <c r="U102" s="158">
        <v>0.129</v>
      </c>
      <c r="V102" s="158">
        <f t="shared" si="6"/>
        <v>19.48</v>
      </c>
      <c r="W102" s="158"/>
      <c r="X102" s="158" t="s">
        <v>173</v>
      </c>
      <c r="Y102" s="158" t="s">
        <v>174</v>
      </c>
      <c r="Z102" s="147"/>
      <c r="AA102" s="147"/>
      <c r="AB102" s="147"/>
      <c r="AC102" s="147"/>
      <c r="AD102" s="147"/>
      <c r="AE102" s="147"/>
      <c r="AF102" s="147"/>
      <c r="AG102" s="147" t="s">
        <v>751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81">
        <v>42</v>
      </c>
      <c r="B103" s="182" t="s">
        <v>841</v>
      </c>
      <c r="C103" s="193" t="s">
        <v>842</v>
      </c>
      <c r="D103" s="183" t="s">
        <v>226</v>
      </c>
      <c r="E103" s="184">
        <v>67</v>
      </c>
      <c r="F103" s="185"/>
      <c r="G103" s="186">
        <f t="shared" si="0"/>
        <v>0</v>
      </c>
      <c r="H103" s="185"/>
      <c r="I103" s="186">
        <f t="shared" si="1"/>
        <v>0</v>
      </c>
      <c r="J103" s="185"/>
      <c r="K103" s="186">
        <f t="shared" si="2"/>
        <v>0</v>
      </c>
      <c r="L103" s="186">
        <v>21</v>
      </c>
      <c r="M103" s="186">
        <f t="shared" si="3"/>
        <v>0</v>
      </c>
      <c r="N103" s="184">
        <v>0</v>
      </c>
      <c r="O103" s="184">
        <f t="shared" si="4"/>
        <v>0</v>
      </c>
      <c r="P103" s="184">
        <v>0</v>
      </c>
      <c r="Q103" s="184">
        <f t="shared" si="5"/>
        <v>0</v>
      </c>
      <c r="R103" s="186" t="s">
        <v>543</v>
      </c>
      <c r="S103" s="186" t="s">
        <v>172</v>
      </c>
      <c r="T103" s="187" t="s">
        <v>172</v>
      </c>
      <c r="U103" s="158">
        <v>0.14199999999999999</v>
      </c>
      <c r="V103" s="158">
        <f t="shared" si="6"/>
        <v>9.51</v>
      </c>
      <c r="W103" s="158"/>
      <c r="X103" s="158" t="s">
        <v>173</v>
      </c>
      <c r="Y103" s="158" t="s">
        <v>174</v>
      </c>
      <c r="Z103" s="147"/>
      <c r="AA103" s="147"/>
      <c r="AB103" s="147"/>
      <c r="AC103" s="147"/>
      <c r="AD103" s="147"/>
      <c r="AE103" s="147"/>
      <c r="AF103" s="147"/>
      <c r="AG103" s="147" t="s">
        <v>751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81">
        <v>43</v>
      </c>
      <c r="B104" s="182" t="s">
        <v>843</v>
      </c>
      <c r="C104" s="193" t="s">
        <v>844</v>
      </c>
      <c r="D104" s="183" t="s">
        <v>226</v>
      </c>
      <c r="E104" s="184">
        <v>42</v>
      </c>
      <c r="F104" s="185"/>
      <c r="G104" s="186">
        <f t="shared" si="0"/>
        <v>0</v>
      </c>
      <c r="H104" s="185"/>
      <c r="I104" s="186">
        <f t="shared" si="1"/>
        <v>0</v>
      </c>
      <c r="J104" s="185"/>
      <c r="K104" s="186">
        <f t="shared" si="2"/>
        <v>0</v>
      </c>
      <c r="L104" s="186">
        <v>21</v>
      </c>
      <c r="M104" s="186">
        <f t="shared" si="3"/>
        <v>0</v>
      </c>
      <c r="N104" s="184">
        <v>0</v>
      </c>
      <c r="O104" s="184">
        <f t="shared" si="4"/>
        <v>0</v>
      </c>
      <c r="P104" s="184">
        <v>0</v>
      </c>
      <c r="Q104" s="184">
        <f t="shared" si="5"/>
        <v>0</v>
      </c>
      <c r="R104" s="186" t="s">
        <v>543</v>
      </c>
      <c r="S104" s="186" t="s">
        <v>845</v>
      </c>
      <c r="T104" s="187" t="s">
        <v>336</v>
      </c>
      <c r="U104" s="158">
        <v>0.157</v>
      </c>
      <c r="V104" s="158">
        <f t="shared" si="6"/>
        <v>6.59</v>
      </c>
      <c r="W104" s="158"/>
      <c r="X104" s="158" t="s">
        <v>173</v>
      </c>
      <c r="Y104" s="158" t="s">
        <v>174</v>
      </c>
      <c r="Z104" s="147"/>
      <c r="AA104" s="147"/>
      <c r="AB104" s="147"/>
      <c r="AC104" s="147"/>
      <c r="AD104" s="147"/>
      <c r="AE104" s="147"/>
      <c r="AF104" s="147"/>
      <c r="AG104" s="147" t="s">
        <v>751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81">
        <v>44</v>
      </c>
      <c r="B105" s="182" t="s">
        <v>846</v>
      </c>
      <c r="C105" s="193" t="s">
        <v>847</v>
      </c>
      <c r="D105" s="183" t="s">
        <v>226</v>
      </c>
      <c r="E105" s="184">
        <v>15</v>
      </c>
      <c r="F105" s="185"/>
      <c r="G105" s="186">
        <f t="shared" si="0"/>
        <v>0</v>
      </c>
      <c r="H105" s="185"/>
      <c r="I105" s="186">
        <f t="shared" si="1"/>
        <v>0</v>
      </c>
      <c r="J105" s="185"/>
      <c r="K105" s="186">
        <f t="shared" si="2"/>
        <v>0</v>
      </c>
      <c r="L105" s="186">
        <v>21</v>
      </c>
      <c r="M105" s="186">
        <f t="shared" si="3"/>
        <v>0</v>
      </c>
      <c r="N105" s="184">
        <v>0</v>
      </c>
      <c r="O105" s="184">
        <f t="shared" si="4"/>
        <v>0</v>
      </c>
      <c r="P105" s="184">
        <v>0</v>
      </c>
      <c r="Q105" s="184">
        <f t="shared" si="5"/>
        <v>0</v>
      </c>
      <c r="R105" s="186" t="s">
        <v>543</v>
      </c>
      <c r="S105" s="186" t="s">
        <v>845</v>
      </c>
      <c r="T105" s="187" t="s">
        <v>336</v>
      </c>
      <c r="U105" s="158">
        <v>0.185</v>
      </c>
      <c r="V105" s="158">
        <f t="shared" si="6"/>
        <v>2.78</v>
      </c>
      <c r="W105" s="158"/>
      <c r="X105" s="158" t="s">
        <v>173</v>
      </c>
      <c r="Y105" s="158" t="s">
        <v>174</v>
      </c>
      <c r="Z105" s="147"/>
      <c r="AA105" s="147"/>
      <c r="AB105" s="147"/>
      <c r="AC105" s="147"/>
      <c r="AD105" s="147"/>
      <c r="AE105" s="147"/>
      <c r="AF105" s="147"/>
      <c r="AG105" s="147" t="s">
        <v>751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1">
        <v>45</v>
      </c>
      <c r="B106" s="182" t="s">
        <v>848</v>
      </c>
      <c r="C106" s="193" t="s">
        <v>849</v>
      </c>
      <c r="D106" s="183" t="s">
        <v>546</v>
      </c>
      <c r="E106" s="184">
        <v>52</v>
      </c>
      <c r="F106" s="185"/>
      <c r="G106" s="186">
        <f t="shared" si="0"/>
        <v>0</v>
      </c>
      <c r="H106" s="185"/>
      <c r="I106" s="186">
        <f t="shared" si="1"/>
        <v>0</v>
      </c>
      <c r="J106" s="185"/>
      <c r="K106" s="186">
        <f t="shared" si="2"/>
        <v>0</v>
      </c>
      <c r="L106" s="186">
        <v>21</v>
      </c>
      <c r="M106" s="186">
        <f t="shared" si="3"/>
        <v>0</v>
      </c>
      <c r="N106" s="184">
        <v>0</v>
      </c>
      <c r="O106" s="184">
        <f t="shared" si="4"/>
        <v>0</v>
      </c>
      <c r="P106" s="184">
        <v>0</v>
      </c>
      <c r="Q106" s="184">
        <f t="shared" si="5"/>
        <v>0</v>
      </c>
      <c r="R106" s="186" t="s">
        <v>543</v>
      </c>
      <c r="S106" s="186" t="s">
        <v>172</v>
      </c>
      <c r="T106" s="187" t="s">
        <v>172</v>
      </c>
      <c r="U106" s="158">
        <v>0.105</v>
      </c>
      <c r="V106" s="158">
        <f t="shared" si="6"/>
        <v>5.46</v>
      </c>
      <c r="W106" s="158"/>
      <c r="X106" s="158" t="s">
        <v>173</v>
      </c>
      <c r="Y106" s="158" t="s">
        <v>174</v>
      </c>
      <c r="Z106" s="147"/>
      <c r="AA106" s="147"/>
      <c r="AB106" s="147"/>
      <c r="AC106" s="147"/>
      <c r="AD106" s="147"/>
      <c r="AE106" s="147"/>
      <c r="AF106" s="147"/>
      <c r="AG106" s="147" t="s">
        <v>751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81">
        <v>46</v>
      </c>
      <c r="B107" s="182" t="s">
        <v>850</v>
      </c>
      <c r="C107" s="193" t="s">
        <v>851</v>
      </c>
      <c r="D107" s="183" t="s">
        <v>170</v>
      </c>
      <c r="E107" s="184">
        <v>52</v>
      </c>
      <c r="F107" s="185"/>
      <c r="G107" s="186">
        <f t="shared" si="0"/>
        <v>0</v>
      </c>
      <c r="H107" s="185"/>
      <c r="I107" s="186">
        <f t="shared" si="1"/>
        <v>0</v>
      </c>
      <c r="J107" s="185"/>
      <c r="K107" s="186">
        <f t="shared" si="2"/>
        <v>0</v>
      </c>
      <c r="L107" s="186">
        <v>21</v>
      </c>
      <c r="M107" s="186">
        <f t="shared" si="3"/>
        <v>0</v>
      </c>
      <c r="N107" s="184">
        <v>0</v>
      </c>
      <c r="O107" s="184">
        <f t="shared" si="4"/>
        <v>0</v>
      </c>
      <c r="P107" s="184">
        <v>0</v>
      </c>
      <c r="Q107" s="184">
        <f t="shared" si="5"/>
        <v>0</v>
      </c>
      <c r="R107" s="186" t="s">
        <v>543</v>
      </c>
      <c r="S107" s="186" t="s">
        <v>172</v>
      </c>
      <c r="T107" s="187" t="s">
        <v>172</v>
      </c>
      <c r="U107" s="158">
        <v>0.27200000000000002</v>
      </c>
      <c r="V107" s="158">
        <f t="shared" si="6"/>
        <v>14.14</v>
      </c>
      <c r="W107" s="158"/>
      <c r="X107" s="158" t="s">
        <v>173</v>
      </c>
      <c r="Y107" s="158" t="s">
        <v>174</v>
      </c>
      <c r="Z107" s="147"/>
      <c r="AA107" s="147"/>
      <c r="AB107" s="147"/>
      <c r="AC107" s="147"/>
      <c r="AD107" s="147"/>
      <c r="AE107" s="147"/>
      <c r="AF107" s="147"/>
      <c r="AG107" s="147" t="s">
        <v>751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81">
        <v>47</v>
      </c>
      <c r="B108" s="182" t="s">
        <v>852</v>
      </c>
      <c r="C108" s="193" t="s">
        <v>853</v>
      </c>
      <c r="D108" s="183" t="s">
        <v>854</v>
      </c>
      <c r="E108" s="184">
        <v>14</v>
      </c>
      <c r="F108" s="185"/>
      <c r="G108" s="186">
        <f t="shared" si="0"/>
        <v>0</v>
      </c>
      <c r="H108" s="185"/>
      <c r="I108" s="186">
        <f t="shared" si="1"/>
        <v>0</v>
      </c>
      <c r="J108" s="185"/>
      <c r="K108" s="186">
        <f t="shared" si="2"/>
        <v>0</v>
      </c>
      <c r="L108" s="186">
        <v>21</v>
      </c>
      <c r="M108" s="186">
        <f t="shared" si="3"/>
        <v>0</v>
      </c>
      <c r="N108" s="184">
        <v>0</v>
      </c>
      <c r="O108" s="184">
        <f t="shared" si="4"/>
        <v>0</v>
      </c>
      <c r="P108" s="184">
        <v>0</v>
      </c>
      <c r="Q108" s="184">
        <f t="shared" si="5"/>
        <v>0</v>
      </c>
      <c r="R108" s="186" t="s">
        <v>543</v>
      </c>
      <c r="S108" s="186" t="s">
        <v>172</v>
      </c>
      <c r="T108" s="187" t="s">
        <v>172</v>
      </c>
      <c r="U108" s="158">
        <v>0.54</v>
      </c>
      <c r="V108" s="158">
        <f t="shared" si="6"/>
        <v>7.56</v>
      </c>
      <c r="W108" s="158"/>
      <c r="X108" s="158" t="s">
        <v>173</v>
      </c>
      <c r="Y108" s="158" t="s">
        <v>174</v>
      </c>
      <c r="Z108" s="147"/>
      <c r="AA108" s="147"/>
      <c r="AB108" s="147"/>
      <c r="AC108" s="147"/>
      <c r="AD108" s="147"/>
      <c r="AE108" s="147"/>
      <c r="AF108" s="147"/>
      <c r="AG108" s="147" t="s">
        <v>751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81">
        <v>48</v>
      </c>
      <c r="B109" s="182" t="s">
        <v>855</v>
      </c>
      <c r="C109" s="193" t="s">
        <v>856</v>
      </c>
      <c r="D109" s="183" t="s">
        <v>170</v>
      </c>
      <c r="E109" s="184">
        <v>1</v>
      </c>
      <c r="F109" s="185"/>
      <c r="G109" s="186">
        <f t="shared" si="0"/>
        <v>0</v>
      </c>
      <c r="H109" s="185"/>
      <c r="I109" s="186">
        <f t="shared" si="1"/>
        <v>0</v>
      </c>
      <c r="J109" s="185"/>
      <c r="K109" s="186">
        <f t="shared" si="2"/>
        <v>0</v>
      </c>
      <c r="L109" s="186">
        <v>21</v>
      </c>
      <c r="M109" s="186">
        <f t="shared" si="3"/>
        <v>0</v>
      </c>
      <c r="N109" s="184">
        <v>0</v>
      </c>
      <c r="O109" s="184">
        <f t="shared" si="4"/>
        <v>0</v>
      </c>
      <c r="P109" s="184">
        <v>0</v>
      </c>
      <c r="Q109" s="184">
        <f t="shared" si="5"/>
        <v>0</v>
      </c>
      <c r="R109" s="186" t="s">
        <v>543</v>
      </c>
      <c r="S109" s="186" t="s">
        <v>172</v>
      </c>
      <c r="T109" s="187" t="s">
        <v>172</v>
      </c>
      <c r="U109" s="158">
        <v>8.3000000000000004E-2</v>
      </c>
      <c r="V109" s="158">
        <f t="shared" si="6"/>
        <v>0.08</v>
      </c>
      <c r="W109" s="158"/>
      <c r="X109" s="158" t="s">
        <v>173</v>
      </c>
      <c r="Y109" s="158" t="s">
        <v>174</v>
      </c>
      <c r="Z109" s="147"/>
      <c r="AA109" s="147"/>
      <c r="AB109" s="147"/>
      <c r="AC109" s="147"/>
      <c r="AD109" s="147"/>
      <c r="AE109" s="147"/>
      <c r="AF109" s="147"/>
      <c r="AG109" s="147" t="s">
        <v>751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1">
        <v>49</v>
      </c>
      <c r="B110" s="182" t="s">
        <v>857</v>
      </c>
      <c r="C110" s="193" t="s">
        <v>858</v>
      </c>
      <c r="D110" s="183" t="s">
        <v>170</v>
      </c>
      <c r="E110" s="184">
        <v>4</v>
      </c>
      <c r="F110" s="185"/>
      <c r="G110" s="186">
        <f t="shared" si="0"/>
        <v>0</v>
      </c>
      <c r="H110" s="185"/>
      <c r="I110" s="186">
        <f t="shared" si="1"/>
        <v>0</v>
      </c>
      <c r="J110" s="185"/>
      <c r="K110" s="186">
        <f t="shared" si="2"/>
        <v>0</v>
      </c>
      <c r="L110" s="186">
        <v>21</v>
      </c>
      <c r="M110" s="186">
        <f t="shared" si="3"/>
        <v>0</v>
      </c>
      <c r="N110" s="184">
        <v>0</v>
      </c>
      <c r="O110" s="184">
        <f t="shared" si="4"/>
        <v>0</v>
      </c>
      <c r="P110" s="184">
        <v>0</v>
      </c>
      <c r="Q110" s="184">
        <f t="shared" si="5"/>
        <v>0</v>
      </c>
      <c r="R110" s="186" t="s">
        <v>543</v>
      </c>
      <c r="S110" s="186" t="s">
        <v>172</v>
      </c>
      <c r="T110" s="187" t="s">
        <v>172</v>
      </c>
      <c r="U110" s="158">
        <v>6.2E-2</v>
      </c>
      <c r="V110" s="158">
        <f t="shared" si="6"/>
        <v>0.25</v>
      </c>
      <c r="W110" s="158"/>
      <c r="X110" s="158" t="s">
        <v>173</v>
      </c>
      <c r="Y110" s="158" t="s">
        <v>174</v>
      </c>
      <c r="Z110" s="147"/>
      <c r="AA110" s="147"/>
      <c r="AB110" s="147"/>
      <c r="AC110" s="147"/>
      <c r="AD110" s="147"/>
      <c r="AE110" s="147"/>
      <c r="AF110" s="147"/>
      <c r="AG110" s="147" t="s">
        <v>751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1">
        <v>50</v>
      </c>
      <c r="B111" s="182" t="s">
        <v>859</v>
      </c>
      <c r="C111" s="193" t="s">
        <v>860</v>
      </c>
      <c r="D111" s="183" t="s">
        <v>170</v>
      </c>
      <c r="E111" s="184">
        <v>4</v>
      </c>
      <c r="F111" s="185"/>
      <c r="G111" s="186">
        <f t="shared" si="0"/>
        <v>0</v>
      </c>
      <c r="H111" s="185"/>
      <c r="I111" s="186">
        <f t="shared" si="1"/>
        <v>0</v>
      </c>
      <c r="J111" s="185"/>
      <c r="K111" s="186">
        <f t="shared" si="2"/>
        <v>0</v>
      </c>
      <c r="L111" s="186">
        <v>21</v>
      </c>
      <c r="M111" s="186">
        <f t="shared" si="3"/>
        <v>0</v>
      </c>
      <c r="N111" s="184">
        <v>0</v>
      </c>
      <c r="O111" s="184">
        <f t="shared" si="4"/>
        <v>0</v>
      </c>
      <c r="P111" s="184">
        <v>0</v>
      </c>
      <c r="Q111" s="184">
        <f t="shared" si="5"/>
        <v>0</v>
      </c>
      <c r="R111" s="186" t="s">
        <v>543</v>
      </c>
      <c r="S111" s="186" t="s">
        <v>172</v>
      </c>
      <c r="T111" s="187" t="s">
        <v>172</v>
      </c>
      <c r="U111" s="158">
        <v>7.1999999999999995E-2</v>
      </c>
      <c r="V111" s="158">
        <f t="shared" si="6"/>
        <v>0.28999999999999998</v>
      </c>
      <c r="W111" s="158"/>
      <c r="X111" s="158" t="s">
        <v>173</v>
      </c>
      <c r="Y111" s="158" t="s">
        <v>174</v>
      </c>
      <c r="Z111" s="147"/>
      <c r="AA111" s="147"/>
      <c r="AB111" s="147"/>
      <c r="AC111" s="147"/>
      <c r="AD111" s="147"/>
      <c r="AE111" s="147"/>
      <c r="AF111" s="147"/>
      <c r="AG111" s="147" t="s">
        <v>751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1">
        <v>51</v>
      </c>
      <c r="B112" s="182" t="s">
        <v>861</v>
      </c>
      <c r="C112" s="193" t="s">
        <v>862</v>
      </c>
      <c r="D112" s="183" t="s">
        <v>170</v>
      </c>
      <c r="E112" s="184">
        <v>5</v>
      </c>
      <c r="F112" s="185"/>
      <c r="G112" s="186">
        <f t="shared" si="0"/>
        <v>0</v>
      </c>
      <c r="H112" s="185"/>
      <c r="I112" s="186">
        <f t="shared" si="1"/>
        <v>0</v>
      </c>
      <c r="J112" s="185"/>
      <c r="K112" s="186">
        <f t="shared" si="2"/>
        <v>0</v>
      </c>
      <c r="L112" s="186">
        <v>21</v>
      </c>
      <c r="M112" s="186">
        <f t="shared" si="3"/>
        <v>0</v>
      </c>
      <c r="N112" s="184">
        <v>0</v>
      </c>
      <c r="O112" s="184">
        <f t="shared" si="4"/>
        <v>0</v>
      </c>
      <c r="P112" s="184">
        <v>0</v>
      </c>
      <c r="Q112" s="184">
        <f t="shared" si="5"/>
        <v>0</v>
      </c>
      <c r="R112" s="186" t="s">
        <v>543</v>
      </c>
      <c r="S112" s="186" t="s">
        <v>172</v>
      </c>
      <c r="T112" s="187" t="s">
        <v>172</v>
      </c>
      <c r="U112" s="158">
        <v>0.114</v>
      </c>
      <c r="V112" s="158">
        <f t="shared" si="6"/>
        <v>0.56999999999999995</v>
      </c>
      <c r="W112" s="158"/>
      <c r="X112" s="158" t="s">
        <v>173</v>
      </c>
      <c r="Y112" s="158" t="s">
        <v>174</v>
      </c>
      <c r="Z112" s="147"/>
      <c r="AA112" s="147"/>
      <c r="AB112" s="147"/>
      <c r="AC112" s="147"/>
      <c r="AD112" s="147"/>
      <c r="AE112" s="147"/>
      <c r="AF112" s="147"/>
      <c r="AG112" s="147" t="s">
        <v>751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81">
        <v>52</v>
      </c>
      <c r="B113" s="182" t="s">
        <v>863</v>
      </c>
      <c r="C113" s="193" t="s">
        <v>864</v>
      </c>
      <c r="D113" s="183" t="s">
        <v>170</v>
      </c>
      <c r="E113" s="184">
        <v>1</v>
      </c>
      <c r="F113" s="185"/>
      <c r="G113" s="186">
        <f t="shared" si="0"/>
        <v>0</v>
      </c>
      <c r="H113" s="185"/>
      <c r="I113" s="186">
        <f t="shared" si="1"/>
        <v>0</v>
      </c>
      <c r="J113" s="185"/>
      <c r="K113" s="186">
        <f t="shared" si="2"/>
        <v>0</v>
      </c>
      <c r="L113" s="186">
        <v>21</v>
      </c>
      <c r="M113" s="186">
        <f t="shared" si="3"/>
        <v>0</v>
      </c>
      <c r="N113" s="184">
        <v>0</v>
      </c>
      <c r="O113" s="184">
        <f t="shared" si="4"/>
        <v>0</v>
      </c>
      <c r="P113" s="184">
        <v>0</v>
      </c>
      <c r="Q113" s="184">
        <f t="shared" si="5"/>
        <v>0</v>
      </c>
      <c r="R113" s="186" t="s">
        <v>543</v>
      </c>
      <c r="S113" s="186" t="s">
        <v>172</v>
      </c>
      <c r="T113" s="187" t="s">
        <v>172</v>
      </c>
      <c r="U113" s="158">
        <v>0.20699999999999999</v>
      </c>
      <c r="V113" s="158">
        <f t="shared" si="6"/>
        <v>0.21</v>
      </c>
      <c r="W113" s="158"/>
      <c r="X113" s="158" t="s">
        <v>173</v>
      </c>
      <c r="Y113" s="158" t="s">
        <v>174</v>
      </c>
      <c r="Z113" s="147"/>
      <c r="AA113" s="147"/>
      <c r="AB113" s="147"/>
      <c r="AC113" s="147"/>
      <c r="AD113" s="147"/>
      <c r="AE113" s="147"/>
      <c r="AF113" s="147"/>
      <c r="AG113" s="147" t="s">
        <v>751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81">
        <v>53</v>
      </c>
      <c r="B114" s="182" t="s">
        <v>865</v>
      </c>
      <c r="C114" s="193" t="s">
        <v>866</v>
      </c>
      <c r="D114" s="183" t="s">
        <v>170</v>
      </c>
      <c r="E114" s="184">
        <v>3</v>
      </c>
      <c r="F114" s="185"/>
      <c r="G114" s="186">
        <f t="shared" si="0"/>
        <v>0</v>
      </c>
      <c r="H114" s="185"/>
      <c r="I114" s="186">
        <f t="shared" si="1"/>
        <v>0</v>
      </c>
      <c r="J114" s="185"/>
      <c r="K114" s="186">
        <f t="shared" si="2"/>
        <v>0</v>
      </c>
      <c r="L114" s="186">
        <v>21</v>
      </c>
      <c r="M114" s="186">
        <f t="shared" si="3"/>
        <v>0</v>
      </c>
      <c r="N114" s="184">
        <v>0</v>
      </c>
      <c r="O114" s="184">
        <f t="shared" si="4"/>
        <v>0</v>
      </c>
      <c r="P114" s="184">
        <v>0</v>
      </c>
      <c r="Q114" s="184">
        <f t="shared" si="5"/>
        <v>0</v>
      </c>
      <c r="R114" s="186" t="s">
        <v>543</v>
      </c>
      <c r="S114" s="186" t="s">
        <v>172</v>
      </c>
      <c r="T114" s="187" t="s">
        <v>172</v>
      </c>
      <c r="U114" s="158">
        <v>0.20699999999999999</v>
      </c>
      <c r="V114" s="158">
        <f t="shared" si="6"/>
        <v>0.62</v>
      </c>
      <c r="W114" s="158"/>
      <c r="X114" s="158" t="s">
        <v>173</v>
      </c>
      <c r="Y114" s="158" t="s">
        <v>174</v>
      </c>
      <c r="Z114" s="147"/>
      <c r="AA114" s="147"/>
      <c r="AB114" s="147"/>
      <c r="AC114" s="147"/>
      <c r="AD114" s="147"/>
      <c r="AE114" s="147"/>
      <c r="AF114" s="147"/>
      <c r="AG114" s="147" t="s">
        <v>751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1">
        <v>54</v>
      </c>
      <c r="B115" s="182" t="s">
        <v>867</v>
      </c>
      <c r="C115" s="193" t="s">
        <v>868</v>
      </c>
      <c r="D115" s="183" t="s">
        <v>170</v>
      </c>
      <c r="E115" s="184">
        <v>5</v>
      </c>
      <c r="F115" s="185"/>
      <c r="G115" s="186">
        <f t="shared" si="0"/>
        <v>0</v>
      </c>
      <c r="H115" s="185"/>
      <c r="I115" s="186">
        <f t="shared" si="1"/>
        <v>0</v>
      </c>
      <c r="J115" s="185"/>
      <c r="K115" s="186">
        <f t="shared" si="2"/>
        <v>0</v>
      </c>
      <c r="L115" s="186">
        <v>21</v>
      </c>
      <c r="M115" s="186">
        <f t="shared" si="3"/>
        <v>0</v>
      </c>
      <c r="N115" s="184">
        <v>0</v>
      </c>
      <c r="O115" s="184">
        <f t="shared" si="4"/>
        <v>0</v>
      </c>
      <c r="P115" s="184">
        <v>0</v>
      </c>
      <c r="Q115" s="184">
        <f t="shared" si="5"/>
        <v>0</v>
      </c>
      <c r="R115" s="186" t="s">
        <v>543</v>
      </c>
      <c r="S115" s="186" t="s">
        <v>172</v>
      </c>
      <c r="T115" s="187" t="s">
        <v>172</v>
      </c>
      <c r="U115" s="158">
        <v>0.26900000000000002</v>
      </c>
      <c r="V115" s="158">
        <f t="shared" si="6"/>
        <v>1.35</v>
      </c>
      <c r="W115" s="158"/>
      <c r="X115" s="158" t="s">
        <v>173</v>
      </c>
      <c r="Y115" s="158" t="s">
        <v>174</v>
      </c>
      <c r="Z115" s="147"/>
      <c r="AA115" s="147"/>
      <c r="AB115" s="147"/>
      <c r="AC115" s="147"/>
      <c r="AD115" s="147"/>
      <c r="AE115" s="147"/>
      <c r="AF115" s="147"/>
      <c r="AG115" s="147" t="s">
        <v>751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81">
        <v>55</v>
      </c>
      <c r="B116" s="182" t="s">
        <v>869</v>
      </c>
      <c r="C116" s="193" t="s">
        <v>870</v>
      </c>
      <c r="D116" s="183" t="s">
        <v>170</v>
      </c>
      <c r="E116" s="184">
        <v>3</v>
      </c>
      <c r="F116" s="185"/>
      <c r="G116" s="186">
        <f t="shared" si="0"/>
        <v>0</v>
      </c>
      <c r="H116" s="185"/>
      <c r="I116" s="186">
        <f t="shared" si="1"/>
        <v>0</v>
      </c>
      <c r="J116" s="185"/>
      <c r="K116" s="186">
        <f t="shared" si="2"/>
        <v>0</v>
      </c>
      <c r="L116" s="186">
        <v>21</v>
      </c>
      <c r="M116" s="186">
        <f t="shared" si="3"/>
        <v>0</v>
      </c>
      <c r="N116" s="184">
        <v>0</v>
      </c>
      <c r="O116" s="184">
        <f t="shared" si="4"/>
        <v>0</v>
      </c>
      <c r="P116" s="184">
        <v>0</v>
      </c>
      <c r="Q116" s="184">
        <f t="shared" si="5"/>
        <v>0</v>
      </c>
      <c r="R116" s="186" t="s">
        <v>543</v>
      </c>
      <c r="S116" s="186" t="s">
        <v>172</v>
      </c>
      <c r="T116" s="187" t="s">
        <v>172</v>
      </c>
      <c r="U116" s="158">
        <v>0.35099999999999998</v>
      </c>
      <c r="V116" s="158">
        <f t="shared" si="6"/>
        <v>1.05</v>
      </c>
      <c r="W116" s="158"/>
      <c r="X116" s="158" t="s">
        <v>173</v>
      </c>
      <c r="Y116" s="158" t="s">
        <v>174</v>
      </c>
      <c r="Z116" s="147"/>
      <c r="AA116" s="147"/>
      <c r="AB116" s="147"/>
      <c r="AC116" s="147"/>
      <c r="AD116" s="147"/>
      <c r="AE116" s="147"/>
      <c r="AF116" s="147"/>
      <c r="AG116" s="147" t="s">
        <v>751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1">
        <v>56</v>
      </c>
      <c r="B117" s="182" t="s">
        <v>871</v>
      </c>
      <c r="C117" s="193" t="s">
        <v>872</v>
      </c>
      <c r="D117" s="183" t="s">
        <v>170</v>
      </c>
      <c r="E117" s="184">
        <v>1</v>
      </c>
      <c r="F117" s="185"/>
      <c r="G117" s="186">
        <f t="shared" si="0"/>
        <v>0</v>
      </c>
      <c r="H117" s="185"/>
      <c r="I117" s="186">
        <f t="shared" si="1"/>
        <v>0</v>
      </c>
      <c r="J117" s="185"/>
      <c r="K117" s="186">
        <f t="shared" si="2"/>
        <v>0</v>
      </c>
      <c r="L117" s="186">
        <v>21</v>
      </c>
      <c r="M117" s="186">
        <f t="shared" si="3"/>
        <v>0</v>
      </c>
      <c r="N117" s="184">
        <v>0</v>
      </c>
      <c r="O117" s="184">
        <f t="shared" si="4"/>
        <v>0</v>
      </c>
      <c r="P117" s="184">
        <v>0</v>
      </c>
      <c r="Q117" s="184">
        <f t="shared" si="5"/>
        <v>0</v>
      </c>
      <c r="R117" s="186" t="s">
        <v>543</v>
      </c>
      <c r="S117" s="186" t="s">
        <v>172</v>
      </c>
      <c r="T117" s="187" t="s">
        <v>172</v>
      </c>
      <c r="U117" s="158">
        <v>0.42399999999999999</v>
      </c>
      <c r="V117" s="158">
        <f t="shared" si="6"/>
        <v>0.42</v>
      </c>
      <c r="W117" s="158"/>
      <c r="X117" s="158" t="s">
        <v>173</v>
      </c>
      <c r="Y117" s="158" t="s">
        <v>174</v>
      </c>
      <c r="Z117" s="147"/>
      <c r="AA117" s="147"/>
      <c r="AB117" s="147"/>
      <c r="AC117" s="147"/>
      <c r="AD117" s="147"/>
      <c r="AE117" s="147"/>
      <c r="AF117" s="147"/>
      <c r="AG117" s="147" t="s">
        <v>751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1">
        <v>57</v>
      </c>
      <c r="B118" s="182" t="s">
        <v>873</v>
      </c>
      <c r="C118" s="193" t="s">
        <v>874</v>
      </c>
      <c r="D118" s="183" t="s">
        <v>170</v>
      </c>
      <c r="E118" s="184">
        <v>12</v>
      </c>
      <c r="F118" s="185"/>
      <c r="G118" s="186">
        <f t="shared" si="0"/>
        <v>0</v>
      </c>
      <c r="H118" s="185"/>
      <c r="I118" s="186">
        <f t="shared" si="1"/>
        <v>0</v>
      </c>
      <c r="J118" s="185"/>
      <c r="K118" s="186">
        <f t="shared" si="2"/>
        <v>0</v>
      </c>
      <c r="L118" s="186">
        <v>21</v>
      </c>
      <c r="M118" s="186">
        <f t="shared" si="3"/>
        <v>0</v>
      </c>
      <c r="N118" s="184">
        <v>0</v>
      </c>
      <c r="O118" s="184">
        <f t="shared" si="4"/>
        <v>0</v>
      </c>
      <c r="P118" s="184">
        <v>0</v>
      </c>
      <c r="Q118" s="184">
        <f t="shared" si="5"/>
        <v>0</v>
      </c>
      <c r="R118" s="186" t="s">
        <v>543</v>
      </c>
      <c r="S118" s="186" t="s">
        <v>172</v>
      </c>
      <c r="T118" s="187" t="s">
        <v>172</v>
      </c>
      <c r="U118" s="158">
        <v>0.20699999999999999</v>
      </c>
      <c r="V118" s="158">
        <f t="shared" si="6"/>
        <v>2.48</v>
      </c>
      <c r="W118" s="158"/>
      <c r="X118" s="158" t="s">
        <v>173</v>
      </c>
      <c r="Y118" s="158" t="s">
        <v>174</v>
      </c>
      <c r="Z118" s="147"/>
      <c r="AA118" s="147"/>
      <c r="AB118" s="147"/>
      <c r="AC118" s="147"/>
      <c r="AD118" s="147"/>
      <c r="AE118" s="147"/>
      <c r="AF118" s="147"/>
      <c r="AG118" s="147" t="s">
        <v>751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4">
        <v>58</v>
      </c>
      <c r="B119" s="175" t="s">
        <v>875</v>
      </c>
      <c r="C119" s="191" t="s">
        <v>876</v>
      </c>
      <c r="D119" s="176" t="s">
        <v>170</v>
      </c>
      <c r="E119" s="177">
        <v>52</v>
      </c>
      <c r="F119" s="178"/>
      <c r="G119" s="179">
        <f t="shared" si="0"/>
        <v>0</v>
      </c>
      <c r="H119" s="178"/>
      <c r="I119" s="179">
        <f t="shared" si="1"/>
        <v>0</v>
      </c>
      <c r="J119" s="178"/>
      <c r="K119" s="179">
        <f t="shared" si="2"/>
        <v>0</v>
      </c>
      <c r="L119" s="179">
        <v>21</v>
      </c>
      <c r="M119" s="179">
        <f t="shared" si="3"/>
        <v>0</v>
      </c>
      <c r="N119" s="177">
        <v>0</v>
      </c>
      <c r="O119" s="177">
        <f t="shared" si="4"/>
        <v>0</v>
      </c>
      <c r="P119" s="177">
        <v>0</v>
      </c>
      <c r="Q119" s="177">
        <f t="shared" si="5"/>
        <v>0</v>
      </c>
      <c r="R119" s="179" t="s">
        <v>543</v>
      </c>
      <c r="S119" s="179" t="s">
        <v>172</v>
      </c>
      <c r="T119" s="180" t="s">
        <v>172</v>
      </c>
      <c r="U119" s="158">
        <v>0.16500000000000001</v>
      </c>
      <c r="V119" s="158">
        <f t="shared" si="6"/>
        <v>8.58</v>
      </c>
      <c r="W119" s="158"/>
      <c r="X119" s="158" t="s">
        <v>173</v>
      </c>
      <c r="Y119" s="158" t="s">
        <v>174</v>
      </c>
      <c r="Z119" s="147"/>
      <c r="AA119" s="147"/>
      <c r="AB119" s="147"/>
      <c r="AC119" s="147"/>
      <c r="AD119" s="147"/>
      <c r="AE119" s="147"/>
      <c r="AF119" s="147"/>
      <c r="AG119" s="147" t="s">
        <v>751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92" t="s">
        <v>877</v>
      </c>
      <c r="D120" s="160"/>
      <c r="E120" s="161">
        <v>52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179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81">
        <v>59</v>
      </c>
      <c r="B121" s="182" t="s">
        <v>878</v>
      </c>
      <c r="C121" s="193" t="s">
        <v>879</v>
      </c>
      <c r="D121" s="183" t="s">
        <v>170</v>
      </c>
      <c r="E121" s="184">
        <v>3</v>
      </c>
      <c r="F121" s="185"/>
      <c r="G121" s="186">
        <f>ROUND(E121*F121,2)</f>
        <v>0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21</v>
      </c>
      <c r="M121" s="186">
        <f>G121*(1+L121/100)</f>
        <v>0</v>
      </c>
      <c r="N121" s="184">
        <v>0</v>
      </c>
      <c r="O121" s="184">
        <f>ROUND(E121*N121,2)</f>
        <v>0</v>
      </c>
      <c r="P121" s="184">
        <v>0</v>
      </c>
      <c r="Q121" s="184">
        <f>ROUND(E121*P121,2)</f>
        <v>0</v>
      </c>
      <c r="R121" s="186" t="s">
        <v>543</v>
      </c>
      <c r="S121" s="186" t="s">
        <v>172</v>
      </c>
      <c r="T121" s="187" t="s">
        <v>172</v>
      </c>
      <c r="U121" s="158">
        <v>0.22700000000000001</v>
      </c>
      <c r="V121" s="158">
        <f>ROUND(E121*U121,2)</f>
        <v>0.68</v>
      </c>
      <c r="W121" s="158"/>
      <c r="X121" s="158" t="s">
        <v>173</v>
      </c>
      <c r="Y121" s="158" t="s">
        <v>174</v>
      </c>
      <c r="Z121" s="147"/>
      <c r="AA121" s="147"/>
      <c r="AB121" s="147"/>
      <c r="AC121" s="147"/>
      <c r="AD121" s="147"/>
      <c r="AE121" s="147"/>
      <c r="AF121" s="147"/>
      <c r="AG121" s="147" t="s">
        <v>751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1">
        <v>60</v>
      </c>
      <c r="B122" s="182" t="s">
        <v>880</v>
      </c>
      <c r="C122" s="193" t="s">
        <v>881</v>
      </c>
      <c r="D122" s="183" t="s">
        <v>170</v>
      </c>
      <c r="E122" s="184">
        <v>1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21</v>
      </c>
      <c r="M122" s="186">
        <f>G122*(1+L122/100)</f>
        <v>0</v>
      </c>
      <c r="N122" s="184">
        <v>0</v>
      </c>
      <c r="O122" s="184">
        <f>ROUND(E122*N122,2)</f>
        <v>0</v>
      </c>
      <c r="P122" s="184">
        <v>0</v>
      </c>
      <c r="Q122" s="184">
        <f>ROUND(E122*P122,2)</f>
        <v>0</v>
      </c>
      <c r="R122" s="186" t="s">
        <v>543</v>
      </c>
      <c r="S122" s="186" t="s">
        <v>172</v>
      </c>
      <c r="T122" s="187" t="s">
        <v>172</v>
      </c>
      <c r="U122" s="158">
        <v>0.20699999999999999</v>
      </c>
      <c r="V122" s="158">
        <f>ROUND(E122*U122,2)</f>
        <v>0.21</v>
      </c>
      <c r="W122" s="158"/>
      <c r="X122" s="158" t="s">
        <v>173</v>
      </c>
      <c r="Y122" s="158" t="s">
        <v>174</v>
      </c>
      <c r="Z122" s="147"/>
      <c r="AA122" s="147"/>
      <c r="AB122" s="147"/>
      <c r="AC122" s="147"/>
      <c r="AD122" s="147"/>
      <c r="AE122" s="147"/>
      <c r="AF122" s="147"/>
      <c r="AG122" s="147" t="s">
        <v>751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61</v>
      </c>
      <c r="B123" s="175" t="s">
        <v>882</v>
      </c>
      <c r="C123" s="191" t="s">
        <v>883</v>
      </c>
      <c r="D123" s="176" t="s">
        <v>226</v>
      </c>
      <c r="E123" s="177">
        <v>394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9" t="s">
        <v>543</v>
      </c>
      <c r="S123" s="179" t="s">
        <v>172</v>
      </c>
      <c r="T123" s="180" t="s">
        <v>172</v>
      </c>
      <c r="U123" s="158">
        <v>2.9000000000000001E-2</v>
      </c>
      <c r="V123" s="158">
        <f>ROUND(E123*U123,2)</f>
        <v>11.43</v>
      </c>
      <c r="W123" s="158"/>
      <c r="X123" s="158" t="s">
        <v>173</v>
      </c>
      <c r="Y123" s="158" t="s">
        <v>174</v>
      </c>
      <c r="Z123" s="147"/>
      <c r="AA123" s="147"/>
      <c r="AB123" s="147"/>
      <c r="AC123" s="147"/>
      <c r="AD123" s="147"/>
      <c r="AE123" s="147"/>
      <c r="AF123" s="147"/>
      <c r="AG123" s="147" t="s">
        <v>751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2" t="s">
        <v>884</v>
      </c>
      <c r="D124" s="160"/>
      <c r="E124" s="161">
        <v>394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179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1">
        <v>62</v>
      </c>
      <c r="B125" s="182" t="s">
        <v>885</v>
      </c>
      <c r="C125" s="193" t="s">
        <v>886</v>
      </c>
      <c r="D125" s="183" t="s">
        <v>226</v>
      </c>
      <c r="E125" s="184">
        <v>42</v>
      </c>
      <c r="F125" s="185"/>
      <c r="G125" s="186">
        <f>ROUND(E125*F125,2)</f>
        <v>0</v>
      </c>
      <c r="H125" s="185"/>
      <c r="I125" s="186">
        <f>ROUND(E125*H125,2)</f>
        <v>0</v>
      </c>
      <c r="J125" s="185"/>
      <c r="K125" s="186">
        <f>ROUND(E125*J125,2)</f>
        <v>0</v>
      </c>
      <c r="L125" s="186">
        <v>21</v>
      </c>
      <c r="M125" s="186">
        <f>G125*(1+L125/100)</f>
        <v>0</v>
      </c>
      <c r="N125" s="184">
        <v>0</v>
      </c>
      <c r="O125" s="184">
        <f>ROUND(E125*N125,2)</f>
        <v>0</v>
      </c>
      <c r="P125" s="184">
        <v>0</v>
      </c>
      <c r="Q125" s="184">
        <f>ROUND(E125*P125,2)</f>
        <v>0</v>
      </c>
      <c r="R125" s="186" t="s">
        <v>543</v>
      </c>
      <c r="S125" s="186" t="s">
        <v>172</v>
      </c>
      <c r="T125" s="187" t="s">
        <v>172</v>
      </c>
      <c r="U125" s="158">
        <v>3.1E-2</v>
      </c>
      <c r="V125" s="158">
        <f>ROUND(E125*U125,2)</f>
        <v>1.3</v>
      </c>
      <c r="W125" s="158"/>
      <c r="X125" s="158" t="s">
        <v>173</v>
      </c>
      <c r="Y125" s="158" t="s">
        <v>174</v>
      </c>
      <c r="Z125" s="147"/>
      <c r="AA125" s="147"/>
      <c r="AB125" s="147"/>
      <c r="AC125" s="147"/>
      <c r="AD125" s="147"/>
      <c r="AE125" s="147"/>
      <c r="AF125" s="147"/>
      <c r="AG125" s="147" t="s">
        <v>751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1">
        <v>63</v>
      </c>
      <c r="B126" s="182" t="s">
        <v>887</v>
      </c>
      <c r="C126" s="193" t="s">
        <v>888</v>
      </c>
      <c r="D126" s="183" t="s">
        <v>226</v>
      </c>
      <c r="E126" s="184">
        <v>15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 t="s">
        <v>543</v>
      </c>
      <c r="S126" s="186" t="s">
        <v>172</v>
      </c>
      <c r="T126" s="187" t="s">
        <v>172</v>
      </c>
      <c r="U126" s="158">
        <v>4.2000000000000003E-2</v>
      </c>
      <c r="V126" s="158">
        <f>ROUND(E126*U126,2)</f>
        <v>0.63</v>
      </c>
      <c r="W126" s="158"/>
      <c r="X126" s="158" t="s">
        <v>173</v>
      </c>
      <c r="Y126" s="158" t="s">
        <v>174</v>
      </c>
      <c r="Z126" s="147"/>
      <c r="AA126" s="147"/>
      <c r="AB126" s="147"/>
      <c r="AC126" s="147"/>
      <c r="AD126" s="147"/>
      <c r="AE126" s="147"/>
      <c r="AF126" s="147"/>
      <c r="AG126" s="147" t="s">
        <v>751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4">
        <v>64</v>
      </c>
      <c r="B127" s="175" t="s">
        <v>889</v>
      </c>
      <c r="C127" s="191" t="s">
        <v>890</v>
      </c>
      <c r="D127" s="176" t="s">
        <v>226</v>
      </c>
      <c r="E127" s="177">
        <v>451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9" t="s">
        <v>543</v>
      </c>
      <c r="S127" s="179" t="s">
        <v>172</v>
      </c>
      <c r="T127" s="180" t="s">
        <v>172</v>
      </c>
      <c r="U127" s="158">
        <v>6.2E-2</v>
      </c>
      <c r="V127" s="158">
        <f>ROUND(E127*U127,2)</f>
        <v>27.96</v>
      </c>
      <c r="W127" s="158"/>
      <c r="X127" s="158" t="s">
        <v>173</v>
      </c>
      <c r="Y127" s="158" t="s">
        <v>174</v>
      </c>
      <c r="Z127" s="147"/>
      <c r="AA127" s="147"/>
      <c r="AB127" s="147"/>
      <c r="AC127" s="147"/>
      <c r="AD127" s="147"/>
      <c r="AE127" s="147"/>
      <c r="AF127" s="147"/>
      <c r="AG127" s="147" t="s">
        <v>751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92" t="s">
        <v>891</v>
      </c>
      <c r="D128" s="160"/>
      <c r="E128" s="161">
        <v>451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179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81">
        <v>65</v>
      </c>
      <c r="B129" s="182" t="s">
        <v>892</v>
      </c>
      <c r="C129" s="193" t="s">
        <v>893</v>
      </c>
      <c r="D129" s="183" t="s">
        <v>170</v>
      </c>
      <c r="E129" s="184">
        <v>1</v>
      </c>
      <c r="F129" s="185"/>
      <c r="G129" s="186">
        <f>ROUND(E129*F129,2)</f>
        <v>0</v>
      </c>
      <c r="H129" s="185"/>
      <c r="I129" s="186">
        <f>ROUND(E129*H129,2)</f>
        <v>0</v>
      </c>
      <c r="J129" s="185"/>
      <c r="K129" s="186">
        <f>ROUND(E129*J129,2)</f>
        <v>0</v>
      </c>
      <c r="L129" s="186">
        <v>21</v>
      </c>
      <c r="M129" s="186">
        <f>G129*(1+L129/100)</f>
        <v>0</v>
      </c>
      <c r="N129" s="184">
        <v>0</v>
      </c>
      <c r="O129" s="184">
        <f>ROUND(E129*N129,2)</f>
        <v>0</v>
      </c>
      <c r="P129" s="184">
        <v>0</v>
      </c>
      <c r="Q129" s="184">
        <f>ROUND(E129*P129,2)</f>
        <v>0</v>
      </c>
      <c r="R129" s="186" t="s">
        <v>894</v>
      </c>
      <c r="S129" s="186" t="s">
        <v>172</v>
      </c>
      <c r="T129" s="187" t="s">
        <v>172</v>
      </c>
      <c r="U129" s="158">
        <v>0.20599999999999999</v>
      </c>
      <c r="V129" s="158">
        <f>ROUND(E129*U129,2)</f>
        <v>0.21</v>
      </c>
      <c r="W129" s="158"/>
      <c r="X129" s="158" t="s">
        <v>173</v>
      </c>
      <c r="Y129" s="158" t="s">
        <v>174</v>
      </c>
      <c r="Z129" s="147"/>
      <c r="AA129" s="147"/>
      <c r="AB129" s="147"/>
      <c r="AC129" s="147"/>
      <c r="AD129" s="147"/>
      <c r="AE129" s="147"/>
      <c r="AF129" s="147"/>
      <c r="AG129" s="147" t="s">
        <v>751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81">
        <v>66</v>
      </c>
      <c r="B130" s="182" t="s">
        <v>895</v>
      </c>
      <c r="C130" s="193" t="s">
        <v>896</v>
      </c>
      <c r="D130" s="183" t="s">
        <v>0</v>
      </c>
      <c r="E130" s="184">
        <v>3971.76</v>
      </c>
      <c r="F130" s="185"/>
      <c r="G130" s="186">
        <f>ROUND(E130*F130,2)</f>
        <v>0</v>
      </c>
      <c r="H130" s="185"/>
      <c r="I130" s="186">
        <f>ROUND(E130*H130,2)</f>
        <v>0</v>
      </c>
      <c r="J130" s="185"/>
      <c r="K130" s="186">
        <f>ROUND(E130*J130,2)</f>
        <v>0</v>
      </c>
      <c r="L130" s="186">
        <v>21</v>
      </c>
      <c r="M130" s="186">
        <f>G130*(1+L130/100)</f>
        <v>0</v>
      </c>
      <c r="N130" s="184">
        <v>0</v>
      </c>
      <c r="O130" s="184">
        <f>ROUND(E130*N130,2)</f>
        <v>0</v>
      </c>
      <c r="P130" s="184">
        <v>0</v>
      </c>
      <c r="Q130" s="184">
        <f>ROUND(E130*P130,2)</f>
        <v>0</v>
      </c>
      <c r="R130" s="186" t="s">
        <v>894</v>
      </c>
      <c r="S130" s="186" t="s">
        <v>172</v>
      </c>
      <c r="T130" s="187" t="s">
        <v>336</v>
      </c>
      <c r="U130" s="158">
        <v>0</v>
      </c>
      <c r="V130" s="158">
        <f>ROUND(E130*U130,2)</f>
        <v>0</v>
      </c>
      <c r="W130" s="158"/>
      <c r="X130" s="158" t="s">
        <v>173</v>
      </c>
      <c r="Y130" s="158" t="s">
        <v>174</v>
      </c>
      <c r="Z130" s="147"/>
      <c r="AA130" s="147"/>
      <c r="AB130" s="147"/>
      <c r="AC130" s="147"/>
      <c r="AD130" s="147"/>
      <c r="AE130" s="147"/>
      <c r="AF130" s="147"/>
      <c r="AG130" s="147" t="s">
        <v>751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1">
        <v>67</v>
      </c>
      <c r="B131" s="182" t="s">
        <v>897</v>
      </c>
      <c r="C131" s="193" t="s">
        <v>898</v>
      </c>
      <c r="D131" s="183" t="s">
        <v>899</v>
      </c>
      <c r="E131" s="184">
        <v>50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21</v>
      </c>
      <c r="M131" s="186">
        <f>G131*(1+L131/100)</f>
        <v>0</v>
      </c>
      <c r="N131" s="184">
        <v>0</v>
      </c>
      <c r="O131" s="184">
        <f>ROUND(E131*N131,2)</f>
        <v>0</v>
      </c>
      <c r="P131" s="184">
        <v>0</v>
      </c>
      <c r="Q131" s="184">
        <f>ROUND(E131*P131,2)</f>
        <v>0</v>
      </c>
      <c r="R131" s="186"/>
      <c r="S131" s="186" t="s">
        <v>335</v>
      </c>
      <c r="T131" s="187" t="s">
        <v>336</v>
      </c>
      <c r="U131" s="158">
        <v>0</v>
      </c>
      <c r="V131" s="158">
        <f>ROUND(E131*U131,2)</f>
        <v>0</v>
      </c>
      <c r="W131" s="158"/>
      <c r="X131" s="158" t="s">
        <v>173</v>
      </c>
      <c r="Y131" s="158" t="s">
        <v>174</v>
      </c>
      <c r="Z131" s="147"/>
      <c r="AA131" s="147"/>
      <c r="AB131" s="147"/>
      <c r="AC131" s="147"/>
      <c r="AD131" s="147"/>
      <c r="AE131" s="147"/>
      <c r="AF131" s="147"/>
      <c r="AG131" s="147" t="s">
        <v>175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7" t="s">
        <v>166</v>
      </c>
      <c r="B132" s="168" t="s">
        <v>105</v>
      </c>
      <c r="C132" s="190" t="s">
        <v>106</v>
      </c>
      <c r="D132" s="169"/>
      <c r="E132" s="170"/>
      <c r="F132" s="171"/>
      <c r="G132" s="171">
        <f>SUMIF(AG133:AG190,"&lt;&gt;NOR",G133:G190)</f>
        <v>0</v>
      </c>
      <c r="H132" s="171"/>
      <c r="I132" s="171">
        <f>SUM(I133:I190)</f>
        <v>0</v>
      </c>
      <c r="J132" s="171"/>
      <c r="K132" s="171">
        <f>SUM(K133:K190)</f>
        <v>0</v>
      </c>
      <c r="L132" s="171"/>
      <c r="M132" s="171">
        <f>SUM(M133:M190)</f>
        <v>0</v>
      </c>
      <c r="N132" s="170"/>
      <c r="O132" s="170">
        <f>SUM(O133:O190)</f>
        <v>0</v>
      </c>
      <c r="P132" s="170"/>
      <c r="Q132" s="170">
        <f>SUM(Q133:Q190)</f>
        <v>0</v>
      </c>
      <c r="R132" s="171"/>
      <c r="S132" s="171"/>
      <c r="T132" s="172"/>
      <c r="U132" s="166"/>
      <c r="V132" s="166">
        <f>SUM(V133:V190)</f>
        <v>108.10999999999999</v>
      </c>
      <c r="W132" s="166"/>
      <c r="X132" s="166"/>
      <c r="Y132" s="166"/>
      <c r="AG132" t="s">
        <v>167</v>
      </c>
    </row>
    <row r="133" spans="1:60" outlineLevel="1" x14ac:dyDescent="0.2">
      <c r="A133" s="181">
        <v>68</v>
      </c>
      <c r="B133" s="182" t="s">
        <v>900</v>
      </c>
      <c r="C133" s="193" t="s">
        <v>901</v>
      </c>
      <c r="D133" s="183" t="s">
        <v>546</v>
      </c>
      <c r="E133" s="184">
        <v>7</v>
      </c>
      <c r="F133" s="185"/>
      <c r="G133" s="186">
        <f t="shared" ref="G133:G142" si="7">ROUND(E133*F133,2)</f>
        <v>0</v>
      </c>
      <c r="H133" s="185"/>
      <c r="I133" s="186">
        <f t="shared" ref="I133:I142" si="8">ROUND(E133*H133,2)</f>
        <v>0</v>
      </c>
      <c r="J133" s="185"/>
      <c r="K133" s="186">
        <f t="shared" ref="K133:K142" si="9">ROUND(E133*J133,2)</f>
        <v>0</v>
      </c>
      <c r="L133" s="186">
        <v>21</v>
      </c>
      <c r="M133" s="186">
        <f t="shared" ref="M133:M142" si="10">G133*(1+L133/100)</f>
        <v>0</v>
      </c>
      <c r="N133" s="184">
        <v>0</v>
      </c>
      <c r="O133" s="184">
        <f t="shared" ref="O133:O142" si="11">ROUND(E133*N133,2)</f>
        <v>0</v>
      </c>
      <c r="P133" s="184">
        <v>0</v>
      </c>
      <c r="Q133" s="184">
        <f t="shared" ref="Q133:Q142" si="12">ROUND(E133*P133,2)</f>
        <v>0</v>
      </c>
      <c r="R133" s="186" t="s">
        <v>543</v>
      </c>
      <c r="S133" s="186" t="s">
        <v>172</v>
      </c>
      <c r="T133" s="187" t="s">
        <v>172</v>
      </c>
      <c r="U133" s="158">
        <v>0.59</v>
      </c>
      <c r="V133" s="158">
        <f t="shared" ref="V133:V142" si="13">ROUND(E133*U133,2)</f>
        <v>4.13</v>
      </c>
      <c r="W133" s="158"/>
      <c r="X133" s="158" t="s">
        <v>173</v>
      </c>
      <c r="Y133" s="158" t="s">
        <v>174</v>
      </c>
      <c r="Z133" s="147"/>
      <c r="AA133" s="147"/>
      <c r="AB133" s="147"/>
      <c r="AC133" s="147"/>
      <c r="AD133" s="147"/>
      <c r="AE133" s="147"/>
      <c r="AF133" s="147"/>
      <c r="AG133" s="147" t="s">
        <v>751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81">
        <v>69</v>
      </c>
      <c r="B134" s="182" t="s">
        <v>902</v>
      </c>
      <c r="C134" s="193" t="s">
        <v>903</v>
      </c>
      <c r="D134" s="183" t="s">
        <v>546</v>
      </c>
      <c r="E134" s="184">
        <v>8</v>
      </c>
      <c r="F134" s="185"/>
      <c r="G134" s="186">
        <f t="shared" si="7"/>
        <v>0</v>
      </c>
      <c r="H134" s="185"/>
      <c r="I134" s="186">
        <f t="shared" si="8"/>
        <v>0</v>
      </c>
      <c r="J134" s="185"/>
      <c r="K134" s="186">
        <f t="shared" si="9"/>
        <v>0</v>
      </c>
      <c r="L134" s="186">
        <v>21</v>
      </c>
      <c r="M134" s="186">
        <f t="shared" si="10"/>
        <v>0</v>
      </c>
      <c r="N134" s="184">
        <v>0</v>
      </c>
      <c r="O134" s="184">
        <f t="shared" si="11"/>
        <v>0</v>
      </c>
      <c r="P134" s="184">
        <v>0</v>
      </c>
      <c r="Q134" s="184">
        <f t="shared" si="12"/>
        <v>0</v>
      </c>
      <c r="R134" s="186" t="s">
        <v>543</v>
      </c>
      <c r="S134" s="186" t="s">
        <v>172</v>
      </c>
      <c r="T134" s="187" t="s">
        <v>172</v>
      </c>
      <c r="U134" s="158">
        <v>1.1200000000000001</v>
      </c>
      <c r="V134" s="158">
        <f t="shared" si="13"/>
        <v>8.9600000000000009</v>
      </c>
      <c r="W134" s="158"/>
      <c r="X134" s="158" t="s">
        <v>173</v>
      </c>
      <c r="Y134" s="158" t="s">
        <v>174</v>
      </c>
      <c r="Z134" s="147"/>
      <c r="AA134" s="147"/>
      <c r="AB134" s="147"/>
      <c r="AC134" s="147"/>
      <c r="AD134" s="147"/>
      <c r="AE134" s="147"/>
      <c r="AF134" s="147"/>
      <c r="AG134" s="147" t="s">
        <v>751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81">
        <v>70</v>
      </c>
      <c r="B135" s="182" t="s">
        <v>904</v>
      </c>
      <c r="C135" s="193" t="s">
        <v>905</v>
      </c>
      <c r="D135" s="183" t="s">
        <v>546</v>
      </c>
      <c r="E135" s="184">
        <v>11</v>
      </c>
      <c r="F135" s="185"/>
      <c r="G135" s="186">
        <f t="shared" si="7"/>
        <v>0</v>
      </c>
      <c r="H135" s="185"/>
      <c r="I135" s="186">
        <f t="shared" si="8"/>
        <v>0</v>
      </c>
      <c r="J135" s="185"/>
      <c r="K135" s="186">
        <f t="shared" si="9"/>
        <v>0</v>
      </c>
      <c r="L135" s="186">
        <v>21</v>
      </c>
      <c r="M135" s="186">
        <f t="shared" si="10"/>
        <v>0</v>
      </c>
      <c r="N135" s="184">
        <v>0</v>
      </c>
      <c r="O135" s="184">
        <f t="shared" si="11"/>
        <v>0</v>
      </c>
      <c r="P135" s="184">
        <v>0</v>
      </c>
      <c r="Q135" s="184">
        <f t="shared" si="12"/>
        <v>0</v>
      </c>
      <c r="R135" s="186" t="s">
        <v>543</v>
      </c>
      <c r="S135" s="186" t="s">
        <v>172</v>
      </c>
      <c r="T135" s="187" t="s">
        <v>172</v>
      </c>
      <c r="U135" s="158">
        <v>1.77</v>
      </c>
      <c r="V135" s="158">
        <f t="shared" si="13"/>
        <v>19.47</v>
      </c>
      <c r="W135" s="158"/>
      <c r="X135" s="158" t="s">
        <v>173</v>
      </c>
      <c r="Y135" s="158" t="s">
        <v>174</v>
      </c>
      <c r="Z135" s="147"/>
      <c r="AA135" s="147"/>
      <c r="AB135" s="147"/>
      <c r="AC135" s="147"/>
      <c r="AD135" s="147"/>
      <c r="AE135" s="147"/>
      <c r="AF135" s="147"/>
      <c r="AG135" s="147" t="s">
        <v>751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81">
        <v>71</v>
      </c>
      <c r="B136" s="182" t="s">
        <v>906</v>
      </c>
      <c r="C136" s="193" t="s">
        <v>907</v>
      </c>
      <c r="D136" s="183" t="s">
        <v>546</v>
      </c>
      <c r="E136" s="184">
        <v>4</v>
      </c>
      <c r="F136" s="185"/>
      <c r="G136" s="186">
        <f t="shared" si="7"/>
        <v>0</v>
      </c>
      <c r="H136" s="185"/>
      <c r="I136" s="186">
        <f t="shared" si="8"/>
        <v>0</v>
      </c>
      <c r="J136" s="185"/>
      <c r="K136" s="186">
        <f t="shared" si="9"/>
        <v>0</v>
      </c>
      <c r="L136" s="186">
        <v>21</v>
      </c>
      <c r="M136" s="186">
        <f t="shared" si="10"/>
        <v>0</v>
      </c>
      <c r="N136" s="184">
        <v>0</v>
      </c>
      <c r="O136" s="184">
        <f t="shared" si="11"/>
        <v>0</v>
      </c>
      <c r="P136" s="184">
        <v>0</v>
      </c>
      <c r="Q136" s="184">
        <f t="shared" si="12"/>
        <v>0</v>
      </c>
      <c r="R136" s="186" t="s">
        <v>543</v>
      </c>
      <c r="S136" s="186" t="s">
        <v>172</v>
      </c>
      <c r="T136" s="187" t="s">
        <v>172</v>
      </c>
      <c r="U136" s="158">
        <v>0.22700000000000001</v>
      </c>
      <c r="V136" s="158">
        <f t="shared" si="13"/>
        <v>0.91</v>
      </c>
      <c r="W136" s="158"/>
      <c r="X136" s="158" t="s">
        <v>173</v>
      </c>
      <c r="Y136" s="158" t="s">
        <v>174</v>
      </c>
      <c r="Z136" s="147"/>
      <c r="AA136" s="147"/>
      <c r="AB136" s="147"/>
      <c r="AC136" s="147"/>
      <c r="AD136" s="147"/>
      <c r="AE136" s="147"/>
      <c r="AF136" s="147"/>
      <c r="AG136" s="147" t="s">
        <v>751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1">
        <v>72</v>
      </c>
      <c r="B137" s="182" t="s">
        <v>908</v>
      </c>
      <c r="C137" s="193" t="s">
        <v>909</v>
      </c>
      <c r="D137" s="183" t="s">
        <v>546</v>
      </c>
      <c r="E137" s="184">
        <v>6</v>
      </c>
      <c r="F137" s="185"/>
      <c r="G137" s="186">
        <f t="shared" si="7"/>
        <v>0</v>
      </c>
      <c r="H137" s="185"/>
      <c r="I137" s="186">
        <f t="shared" si="8"/>
        <v>0</v>
      </c>
      <c r="J137" s="185"/>
      <c r="K137" s="186">
        <f t="shared" si="9"/>
        <v>0</v>
      </c>
      <c r="L137" s="186">
        <v>21</v>
      </c>
      <c r="M137" s="186">
        <f t="shared" si="10"/>
        <v>0</v>
      </c>
      <c r="N137" s="184">
        <v>0</v>
      </c>
      <c r="O137" s="184">
        <f t="shared" si="11"/>
        <v>0</v>
      </c>
      <c r="P137" s="184">
        <v>0</v>
      </c>
      <c r="Q137" s="184">
        <f t="shared" si="12"/>
        <v>0</v>
      </c>
      <c r="R137" s="186" t="s">
        <v>543</v>
      </c>
      <c r="S137" s="186" t="s">
        <v>172</v>
      </c>
      <c r="T137" s="187" t="s">
        <v>172</v>
      </c>
      <c r="U137" s="158">
        <v>1.2529999999999999</v>
      </c>
      <c r="V137" s="158">
        <f t="shared" si="13"/>
        <v>7.52</v>
      </c>
      <c r="W137" s="158"/>
      <c r="X137" s="158" t="s">
        <v>173</v>
      </c>
      <c r="Y137" s="158" t="s">
        <v>174</v>
      </c>
      <c r="Z137" s="147"/>
      <c r="AA137" s="147"/>
      <c r="AB137" s="147"/>
      <c r="AC137" s="147"/>
      <c r="AD137" s="147"/>
      <c r="AE137" s="147"/>
      <c r="AF137" s="147"/>
      <c r="AG137" s="147" t="s">
        <v>751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1">
        <v>73</v>
      </c>
      <c r="B138" s="182" t="s">
        <v>910</v>
      </c>
      <c r="C138" s="193" t="s">
        <v>911</v>
      </c>
      <c r="D138" s="183" t="s">
        <v>546</v>
      </c>
      <c r="E138" s="184">
        <v>21</v>
      </c>
      <c r="F138" s="185"/>
      <c r="G138" s="186">
        <f t="shared" si="7"/>
        <v>0</v>
      </c>
      <c r="H138" s="185"/>
      <c r="I138" s="186">
        <f t="shared" si="8"/>
        <v>0</v>
      </c>
      <c r="J138" s="185"/>
      <c r="K138" s="186">
        <f t="shared" si="9"/>
        <v>0</v>
      </c>
      <c r="L138" s="186">
        <v>21</v>
      </c>
      <c r="M138" s="186">
        <f t="shared" si="10"/>
        <v>0</v>
      </c>
      <c r="N138" s="184">
        <v>0</v>
      </c>
      <c r="O138" s="184">
        <f t="shared" si="11"/>
        <v>0</v>
      </c>
      <c r="P138" s="184">
        <v>0</v>
      </c>
      <c r="Q138" s="184">
        <f t="shared" si="12"/>
        <v>0</v>
      </c>
      <c r="R138" s="186" t="s">
        <v>543</v>
      </c>
      <c r="S138" s="186" t="s">
        <v>172</v>
      </c>
      <c r="T138" s="187" t="s">
        <v>172</v>
      </c>
      <c r="U138" s="158">
        <v>0.38200000000000001</v>
      </c>
      <c r="V138" s="158">
        <f t="shared" si="13"/>
        <v>8.02</v>
      </c>
      <c r="W138" s="158"/>
      <c r="X138" s="158" t="s">
        <v>173</v>
      </c>
      <c r="Y138" s="158" t="s">
        <v>174</v>
      </c>
      <c r="Z138" s="147"/>
      <c r="AA138" s="147"/>
      <c r="AB138" s="147"/>
      <c r="AC138" s="147"/>
      <c r="AD138" s="147"/>
      <c r="AE138" s="147"/>
      <c r="AF138" s="147"/>
      <c r="AG138" s="147" t="s">
        <v>751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81">
        <v>74</v>
      </c>
      <c r="B139" s="182" t="s">
        <v>912</v>
      </c>
      <c r="C139" s="193" t="s">
        <v>913</v>
      </c>
      <c r="D139" s="183" t="s">
        <v>546</v>
      </c>
      <c r="E139" s="184">
        <v>18</v>
      </c>
      <c r="F139" s="185"/>
      <c r="G139" s="186">
        <f t="shared" si="7"/>
        <v>0</v>
      </c>
      <c r="H139" s="185"/>
      <c r="I139" s="186">
        <f t="shared" si="8"/>
        <v>0</v>
      </c>
      <c r="J139" s="185"/>
      <c r="K139" s="186">
        <f t="shared" si="9"/>
        <v>0</v>
      </c>
      <c r="L139" s="186">
        <v>21</v>
      </c>
      <c r="M139" s="186">
        <f t="shared" si="10"/>
        <v>0</v>
      </c>
      <c r="N139" s="184">
        <v>0</v>
      </c>
      <c r="O139" s="184">
        <f t="shared" si="11"/>
        <v>0</v>
      </c>
      <c r="P139" s="184">
        <v>0</v>
      </c>
      <c r="Q139" s="184">
        <f t="shared" si="12"/>
        <v>0</v>
      </c>
      <c r="R139" s="186" t="s">
        <v>543</v>
      </c>
      <c r="S139" s="186" t="s">
        <v>914</v>
      </c>
      <c r="T139" s="187" t="s">
        <v>914</v>
      </c>
      <c r="U139" s="158">
        <v>1.1890000000000001</v>
      </c>
      <c r="V139" s="158">
        <f t="shared" si="13"/>
        <v>21.4</v>
      </c>
      <c r="W139" s="158"/>
      <c r="X139" s="158" t="s">
        <v>173</v>
      </c>
      <c r="Y139" s="158" t="s">
        <v>174</v>
      </c>
      <c r="Z139" s="147"/>
      <c r="AA139" s="147"/>
      <c r="AB139" s="147"/>
      <c r="AC139" s="147"/>
      <c r="AD139" s="147"/>
      <c r="AE139" s="147"/>
      <c r="AF139" s="147"/>
      <c r="AG139" s="147" t="s">
        <v>751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1">
        <v>75</v>
      </c>
      <c r="B140" s="182" t="s">
        <v>915</v>
      </c>
      <c r="C140" s="193" t="s">
        <v>916</v>
      </c>
      <c r="D140" s="183" t="s">
        <v>546</v>
      </c>
      <c r="E140" s="184">
        <v>1</v>
      </c>
      <c r="F140" s="185"/>
      <c r="G140" s="186">
        <f t="shared" si="7"/>
        <v>0</v>
      </c>
      <c r="H140" s="185"/>
      <c r="I140" s="186">
        <f t="shared" si="8"/>
        <v>0</v>
      </c>
      <c r="J140" s="185"/>
      <c r="K140" s="186">
        <f t="shared" si="9"/>
        <v>0</v>
      </c>
      <c r="L140" s="186">
        <v>21</v>
      </c>
      <c r="M140" s="186">
        <f t="shared" si="10"/>
        <v>0</v>
      </c>
      <c r="N140" s="184">
        <v>0</v>
      </c>
      <c r="O140" s="184">
        <f t="shared" si="11"/>
        <v>0</v>
      </c>
      <c r="P140" s="184">
        <v>0</v>
      </c>
      <c r="Q140" s="184">
        <f t="shared" si="12"/>
        <v>0</v>
      </c>
      <c r="R140" s="186" t="s">
        <v>543</v>
      </c>
      <c r="S140" s="186" t="s">
        <v>172</v>
      </c>
      <c r="T140" s="187" t="s">
        <v>172</v>
      </c>
      <c r="U140" s="158">
        <v>1.575</v>
      </c>
      <c r="V140" s="158">
        <f t="shared" si="13"/>
        <v>1.58</v>
      </c>
      <c r="W140" s="158"/>
      <c r="X140" s="158" t="s">
        <v>173</v>
      </c>
      <c r="Y140" s="158" t="s">
        <v>174</v>
      </c>
      <c r="Z140" s="147"/>
      <c r="AA140" s="147"/>
      <c r="AB140" s="147"/>
      <c r="AC140" s="147"/>
      <c r="AD140" s="147"/>
      <c r="AE140" s="147"/>
      <c r="AF140" s="147"/>
      <c r="AG140" s="147" t="s">
        <v>751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81">
        <v>76</v>
      </c>
      <c r="B141" s="182" t="s">
        <v>917</v>
      </c>
      <c r="C141" s="193" t="s">
        <v>918</v>
      </c>
      <c r="D141" s="183" t="s">
        <v>546</v>
      </c>
      <c r="E141" s="184">
        <v>3</v>
      </c>
      <c r="F141" s="185"/>
      <c r="G141" s="186">
        <f t="shared" si="7"/>
        <v>0</v>
      </c>
      <c r="H141" s="185"/>
      <c r="I141" s="186">
        <f t="shared" si="8"/>
        <v>0</v>
      </c>
      <c r="J141" s="185"/>
      <c r="K141" s="186">
        <f t="shared" si="9"/>
        <v>0</v>
      </c>
      <c r="L141" s="186">
        <v>21</v>
      </c>
      <c r="M141" s="186">
        <f t="shared" si="10"/>
        <v>0</v>
      </c>
      <c r="N141" s="184">
        <v>0</v>
      </c>
      <c r="O141" s="184">
        <f t="shared" si="11"/>
        <v>0</v>
      </c>
      <c r="P141" s="184">
        <v>0</v>
      </c>
      <c r="Q141" s="184">
        <f t="shared" si="12"/>
        <v>0</v>
      </c>
      <c r="R141" s="186" t="s">
        <v>543</v>
      </c>
      <c r="S141" s="186" t="s">
        <v>172</v>
      </c>
      <c r="T141" s="187" t="s">
        <v>172</v>
      </c>
      <c r="U141" s="158">
        <v>1.25</v>
      </c>
      <c r="V141" s="158">
        <f t="shared" si="13"/>
        <v>3.75</v>
      </c>
      <c r="W141" s="158"/>
      <c r="X141" s="158" t="s">
        <v>173</v>
      </c>
      <c r="Y141" s="158" t="s">
        <v>174</v>
      </c>
      <c r="Z141" s="147"/>
      <c r="AA141" s="147"/>
      <c r="AB141" s="147"/>
      <c r="AC141" s="147"/>
      <c r="AD141" s="147"/>
      <c r="AE141" s="147"/>
      <c r="AF141" s="147"/>
      <c r="AG141" s="147" t="s">
        <v>751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4">
        <v>77</v>
      </c>
      <c r="B142" s="175" t="s">
        <v>919</v>
      </c>
      <c r="C142" s="191" t="s">
        <v>920</v>
      </c>
      <c r="D142" s="176" t="s">
        <v>546</v>
      </c>
      <c r="E142" s="177">
        <v>2</v>
      </c>
      <c r="F142" s="178"/>
      <c r="G142" s="179">
        <f t="shared" si="7"/>
        <v>0</v>
      </c>
      <c r="H142" s="178"/>
      <c r="I142" s="179">
        <f t="shared" si="8"/>
        <v>0</v>
      </c>
      <c r="J142" s="178"/>
      <c r="K142" s="179">
        <f t="shared" si="9"/>
        <v>0</v>
      </c>
      <c r="L142" s="179">
        <v>21</v>
      </c>
      <c r="M142" s="179">
        <f t="shared" si="10"/>
        <v>0</v>
      </c>
      <c r="N142" s="177">
        <v>0</v>
      </c>
      <c r="O142" s="177">
        <f t="shared" si="11"/>
        <v>0</v>
      </c>
      <c r="P142" s="177">
        <v>0</v>
      </c>
      <c r="Q142" s="177">
        <f t="shared" si="12"/>
        <v>0</v>
      </c>
      <c r="R142" s="179" t="s">
        <v>543</v>
      </c>
      <c r="S142" s="179" t="s">
        <v>172</v>
      </c>
      <c r="T142" s="180" t="s">
        <v>172</v>
      </c>
      <c r="U142" s="158">
        <v>0.56899999999999995</v>
      </c>
      <c r="V142" s="158">
        <f t="shared" si="13"/>
        <v>1.1399999999999999</v>
      </c>
      <c r="W142" s="158"/>
      <c r="X142" s="158" t="s">
        <v>173</v>
      </c>
      <c r="Y142" s="158" t="s">
        <v>174</v>
      </c>
      <c r="Z142" s="147"/>
      <c r="AA142" s="147"/>
      <c r="AB142" s="147"/>
      <c r="AC142" s="147"/>
      <c r="AD142" s="147"/>
      <c r="AE142" s="147"/>
      <c r="AF142" s="147"/>
      <c r="AG142" s="147" t="s">
        <v>751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256" t="s">
        <v>921</v>
      </c>
      <c r="D143" s="257"/>
      <c r="E143" s="257"/>
      <c r="F143" s="257"/>
      <c r="G143" s="257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177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4">
        <v>78</v>
      </c>
      <c r="B144" s="175" t="s">
        <v>922</v>
      </c>
      <c r="C144" s="191" t="s">
        <v>923</v>
      </c>
      <c r="D144" s="176" t="s">
        <v>170</v>
      </c>
      <c r="E144" s="177">
        <v>14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7">
        <v>0</v>
      </c>
      <c r="O144" s="177">
        <f>ROUND(E144*N144,2)</f>
        <v>0</v>
      </c>
      <c r="P144" s="177">
        <v>0</v>
      </c>
      <c r="Q144" s="177">
        <f>ROUND(E144*P144,2)</f>
        <v>0</v>
      </c>
      <c r="R144" s="179" t="s">
        <v>543</v>
      </c>
      <c r="S144" s="179" t="s">
        <v>172</v>
      </c>
      <c r="T144" s="180" t="s">
        <v>172</v>
      </c>
      <c r="U144" s="158">
        <v>0.114</v>
      </c>
      <c r="V144" s="158">
        <f>ROUND(E144*U144,2)</f>
        <v>1.6</v>
      </c>
      <c r="W144" s="158"/>
      <c r="X144" s="158" t="s">
        <v>173</v>
      </c>
      <c r="Y144" s="158" t="s">
        <v>174</v>
      </c>
      <c r="Z144" s="147"/>
      <c r="AA144" s="147"/>
      <c r="AB144" s="147"/>
      <c r="AC144" s="147"/>
      <c r="AD144" s="147"/>
      <c r="AE144" s="147"/>
      <c r="AF144" s="147"/>
      <c r="AG144" s="147" t="s">
        <v>751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92" t="s">
        <v>924</v>
      </c>
      <c r="D145" s="160"/>
      <c r="E145" s="161">
        <v>14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179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81">
        <v>79</v>
      </c>
      <c r="B146" s="182" t="s">
        <v>925</v>
      </c>
      <c r="C146" s="193" t="s">
        <v>1396</v>
      </c>
      <c r="D146" s="183" t="s">
        <v>170</v>
      </c>
      <c r="E146" s="184">
        <v>9</v>
      </c>
      <c r="F146" s="185"/>
      <c r="G146" s="186">
        <f>ROUND(E146*F146,2)</f>
        <v>0</v>
      </c>
      <c r="H146" s="185"/>
      <c r="I146" s="186">
        <f>ROUND(E146*H146,2)</f>
        <v>0</v>
      </c>
      <c r="J146" s="185"/>
      <c r="K146" s="186">
        <f>ROUND(E146*J146,2)</f>
        <v>0</v>
      </c>
      <c r="L146" s="186">
        <v>21</v>
      </c>
      <c r="M146" s="186">
        <f>G146*(1+L146/100)</f>
        <v>0</v>
      </c>
      <c r="N146" s="184">
        <v>0</v>
      </c>
      <c r="O146" s="184">
        <f>ROUND(E146*N146,2)</f>
        <v>0</v>
      </c>
      <c r="P146" s="184">
        <v>0</v>
      </c>
      <c r="Q146" s="184">
        <f>ROUND(E146*P146,2)</f>
        <v>0</v>
      </c>
      <c r="R146" s="186" t="s">
        <v>543</v>
      </c>
      <c r="S146" s="186" t="s">
        <v>926</v>
      </c>
      <c r="T146" s="187" t="s">
        <v>336</v>
      </c>
      <c r="U146" s="158">
        <v>0.47599999999999998</v>
      </c>
      <c r="V146" s="158">
        <f>ROUND(E146*U146,2)</f>
        <v>4.28</v>
      </c>
      <c r="W146" s="158"/>
      <c r="X146" s="158" t="s">
        <v>173</v>
      </c>
      <c r="Y146" s="158" t="s">
        <v>174</v>
      </c>
      <c r="Z146" s="147"/>
      <c r="AA146" s="147"/>
      <c r="AB146" s="147"/>
      <c r="AC146" s="147"/>
      <c r="AD146" s="147"/>
      <c r="AE146" s="147"/>
      <c r="AF146" s="147"/>
      <c r="AG146" s="147" t="s">
        <v>751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81">
        <v>80</v>
      </c>
      <c r="B147" s="182" t="s">
        <v>927</v>
      </c>
      <c r="C147" s="193" t="s">
        <v>928</v>
      </c>
      <c r="D147" s="183" t="s">
        <v>170</v>
      </c>
      <c r="E147" s="184">
        <v>19</v>
      </c>
      <c r="F147" s="185"/>
      <c r="G147" s="186">
        <f>ROUND(E147*F147,2)</f>
        <v>0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21</v>
      </c>
      <c r="M147" s="186">
        <f>G147*(1+L147/100)</f>
        <v>0</v>
      </c>
      <c r="N147" s="184">
        <v>0</v>
      </c>
      <c r="O147" s="184">
        <f>ROUND(E147*N147,2)</f>
        <v>0</v>
      </c>
      <c r="P147" s="184">
        <v>0</v>
      </c>
      <c r="Q147" s="184">
        <f>ROUND(E147*P147,2)</f>
        <v>0</v>
      </c>
      <c r="R147" s="186" t="s">
        <v>543</v>
      </c>
      <c r="S147" s="186" t="s">
        <v>172</v>
      </c>
      <c r="T147" s="187" t="s">
        <v>172</v>
      </c>
      <c r="U147" s="158">
        <v>0.44500000000000001</v>
      </c>
      <c r="V147" s="158">
        <f>ROUND(E147*U147,2)</f>
        <v>8.4600000000000009</v>
      </c>
      <c r="W147" s="158"/>
      <c r="X147" s="158" t="s">
        <v>173</v>
      </c>
      <c r="Y147" s="158" t="s">
        <v>174</v>
      </c>
      <c r="Z147" s="147"/>
      <c r="AA147" s="147"/>
      <c r="AB147" s="147"/>
      <c r="AC147" s="147"/>
      <c r="AD147" s="147"/>
      <c r="AE147" s="147"/>
      <c r="AF147" s="147"/>
      <c r="AG147" s="147" t="s">
        <v>751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4">
        <v>81</v>
      </c>
      <c r="B148" s="175" t="s">
        <v>544</v>
      </c>
      <c r="C148" s="191" t="s">
        <v>545</v>
      </c>
      <c r="D148" s="176" t="s">
        <v>546</v>
      </c>
      <c r="E148" s="177">
        <v>34</v>
      </c>
      <c r="F148" s="178"/>
      <c r="G148" s="179">
        <f>ROUND(E148*F148,2)</f>
        <v>0</v>
      </c>
      <c r="H148" s="178"/>
      <c r="I148" s="179">
        <f>ROUND(E148*H148,2)</f>
        <v>0</v>
      </c>
      <c r="J148" s="178"/>
      <c r="K148" s="179">
        <f>ROUND(E148*J148,2)</f>
        <v>0</v>
      </c>
      <c r="L148" s="179">
        <v>21</v>
      </c>
      <c r="M148" s="179">
        <f>G148*(1+L148/100)</f>
        <v>0</v>
      </c>
      <c r="N148" s="177">
        <v>0</v>
      </c>
      <c r="O148" s="177">
        <f>ROUND(E148*N148,2)</f>
        <v>0</v>
      </c>
      <c r="P148" s="177">
        <v>0</v>
      </c>
      <c r="Q148" s="177">
        <f>ROUND(E148*P148,2)</f>
        <v>0</v>
      </c>
      <c r="R148" s="179" t="s">
        <v>543</v>
      </c>
      <c r="S148" s="179" t="s">
        <v>172</v>
      </c>
      <c r="T148" s="180" t="s">
        <v>172</v>
      </c>
      <c r="U148" s="158">
        <v>0.217</v>
      </c>
      <c r="V148" s="158">
        <f>ROUND(E148*U148,2)</f>
        <v>7.38</v>
      </c>
      <c r="W148" s="158"/>
      <c r="X148" s="158" t="s">
        <v>173</v>
      </c>
      <c r="Y148" s="158" t="s">
        <v>174</v>
      </c>
      <c r="Z148" s="147"/>
      <c r="AA148" s="147"/>
      <c r="AB148" s="147"/>
      <c r="AC148" s="147"/>
      <c r="AD148" s="147"/>
      <c r="AE148" s="147"/>
      <c r="AF148" s="147"/>
      <c r="AG148" s="147" t="s">
        <v>751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92" t="s">
        <v>929</v>
      </c>
      <c r="D149" s="160"/>
      <c r="E149" s="161">
        <v>34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179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1">
        <v>82</v>
      </c>
      <c r="B150" s="182" t="s">
        <v>930</v>
      </c>
      <c r="C150" s="193" t="s">
        <v>931</v>
      </c>
      <c r="D150" s="183" t="s">
        <v>170</v>
      </c>
      <c r="E150" s="184">
        <v>5</v>
      </c>
      <c r="F150" s="185"/>
      <c r="G150" s="186">
        <f t="shared" ref="G150:G189" si="14">ROUND(E150*F150,2)</f>
        <v>0</v>
      </c>
      <c r="H150" s="185"/>
      <c r="I150" s="186">
        <f t="shared" ref="I150:I189" si="15">ROUND(E150*H150,2)</f>
        <v>0</v>
      </c>
      <c r="J150" s="185"/>
      <c r="K150" s="186">
        <f t="shared" ref="K150:K189" si="16">ROUND(E150*J150,2)</f>
        <v>0</v>
      </c>
      <c r="L150" s="186">
        <v>21</v>
      </c>
      <c r="M150" s="186">
        <f t="shared" ref="M150:M189" si="17">G150*(1+L150/100)</f>
        <v>0</v>
      </c>
      <c r="N150" s="184">
        <v>0</v>
      </c>
      <c r="O150" s="184">
        <f t="shared" ref="O150:O189" si="18">ROUND(E150*N150,2)</f>
        <v>0</v>
      </c>
      <c r="P150" s="184">
        <v>0</v>
      </c>
      <c r="Q150" s="184">
        <f t="shared" ref="Q150:Q189" si="19">ROUND(E150*P150,2)</f>
        <v>0</v>
      </c>
      <c r="R150" s="186" t="s">
        <v>543</v>
      </c>
      <c r="S150" s="186" t="s">
        <v>172</v>
      </c>
      <c r="T150" s="187" t="s">
        <v>172</v>
      </c>
      <c r="U150" s="158">
        <v>0.624</v>
      </c>
      <c r="V150" s="158">
        <f t="shared" ref="V150:V189" si="20">ROUND(E150*U150,2)</f>
        <v>3.12</v>
      </c>
      <c r="W150" s="158"/>
      <c r="X150" s="158" t="s">
        <v>173</v>
      </c>
      <c r="Y150" s="158" t="s">
        <v>174</v>
      </c>
      <c r="Z150" s="147"/>
      <c r="AA150" s="147"/>
      <c r="AB150" s="147"/>
      <c r="AC150" s="147"/>
      <c r="AD150" s="147"/>
      <c r="AE150" s="147"/>
      <c r="AF150" s="147"/>
      <c r="AG150" s="147" t="s">
        <v>751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81">
        <v>83</v>
      </c>
      <c r="B151" s="182" t="s">
        <v>932</v>
      </c>
      <c r="C151" s="193" t="s">
        <v>933</v>
      </c>
      <c r="D151" s="183" t="s">
        <v>170</v>
      </c>
      <c r="E151" s="184">
        <v>1</v>
      </c>
      <c r="F151" s="185"/>
      <c r="G151" s="186">
        <f t="shared" si="14"/>
        <v>0</v>
      </c>
      <c r="H151" s="185"/>
      <c r="I151" s="186">
        <f t="shared" si="15"/>
        <v>0</v>
      </c>
      <c r="J151" s="185"/>
      <c r="K151" s="186">
        <f t="shared" si="16"/>
        <v>0</v>
      </c>
      <c r="L151" s="186">
        <v>21</v>
      </c>
      <c r="M151" s="186">
        <f t="shared" si="17"/>
        <v>0</v>
      </c>
      <c r="N151" s="184">
        <v>0</v>
      </c>
      <c r="O151" s="184">
        <f t="shared" si="18"/>
        <v>0</v>
      </c>
      <c r="P151" s="184">
        <v>0</v>
      </c>
      <c r="Q151" s="184">
        <f t="shared" si="19"/>
        <v>0</v>
      </c>
      <c r="R151" s="186" t="s">
        <v>543</v>
      </c>
      <c r="S151" s="186" t="s">
        <v>172</v>
      </c>
      <c r="T151" s="187" t="s">
        <v>172</v>
      </c>
      <c r="U151" s="158">
        <v>0.23699999999999999</v>
      </c>
      <c r="V151" s="158">
        <f t="shared" si="20"/>
        <v>0.24</v>
      </c>
      <c r="W151" s="158"/>
      <c r="X151" s="158" t="s">
        <v>173</v>
      </c>
      <c r="Y151" s="158" t="s">
        <v>174</v>
      </c>
      <c r="Z151" s="147"/>
      <c r="AA151" s="147"/>
      <c r="AB151" s="147"/>
      <c r="AC151" s="147"/>
      <c r="AD151" s="147"/>
      <c r="AE151" s="147"/>
      <c r="AF151" s="147"/>
      <c r="AG151" s="147" t="s">
        <v>751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.75" outlineLevel="1" x14ac:dyDescent="0.2">
      <c r="A152" s="181">
        <v>84</v>
      </c>
      <c r="B152" s="182" t="s">
        <v>934</v>
      </c>
      <c r="C152" s="193" t="s">
        <v>935</v>
      </c>
      <c r="D152" s="183" t="s">
        <v>170</v>
      </c>
      <c r="E152" s="184">
        <v>2</v>
      </c>
      <c r="F152" s="185"/>
      <c r="G152" s="186">
        <f t="shared" si="14"/>
        <v>0</v>
      </c>
      <c r="H152" s="185"/>
      <c r="I152" s="186">
        <f t="shared" si="15"/>
        <v>0</v>
      </c>
      <c r="J152" s="185"/>
      <c r="K152" s="186">
        <f t="shared" si="16"/>
        <v>0</v>
      </c>
      <c r="L152" s="186">
        <v>21</v>
      </c>
      <c r="M152" s="186">
        <f t="shared" si="17"/>
        <v>0</v>
      </c>
      <c r="N152" s="184">
        <v>0</v>
      </c>
      <c r="O152" s="184">
        <f t="shared" si="18"/>
        <v>0</v>
      </c>
      <c r="P152" s="184">
        <v>0</v>
      </c>
      <c r="Q152" s="184">
        <f t="shared" si="19"/>
        <v>0</v>
      </c>
      <c r="R152" s="186" t="s">
        <v>543</v>
      </c>
      <c r="S152" s="186" t="s">
        <v>172</v>
      </c>
      <c r="T152" s="187" t="s">
        <v>172</v>
      </c>
      <c r="U152" s="158">
        <v>0.246</v>
      </c>
      <c r="V152" s="158">
        <f t="shared" si="20"/>
        <v>0.49</v>
      </c>
      <c r="W152" s="158"/>
      <c r="X152" s="158" t="s">
        <v>173</v>
      </c>
      <c r="Y152" s="158" t="s">
        <v>174</v>
      </c>
      <c r="Z152" s="147"/>
      <c r="AA152" s="147"/>
      <c r="AB152" s="147"/>
      <c r="AC152" s="147"/>
      <c r="AD152" s="147"/>
      <c r="AE152" s="147"/>
      <c r="AF152" s="147"/>
      <c r="AG152" s="147" t="s">
        <v>751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81">
        <v>85</v>
      </c>
      <c r="B153" s="182" t="s">
        <v>936</v>
      </c>
      <c r="C153" s="193" t="s">
        <v>937</v>
      </c>
      <c r="D153" s="183" t="s">
        <v>170</v>
      </c>
      <c r="E153" s="184">
        <v>5</v>
      </c>
      <c r="F153" s="185"/>
      <c r="G153" s="186">
        <f t="shared" si="14"/>
        <v>0</v>
      </c>
      <c r="H153" s="185"/>
      <c r="I153" s="186">
        <f t="shared" si="15"/>
        <v>0</v>
      </c>
      <c r="J153" s="185"/>
      <c r="K153" s="186">
        <f t="shared" si="16"/>
        <v>0</v>
      </c>
      <c r="L153" s="186">
        <v>21</v>
      </c>
      <c r="M153" s="186">
        <f t="shared" si="17"/>
        <v>0</v>
      </c>
      <c r="N153" s="184">
        <v>0</v>
      </c>
      <c r="O153" s="184">
        <f t="shared" si="18"/>
        <v>0</v>
      </c>
      <c r="P153" s="184">
        <v>0</v>
      </c>
      <c r="Q153" s="184">
        <f t="shared" si="19"/>
        <v>0</v>
      </c>
      <c r="R153" s="186" t="s">
        <v>543</v>
      </c>
      <c r="S153" s="186" t="s">
        <v>172</v>
      </c>
      <c r="T153" s="187" t="s">
        <v>172</v>
      </c>
      <c r="U153" s="158">
        <v>0.246</v>
      </c>
      <c r="V153" s="158">
        <f t="shared" si="20"/>
        <v>1.23</v>
      </c>
      <c r="W153" s="158"/>
      <c r="X153" s="158" t="s">
        <v>173</v>
      </c>
      <c r="Y153" s="158" t="s">
        <v>174</v>
      </c>
      <c r="Z153" s="147"/>
      <c r="AA153" s="147"/>
      <c r="AB153" s="147"/>
      <c r="AC153" s="147"/>
      <c r="AD153" s="147"/>
      <c r="AE153" s="147"/>
      <c r="AF153" s="147"/>
      <c r="AG153" s="147" t="s">
        <v>751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33.75" outlineLevel="1" x14ac:dyDescent="0.2">
      <c r="A154" s="181">
        <v>86</v>
      </c>
      <c r="B154" s="182" t="s">
        <v>938</v>
      </c>
      <c r="C154" s="193" t="s">
        <v>939</v>
      </c>
      <c r="D154" s="183" t="s">
        <v>170</v>
      </c>
      <c r="E154" s="184">
        <v>18</v>
      </c>
      <c r="F154" s="185"/>
      <c r="G154" s="186">
        <f t="shared" si="14"/>
        <v>0</v>
      </c>
      <c r="H154" s="185"/>
      <c r="I154" s="186">
        <f t="shared" si="15"/>
        <v>0</v>
      </c>
      <c r="J154" s="185"/>
      <c r="K154" s="186">
        <f t="shared" si="16"/>
        <v>0</v>
      </c>
      <c r="L154" s="186">
        <v>21</v>
      </c>
      <c r="M154" s="186">
        <f t="shared" si="17"/>
        <v>0</v>
      </c>
      <c r="N154" s="184">
        <v>0</v>
      </c>
      <c r="O154" s="184">
        <f t="shared" si="18"/>
        <v>0</v>
      </c>
      <c r="P154" s="184">
        <v>0</v>
      </c>
      <c r="Q154" s="184">
        <f t="shared" si="19"/>
        <v>0</v>
      </c>
      <c r="R154" s="186" t="s">
        <v>543</v>
      </c>
      <c r="S154" s="186" t="s">
        <v>172</v>
      </c>
      <c r="T154" s="187" t="s">
        <v>172</v>
      </c>
      <c r="U154" s="158">
        <v>0.246</v>
      </c>
      <c r="V154" s="158">
        <f t="shared" si="20"/>
        <v>4.43</v>
      </c>
      <c r="W154" s="158"/>
      <c r="X154" s="158" t="s">
        <v>173</v>
      </c>
      <c r="Y154" s="158" t="s">
        <v>174</v>
      </c>
      <c r="Z154" s="147"/>
      <c r="AA154" s="147"/>
      <c r="AB154" s="147"/>
      <c r="AC154" s="147"/>
      <c r="AD154" s="147"/>
      <c r="AE154" s="147"/>
      <c r="AF154" s="147"/>
      <c r="AG154" s="147" t="s">
        <v>751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81">
        <v>87</v>
      </c>
      <c r="B155" s="182" t="s">
        <v>940</v>
      </c>
      <c r="C155" s="193" t="s">
        <v>941</v>
      </c>
      <c r="D155" s="183" t="s">
        <v>170</v>
      </c>
      <c r="E155" s="184">
        <v>5</v>
      </c>
      <c r="F155" s="185"/>
      <c r="G155" s="186">
        <f t="shared" si="14"/>
        <v>0</v>
      </c>
      <c r="H155" s="185"/>
      <c r="I155" s="186">
        <f t="shared" si="15"/>
        <v>0</v>
      </c>
      <c r="J155" s="185"/>
      <c r="K155" s="186">
        <f t="shared" si="16"/>
        <v>0</v>
      </c>
      <c r="L155" s="186">
        <v>21</v>
      </c>
      <c r="M155" s="186">
        <f t="shared" si="17"/>
        <v>0</v>
      </c>
      <c r="N155" s="184">
        <v>0</v>
      </c>
      <c r="O155" s="184">
        <f t="shared" si="18"/>
        <v>0</v>
      </c>
      <c r="P155" s="184">
        <v>0</v>
      </c>
      <c r="Q155" s="184">
        <f t="shared" si="19"/>
        <v>0</v>
      </c>
      <c r="R155" s="186"/>
      <c r="S155" s="186" t="s">
        <v>335</v>
      </c>
      <c r="T155" s="187" t="s">
        <v>336</v>
      </c>
      <c r="U155" s="158">
        <v>0</v>
      </c>
      <c r="V155" s="158">
        <f t="shared" si="20"/>
        <v>0</v>
      </c>
      <c r="W155" s="158"/>
      <c r="X155" s="158" t="s">
        <v>173</v>
      </c>
      <c r="Y155" s="158" t="s">
        <v>174</v>
      </c>
      <c r="Z155" s="147"/>
      <c r="AA155" s="147"/>
      <c r="AB155" s="147"/>
      <c r="AC155" s="147"/>
      <c r="AD155" s="147"/>
      <c r="AE155" s="147"/>
      <c r="AF155" s="147"/>
      <c r="AG155" s="147" t="s">
        <v>751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81">
        <v>88</v>
      </c>
      <c r="B156" s="182" t="s">
        <v>942</v>
      </c>
      <c r="C156" s="193" t="s">
        <v>943</v>
      </c>
      <c r="D156" s="183" t="s">
        <v>170</v>
      </c>
      <c r="E156" s="184">
        <v>14</v>
      </c>
      <c r="F156" s="185"/>
      <c r="G156" s="186">
        <f t="shared" si="14"/>
        <v>0</v>
      </c>
      <c r="H156" s="185"/>
      <c r="I156" s="186">
        <f t="shared" si="15"/>
        <v>0</v>
      </c>
      <c r="J156" s="185"/>
      <c r="K156" s="186">
        <f t="shared" si="16"/>
        <v>0</v>
      </c>
      <c r="L156" s="186">
        <v>21</v>
      </c>
      <c r="M156" s="186">
        <f t="shared" si="17"/>
        <v>0</v>
      </c>
      <c r="N156" s="184">
        <v>0</v>
      </c>
      <c r="O156" s="184">
        <f t="shared" si="18"/>
        <v>0</v>
      </c>
      <c r="P156" s="184">
        <v>0</v>
      </c>
      <c r="Q156" s="184">
        <f t="shared" si="19"/>
        <v>0</v>
      </c>
      <c r="R156" s="186"/>
      <c r="S156" s="186" t="s">
        <v>335</v>
      </c>
      <c r="T156" s="187" t="s">
        <v>336</v>
      </c>
      <c r="U156" s="158">
        <v>0</v>
      </c>
      <c r="V156" s="158">
        <f t="shared" si="20"/>
        <v>0</v>
      </c>
      <c r="W156" s="158"/>
      <c r="X156" s="158" t="s">
        <v>248</v>
      </c>
      <c r="Y156" s="158" t="s">
        <v>174</v>
      </c>
      <c r="Z156" s="147"/>
      <c r="AA156" s="147"/>
      <c r="AB156" s="147"/>
      <c r="AC156" s="147"/>
      <c r="AD156" s="147"/>
      <c r="AE156" s="147"/>
      <c r="AF156" s="147"/>
      <c r="AG156" s="147" t="s">
        <v>944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81">
        <v>89</v>
      </c>
      <c r="B157" s="182" t="s">
        <v>945</v>
      </c>
      <c r="C157" s="193" t="s">
        <v>946</v>
      </c>
      <c r="D157" s="183" t="s">
        <v>170</v>
      </c>
      <c r="E157" s="184">
        <v>5</v>
      </c>
      <c r="F157" s="185"/>
      <c r="G157" s="186">
        <f t="shared" si="14"/>
        <v>0</v>
      </c>
      <c r="H157" s="185"/>
      <c r="I157" s="186">
        <f t="shared" si="15"/>
        <v>0</v>
      </c>
      <c r="J157" s="185"/>
      <c r="K157" s="186">
        <f t="shared" si="16"/>
        <v>0</v>
      </c>
      <c r="L157" s="186">
        <v>21</v>
      </c>
      <c r="M157" s="186">
        <f t="shared" si="17"/>
        <v>0</v>
      </c>
      <c r="N157" s="184">
        <v>0</v>
      </c>
      <c r="O157" s="184">
        <f t="shared" si="18"/>
        <v>0</v>
      </c>
      <c r="P157" s="184">
        <v>0</v>
      </c>
      <c r="Q157" s="184">
        <f t="shared" si="19"/>
        <v>0</v>
      </c>
      <c r="R157" s="186"/>
      <c r="S157" s="186" t="s">
        <v>335</v>
      </c>
      <c r="T157" s="187" t="s">
        <v>336</v>
      </c>
      <c r="U157" s="158">
        <v>0</v>
      </c>
      <c r="V157" s="158">
        <f t="shared" si="20"/>
        <v>0</v>
      </c>
      <c r="W157" s="158"/>
      <c r="X157" s="158" t="s">
        <v>248</v>
      </c>
      <c r="Y157" s="158" t="s">
        <v>174</v>
      </c>
      <c r="Z157" s="147"/>
      <c r="AA157" s="147"/>
      <c r="AB157" s="147"/>
      <c r="AC157" s="147"/>
      <c r="AD157" s="147"/>
      <c r="AE157" s="147"/>
      <c r="AF157" s="147"/>
      <c r="AG157" s="147" t="s">
        <v>944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1">
        <v>90</v>
      </c>
      <c r="B158" s="182" t="s">
        <v>947</v>
      </c>
      <c r="C158" s="193" t="s">
        <v>948</v>
      </c>
      <c r="D158" s="183" t="s">
        <v>170</v>
      </c>
      <c r="E158" s="184">
        <v>5</v>
      </c>
      <c r="F158" s="185"/>
      <c r="G158" s="186">
        <f t="shared" si="14"/>
        <v>0</v>
      </c>
      <c r="H158" s="185"/>
      <c r="I158" s="186">
        <f t="shared" si="15"/>
        <v>0</v>
      </c>
      <c r="J158" s="185"/>
      <c r="K158" s="186">
        <f t="shared" si="16"/>
        <v>0</v>
      </c>
      <c r="L158" s="186">
        <v>21</v>
      </c>
      <c r="M158" s="186">
        <f t="shared" si="17"/>
        <v>0</v>
      </c>
      <c r="N158" s="184">
        <v>0</v>
      </c>
      <c r="O158" s="184">
        <f t="shared" si="18"/>
        <v>0</v>
      </c>
      <c r="P158" s="184">
        <v>0</v>
      </c>
      <c r="Q158" s="184">
        <f t="shared" si="19"/>
        <v>0</v>
      </c>
      <c r="R158" s="186"/>
      <c r="S158" s="186" t="s">
        <v>335</v>
      </c>
      <c r="T158" s="187" t="s">
        <v>336</v>
      </c>
      <c r="U158" s="158">
        <v>0</v>
      </c>
      <c r="V158" s="158">
        <f t="shared" si="20"/>
        <v>0</v>
      </c>
      <c r="W158" s="158"/>
      <c r="X158" s="158" t="s">
        <v>248</v>
      </c>
      <c r="Y158" s="158" t="s">
        <v>174</v>
      </c>
      <c r="Z158" s="147"/>
      <c r="AA158" s="147"/>
      <c r="AB158" s="147"/>
      <c r="AC158" s="147"/>
      <c r="AD158" s="147"/>
      <c r="AE158" s="147"/>
      <c r="AF158" s="147"/>
      <c r="AG158" s="147" t="s">
        <v>944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81">
        <v>91</v>
      </c>
      <c r="B159" s="182" t="s">
        <v>949</v>
      </c>
      <c r="C159" s="193" t="s">
        <v>950</v>
      </c>
      <c r="D159" s="183" t="s">
        <v>170</v>
      </c>
      <c r="E159" s="184">
        <v>5</v>
      </c>
      <c r="F159" s="185"/>
      <c r="G159" s="186">
        <f t="shared" si="14"/>
        <v>0</v>
      </c>
      <c r="H159" s="185"/>
      <c r="I159" s="186">
        <f t="shared" si="15"/>
        <v>0</v>
      </c>
      <c r="J159" s="185"/>
      <c r="K159" s="186">
        <f t="shared" si="16"/>
        <v>0</v>
      </c>
      <c r="L159" s="186">
        <v>21</v>
      </c>
      <c r="M159" s="186">
        <f t="shared" si="17"/>
        <v>0</v>
      </c>
      <c r="N159" s="184">
        <v>0</v>
      </c>
      <c r="O159" s="184">
        <f t="shared" si="18"/>
        <v>0</v>
      </c>
      <c r="P159" s="184">
        <v>0</v>
      </c>
      <c r="Q159" s="184">
        <f t="shared" si="19"/>
        <v>0</v>
      </c>
      <c r="R159" s="186"/>
      <c r="S159" s="186" t="s">
        <v>335</v>
      </c>
      <c r="T159" s="187" t="s">
        <v>336</v>
      </c>
      <c r="U159" s="158">
        <v>0</v>
      </c>
      <c r="V159" s="158">
        <f t="shared" si="20"/>
        <v>0</v>
      </c>
      <c r="W159" s="158"/>
      <c r="X159" s="158" t="s">
        <v>248</v>
      </c>
      <c r="Y159" s="158" t="s">
        <v>174</v>
      </c>
      <c r="Z159" s="147"/>
      <c r="AA159" s="147"/>
      <c r="AB159" s="147"/>
      <c r="AC159" s="147"/>
      <c r="AD159" s="147"/>
      <c r="AE159" s="147"/>
      <c r="AF159" s="147"/>
      <c r="AG159" s="147" t="s">
        <v>944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81">
        <v>92</v>
      </c>
      <c r="B160" s="182" t="s">
        <v>951</v>
      </c>
      <c r="C160" s="193" t="s">
        <v>952</v>
      </c>
      <c r="D160" s="183" t="s">
        <v>170</v>
      </c>
      <c r="E160" s="184">
        <v>3</v>
      </c>
      <c r="F160" s="185"/>
      <c r="G160" s="186">
        <f t="shared" si="14"/>
        <v>0</v>
      </c>
      <c r="H160" s="185"/>
      <c r="I160" s="186">
        <f t="shared" si="15"/>
        <v>0</v>
      </c>
      <c r="J160" s="185"/>
      <c r="K160" s="186">
        <f t="shared" si="16"/>
        <v>0</v>
      </c>
      <c r="L160" s="186">
        <v>21</v>
      </c>
      <c r="M160" s="186">
        <f t="shared" si="17"/>
        <v>0</v>
      </c>
      <c r="N160" s="184">
        <v>0</v>
      </c>
      <c r="O160" s="184">
        <f t="shared" si="18"/>
        <v>0</v>
      </c>
      <c r="P160" s="184">
        <v>0</v>
      </c>
      <c r="Q160" s="184">
        <f t="shared" si="19"/>
        <v>0</v>
      </c>
      <c r="R160" s="186"/>
      <c r="S160" s="186" t="s">
        <v>335</v>
      </c>
      <c r="T160" s="187" t="s">
        <v>336</v>
      </c>
      <c r="U160" s="158">
        <v>0</v>
      </c>
      <c r="V160" s="158">
        <f t="shared" si="20"/>
        <v>0</v>
      </c>
      <c r="W160" s="158"/>
      <c r="X160" s="158" t="s">
        <v>248</v>
      </c>
      <c r="Y160" s="158" t="s">
        <v>174</v>
      </c>
      <c r="Z160" s="147"/>
      <c r="AA160" s="147"/>
      <c r="AB160" s="147"/>
      <c r="AC160" s="147"/>
      <c r="AD160" s="147"/>
      <c r="AE160" s="147"/>
      <c r="AF160" s="147"/>
      <c r="AG160" s="147" t="s">
        <v>944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81">
        <v>93</v>
      </c>
      <c r="B161" s="182" t="s">
        <v>953</v>
      </c>
      <c r="C161" s="193" t="s">
        <v>954</v>
      </c>
      <c r="D161" s="183" t="s">
        <v>170</v>
      </c>
      <c r="E161" s="184">
        <v>3</v>
      </c>
      <c r="F161" s="185"/>
      <c r="G161" s="186">
        <f t="shared" si="14"/>
        <v>0</v>
      </c>
      <c r="H161" s="185"/>
      <c r="I161" s="186">
        <f t="shared" si="15"/>
        <v>0</v>
      </c>
      <c r="J161" s="185"/>
      <c r="K161" s="186">
        <f t="shared" si="16"/>
        <v>0</v>
      </c>
      <c r="L161" s="186">
        <v>21</v>
      </c>
      <c r="M161" s="186">
        <f t="shared" si="17"/>
        <v>0</v>
      </c>
      <c r="N161" s="184">
        <v>0</v>
      </c>
      <c r="O161" s="184">
        <f t="shared" si="18"/>
        <v>0</v>
      </c>
      <c r="P161" s="184">
        <v>0</v>
      </c>
      <c r="Q161" s="184">
        <f t="shared" si="19"/>
        <v>0</v>
      </c>
      <c r="R161" s="186"/>
      <c r="S161" s="186" t="s">
        <v>335</v>
      </c>
      <c r="T161" s="187" t="s">
        <v>336</v>
      </c>
      <c r="U161" s="158">
        <v>0</v>
      </c>
      <c r="V161" s="158">
        <f t="shared" si="20"/>
        <v>0</v>
      </c>
      <c r="W161" s="158"/>
      <c r="X161" s="158" t="s">
        <v>248</v>
      </c>
      <c r="Y161" s="158" t="s">
        <v>174</v>
      </c>
      <c r="Z161" s="147"/>
      <c r="AA161" s="147"/>
      <c r="AB161" s="147"/>
      <c r="AC161" s="147"/>
      <c r="AD161" s="147"/>
      <c r="AE161" s="147"/>
      <c r="AF161" s="147"/>
      <c r="AG161" s="147" t="s">
        <v>944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81">
        <v>94</v>
      </c>
      <c r="B162" s="182" t="s">
        <v>955</v>
      </c>
      <c r="C162" s="193" t="s">
        <v>956</v>
      </c>
      <c r="D162" s="183" t="s">
        <v>170</v>
      </c>
      <c r="E162" s="184">
        <v>8</v>
      </c>
      <c r="F162" s="185"/>
      <c r="G162" s="186">
        <f t="shared" si="14"/>
        <v>0</v>
      </c>
      <c r="H162" s="185"/>
      <c r="I162" s="186">
        <f t="shared" si="15"/>
        <v>0</v>
      </c>
      <c r="J162" s="185"/>
      <c r="K162" s="186">
        <f t="shared" si="16"/>
        <v>0</v>
      </c>
      <c r="L162" s="186">
        <v>21</v>
      </c>
      <c r="M162" s="186">
        <f t="shared" si="17"/>
        <v>0</v>
      </c>
      <c r="N162" s="184">
        <v>0</v>
      </c>
      <c r="O162" s="184">
        <f t="shared" si="18"/>
        <v>0</v>
      </c>
      <c r="P162" s="184">
        <v>0</v>
      </c>
      <c r="Q162" s="184">
        <f t="shared" si="19"/>
        <v>0</v>
      </c>
      <c r="R162" s="186"/>
      <c r="S162" s="186" t="s">
        <v>335</v>
      </c>
      <c r="T162" s="187" t="s">
        <v>336</v>
      </c>
      <c r="U162" s="158">
        <v>0</v>
      </c>
      <c r="V162" s="158">
        <f t="shared" si="20"/>
        <v>0</v>
      </c>
      <c r="W162" s="158"/>
      <c r="X162" s="158" t="s">
        <v>248</v>
      </c>
      <c r="Y162" s="158" t="s">
        <v>174</v>
      </c>
      <c r="Z162" s="147"/>
      <c r="AA162" s="147"/>
      <c r="AB162" s="147"/>
      <c r="AC162" s="147"/>
      <c r="AD162" s="147"/>
      <c r="AE162" s="147"/>
      <c r="AF162" s="147"/>
      <c r="AG162" s="147" t="s">
        <v>944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81">
        <v>95</v>
      </c>
      <c r="B163" s="182" t="s">
        <v>957</v>
      </c>
      <c r="C163" s="193" t="s">
        <v>958</v>
      </c>
      <c r="D163" s="183" t="s">
        <v>170</v>
      </c>
      <c r="E163" s="184">
        <v>9</v>
      </c>
      <c r="F163" s="185"/>
      <c r="G163" s="186">
        <f t="shared" si="14"/>
        <v>0</v>
      </c>
      <c r="H163" s="185"/>
      <c r="I163" s="186">
        <f t="shared" si="15"/>
        <v>0</v>
      </c>
      <c r="J163" s="185"/>
      <c r="K163" s="186">
        <f t="shared" si="16"/>
        <v>0</v>
      </c>
      <c r="L163" s="186">
        <v>21</v>
      </c>
      <c r="M163" s="186">
        <f t="shared" si="17"/>
        <v>0</v>
      </c>
      <c r="N163" s="184">
        <v>0</v>
      </c>
      <c r="O163" s="184">
        <f t="shared" si="18"/>
        <v>0</v>
      </c>
      <c r="P163" s="184">
        <v>0</v>
      </c>
      <c r="Q163" s="184">
        <f t="shared" si="19"/>
        <v>0</v>
      </c>
      <c r="R163" s="186"/>
      <c r="S163" s="186" t="s">
        <v>335</v>
      </c>
      <c r="T163" s="187" t="s">
        <v>336</v>
      </c>
      <c r="U163" s="158">
        <v>0</v>
      </c>
      <c r="V163" s="158">
        <f t="shared" si="20"/>
        <v>0</v>
      </c>
      <c r="W163" s="158"/>
      <c r="X163" s="158" t="s">
        <v>248</v>
      </c>
      <c r="Y163" s="158" t="s">
        <v>174</v>
      </c>
      <c r="Z163" s="147"/>
      <c r="AA163" s="147"/>
      <c r="AB163" s="147"/>
      <c r="AC163" s="147"/>
      <c r="AD163" s="147"/>
      <c r="AE163" s="147"/>
      <c r="AF163" s="147"/>
      <c r="AG163" s="147" t="s">
        <v>944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81">
        <v>96</v>
      </c>
      <c r="B164" s="182" t="s">
        <v>959</v>
      </c>
      <c r="C164" s="193" t="s">
        <v>960</v>
      </c>
      <c r="D164" s="183" t="s">
        <v>170</v>
      </c>
      <c r="E164" s="184">
        <v>1</v>
      </c>
      <c r="F164" s="185"/>
      <c r="G164" s="186">
        <f t="shared" si="14"/>
        <v>0</v>
      </c>
      <c r="H164" s="185"/>
      <c r="I164" s="186">
        <f t="shared" si="15"/>
        <v>0</v>
      </c>
      <c r="J164" s="185"/>
      <c r="K164" s="186">
        <f t="shared" si="16"/>
        <v>0</v>
      </c>
      <c r="L164" s="186">
        <v>21</v>
      </c>
      <c r="M164" s="186">
        <f t="shared" si="17"/>
        <v>0</v>
      </c>
      <c r="N164" s="184">
        <v>0</v>
      </c>
      <c r="O164" s="184">
        <f t="shared" si="18"/>
        <v>0</v>
      </c>
      <c r="P164" s="184">
        <v>0</v>
      </c>
      <c r="Q164" s="184">
        <f t="shared" si="19"/>
        <v>0</v>
      </c>
      <c r="R164" s="186"/>
      <c r="S164" s="186" t="s">
        <v>335</v>
      </c>
      <c r="T164" s="187" t="s">
        <v>336</v>
      </c>
      <c r="U164" s="158">
        <v>0</v>
      </c>
      <c r="V164" s="158">
        <f t="shared" si="20"/>
        <v>0</v>
      </c>
      <c r="W164" s="158"/>
      <c r="X164" s="158" t="s">
        <v>248</v>
      </c>
      <c r="Y164" s="158" t="s">
        <v>174</v>
      </c>
      <c r="Z164" s="147"/>
      <c r="AA164" s="147"/>
      <c r="AB164" s="147"/>
      <c r="AC164" s="147"/>
      <c r="AD164" s="147"/>
      <c r="AE164" s="147"/>
      <c r="AF164" s="147"/>
      <c r="AG164" s="147" t="s">
        <v>944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81">
        <v>97</v>
      </c>
      <c r="B165" s="182" t="s">
        <v>961</v>
      </c>
      <c r="C165" s="193" t="s">
        <v>962</v>
      </c>
      <c r="D165" s="183" t="s">
        <v>170</v>
      </c>
      <c r="E165" s="184">
        <v>3</v>
      </c>
      <c r="F165" s="185"/>
      <c r="G165" s="186">
        <f t="shared" si="14"/>
        <v>0</v>
      </c>
      <c r="H165" s="185"/>
      <c r="I165" s="186">
        <f t="shared" si="15"/>
        <v>0</v>
      </c>
      <c r="J165" s="185"/>
      <c r="K165" s="186">
        <f t="shared" si="16"/>
        <v>0</v>
      </c>
      <c r="L165" s="186">
        <v>21</v>
      </c>
      <c r="M165" s="186">
        <f t="shared" si="17"/>
        <v>0</v>
      </c>
      <c r="N165" s="184">
        <v>0</v>
      </c>
      <c r="O165" s="184">
        <f t="shared" si="18"/>
        <v>0</v>
      </c>
      <c r="P165" s="184">
        <v>0</v>
      </c>
      <c r="Q165" s="184">
        <f t="shared" si="19"/>
        <v>0</v>
      </c>
      <c r="R165" s="186"/>
      <c r="S165" s="186" t="s">
        <v>335</v>
      </c>
      <c r="T165" s="187" t="s">
        <v>336</v>
      </c>
      <c r="U165" s="158">
        <v>0</v>
      </c>
      <c r="V165" s="158">
        <f t="shared" si="20"/>
        <v>0</v>
      </c>
      <c r="W165" s="158"/>
      <c r="X165" s="158" t="s">
        <v>248</v>
      </c>
      <c r="Y165" s="158" t="s">
        <v>174</v>
      </c>
      <c r="Z165" s="147"/>
      <c r="AA165" s="147"/>
      <c r="AB165" s="147"/>
      <c r="AC165" s="147"/>
      <c r="AD165" s="147"/>
      <c r="AE165" s="147"/>
      <c r="AF165" s="147"/>
      <c r="AG165" s="147" t="s">
        <v>944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81">
        <v>98</v>
      </c>
      <c r="B166" s="182" t="s">
        <v>963</v>
      </c>
      <c r="C166" s="193" t="s">
        <v>964</v>
      </c>
      <c r="D166" s="183" t="s">
        <v>170</v>
      </c>
      <c r="E166" s="184">
        <v>7</v>
      </c>
      <c r="F166" s="185"/>
      <c r="G166" s="186">
        <f t="shared" si="14"/>
        <v>0</v>
      </c>
      <c r="H166" s="185"/>
      <c r="I166" s="186">
        <f t="shared" si="15"/>
        <v>0</v>
      </c>
      <c r="J166" s="185"/>
      <c r="K166" s="186">
        <f t="shared" si="16"/>
        <v>0</v>
      </c>
      <c r="L166" s="186">
        <v>21</v>
      </c>
      <c r="M166" s="186">
        <f t="shared" si="17"/>
        <v>0</v>
      </c>
      <c r="N166" s="184">
        <v>0</v>
      </c>
      <c r="O166" s="184">
        <f t="shared" si="18"/>
        <v>0</v>
      </c>
      <c r="P166" s="184">
        <v>0</v>
      </c>
      <c r="Q166" s="184">
        <f t="shared" si="19"/>
        <v>0</v>
      </c>
      <c r="R166" s="186"/>
      <c r="S166" s="186" t="s">
        <v>335</v>
      </c>
      <c r="T166" s="187" t="s">
        <v>336</v>
      </c>
      <c r="U166" s="158">
        <v>0</v>
      </c>
      <c r="V166" s="158">
        <f t="shared" si="20"/>
        <v>0</v>
      </c>
      <c r="W166" s="158"/>
      <c r="X166" s="158" t="s">
        <v>248</v>
      </c>
      <c r="Y166" s="158" t="s">
        <v>174</v>
      </c>
      <c r="Z166" s="147"/>
      <c r="AA166" s="147"/>
      <c r="AB166" s="147"/>
      <c r="AC166" s="147"/>
      <c r="AD166" s="147"/>
      <c r="AE166" s="147"/>
      <c r="AF166" s="147"/>
      <c r="AG166" s="147" t="s">
        <v>944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81">
        <v>99</v>
      </c>
      <c r="B167" s="182" t="s">
        <v>965</v>
      </c>
      <c r="C167" s="193" t="s">
        <v>966</v>
      </c>
      <c r="D167" s="183" t="s">
        <v>170</v>
      </c>
      <c r="E167" s="184">
        <v>5</v>
      </c>
      <c r="F167" s="185"/>
      <c r="G167" s="186">
        <f t="shared" si="14"/>
        <v>0</v>
      </c>
      <c r="H167" s="185"/>
      <c r="I167" s="186">
        <f t="shared" si="15"/>
        <v>0</v>
      </c>
      <c r="J167" s="185"/>
      <c r="K167" s="186">
        <f t="shared" si="16"/>
        <v>0</v>
      </c>
      <c r="L167" s="186">
        <v>21</v>
      </c>
      <c r="M167" s="186">
        <f t="shared" si="17"/>
        <v>0</v>
      </c>
      <c r="N167" s="184">
        <v>0</v>
      </c>
      <c r="O167" s="184">
        <f t="shared" si="18"/>
        <v>0</v>
      </c>
      <c r="P167" s="184">
        <v>0</v>
      </c>
      <c r="Q167" s="184">
        <f t="shared" si="19"/>
        <v>0</v>
      </c>
      <c r="R167" s="186"/>
      <c r="S167" s="186" t="s">
        <v>335</v>
      </c>
      <c r="T167" s="187" t="s">
        <v>336</v>
      </c>
      <c r="U167" s="158">
        <v>0</v>
      </c>
      <c r="V167" s="158">
        <f t="shared" si="20"/>
        <v>0</v>
      </c>
      <c r="W167" s="158"/>
      <c r="X167" s="158" t="s">
        <v>248</v>
      </c>
      <c r="Y167" s="158" t="s">
        <v>174</v>
      </c>
      <c r="Z167" s="147"/>
      <c r="AA167" s="147"/>
      <c r="AB167" s="147"/>
      <c r="AC167" s="147"/>
      <c r="AD167" s="147"/>
      <c r="AE167" s="147"/>
      <c r="AF167" s="147"/>
      <c r="AG167" s="147" t="s">
        <v>944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81">
        <v>100</v>
      </c>
      <c r="B168" s="182" t="s">
        <v>967</v>
      </c>
      <c r="C168" s="193" t="s">
        <v>968</v>
      </c>
      <c r="D168" s="183" t="s">
        <v>170</v>
      </c>
      <c r="E168" s="184">
        <v>3</v>
      </c>
      <c r="F168" s="185"/>
      <c r="G168" s="186">
        <f t="shared" si="14"/>
        <v>0</v>
      </c>
      <c r="H168" s="185"/>
      <c r="I168" s="186">
        <f t="shared" si="15"/>
        <v>0</v>
      </c>
      <c r="J168" s="185"/>
      <c r="K168" s="186">
        <f t="shared" si="16"/>
        <v>0</v>
      </c>
      <c r="L168" s="186">
        <v>21</v>
      </c>
      <c r="M168" s="186">
        <f t="shared" si="17"/>
        <v>0</v>
      </c>
      <c r="N168" s="184">
        <v>0</v>
      </c>
      <c r="O168" s="184">
        <f t="shared" si="18"/>
        <v>0</v>
      </c>
      <c r="P168" s="184">
        <v>0</v>
      </c>
      <c r="Q168" s="184">
        <f t="shared" si="19"/>
        <v>0</v>
      </c>
      <c r="R168" s="186"/>
      <c r="S168" s="186" t="s">
        <v>335</v>
      </c>
      <c r="T168" s="187" t="s">
        <v>336</v>
      </c>
      <c r="U168" s="158">
        <v>0</v>
      </c>
      <c r="V168" s="158">
        <f t="shared" si="20"/>
        <v>0</v>
      </c>
      <c r="W168" s="158"/>
      <c r="X168" s="158" t="s">
        <v>248</v>
      </c>
      <c r="Y168" s="158" t="s">
        <v>174</v>
      </c>
      <c r="Z168" s="147"/>
      <c r="AA168" s="147"/>
      <c r="AB168" s="147"/>
      <c r="AC168" s="147"/>
      <c r="AD168" s="147"/>
      <c r="AE168" s="147"/>
      <c r="AF168" s="147"/>
      <c r="AG168" s="147" t="s">
        <v>944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81">
        <v>101</v>
      </c>
      <c r="B169" s="182" t="s">
        <v>969</v>
      </c>
      <c r="C169" s="193" t="s">
        <v>970</v>
      </c>
      <c r="D169" s="183" t="s">
        <v>170</v>
      </c>
      <c r="E169" s="184">
        <v>2</v>
      </c>
      <c r="F169" s="185"/>
      <c r="G169" s="186">
        <f t="shared" si="14"/>
        <v>0</v>
      </c>
      <c r="H169" s="185"/>
      <c r="I169" s="186">
        <f t="shared" si="15"/>
        <v>0</v>
      </c>
      <c r="J169" s="185"/>
      <c r="K169" s="186">
        <f t="shared" si="16"/>
        <v>0</v>
      </c>
      <c r="L169" s="186">
        <v>21</v>
      </c>
      <c r="M169" s="186">
        <f t="shared" si="17"/>
        <v>0</v>
      </c>
      <c r="N169" s="184">
        <v>0</v>
      </c>
      <c r="O169" s="184">
        <f t="shared" si="18"/>
        <v>0</v>
      </c>
      <c r="P169" s="184">
        <v>0</v>
      </c>
      <c r="Q169" s="184">
        <f t="shared" si="19"/>
        <v>0</v>
      </c>
      <c r="R169" s="186"/>
      <c r="S169" s="186" t="s">
        <v>335</v>
      </c>
      <c r="T169" s="187" t="s">
        <v>336</v>
      </c>
      <c r="U169" s="158">
        <v>0</v>
      </c>
      <c r="V169" s="158">
        <f t="shared" si="20"/>
        <v>0</v>
      </c>
      <c r="W169" s="158"/>
      <c r="X169" s="158" t="s">
        <v>248</v>
      </c>
      <c r="Y169" s="158" t="s">
        <v>174</v>
      </c>
      <c r="Z169" s="147"/>
      <c r="AA169" s="147"/>
      <c r="AB169" s="147"/>
      <c r="AC169" s="147"/>
      <c r="AD169" s="147"/>
      <c r="AE169" s="147"/>
      <c r="AF169" s="147"/>
      <c r="AG169" s="147" t="s">
        <v>944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81">
        <v>102</v>
      </c>
      <c r="B170" s="182" t="s">
        <v>971</v>
      </c>
      <c r="C170" s="193" t="s">
        <v>972</v>
      </c>
      <c r="D170" s="183" t="s">
        <v>170</v>
      </c>
      <c r="E170" s="184">
        <v>6</v>
      </c>
      <c r="F170" s="185"/>
      <c r="G170" s="186">
        <f t="shared" si="14"/>
        <v>0</v>
      </c>
      <c r="H170" s="185"/>
      <c r="I170" s="186">
        <f t="shared" si="15"/>
        <v>0</v>
      </c>
      <c r="J170" s="185"/>
      <c r="K170" s="186">
        <f t="shared" si="16"/>
        <v>0</v>
      </c>
      <c r="L170" s="186">
        <v>21</v>
      </c>
      <c r="M170" s="186">
        <f t="shared" si="17"/>
        <v>0</v>
      </c>
      <c r="N170" s="184">
        <v>0</v>
      </c>
      <c r="O170" s="184">
        <f t="shared" si="18"/>
        <v>0</v>
      </c>
      <c r="P170" s="184">
        <v>0</v>
      </c>
      <c r="Q170" s="184">
        <f t="shared" si="19"/>
        <v>0</v>
      </c>
      <c r="R170" s="186"/>
      <c r="S170" s="186" t="s">
        <v>335</v>
      </c>
      <c r="T170" s="187" t="s">
        <v>336</v>
      </c>
      <c r="U170" s="158">
        <v>0</v>
      </c>
      <c r="V170" s="158">
        <f t="shared" si="20"/>
        <v>0</v>
      </c>
      <c r="W170" s="158"/>
      <c r="X170" s="158" t="s">
        <v>248</v>
      </c>
      <c r="Y170" s="158" t="s">
        <v>174</v>
      </c>
      <c r="Z170" s="147"/>
      <c r="AA170" s="147"/>
      <c r="AB170" s="147"/>
      <c r="AC170" s="147"/>
      <c r="AD170" s="147"/>
      <c r="AE170" s="147"/>
      <c r="AF170" s="147"/>
      <c r="AG170" s="147" t="s">
        <v>944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81">
        <v>103</v>
      </c>
      <c r="B171" s="182" t="s">
        <v>973</v>
      </c>
      <c r="C171" s="193" t="s">
        <v>974</v>
      </c>
      <c r="D171" s="183" t="s">
        <v>170</v>
      </c>
      <c r="E171" s="184">
        <v>2</v>
      </c>
      <c r="F171" s="185"/>
      <c r="G171" s="186">
        <f t="shared" si="14"/>
        <v>0</v>
      </c>
      <c r="H171" s="185"/>
      <c r="I171" s="186">
        <f t="shared" si="15"/>
        <v>0</v>
      </c>
      <c r="J171" s="185"/>
      <c r="K171" s="186">
        <f t="shared" si="16"/>
        <v>0</v>
      </c>
      <c r="L171" s="186">
        <v>21</v>
      </c>
      <c r="M171" s="186">
        <f t="shared" si="17"/>
        <v>0</v>
      </c>
      <c r="N171" s="184">
        <v>0</v>
      </c>
      <c r="O171" s="184">
        <f t="shared" si="18"/>
        <v>0</v>
      </c>
      <c r="P171" s="184">
        <v>0</v>
      </c>
      <c r="Q171" s="184">
        <f t="shared" si="19"/>
        <v>0</v>
      </c>
      <c r="R171" s="186"/>
      <c r="S171" s="186" t="s">
        <v>335</v>
      </c>
      <c r="T171" s="187" t="s">
        <v>336</v>
      </c>
      <c r="U171" s="158">
        <v>0</v>
      </c>
      <c r="V171" s="158">
        <f t="shared" si="20"/>
        <v>0</v>
      </c>
      <c r="W171" s="158"/>
      <c r="X171" s="158" t="s">
        <v>248</v>
      </c>
      <c r="Y171" s="158" t="s">
        <v>174</v>
      </c>
      <c r="Z171" s="147"/>
      <c r="AA171" s="147"/>
      <c r="AB171" s="147"/>
      <c r="AC171" s="147"/>
      <c r="AD171" s="147"/>
      <c r="AE171" s="147"/>
      <c r="AF171" s="147"/>
      <c r="AG171" s="147" t="s">
        <v>944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81">
        <v>104</v>
      </c>
      <c r="B172" s="182" t="s">
        <v>975</v>
      </c>
      <c r="C172" s="193" t="s">
        <v>976</v>
      </c>
      <c r="D172" s="183" t="s">
        <v>170</v>
      </c>
      <c r="E172" s="184">
        <v>1</v>
      </c>
      <c r="F172" s="185"/>
      <c r="G172" s="186">
        <f t="shared" si="14"/>
        <v>0</v>
      </c>
      <c r="H172" s="185"/>
      <c r="I172" s="186">
        <f t="shared" si="15"/>
        <v>0</v>
      </c>
      <c r="J172" s="185"/>
      <c r="K172" s="186">
        <f t="shared" si="16"/>
        <v>0</v>
      </c>
      <c r="L172" s="186">
        <v>21</v>
      </c>
      <c r="M172" s="186">
        <f t="shared" si="17"/>
        <v>0</v>
      </c>
      <c r="N172" s="184">
        <v>0</v>
      </c>
      <c r="O172" s="184">
        <f t="shared" si="18"/>
        <v>0</v>
      </c>
      <c r="P172" s="184">
        <v>0</v>
      </c>
      <c r="Q172" s="184">
        <f t="shared" si="19"/>
        <v>0</v>
      </c>
      <c r="R172" s="186"/>
      <c r="S172" s="186" t="s">
        <v>335</v>
      </c>
      <c r="T172" s="187" t="s">
        <v>336</v>
      </c>
      <c r="U172" s="158">
        <v>0</v>
      </c>
      <c r="V172" s="158">
        <f t="shared" si="20"/>
        <v>0</v>
      </c>
      <c r="W172" s="158"/>
      <c r="X172" s="158" t="s">
        <v>248</v>
      </c>
      <c r="Y172" s="158" t="s">
        <v>174</v>
      </c>
      <c r="Z172" s="147"/>
      <c r="AA172" s="147"/>
      <c r="AB172" s="147"/>
      <c r="AC172" s="147"/>
      <c r="AD172" s="147"/>
      <c r="AE172" s="147"/>
      <c r="AF172" s="147"/>
      <c r="AG172" s="147" t="s">
        <v>944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1">
        <v>105</v>
      </c>
      <c r="B173" s="182" t="s">
        <v>977</v>
      </c>
      <c r="C173" s="193" t="s">
        <v>978</v>
      </c>
      <c r="D173" s="183" t="s">
        <v>170</v>
      </c>
      <c r="E173" s="184">
        <v>1</v>
      </c>
      <c r="F173" s="185"/>
      <c r="G173" s="186">
        <f t="shared" si="14"/>
        <v>0</v>
      </c>
      <c r="H173" s="185"/>
      <c r="I173" s="186">
        <f t="shared" si="15"/>
        <v>0</v>
      </c>
      <c r="J173" s="185"/>
      <c r="K173" s="186">
        <f t="shared" si="16"/>
        <v>0</v>
      </c>
      <c r="L173" s="186">
        <v>21</v>
      </c>
      <c r="M173" s="186">
        <f t="shared" si="17"/>
        <v>0</v>
      </c>
      <c r="N173" s="184">
        <v>0</v>
      </c>
      <c r="O173" s="184">
        <f t="shared" si="18"/>
        <v>0</v>
      </c>
      <c r="P173" s="184">
        <v>0</v>
      </c>
      <c r="Q173" s="184">
        <f t="shared" si="19"/>
        <v>0</v>
      </c>
      <c r="R173" s="186"/>
      <c r="S173" s="186" t="s">
        <v>335</v>
      </c>
      <c r="T173" s="187" t="s">
        <v>336</v>
      </c>
      <c r="U173" s="158">
        <v>0</v>
      </c>
      <c r="V173" s="158">
        <f t="shared" si="20"/>
        <v>0</v>
      </c>
      <c r="W173" s="158"/>
      <c r="X173" s="158" t="s">
        <v>248</v>
      </c>
      <c r="Y173" s="158" t="s">
        <v>174</v>
      </c>
      <c r="Z173" s="147"/>
      <c r="AA173" s="147"/>
      <c r="AB173" s="147"/>
      <c r="AC173" s="147"/>
      <c r="AD173" s="147"/>
      <c r="AE173" s="147"/>
      <c r="AF173" s="147"/>
      <c r="AG173" s="147" t="s">
        <v>944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81">
        <v>106</v>
      </c>
      <c r="B174" s="182" t="s">
        <v>979</v>
      </c>
      <c r="C174" s="193" t="s">
        <v>980</v>
      </c>
      <c r="D174" s="183" t="s">
        <v>170</v>
      </c>
      <c r="E174" s="184">
        <v>1</v>
      </c>
      <c r="F174" s="185"/>
      <c r="G174" s="186">
        <f t="shared" si="14"/>
        <v>0</v>
      </c>
      <c r="H174" s="185"/>
      <c r="I174" s="186">
        <f t="shared" si="15"/>
        <v>0</v>
      </c>
      <c r="J174" s="185"/>
      <c r="K174" s="186">
        <f t="shared" si="16"/>
        <v>0</v>
      </c>
      <c r="L174" s="186">
        <v>21</v>
      </c>
      <c r="M174" s="186">
        <f t="shared" si="17"/>
        <v>0</v>
      </c>
      <c r="N174" s="184">
        <v>0</v>
      </c>
      <c r="O174" s="184">
        <f t="shared" si="18"/>
        <v>0</v>
      </c>
      <c r="P174" s="184">
        <v>0</v>
      </c>
      <c r="Q174" s="184">
        <f t="shared" si="19"/>
        <v>0</v>
      </c>
      <c r="R174" s="186"/>
      <c r="S174" s="186" t="s">
        <v>335</v>
      </c>
      <c r="T174" s="187" t="s">
        <v>336</v>
      </c>
      <c r="U174" s="158">
        <v>0</v>
      </c>
      <c r="V174" s="158">
        <f t="shared" si="20"/>
        <v>0</v>
      </c>
      <c r="W174" s="158"/>
      <c r="X174" s="158" t="s">
        <v>248</v>
      </c>
      <c r="Y174" s="158" t="s">
        <v>174</v>
      </c>
      <c r="Z174" s="147"/>
      <c r="AA174" s="147"/>
      <c r="AB174" s="147"/>
      <c r="AC174" s="147"/>
      <c r="AD174" s="147"/>
      <c r="AE174" s="147"/>
      <c r="AF174" s="147"/>
      <c r="AG174" s="147" t="s">
        <v>944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81">
        <v>107</v>
      </c>
      <c r="B175" s="182" t="s">
        <v>981</v>
      </c>
      <c r="C175" s="193" t="s">
        <v>982</v>
      </c>
      <c r="D175" s="183" t="s">
        <v>170</v>
      </c>
      <c r="E175" s="184">
        <v>1</v>
      </c>
      <c r="F175" s="185"/>
      <c r="G175" s="186">
        <f t="shared" si="14"/>
        <v>0</v>
      </c>
      <c r="H175" s="185"/>
      <c r="I175" s="186">
        <f t="shared" si="15"/>
        <v>0</v>
      </c>
      <c r="J175" s="185"/>
      <c r="K175" s="186">
        <f t="shared" si="16"/>
        <v>0</v>
      </c>
      <c r="L175" s="186">
        <v>21</v>
      </c>
      <c r="M175" s="186">
        <f t="shared" si="17"/>
        <v>0</v>
      </c>
      <c r="N175" s="184">
        <v>0</v>
      </c>
      <c r="O175" s="184">
        <f t="shared" si="18"/>
        <v>0</v>
      </c>
      <c r="P175" s="184">
        <v>0</v>
      </c>
      <c r="Q175" s="184">
        <f t="shared" si="19"/>
        <v>0</v>
      </c>
      <c r="R175" s="186"/>
      <c r="S175" s="186" t="s">
        <v>335</v>
      </c>
      <c r="T175" s="187" t="s">
        <v>336</v>
      </c>
      <c r="U175" s="158">
        <v>0</v>
      </c>
      <c r="V175" s="158">
        <f t="shared" si="20"/>
        <v>0</v>
      </c>
      <c r="W175" s="158"/>
      <c r="X175" s="158" t="s">
        <v>248</v>
      </c>
      <c r="Y175" s="158" t="s">
        <v>174</v>
      </c>
      <c r="Z175" s="147"/>
      <c r="AA175" s="147"/>
      <c r="AB175" s="147"/>
      <c r="AC175" s="147"/>
      <c r="AD175" s="147"/>
      <c r="AE175" s="147"/>
      <c r="AF175" s="147"/>
      <c r="AG175" s="147" t="s">
        <v>944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81">
        <v>108</v>
      </c>
      <c r="B176" s="182" t="s">
        <v>983</v>
      </c>
      <c r="C176" s="193" t="s">
        <v>984</v>
      </c>
      <c r="D176" s="183" t="s">
        <v>170</v>
      </c>
      <c r="E176" s="184">
        <v>5</v>
      </c>
      <c r="F176" s="185"/>
      <c r="G176" s="186">
        <f t="shared" si="14"/>
        <v>0</v>
      </c>
      <c r="H176" s="185"/>
      <c r="I176" s="186">
        <f t="shared" si="15"/>
        <v>0</v>
      </c>
      <c r="J176" s="185"/>
      <c r="K176" s="186">
        <f t="shared" si="16"/>
        <v>0</v>
      </c>
      <c r="L176" s="186">
        <v>21</v>
      </c>
      <c r="M176" s="186">
        <f t="shared" si="17"/>
        <v>0</v>
      </c>
      <c r="N176" s="184">
        <v>0</v>
      </c>
      <c r="O176" s="184">
        <f t="shared" si="18"/>
        <v>0</v>
      </c>
      <c r="P176" s="184">
        <v>0</v>
      </c>
      <c r="Q176" s="184">
        <f t="shared" si="19"/>
        <v>0</v>
      </c>
      <c r="R176" s="186"/>
      <c r="S176" s="186" t="s">
        <v>335</v>
      </c>
      <c r="T176" s="187" t="s">
        <v>336</v>
      </c>
      <c r="U176" s="158">
        <v>0</v>
      </c>
      <c r="V176" s="158">
        <f t="shared" si="20"/>
        <v>0</v>
      </c>
      <c r="W176" s="158"/>
      <c r="X176" s="158" t="s">
        <v>248</v>
      </c>
      <c r="Y176" s="158" t="s">
        <v>174</v>
      </c>
      <c r="Z176" s="147"/>
      <c r="AA176" s="147"/>
      <c r="AB176" s="147"/>
      <c r="AC176" s="147"/>
      <c r="AD176" s="147"/>
      <c r="AE176" s="147"/>
      <c r="AF176" s="147"/>
      <c r="AG176" s="147" t="s">
        <v>944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81">
        <v>109</v>
      </c>
      <c r="B177" s="182" t="s">
        <v>985</v>
      </c>
      <c r="C177" s="193" t="s">
        <v>986</v>
      </c>
      <c r="D177" s="183" t="s">
        <v>170</v>
      </c>
      <c r="E177" s="184">
        <v>1</v>
      </c>
      <c r="F177" s="185"/>
      <c r="G177" s="186">
        <f t="shared" si="14"/>
        <v>0</v>
      </c>
      <c r="H177" s="185"/>
      <c r="I177" s="186">
        <f t="shared" si="15"/>
        <v>0</v>
      </c>
      <c r="J177" s="185"/>
      <c r="K177" s="186">
        <f t="shared" si="16"/>
        <v>0</v>
      </c>
      <c r="L177" s="186">
        <v>21</v>
      </c>
      <c r="M177" s="186">
        <f t="shared" si="17"/>
        <v>0</v>
      </c>
      <c r="N177" s="184">
        <v>0</v>
      </c>
      <c r="O177" s="184">
        <f t="shared" si="18"/>
        <v>0</v>
      </c>
      <c r="P177" s="184">
        <v>0</v>
      </c>
      <c r="Q177" s="184">
        <f t="shared" si="19"/>
        <v>0</v>
      </c>
      <c r="R177" s="186"/>
      <c r="S177" s="186" t="s">
        <v>335</v>
      </c>
      <c r="T177" s="187" t="s">
        <v>336</v>
      </c>
      <c r="U177" s="158">
        <v>0</v>
      </c>
      <c r="V177" s="158">
        <f t="shared" si="20"/>
        <v>0</v>
      </c>
      <c r="W177" s="158"/>
      <c r="X177" s="158" t="s">
        <v>248</v>
      </c>
      <c r="Y177" s="158" t="s">
        <v>174</v>
      </c>
      <c r="Z177" s="147"/>
      <c r="AA177" s="147"/>
      <c r="AB177" s="147"/>
      <c r="AC177" s="147"/>
      <c r="AD177" s="147"/>
      <c r="AE177" s="147"/>
      <c r="AF177" s="147"/>
      <c r="AG177" s="147" t="s">
        <v>944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81">
        <v>110</v>
      </c>
      <c r="B178" s="182" t="s">
        <v>987</v>
      </c>
      <c r="C178" s="193" t="s">
        <v>988</v>
      </c>
      <c r="D178" s="183" t="s">
        <v>170</v>
      </c>
      <c r="E178" s="184">
        <v>2</v>
      </c>
      <c r="F178" s="185"/>
      <c r="G178" s="186">
        <f t="shared" si="14"/>
        <v>0</v>
      </c>
      <c r="H178" s="185"/>
      <c r="I178" s="186">
        <f t="shared" si="15"/>
        <v>0</v>
      </c>
      <c r="J178" s="185"/>
      <c r="K178" s="186">
        <f t="shared" si="16"/>
        <v>0</v>
      </c>
      <c r="L178" s="186">
        <v>21</v>
      </c>
      <c r="M178" s="186">
        <f t="shared" si="17"/>
        <v>0</v>
      </c>
      <c r="N178" s="184">
        <v>0</v>
      </c>
      <c r="O178" s="184">
        <f t="shared" si="18"/>
        <v>0</v>
      </c>
      <c r="P178" s="184">
        <v>0</v>
      </c>
      <c r="Q178" s="184">
        <f t="shared" si="19"/>
        <v>0</v>
      </c>
      <c r="R178" s="186"/>
      <c r="S178" s="186" t="s">
        <v>335</v>
      </c>
      <c r="T178" s="187" t="s">
        <v>336</v>
      </c>
      <c r="U178" s="158">
        <v>0</v>
      </c>
      <c r="V178" s="158">
        <f t="shared" si="20"/>
        <v>0</v>
      </c>
      <c r="W178" s="158"/>
      <c r="X178" s="158" t="s">
        <v>248</v>
      </c>
      <c r="Y178" s="158" t="s">
        <v>174</v>
      </c>
      <c r="Z178" s="147"/>
      <c r="AA178" s="147"/>
      <c r="AB178" s="147"/>
      <c r="AC178" s="147"/>
      <c r="AD178" s="147"/>
      <c r="AE178" s="147"/>
      <c r="AF178" s="147"/>
      <c r="AG178" s="147" t="s">
        <v>944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81">
        <v>111</v>
      </c>
      <c r="B179" s="182" t="s">
        <v>989</v>
      </c>
      <c r="C179" s="193" t="s">
        <v>990</v>
      </c>
      <c r="D179" s="183" t="s">
        <v>170</v>
      </c>
      <c r="E179" s="184">
        <v>2</v>
      </c>
      <c r="F179" s="185"/>
      <c r="G179" s="186">
        <f t="shared" si="14"/>
        <v>0</v>
      </c>
      <c r="H179" s="185"/>
      <c r="I179" s="186">
        <f t="shared" si="15"/>
        <v>0</v>
      </c>
      <c r="J179" s="185"/>
      <c r="K179" s="186">
        <f t="shared" si="16"/>
        <v>0</v>
      </c>
      <c r="L179" s="186">
        <v>21</v>
      </c>
      <c r="M179" s="186">
        <f t="shared" si="17"/>
        <v>0</v>
      </c>
      <c r="N179" s="184">
        <v>0</v>
      </c>
      <c r="O179" s="184">
        <f t="shared" si="18"/>
        <v>0</v>
      </c>
      <c r="P179" s="184">
        <v>0</v>
      </c>
      <c r="Q179" s="184">
        <f t="shared" si="19"/>
        <v>0</v>
      </c>
      <c r="R179" s="186"/>
      <c r="S179" s="186" t="s">
        <v>335</v>
      </c>
      <c r="T179" s="187" t="s">
        <v>336</v>
      </c>
      <c r="U179" s="158">
        <v>0</v>
      </c>
      <c r="V179" s="158">
        <f t="shared" si="20"/>
        <v>0</v>
      </c>
      <c r="W179" s="158"/>
      <c r="X179" s="158" t="s">
        <v>248</v>
      </c>
      <c r="Y179" s="158" t="s">
        <v>174</v>
      </c>
      <c r="Z179" s="147"/>
      <c r="AA179" s="147"/>
      <c r="AB179" s="147"/>
      <c r="AC179" s="147"/>
      <c r="AD179" s="147"/>
      <c r="AE179" s="147"/>
      <c r="AF179" s="147"/>
      <c r="AG179" s="147" t="s">
        <v>944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81">
        <v>112</v>
      </c>
      <c r="B180" s="182" t="s">
        <v>991</v>
      </c>
      <c r="C180" s="193" t="s">
        <v>992</v>
      </c>
      <c r="D180" s="183" t="s">
        <v>170</v>
      </c>
      <c r="E180" s="184">
        <v>1</v>
      </c>
      <c r="F180" s="185"/>
      <c r="G180" s="186">
        <f t="shared" si="14"/>
        <v>0</v>
      </c>
      <c r="H180" s="185"/>
      <c r="I180" s="186">
        <f t="shared" si="15"/>
        <v>0</v>
      </c>
      <c r="J180" s="185"/>
      <c r="K180" s="186">
        <f t="shared" si="16"/>
        <v>0</v>
      </c>
      <c r="L180" s="186">
        <v>21</v>
      </c>
      <c r="M180" s="186">
        <f t="shared" si="17"/>
        <v>0</v>
      </c>
      <c r="N180" s="184">
        <v>0</v>
      </c>
      <c r="O180" s="184">
        <f t="shared" si="18"/>
        <v>0</v>
      </c>
      <c r="P180" s="184">
        <v>0</v>
      </c>
      <c r="Q180" s="184">
        <f t="shared" si="19"/>
        <v>0</v>
      </c>
      <c r="R180" s="186"/>
      <c r="S180" s="186" t="s">
        <v>335</v>
      </c>
      <c r="T180" s="187" t="s">
        <v>336</v>
      </c>
      <c r="U180" s="158">
        <v>0</v>
      </c>
      <c r="V180" s="158">
        <f t="shared" si="20"/>
        <v>0</v>
      </c>
      <c r="W180" s="158"/>
      <c r="X180" s="158" t="s">
        <v>248</v>
      </c>
      <c r="Y180" s="158" t="s">
        <v>174</v>
      </c>
      <c r="Z180" s="147"/>
      <c r="AA180" s="147"/>
      <c r="AB180" s="147"/>
      <c r="AC180" s="147"/>
      <c r="AD180" s="147"/>
      <c r="AE180" s="147"/>
      <c r="AF180" s="147"/>
      <c r="AG180" s="147" t="s">
        <v>944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81">
        <v>113</v>
      </c>
      <c r="B181" s="182" t="s">
        <v>993</v>
      </c>
      <c r="C181" s="193" t="s">
        <v>994</v>
      </c>
      <c r="D181" s="183" t="s">
        <v>170</v>
      </c>
      <c r="E181" s="184">
        <v>1</v>
      </c>
      <c r="F181" s="185"/>
      <c r="G181" s="186">
        <f t="shared" si="14"/>
        <v>0</v>
      </c>
      <c r="H181" s="185"/>
      <c r="I181" s="186">
        <f t="shared" si="15"/>
        <v>0</v>
      </c>
      <c r="J181" s="185"/>
      <c r="K181" s="186">
        <f t="shared" si="16"/>
        <v>0</v>
      </c>
      <c r="L181" s="186">
        <v>21</v>
      </c>
      <c r="M181" s="186">
        <f t="shared" si="17"/>
        <v>0</v>
      </c>
      <c r="N181" s="184">
        <v>0</v>
      </c>
      <c r="O181" s="184">
        <f t="shared" si="18"/>
        <v>0</v>
      </c>
      <c r="P181" s="184">
        <v>0</v>
      </c>
      <c r="Q181" s="184">
        <f t="shared" si="19"/>
        <v>0</v>
      </c>
      <c r="R181" s="186"/>
      <c r="S181" s="186" t="s">
        <v>335</v>
      </c>
      <c r="T181" s="187" t="s">
        <v>336</v>
      </c>
      <c r="U181" s="158">
        <v>0</v>
      </c>
      <c r="V181" s="158">
        <f t="shared" si="20"/>
        <v>0</v>
      </c>
      <c r="W181" s="158"/>
      <c r="X181" s="158" t="s">
        <v>248</v>
      </c>
      <c r="Y181" s="158" t="s">
        <v>174</v>
      </c>
      <c r="Z181" s="147"/>
      <c r="AA181" s="147"/>
      <c r="AB181" s="147"/>
      <c r="AC181" s="147"/>
      <c r="AD181" s="147"/>
      <c r="AE181" s="147"/>
      <c r="AF181" s="147"/>
      <c r="AG181" s="147" t="s">
        <v>944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81">
        <v>114</v>
      </c>
      <c r="B182" s="182" t="s">
        <v>995</v>
      </c>
      <c r="C182" s="193" t="s">
        <v>996</v>
      </c>
      <c r="D182" s="183" t="s">
        <v>170</v>
      </c>
      <c r="E182" s="184">
        <v>1</v>
      </c>
      <c r="F182" s="185"/>
      <c r="G182" s="186">
        <f t="shared" si="14"/>
        <v>0</v>
      </c>
      <c r="H182" s="185"/>
      <c r="I182" s="186">
        <f t="shared" si="15"/>
        <v>0</v>
      </c>
      <c r="J182" s="185"/>
      <c r="K182" s="186">
        <f t="shared" si="16"/>
        <v>0</v>
      </c>
      <c r="L182" s="186">
        <v>21</v>
      </c>
      <c r="M182" s="186">
        <f t="shared" si="17"/>
        <v>0</v>
      </c>
      <c r="N182" s="184">
        <v>0</v>
      </c>
      <c r="O182" s="184">
        <f t="shared" si="18"/>
        <v>0</v>
      </c>
      <c r="P182" s="184">
        <v>0</v>
      </c>
      <c r="Q182" s="184">
        <f t="shared" si="19"/>
        <v>0</v>
      </c>
      <c r="R182" s="186"/>
      <c r="S182" s="186" t="s">
        <v>335</v>
      </c>
      <c r="T182" s="187" t="s">
        <v>336</v>
      </c>
      <c r="U182" s="158">
        <v>0</v>
      </c>
      <c r="V182" s="158">
        <f t="shared" si="20"/>
        <v>0</v>
      </c>
      <c r="W182" s="158"/>
      <c r="X182" s="158" t="s">
        <v>248</v>
      </c>
      <c r="Y182" s="158" t="s">
        <v>174</v>
      </c>
      <c r="Z182" s="147"/>
      <c r="AA182" s="147"/>
      <c r="AB182" s="147"/>
      <c r="AC182" s="147"/>
      <c r="AD182" s="147"/>
      <c r="AE182" s="147"/>
      <c r="AF182" s="147"/>
      <c r="AG182" s="147" t="s">
        <v>944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81">
        <v>115</v>
      </c>
      <c r="B183" s="182" t="s">
        <v>997</v>
      </c>
      <c r="C183" s="193" t="s">
        <v>998</v>
      </c>
      <c r="D183" s="183" t="s">
        <v>170</v>
      </c>
      <c r="E183" s="184">
        <v>1</v>
      </c>
      <c r="F183" s="185"/>
      <c r="G183" s="186">
        <f t="shared" si="14"/>
        <v>0</v>
      </c>
      <c r="H183" s="185"/>
      <c r="I183" s="186">
        <f t="shared" si="15"/>
        <v>0</v>
      </c>
      <c r="J183" s="185"/>
      <c r="K183" s="186">
        <f t="shared" si="16"/>
        <v>0</v>
      </c>
      <c r="L183" s="186">
        <v>21</v>
      </c>
      <c r="M183" s="186">
        <f t="shared" si="17"/>
        <v>0</v>
      </c>
      <c r="N183" s="184">
        <v>0</v>
      </c>
      <c r="O183" s="184">
        <f t="shared" si="18"/>
        <v>0</v>
      </c>
      <c r="P183" s="184">
        <v>0</v>
      </c>
      <c r="Q183" s="184">
        <f t="shared" si="19"/>
        <v>0</v>
      </c>
      <c r="R183" s="186"/>
      <c r="S183" s="186" t="s">
        <v>335</v>
      </c>
      <c r="T183" s="187" t="s">
        <v>336</v>
      </c>
      <c r="U183" s="158">
        <v>0</v>
      </c>
      <c r="V183" s="158">
        <f t="shared" si="20"/>
        <v>0</v>
      </c>
      <c r="W183" s="158"/>
      <c r="X183" s="158" t="s">
        <v>248</v>
      </c>
      <c r="Y183" s="158" t="s">
        <v>174</v>
      </c>
      <c r="Z183" s="147"/>
      <c r="AA183" s="147"/>
      <c r="AB183" s="147"/>
      <c r="AC183" s="147"/>
      <c r="AD183" s="147"/>
      <c r="AE183" s="147"/>
      <c r="AF183" s="147"/>
      <c r="AG183" s="147" t="s">
        <v>944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81">
        <v>116</v>
      </c>
      <c r="B184" s="182" t="s">
        <v>999</v>
      </c>
      <c r="C184" s="193" t="s">
        <v>1000</v>
      </c>
      <c r="D184" s="183" t="s">
        <v>170</v>
      </c>
      <c r="E184" s="184">
        <v>8</v>
      </c>
      <c r="F184" s="185"/>
      <c r="G184" s="186">
        <f t="shared" si="14"/>
        <v>0</v>
      </c>
      <c r="H184" s="185"/>
      <c r="I184" s="186">
        <f t="shared" si="15"/>
        <v>0</v>
      </c>
      <c r="J184" s="185"/>
      <c r="K184" s="186">
        <f t="shared" si="16"/>
        <v>0</v>
      </c>
      <c r="L184" s="186">
        <v>21</v>
      </c>
      <c r="M184" s="186">
        <f t="shared" si="17"/>
        <v>0</v>
      </c>
      <c r="N184" s="184">
        <v>0</v>
      </c>
      <c r="O184" s="184">
        <f t="shared" si="18"/>
        <v>0</v>
      </c>
      <c r="P184" s="184">
        <v>0</v>
      </c>
      <c r="Q184" s="184">
        <f t="shared" si="19"/>
        <v>0</v>
      </c>
      <c r="R184" s="186"/>
      <c r="S184" s="186" t="s">
        <v>335</v>
      </c>
      <c r="T184" s="187" t="s">
        <v>336</v>
      </c>
      <c r="U184" s="158">
        <v>0</v>
      </c>
      <c r="V184" s="158">
        <f t="shared" si="20"/>
        <v>0</v>
      </c>
      <c r="W184" s="158"/>
      <c r="X184" s="158" t="s">
        <v>248</v>
      </c>
      <c r="Y184" s="158" t="s">
        <v>174</v>
      </c>
      <c r="Z184" s="147"/>
      <c r="AA184" s="147"/>
      <c r="AB184" s="147"/>
      <c r="AC184" s="147"/>
      <c r="AD184" s="147"/>
      <c r="AE184" s="147"/>
      <c r="AF184" s="147"/>
      <c r="AG184" s="147" t="s">
        <v>944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81">
        <v>117</v>
      </c>
      <c r="B185" s="182" t="s">
        <v>1001</v>
      </c>
      <c r="C185" s="193" t="s">
        <v>1002</v>
      </c>
      <c r="D185" s="183" t="s">
        <v>170</v>
      </c>
      <c r="E185" s="184">
        <v>8</v>
      </c>
      <c r="F185" s="185"/>
      <c r="G185" s="186">
        <f t="shared" si="14"/>
        <v>0</v>
      </c>
      <c r="H185" s="185"/>
      <c r="I185" s="186">
        <f t="shared" si="15"/>
        <v>0</v>
      </c>
      <c r="J185" s="185"/>
      <c r="K185" s="186">
        <f t="shared" si="16"/>
        <v>0</v>
      </c>
      <c r="L185" s="186">
        <v>21</v>
      </c>
      <c r="M185" s="186">
        <f t="shared" si="17"/>
        <v>0</v>
      </c>
      <c r="N185" s="184">
        <v>0</v>
      </c>
      <c r="O185" s="184">
        <f t="shared" si="18"/>
        <v>0</v>
      </c>
      <c r="P185" s="184">
        <v>0</v>
      </c>
      <c r="Q185" s="184">
        <f t="shared" si="19"/>
        <v>0</v>
      </c>
      <c r="R185" s="186"/>
      <c r="S185" s="186" t="s">
        <v>335</v>
      </c>
      <c r="T185" s="187" t="s">
        <v>336</v>
      </c>
      <c r="U185" s="158">
        <v>0</v>
      </c>
      <c r="V185" s="158">
        <f t="shared" si="20"/>
        <v>0</v>
      </c>
      <c r="W185" s="158"/>
      <c r="X185" s="158" t="s">
        <v>248</v>
      </c>
      <c r="Y185" s="158" t="s">
        <v>174</v>
      </c>
      <c r="Z185" s="147"/>
      <c r="AA185" s="147"/>
      <c r="AB185" s="147"/>
      <c r="AC185" s="147"/>
      <c r="AD185" s="147"/>
      <c r="AE185" s="147"/>
      <c r="AF185" s="147"/>
      <c r="AG185" s="147" t="s">
        <v>944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81">
        <v>118</v>
      </c>
      <c r="B186" s="182" t="s">
        <v>1003</v>
      </c>
      <c r="C186" s="193" t="s">
        <v>1004</v>
      </c>
      <c r="D186" s="183" t="s">
        <v>170</v>
      </c>
      <c r="E186" s="184">
        <v>12</v>
      </c>
      <c r="F186" s="185"/>
      <c r="G186" s="186">
        <f t="shared" si="14"/>
        <v>0</v>
      </c>
      <c r="H186" s="185"/>
      <c r="I186" s="186">
        <f t="shared" si="15"/>
        <v>0</v>
      </c>
      <c r="J186" s="185"/>
      <c r="K186" s="186">
        <f t="shared" si="16"/>
        <v>0</v>
      </c>
      <c r="L186" s="186">
        <v>21</v>
      </c>
      <c r="M186" s="186">
        <f t="shared" si="17"/>
        <v>0</v>
      </c>
      <c r="N186" s="184">
        <v>0</v>
      </c>
      <c r="O186" s="184">
        <f t="shared" si="18"/>
        <v>0</v>
      </c>
      <c r="P186" s="184">
        <v>0</v>
      </c>
      <c r="Q186" s="184">
        <f t="shared" si="19"/>
        <v>0</v>
      </c>
      <c r="R186" s="186"/>
      <c r="S186" s="186" t="s">
        <v>335</v>
      </c>
      <c r="T186" s="187" t="s">
        <v>336</v>
      </c>
      <c r="U186" s="158">
        <v>0</v>
      </c>
      <c r="V186" s="158">
        <f t="shared" si="20"/>
        <v>0</v>
      </c>
      <c r="W186" s="158"/>
      <c r="X186" s="158" t="s">
        <v>248</v>
      </c>
      <c r="Y186" s="158" t="s">
        <v>174</v>
      </c>
      <c r="Z186" s="147"/>
      <c r="AA186" s="147"/>
      <c r="AB186" s="147"/>
      <c r="AC186" s="147"/>
      <c r="AD186" s="147"/>
      <c r="AE186" s="147"/>
      <c r="AF186" s="147"/>
      <c r="AG186" s="147" t="s">
        <v>944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81">
        <v>119</v>
      </c>
      <c r="B187" s="182" t="s">
        <v>1005</v>
      </c>
      <c r="C187" s="193" t="s">
        <v>1006</v>
      </c>
      <c r="D187" s="183" t="s">
        <v>170</v>
      </c>
      <c r="E187" s="184">
        <v>9</v>
      </c>
      <c r="F187" s="185"/>
      <c r="G187" s="186">
        <f t="shared" si="14"/>
        <v>0</v>
      </c>
      <c r="H187" s="185"/>
      <c r="I187" s="186">
        <f t="shared" si="15"/>
        <v>0</v>
      </c>
      <c r="J187" s="185"/>
      <c r="K187" s="186">
        <f t="shared" si="16"/>
        <v>0</v>
      </c>
      <c r="L187" s="186">
        <v>21</v>
      </c>
      <c r="M187" s="186">
        <f t="shared" si="17"/>
        <v>0</v>
      </c>
      <c r="N187" s="184">
        <v>0</v>
      </c>
      <c r="O187" s="184">
        <f t="shared" si="18"/>
        <v>0</v>
      </c>
      <c r="P187" s="184">
        <v>0</v>
      </c>
      <c r="Q187" s="184">
        <f t="shared" si="19"/>
        <v>0</v>
      </c>
      <c r="R187" s="186"/>
      <c r="S187" s="186" t="s">
        <v>335</v>
      </c>
      <c r="T187" s="187" t="s">
        <v>336</v>
      </c>
      <c r="U187" s="158">
        <v>0</v>
      </c>
      <c r="V187" s="158">
        <f t="shared" si="20"/>
        <v>0</v>
      </c>
      <c r="W187" s="158"/>
      <c r="X187" s="158" t="s">
        <v>248</v>
      </c>
      <c r="Y187" s="158" t="s">
        <v>174</v>
      </c>
      <c r="Z187" s="147"/>
      <c r="AA187" s="147"/>
      <c r="AB187" s="147"/>
      <c r="AC187" s="147"/>
      <c r="AD187" s="147"/>
      <c r="AE187" s="147"/>
      <c r="AF187" s="147"/>
      <c r="AG187" s="147" t="s">
        <v>944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4">
        <v>120</v>
      </c>
      <c r="B188" s="175" t="s">
        <v>1007</v>
      </c>
      <c r="C188" s="191" t="s">
        <v>1008</v>
      </c>
      <c r="D188" s="176" t="s">
        <v>170</v>
      </c>
      <c r="E188" s="177">
        <v>7</v>
      </c>
      <c r="F188" s="178"/>
      <c r="G188" s="179">
        <f t="shared" si="14"/>
        <v>0</v>
      </c>
      <c r="H188" s="178"/>
      <c r="I188" s="179">
        <f t="shared" si="15"/>
        <v>0</v>
      </c>
      <c r="J188" s="178"/>
      <c r="K188" s="179">
        <f t="shared" si="16"/>
        <v>0</v>
      </c>
      <c r="L188" s="179">
        <v>21</v>
      </c>
      <c r="M188" s="179">
        <f t="shared" si="17"/>
        <v>0</v>
      </c>
      <c r="N188" s="177">
        <v>0</v>
      </c>
      <c r="O188" s="177">
        <f t="shared" si="18"/>
        <v>0</v>
      </c>
      <c r="P188" s="177">
        <v>0</v>
      </c>
      <c r="Q188" s="177">
        <f t="shared" si="19"/>
        <v>0</v>
      </c>
      <c r="R188" s="179"/>
      <c r="S188" s="179" t="s">
        <v>335</v>
      </c>
      <c r="T188" s="180" t="s">
        <v>336</v>
      </c>
      <c r="U188" s="158">
        <v>0</v>
      </c>
      <c r="V188" s="158">
        <f t="shared" si="20"/>
        <v>0</v>
      </c>
      <c r="W188" s="158"/>
      <c r="X188" s="158" t="s">
        <v>248</v>
      </c>
      <c r="Y188" s="158" t="s">
        <v>174</v>
      </c>
      <c r="Z188" s="147"/>
      <c r="AA188" s="147"/>
      <c r="AB188" s="147"/>
      <c r="AC188" s="147"/>
      <c r="AD188" s="147"/>
      <c r="AE188" s="147"/>
      <c r="AF188" s="147"/>
      <c r="AG188" s="147" t="s">
        <v>944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>
        <v>121</v>
      </c>
      <c r="B189" s="155" t="s">
        <v>1009</v>
      </c>
      <c r="C189" s="195" t="s">
        <v>1010</v>
      </c>
      <c r="D189" s="156" t="s">
        <v>0</v>
      </c>
      <c r="E189" s="189"/>
      <c r="F189" s="159"/>
      <c r="G189" s="158">
        <f t="shared" si="14"/>
        <v>0</v>
      </c>
      <c r="H189" s="159"/>
      <c r="I189" s="158">
        <f t="shared" si="15"/>
        <v>0</v>
      </c>
      <c r="J189" s="159"/>
      <c r="K189" s="158">
        <f t="shared" si="16"/>
        <v>0</v>
      </c>
      <c r="L189" s="158">
        <v>21</v>
      </c>
      <c r="M189" s="158">
        <f t="shared" si="17"/>
        <v>0</v>
      </c>
      <c r="N189" s="157">
        <v>0</v>
      </c>
      <c r="O189" s="157">
        <f t="shared" si="18"/>
        <v>0</v>
      </c>
      <c r="P189" s="157">
        <v>0</v>
      </c>
      <c r="Q189" s="157">
        <f t="shared" si="19"/>
        <v>0</v>
      </c>
      <c r="R189" s="158" t="s">
        <v>543</v>
      </c>
      <c r="S189" s="158" t="s">
        <v>172</v>
      </c>
      <c r="T189" s="158" t="s">
        <v>172</v>
      </c>
      <c r="U189" s="158">
        <v>0</v>
      </c>
      <c r="V189" s="158">
        <f t="shared" si="20"/>
        <v>0</v>
      </c>
      <c r="W189" s="158"/>
      <c r="X189" s="158" t="s">
        <v>510</v>
      </c>
      <c r="Y189" s="158" t="s">
        <v>174</v>
      </c>
      <c r="Z189" s="147"/>
      <c r="AA189" s="147"/>
      <c r="AB189" s="147"/>
      <c r="AC189" s="147"/>
      <c r="AD189" s="147"/>
      <c r="AE189" s="147"/>
      <c r="AF189" s="147"/>
      <c r="AG189" s="147" t="s">
        <v>511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258" t="s">
        <v>549</v>
      </c>
      <c r="D190" s="259"/>
      <c r="E190" s="259"/>
      <c r="F190" s="259"/>
      <c r="G190" s="259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177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x14ac:dyDescent="0.2">
      <c r="A191" s="167" t="s">
        <v>166</v>
      </c>
      <c r="B191" s="168" t="s">
        <v>113</v>
      </c>
      <c r="C191" s="190" t="s">
        <v>114</v>
      </c>
      <c r="D191" s="169"/>
      <c r="E191" s="170"/>
      <c r="F191" s="171"/>
      <c r="G191" s="171">
        <f>SUMIF(AG192:AG194,"&lt;&gt;NOR",G192:G194)</f>
        <v>0</v>
      </c>
      <c r="H191" s="171"/>
      <c r="I191" s="171">
        <f>SUM(I192:I194)</f>
        <v>0</v>
      </c>
      <c r="J191" s="171"/>
      <c r="K191" s="171">
        <f>SUM(K192:K194)</f>
        <v>0</v>
      </c>
      <c r="L191" s="171"/>
      <c r="M191" s="171">
        <f>SUM(M192:M194)</f>
        <v>0</v>
      </c>
      <c r="N191" s="170"/>
      <c r="O191" s="170">
        <f>SUM(O192:O194)</f>
        <v>0</v>
      </c>
      <c r="P191" s="170"/>
      <c r="Q191" s="170">
        <f>SUM(Q192:Q194)</f>
        <v>0</v>
      </c>
      <c r="R191" s="171"/>
      <c r="S191" s="171"/>
      <c r="T191" s="172"/>
      <c r="U191" s="166"/>
      <c r="V191" s="166">
        <f>SUM(V192:V194)</f>
        <v>0.46</v>
      </c>
      <c r="W191" s="166"/>
      <c r="X191" s="166"/>
      <c r="Y191" s="166"/>
      <c r="AG191" t="s">
        <v>167</v>
      </c>
    </row>
    <row r="192" spans="1:60" ht="22.5" outlineLevel="1" x14ac:dyDescent="0.2">
      <c r="A192" s="181">
        <v>122</v>
      </c>
      <c r="B192" s="182" t="s">
        <v>1011</v>
      </c>
      <c r="C192" s="193" t="s">
        <v>1012</v>
      </c>
      <c r="D192" s="183" t="s">
        <v>170</v>
      </c>
      <c r="E192" s="184">
        <v>6</v>
      </c>
      <c r="F192" s="185"/>
      <c r="G192" s="186">
        <f>ROUND(E192*F192,2)</f>
        <v>0</v>
      </c>
      <c r="H192" s="185"/>
      <c r="I192" s="186">
        <f>ROUND(E192*H192,2)</f>
        <v>0</v>
      </c>
      <c r="J192" s="185"/>
      <c r="K192" s="186">
        <f>ROUND(E192*J192,2)</f>
        <v>0</v>
      </c>
      <c r="L192" s="186">
        <v>21</v>
      </c>
      <c r="M192" s="186">
        <f>G192*(1+L192/100)</f>
        <v>0</v>
      </c>
      <c r="N192" s="184">
        <v>0</v>
      </c>
      <c r="O192" s="184">
        <f>ROUND(E192*N192,2)</f>
        <v>0</v>
      </c>
      <c r="P192" s="184">
        <v>0</v>
      </c>
      <c r="Q192" s="184">
        <f>ROUND(E192*P192,2)</f>
        <v>0</v>
      </c>
      <c r="R192" s="186" t="s">
        <v>1013</v>
      </c>
      <c r="S192" s="186" t="s">
        <v>172</v>
      </c>
      <c r="T192" s="187" t="s">
        <v>172</v>
      </c>
      <c r="U192" s="158">
        <v>7.7049999999999993E-2</v>
      </c>
      <c r="V192" s="158">
        <f>ROUND(E192*U192,2)</f>
        <v>0.46</v>
      </c>
      <c r="W192" s="158"/>
      <c r="X192" s="158" t="s">
        <v>173</v>
      </c>
      <c r="Y192" s="158" t="s">
        <v>174</v>
      </c>
      <c r="Z192" s="147"/>
      <c r="AA192" s="147"/>
      <c r="AB192" s="147"/>
      <c r="AC192" s="147"/>
      <c r="AD192" s="147"/>
      <c r="AE192" s="147"/>
      <c r="AF192" s="147"/>
      <c r="AG192" s="147" t="s">
        <v>751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4">
        <v>123</v>
      </c>
      <c r="B193" s="175" t="s">
        <v>1014</v>
      </c>
      <c r="C193" s="191" t="s">
        <v>1015</v>
      </c>
      <c r="D193" s="176" t="s">
        <v>0</v>
      </c>
      <c r="E193" s="177">
        <v>99.06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21</v>
      </c>
      <c r="M193" s="179">
        <f>G193*(1+L193/100)</f>
        <v>0</v>
      </c>
      <c r="N193" s="177">
        <v>0</v>
      </c>
      <c r="O193" s="177">
        <f>ROUND(E193*N193,2)</f>
        <v>0</v>
      </c>
      <c r="P193" s="177">
        <v>0</v>
      </c>
      <c r="Q193" s="177">
        <f>ROUND(E193*P193,2)</f>
        <v>0</v>
      </c>
      <c r="R193" s="179" t="s">
        <v>1013</v>
      </c>
      <c r="S193" s="179" t="s">
        <v>172</v>
      </c>
      <c r="T193" s="180" t="s">
        <v>172</v>
      </c>
      <c r="U193" s="158">
        <v>0</v>
      </c>
      <c r="V193" s="158">
        <f>ROUND(E193*U193,2)</f>
        <v>0</v>
      </c>
      <c r="W193" s="158"/>
      <c r="X193" s="158" t="s">
        <v>173</v>
      </c>
      <c r="Y193" s="158" t="s">
        <v>174</v>
      </c>
      <c r="Z193" s="147"/>
      <c r="AA193" s="147"/>
      <c r="AB193" s="147"/>
      <c r="AC193" s="147"/>
      <c r="AD193" s="147"/>
      <c r="AE193" s="147"/>
      <c r="AF193" s="147"/>
      <c r="AG193" s="147" t="s">
        <v>751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56" t="s">
        <v>572</v>
      </c>
      <c r="D194" s="257"/>
      <c r="E194" s="257"/>
      <c r="F194" s="257"/>
      <c r="G194" s="257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177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x14ac:dyDescent="0.2">
      <c r="A195" s="167" t="s">
        <v>166</v>
      </c>
      <c r="B195" s="168" t="s">
        <v>137</v>
      </c>
      <c r="C195" s="190" t="s">
        <v>27</v>
      </c>
      <c r="D195" s="169"/>
      <c r="E195" s="170"/>
      <c r="F195" s="171"/>
      <c r="G195" s="171">
        <f>SUMIF(AG196:AG203,"&lt;&gt;NOR",G196:G203)</f>
        <v>0</v>
      </c>
      <c r="H195" s="171"/>
      <c r="I195" s="171">
        <f>SUM(I196:I203)</f>
        <v>0</v>
      </c>
      <c r="J195" s="171"/>
      <c r="K195" s="171">
        <f>SUM(K196:K203)</f>
        <v>0</v>
      </c>
      <c r="L195" s="171"/>
      <c r="M195" s="171">
        <f>SUM(M196:M203)</f>
        <v>0</v>
      </c>
      <c r="N195" s="170"/>
      <c r="O195" s="170">
        <f>SUM(O196:O203)</f>
        <v>0</v>
      </c>
      <c r="P195" s="170"/>
      <c r="Q195" s="170">
        <f>SUM(Q196:Q203)</f>
        <v>0</v>
      </c>
      <c r="R195" s="171"/>
      <c r="S195" s="171"/>
      <c r="T195" s="172"/>
      <c r="U195" s="166"/>
      <c r="V195" s="166">
        <f>SUM(V196:V203)</f>
        <v>0</v>
      </c>
      <c r="W195" s="166"/>
      <c r="X195" s="166"/>
      <c r="Y195" s="166"/>
      <c r="AG195" t="s">
        <v>167</v>
      </c>
    </row>
    <row r="196" spans="1:60" outlineLevel="1" x14ac:dyDescent="0.2">
      <c r="A196" s="181">
        <v>124</v>
      </c>
      <c r="B196" s="182" t="s">
        <v>1016</v>
      </c>
      <c r="C196" s="193" t="s">
        <v>1017</v>
      </c>
      <c r="D196" s="183" t="s">
        <v>714</v>
      </c>
      <c r="E196" s="184">
        <v>1</v>
      </c>
      <c r="F196" s="185"/>
      <c r="G196" s="186">
        <f t="shared" ref="G196:G203" si="21">ROUND(E196*F196,2)</f>
        <v>0</v>
      </c>
      <c r="H196" s="185"/>
      <c r="I196" s="186">
        <f t="shared" ref="I196:I203" si="22">ROUND(E196*H196,2)</f>
        <v>0</v>
      </c>
      <c r="J196" s="185"/>
      <c r="K196" s="186">
        <f t="shared" ref="K196:K203" si="23">ROUND(E196*J196,2)</f>
        <v>0</v>
      </c>
      <c r="L196" s="186">
        <v>21</v>
      </c>
      <c r="M196" s="186">
        <f t="shared" ref="M196:M203" si="24">G196*(1+L196/100)</f>
        <v>0</v>
      </c>
      <c r="N196" s="184">
        <v>0</v>
      </c>
      <c r="O196" s="184">
        <f t="shared" ref="O196:O203" si="25">ROUND(E196*N196,2)</f>
        <v>0</v>
      </c>
      <c r="P196" s="184">
        <v>0</v>
      </c>
      <c r="Q196" s="184">
        <f t="shared" ref="Q196:Q203" si="26">ROUND(E196*P196,2)</f>
        <v>0</v>
      </c>
      <c r="R196" s="186"/>
      <c r="S196" s="186" t="s">
        <v>335</v>
      </c>
      <c r="T196" s="187" t="s">
        <v>336</v>
      </c>
      <c r="U196" s="158">
        <v>0</v>
      </c>
      <c r="V196" s="158">
        <f t="shared" ref="V196:V203" si="27">ROUND(E196*U196,2)</f>
        <v>0</v>
      </c>
      <c r="W196" s="158"/>
      <c r="X196" s="158" t="s">
        <v>715</v>
      </c>
      <c r="Y196" s="158" t="s">
        <v>174</v>
      </c>
      <c r="Z196" s="147"/>
      <c r="AA196" s="147"/>
      <c r="AB196" s="147"/>
      <c r="AC196" s="147"/>
      <c r="AD196" s="147"/>
      <c r="AE196" s="147"/>
      <c r="AF196" s="147"/>
      <c r="AG196" s="147" t="s">
        <v>1018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81">
        <v>125</v>
      </c>
      <c r="B197" s="182" t="s">
        <v>1019</v>
      </c>
      <c r="C197" s="193" t="s">
        <v>1020</v>
      </c>
      <c r="D197" s="183" t="s">
        <v>714</v>
      </c>
      <c r="E197" s="184">
        <v>1</v>
      </c>
      <c r="F197" s="185"/>
      <c r="G197" s="186">
        <f t="shared" si="21"/>
        <v>0</v>
      </c>
      <c r="H197" s="185"/>
      <c r="I197" s="186">
        <f t="shared" si="22"/>
        <v>0</v>
      </c>
      <c r="J197" s="185"/>
      <c r="K197" s="186">
        <f t="shared" si="23"/>
        <v>0</v>
      </c>
      <c r="L197" s="186">
        <v>21</v>
      </c>
      <c r="M197" s="186">
        <f t="shared" si="24"/>
        <v>0</v>
      </c>
      <c r="N197" s="184">
        <v>0</v>
      </c>
      <c r="O197" s="184">
        <f t="shared" si="25"/>
        <v>0</v>
      </c>
      <c r="P197" s="184">
        <v>0</v>
      </c>
      <c r="Q197" s="184">
        <f t="shared" si="26"/>
        <v>0</v>
      </c>
      <c r="R197" s="186"/>
      <c r="S197" s="186" t="s">
        <v>335</v>
      </c>
      <c r="T197" s="187" t="s">
        <v>336</v>
      </c>
      <c r="U197" s="158">
        <v>0</v>
      </c>
      <c r="V197" s="158">
        <f t="shared" si="27"/>
        <v>0</v>
      </c>
      <c r="W197" s="158"/>
      <c r="X197" s="158" t="s">
        <v>715</v>
      </c>
      <c r="Y197" s="158" t="s">
        <v>174</v>
      </c>
      <c r="Z197" s="147"/>
      <c r="AA197" s="147"/>
      <c r="AB197" s="147"/>
      <c r="AC197" s="147"/>
      <c r="AD197" s="147"/>
      <c r="AE197" s="147"/>
      <c r="AF197" s="147"/>
      <c r="AG197" s="147" t="s">
        <v>1018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81">
        <v>126</v>
      </c>
      <c r="B198" s="182" t="s">
        <v>1021</v>
      </c>
      <c r="C198" s="193" t="s">
        <v>1022</v>
      </c>
      <c r="D198" s="183" t="s">
        <v>714</v>
      </c>
      <c r="E198" s="184">
        <v>1</v>
      </c>
      <c r="F198" s="185"/>
      <c r="G198" s="186">
        <f t="shared" si="21"/>
        <v>0</v>
      </c>
      <c r="H198" s="185"/>
      <c r="I198" s="186">
        <f t="shared" si="22"/>
        <v>0</v>
      </c>
      <c r="J198" s="185"/>
      <c r="K198" s="186">
        <f t="shared" si="23"/>
        <v>0</v>
      </c>
      <c r="L198" s="186">
        <v>21</v>
      </c>
      <c r="M198" s="186">
        <f t="shared" si="24"/>
        <v>0</v>
      </c>
      <c r="N198" s="184">
        <v>0</v>
      </c>
      <c r="O198" s="184">
        <f t="shared" si="25"/>
        <v>0</v>
      </c>
      <c r="P198" s="184">
        <v>0</v>
      </c>
      <c r="Q198" s="184">
        <f t="shared" si="26"/>
        <v>0</v>
      </c>
      <c r="R198" s="186"/>
      <c r="S198" s="186" t="s">
        <v>335</v>
      </c>
      <c r="T198" s="187" t="s">
        <v>336</v>
      </c>
      <c r="U198" s="158">
        <v>0</v>
      </c>
      <c r="V198" s="158">
        <f t="shared" si="27"/>
        <v>0</v>
      </c>
      <c r="W198" s="158"/>
      <c r="X198" s="158" t="s">
        <v>715</v>
      </c>
      <c r="Y198" s="158" t="s">
        <v>174</v>
      </c>
      <c r="Z198" s="147"/>
      <c r="AA198" s="147"/>
      <c r="AB198" s="147"/>
      <c r="AC198" s="147"/>
      <c r="AD198" s="147"/>
      <c r="AE198" s="147"/>
      <c r="AF198" s="147"/>
      <c r="AG198" s="147" t="s">
        <v>1018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81">
        <v>127</v>
      </c>
      <c r="B199" s="182" t="s">
        <v>1023</v>
      </c>
      <c r="C199" s="193" t="s">
        <v>1024</v>
      </c>
      <c r="D199" s="183" t="s">
        <v>714</v>
      </c>
      <c r="E199" s="184">
        <v>1</v>
      </c>
      <c r="F199" s="185"/>
      <c r="G199" s="186">
        <f t="shared" si="21"/>
        <v>0</v>
      </c>
      <c r="H199" s="185"/>
      <c r="I199" s="186">
        <f t="shared" si="22"/>
        <v>0</v>
      </c>
      <c r="J199" s="185"/>
      <c r="K199" s="186">
        <f t="shared" si="23"/>
        <v>0</v>
      </c>
      <c r="L199" s="186">
        <v>21</v>
      </c>
      <c r="M199" s="186">
        <f t="shared" si="24"/>
        <v>0</v>
      </c>
      <c r="N199" s="184">
        <v>0</v>
      </c>
      <c r="O199" s="184">
        <f t="shared" si="25"/>
        <v>0</v>
      </c>
      <c r="P199" s="184">
        <v>0</v>
      </c>
      <c r="Q199" s="184">
        <f t="shared" si="26"/>
        <v>0</v>
      </c>
      <c r="R199" s="186"/>
      <c r="S199" s="186" t="s">
        <v>335</v>
      </c>
      <c r="T199" s="187" t="s">
        <v>336</v>
      </c>
      <c r="U199" s="158">
        <v>0</v>
      </c>
      <c r="V199" s="158">
        <f t="shared" si="27"/>
        <v>0</v>
      </c>
      <c r="W199" s="158"/>
      <c r="X199" s="158" t="s">
        <v>715</v>
      </c>
      <c r="Y199" s="158" t="s">
        <v>174</v>
      </c>
      <c r="Z199" s="147"/>
      <c r="AA199" s="147"/>
      <c r="AB199" s="147"/>
      <c r="AC199" s="147"/>
      <c r="AD199" s="147"/>
      <c r="AE199" s="147"/>
      <c r="AF199" s="147"/>
      <c r="AG199" s="147" t="s">
        <v>1018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81">
        <v>128</v>
      </c>
      <c r="B200" s="182" t="s">
        <v>1025</v>
      </c>
      <c r="C200" s="193" t="s">
        <v>1026</v>
      </c>
      <c r="D200" s="183" t="s">
        <v>714</v>
      </c>
      <c r="E200" s="184">
        <v>1</v>
      </c>
      <c r="F200" s="185"/>
      <c r="G200" s="186">
        <f t="shared" si="21"/>
        <v>0</v>
      </c>
      <c r="H200" s="185"/>
      <c r="I200" s="186">
        <f t="shared" si="22"/>
        <v>0</v>
      </c>
      <c r="J200" s="185"/>
      <c r="K200" s="186">
        <f t="shared" si="23"/>
        <v>0</v>
      </c>
      <c r="L200" s="186">
        <v>21</v>
      </c>
      <c r="M200" s="186">
        <f t="shared" si="24"/>
        <v>0</v>
      </c>
      <c r="N200" s="184">
        <v>0</v>
      </c>
      <c r="O200" s="184">
        <f t="shared" si="25"/>
        <v>0</v>
      </c>
      <c r="P200" s="184">
        <v>0</v>
      </c>
      <c r="Q200" s="184">
        <f t="shared" si="26"/>
        <v>0</v>
      </c>
      <c r="R200" s="186"/>
      <c r="S200" s="186" t="s">
        <v>335</v>
      </c>
      <c r="T200" s="187" t="s">
        <v>336</v>
      </c>
      <c r="U200" s="158">
        <v>0</v>
      </c>
      <c r="V200" s="158">
        <f t="shared" si="27"/>
        <v>0</v>
      </c>
      <c r="W200" s="158"/>
      <c r="X200" s="158" t="s">
        <v>715</v>
      </c>
      <c r="Y200" s="158" t="s">
        <v>174</v>
      </c>
      <c r="Z200" s="147"/>
      <c r="AA200" s="147"/>
      <c r="AB200" s="147"/>
      <c r="AC200" s="147"/>
      <c r="AD200" s="147"/>
      <c r="AE200" s="147"/>
      <c r="AF200" s="147"/>
      <c r="AG200" s="147" t="s">
        <v>1018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81">
        <v>129</v>
      </c>
      <c r="B201" s="182" t="s">
        <v>1027</v>
      </c>
      <c r="C201" s="193" t="s">
        <v>1028</v>
      </c>
      <c r="D201" s="183" t="s">
        <v>714</v>
      </c>
      <c r="E201" s="184">
        <v>1</v>
      </c>
      <c r="F201" s="185"/>
      <c r="G201" s="186">
        <f t="shared" si="21"/>
        <v>0</v>
      </c>
      <c r="H201" s="185"/>
      <c r="I201" s="186">
        <f t="shared" si="22"/>
        <v>0</v>
      </c>
      <c r="J201" s="185"/>
      <c r="K201" s="186">
        <f t="shared" si="23"/>
        <v>0</v>
      </c>
      <c r="L201" s="186">
        <v>21</v>
      </c>
      <c r="M201" s="186">
        <f t="shared" si="24"/>
        <v>0</v>
      </c>
      <c r="N201" s="184">
        <v>0</v>
      </c>
      <c r="O201" s="184">
        <f t="shared" si="25"/>
        <v>0</v>
      </c>
      <c r="P201" s="184">
        <v>0</v>
      </c>
      <c r="Q201" s="184">
        <f t="shared" si="26"/>
        <v>0</v>
      </c>
      <c r="R201" s="186"/>
      <c r="S201" s="186" t="s">
        <v>335</v>
      </c>
      <c r="T201" s="187" t="s">
        <v>336</v>
      </c>
      <c r="U201" s="158">
        <v>0</v>
      </c>
      <c r="V201" s="158">
        <f t="shared" si="27"/>
        <v>0</v>
      </c>
      <c r="W201" s="158"/>
      <c r="X201" s="158" t="s">
        <v>715</v>
      </c>
      <c r="Y201" s="158" t="s">
        <v>174</v>
      </c>
      <c r="Z201" s="147"/>
      <c r="AA201" s="147"/>
      <c r="AB201" s="147"/>
      <c r="AC201" s="147"/>
      <c r="AD201" s="147"/>
      <c r="AE201" s="147"/>
      <c r="AF201" s="147"/>
      <c r="AG201" s="147" t="s">
        <v>1018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81">
        <v>130</v>
      </c>
      <c r="B202" s="182" t="s">
        <v>1029</v>
      </c>
      <c r="C202" s="193" t="s">
        <v>1030</v>
      </c>
      <c r="D202" s="183" t="s">
        <v>714</v>
      </c>
      <c r="E202" s="184">
        <v>1</v>
      </c>
      <c r="F202" s="185"/>
      <c r="G202" s="186">
        <f t="shared" si="21"/>
        <v>0</v>
      </c>
      <c r="H202" s="185"/>
      <c r="I202" s="186">
        <f t="shared" si="22"/>
        <v>0</v>
      </c>
      <c r="J202" s="185"/>
      <c r="K202" s="186">
        <f t="shared" si="23"/>
        <v>0</v>
      </c>
      <c r="L202" s="186">
        <v>21</v>
      </c>
      <c r="M202" s="186">
        <f t="shared" si="24"/>
        <v>0</v>
      </c>
      <c r="N202" s="184">
        <v>0</v>
      </c>
      <c r="O202" s="184">
        <f t="shared" si="25"/>
        <v>0</v>
      </c>
      <c r="P202" s="184">
        <v>0</v>
      </c>
      <c r="Q202" s="184">
        <f t="shared" si="26"/>
        <v>0</v>
      </c>
      <c r="R202" s="186"/>
      <c r="S202" s="186" t="s">
        <v>335</v>
      </c>
      <c r="T202" s="187" t="s">
        <v>336</v>
      </c>
      <c r="U202" s="158">
        <v>0</v>
      </c>
      <c r="V202" s="158">
        <f t="shared" si="27"/>
        <v>0</v>
      </c>
      <c r="W202" s="158"/>
      <c r="X202" s="158" t="s">
        <v>715</v>
      </c>
      <c r="Y202" s="158" t="s">
        <v>174</v>
      </c>
      <c r="Z202" s="147"/>
      <c r="AA202" s="147"/>
      <c r="AB202" s="147"/>
      <c r="AC202" s="147"/>
      <c r="AD202" s="147"/>
      <c r="AE202" s="147"/>
      <c r="AF202" s="147"/>
      <c r="AG202" s="147" t="s">
        <v>1018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4">
        <v>131</v>
      </c>
      <c r="B203" s="175" t="s">
        <v>1031</v>
      </c>
      <c r="C203" s="191" t="s">
        <v>1032</v>
      </c>
      <c r="D203" s="176" t="s">
        <v>714</v>
      </c>
      <c r="E203" s="177">
        <v>1</v>
      </c>
      <c r="F203" s="178"/>
      <c r="G203" s="179">
        <f t="shared" si="21"/>
        <v>0</v>
      </c>
      <c r="H203" s="178"/>
      <c r="I203" s="179">
        <f t="shared" si="22"/>
        <v>0</v>
      </c>
      <c r="J203" s="178"/>
      <c r="K203" s="179">
        <f t="shared" si="23"/>
        <v>0</v>
      </c>
      <c r="L203" s="179">
        <v>21</v>
      </c>
      <c r="M203" s="179">
        <f t="shared" si="24"/>
        <v>0</v>
      </c>
      <c r="N203" s="177">
        <v>0</v>
      </c>
      <c r="O203" s="177">
        <f t="shared" si="25"/>
        <v>0</v>
      </c>
      <c r="P203" s="177">
        <v>0</v>
      </c>
      <c r="Q203" s="177">
        <f t="shared" si="26"/>
        <v>0</v>
      </c>
      <c r="R203" s="179"/>
      <c r="S203" s="179" t="s">
        <v>335</v>
      </c>
      <c r="T203" s="180" t="s">
        <v>336</v>
      </c>
      <c r="U203" s="158">
        <v>0</v>
      </c>
      <c r="V203" s="158">
        <f t="shared" si="27"/>
        <v>0</v>
      </c>
      <c r="W203" s="158"/>
      <c r="X203" s="158" t="s">
        <v>715</v>
      </c>
      <c r="Y203" s="158" t="s">
        <v>174</v>
      </c>
      <c r="Z203" s="147"/>
      <c r="AA203" s="147"/>
      <c r="AB203" s="147"/>
      <c r="AC203" s="147"/>
      <c r="AD203" s="147"/>
      <c r="AE203" s="147"/>
      <c r="AF203" s="147"/>
      <c r="AG203" s="147" t="s">
        <v>1018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x14ac:dyDescent="0.2">
      <c r="A204" s="3"/>
      <c r="B204" s="4"/>
      <c r="C204" s="197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E204">
        <v>15</v>
      </c>
      <c r="AF204">
        <v>21</v>
      </c>
      <c r="AG204" t="s">
        <v>152</v>
      </c>
    </row>
    <row r="205" spans="1:60" x14ac:dyDescent="0.2">
      <c r="A205" s="150"/>
      <c r="B205" s="151" t="s">
        <v>29</v>
      </c>
      <c r="C205" s="198"/>
      <c r="D205" s="152"/>
      <c r="E205" s="153"/>
      <c r="F205" s="153"/>
      <c r="G205" s="173">
        <f>G8+G30+G82+G132+G191+G195</f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f>SUMIF(L7:L203,AE204,G7:G203)</f>
        <v>0</v>
      </c>
      <c r="AF205">
        <f>SUMIF(L7:L203,AF204,G7:G203)</f>
        <v>0</v>
      </c>
      <c r="AG205" t="s">
        <v>720</v>
      </c>
    </row>
    <row r="206" spans="1:60" x14ac:dyDescent="0.2">
      <c r="C206" s="199"/>
      <c r="D206" s="10"/>
      <c r="AG206" t="s">
        <v>721</v>
      </c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lrycSMnTzejYDdLhERNKSp6UqwO9FB6IEc2JosZ1dgRS6CaYfpWFF7cXBaK8s86DD0Jbk6WCnm1HQBqccE2sQ==" saltValue="F1w9TB1QNnTw3dZW17713w==" spinCount="100000" sheet="1" formatRows="0"/>
  <mergeCells count="34">
    <mergeCell ref="C34:G34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5:G25"/>
    <mergeCell ref="C32:G32"/>
    <mergeCell ref="C68:G68"/>
    <mergeCell ref="C37:G37"/>
    <mergeCell ref="C40:G40"/>
    <mergeCell ref="C43:G43"/>
    <mergeCell ref="C46:G46"/>
    <mergeCell ref="C49:G49"/>
    <mergeCell ref="C52:G52"/>
    <mergeCell ref="C55:G55"/>
    <mergeCell ref="C58:G58"/>
    <mergeCell ref="C62:G62"/>
    <mergeCell ref="C64:G64"/>
    <mergeCell ref="C66:G66"/>
    <mergeCell ref="C99:G99"/>
    <mergeCell ref="C143:G143"/>
    <mergeCell ref="C190:G190"/>
    <mergeCell ref="C194:G194"/>
    <mergeCell ref="C70:G70"/>
    <mergeCell ref="C80:G80"/>
    <mergeCell ref="C87:G87"/>
    <mergeCell ref="C90:G90"/>
    <mergeCell ref="C93:G93"/>
    <mergeCell ref="C96:G9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33" activePane="bottomLeft" state="frozen"/>
      <selection pane="bottomLeft" activeCell="C43" sqref="C4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139</v>
      </c>
      <c r="B1" s="260"/>
      <c r="C1" s="260"/>
      <c r="D1" s="260"/>
      <c r="E1" s="260"/>
      <c r="F1" s="260"/>
      <c r="G1" s="260"/>
      <c r="AG1" t="s">
        <v>140</v>
      </c>
    </row>
    <row r="2" spans="1:60" ht="24.95" customHeight="1" x14ac:dyDescent="0.2">
      <c r="A2" s="139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141</v>
      </c>
    </row>
    <row r="3" spans="1:60" ht="24.95" customHeight="1" x14ac:dyDescent="0.2">
      <c r="A3" s="139" t="s">
        <v>8</v>
      </c>
      <c r="B3" s="49" t="s">
        <v>48</v>
      </c>
      <c r="C3" s="261" t="s">
        <v>49</v>
      </c>
      <c r="D3" s="262"/>
      <c r="E3" s="262"/>
      <c r="F3" s="262"/>
      <c r="G3" s="263"/>
      <c r="AC3" s="120" t="s">
        <v>141</v>
      </c>
      <c r="AG3" t="s">
        <v>142</v>
      </c>
    </row>
    <row r="4" spans="1:60" ht="24.95" customHeight="1" x14ac:dyDescent="0.2">
      <c r="A4" s="140" t="s">
        <v>9</v>
      </c>
      <c r="B4" s="141" t="s">
        <v>54</v>
      </c>
      <c r="C4" s="264" t="s">
        <v>55</v>
      </c>
      <c r="D4" s="265"/>
      <c r="E4" s="265"/>
      <c r="F4" s="265"/>
      <c r="G4" s="266"/>
      <c r="AG4" t="s">
        <v>143</v>
      </c>
    </row>
    <row r="5" spans="1:60" x14ac:dyDescent="0.2">
      <c r="D5" s="10"/>
    </row>
    <row r="6" spans="1:60" ht="38.25" x14ac:dyDescent="0.2">
      <c r="A6" s="143" t="s">
        <v>144</v>
      </c>
      <c r="B6" s="145" t="s">
        <v>145</v>
      </c>
      <c r="C6" s="145" t="s">
        <v>146</v>
      </c>
      <c r="D6" s="144" t="s">
        <v>147</v>
      </c>
      <c r="E6" s="143" t="s">
        <v>148</v>
      </c>
      <c r="F6" s="142" t="s">
        <v>149</v>
      </c>
      <c r="G6" s="143" t="s">
        <v>29</v>
      </c>
      <c r="H6" s="146" t="s">
        <v>30</v>
      </c>
      <c r="I6" s="146" t="s">
        <v>150</v>
      </c>
      <c r="J6" s="146" t="s">
        <v>31</v>
      </c>
      <c r="K6" s="146" t="s">
        <v>151</v>
      </c>
      <c r="L6" s="146" t="s">
        <v>152</v>
      </c>
      <c r="M6" s="146" t="s">
        <v>153</v>
      </c>
      <c r="N6" s="146" t="s">
        <v>154</v>
      </c>
      <c r="O6" s="146" t="s">
        <v>155</v>
      </c>
      <c r="P6" s="146" t="s">
        <v>156</v>
      </c>
      <c r="Q6" s="146" t="s">
        <v>157</v>
      </c>
      <c r="R6" s="146" t="s">
        <v>158</v>
      </c>
      <c r="S6" s="146" t="s">
        <v>159</v>
      </c>
      <c r="T6" s="146" t="s">
        <v>160</v>
      </c>
      <c r="U6" s="146" t="s">
        <v>161</v>
      </c>
      <c r="V6" s="146" t="s">
        <v>162</v>
      </c>
      <c r="W6" s="146" t="s">
        <v>163</v>
      </c>
      <c r="X6" s="146" t="s">
        <v>164</v>
      </c>
      <c r="Y6" s="146" t="s">
        <v>165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166</v>
      </c>
      <c r="B8" s="168" t="s">
        <v>107</v>
      </c>
      <c r="C8" s="190" t="s">
        <v>108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0</v>
      </c>
      <c r="N8" s="170"/>
      <c r="O8" s="170">
        <f>SUM(O9:O24)</f>
        <v>0.08</v>
      </c>
      <c r="P8" s="170"/>
      <c r="Q8" s="170">
        <f>SUM(Q9:Q24)</f>
        <v>0</v>
      </c>
      <c r="R8" s="171"/>
      <c r="S8" s="171"/>
      <c r="T8" s="172"/>
      <c r="U8" s="166"/>
      <c r="V8" s="166">
        <f>SUM(V9:V24)</f>
        <v>73.440000000000012</v>
      </c>
      <c r="W8" s="166"/>
      <c r="X8" s="166"/>
      <c r="Y8" s="166"/>
      <c r="AG8" t="s">
        <v>167</v>
      </c>
    </row>
    <row r="9" spans="1:60" ht="22.5" outlineLevel="1" x14ac:dyDescent="0.2">
      <c r="A9" s="174">
        <v>1</v>
      </c>
      <c r="B9" s="175" t="s">
        <v>1033</v>
      </c>
      <c r="C9" s="191" t="s">
        <v>1034</v>
      </c>
      <c r="D9" s="176" t="s">
        <v>226</v>
      </c>
      <c r="E9" s="177">
        <v>64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8.5999999999999998E-4</v>
      </c>
      <c r="O9" s="177">
        <f>ROUND(E9*N9,2)</f>
        <v>0.06</v>
      </c>
      <c r="P9" s="177">
        <v>0</v>
      </c>
      <c r="Q9" s="177">
        <f>ROUND(E9*P9,2)</f>
        <v>0</v>
      </c>
      <c r="R9" s="179" t="s">
        <v>543</v>
      </c>
      <c r="S9" s="179" t="s">
        <v>172</v>
      </c>
      <c r="T9" s="180" t="s">
        <v>172</v>
      </c>
      <c r="U9" s="158">
        <v>0.33577000000000001</v>
      </c>
      <c r="V9" s="158">
        <f>ROUND(E9*U9,2)</f>
        <v>21.49</v>
      </c>
      <c r="W9" s="158"/>
      <c r="X9" s="158" t="s">
        <v>173</v>
      </c>
      <c r="Y9" s="158" t="s">
        <v>174</v>
      </c>
      <c r="Z9" s="147"/>
      <c r="AA9" s="147"/>
      <c r="AB9" s="147"/>
      <c r="AC9" s="147"/>
      <c r="AD9" s="147"/>
      <c r="AE9" s="147"/>
      <c r="AF9" s="147"/>
      <c r="AG9" s="147" t="s">
        <v>751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 t="s">
        <v>1035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2" t="s">
        <v>1036</v>
      </c>
      <c r="D11" s="160"/>
      <c r="E11" s="161">
        <v>64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179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4">
        <v>2</v>
      </c>
      <c r="B12" s="175" t="s">
        <v>1037</v>
      </c>
      <c r="C12" s="191" t="s">
        <v>1038</v>
      </c>
      <c r="D12" s="176" t="s">
        <v>226</v>
      </c>
      <c r="E12" s="177">
        <v>20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9.7999999999999997E-4</v>
      </c>
      <c r="O12" s="177">
        <f>ROUND(E12*N12,2)</f>
        <v>0.02</v>
      </c>
      <c r="P12" s="177">
        <v>0</v>
      </c>
      <c r="Q12" s="177">
        <f>ROUND(E12*P12,2)</f>
        <v>0</v>
      </c>
      <c r="R12" s="179" t="s">
        <v>543</v>
      </c>
      <c r="S12" s="179" t="s">
        <v>172</v>
      </c>
      <c r="T12" s="180" t="s">
        <v>172</v>
      </c>
      <c r="U12" s="158">
        <v>0.34104000000000001</v>
      </c>
      <c r="V12" s="158">
        <f>ROUND(E12*U12,2)</f>
        <v>6.82</v>
      </c>
      <c r="W12" s="158"/>
      <c r="X12" s="158" t="s">
        <v>173</v>
      </c>
      <c r="Y12" s="158" t="s">
        <v>174</v>
      </c>
      <c r="Z12" s="147"/>
      <c r="AA12" s="147"/>
      <c r="AB12" s="147"/>
      <c r="AC12" s="147"/>
      <c r="AD12" s="147"/>
      <c r="AE12" s="147"/>
      <c r="AF12" s="147"/>
      <c r="AG12" s="147" t="s">
        <v>751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6" t="s">
        <v>1035</v>
      </c>
      <c r="D13" s="257"/>
      <c r="E13" s="257"/>
      <c r="F13" s="257"/>
      <c r="G13" s="25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177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2" t="s">
        <v>1039</v>
      </c>
      <c r="D14" s="160"/>
      <c r="E14" s="161">
        <v>20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179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81">
        <v>3</v>
      </c>
      <c r="B15" s="182" t="s">
        <v>1040</v>
      </c>
      <c r="C15" s="193" t="s">
        <v>1041</v>
      </c>
      <c r="D15" s="183" t="s">
        <v>226</v>
      </c>
      <c r="E15" s="184">
        <v>64</v>
      </c>
      <c r="F15" s="185"/>
      <c r="G15" s="186">
        <f t="shared" ref="G15:G24" si="0">ROUND(E15*F15,2)</f>
        <v>0</v>
      </c>
      <c r="H15" s="185"/>
      <c r="I15" s="186">
        <f t="shared" ref="I15:I24" si="1">ROUND(E15*H15,2)</f>
        <v>0</v>
      </c>
      <c r="J15" s="185"/>
      <c r="K15" s="186">
        <f t="shared" ref="K15:K24" si="2">ROUND(E15*J15,2)</f>
        <v>0</v>
      </c>
      <c r="L15" s="186">
        <v>21</v>
      </c>
      <c r="M15" s="186">
        <f t="shared" ref="M15:M24" si="3">G15*(1+L15/100)</f>
        <v>0</v>
      </c>
      <c r="N15" s="184">
        <v>0</v>
      </c>
      <c r="O15" s="184">
        <f t="shared" ref="O15:O24" si="4">ROUND(E15*N15,2)</f>
        <v>0</v>
      </c>
      <c r="P15" s="184">
        <v>0</v>
      </c>
      <c r="Q15" s="184">
        <f t="shared" ref="Q15:Q24" si="5">ROUND(E15*P15,2)</f>
        <v>0</v>
      </c>
      <c r="R15" s="186" t="s">
        <v>543</v>
      </c>
      <c r="S15" s="186" t="s">
        <v>172</v>
      </c>
      <c r="T15" s="187" t="s">
        <v>172</v>
      </c>
      <c r="U15" s="158">
        <v>0.13500000000000001</v>
      </c>
      <c r="V15" s="158">
        <f t="shared" ref="V15:V24" si="6">ROUND(E15*U15,2)</f>
        <v>8.64</v>
      </c>
      <c r="W15" s="158"/>
      <c r="X15" s="158" t="s">
        <v>173</v>
      </c>
      <c r="Y15" s="158" t="s">
        <v>174</v>
      </c>
      <c r="Z15" s="147"/>
      <c r="AA15" s="147"/>
      <c r="AB15" s="147"/>
      <c r="AC15" s="147"/>
      <c r="AD15" s="147"/>
      <c r="AE15" s="147"/>
      <c r="AF15" s="147"/>
      <c r="AG15" s="147" t="s">
        <v>751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81">
        <v>4</v>
      </c>
      <c r="B16" s="182" t="s">
        <v>1042</v>
      </c>
      <c r="C16" s="193" t="s">
        <v>1043</v>
      </c>
      <c r="D16" s="183" t="s">
        <v>226</v>
      </c>
      <c r="E16" s="184">
        <v>20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6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6" t="s">
        <v>543</v>
      </c>
      <c r="S16" s="186" t="s">
        <v>172</v>
      </c>
      <c r="T16" s="187" t="s">
        <v>172</v>
      </c>
      <c r="U16" s="158">
        <v>0.13500000000000001</v>
      </c>
      <c r="V16" s="158">
        <f t="shared" si="6"/>
        <v>2.7</v>
      </c>
      <c r="W16" s="158"/>
      <c r="X16" s="158" t="s">
        <v>173</v>
      </c>
      <c r="Y16" s="158" t="s">
        <v>174</v>
      </c>
      <c r="Z16" s="147"/>
      <c r="AA16" s="147"/>
      <c r="AB16" s="147"/>
      <c r="AC16" s="147"/>
      <c r="AD16" s="147"/>
      <c r="AE16" s="147"/>
      <c r="AF16" s="147"/>
      <c r="AG16" s="147" t="s">
        <v>751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1">
        <v>5</v>
      </c>
      <c r="B17" s="182" t="s">
        <v>889</v>
      </c>
      <c r="C17" s="193" t="s">
        <v>890</v>
      </c>
      <c r="D17" s="183" t="s">
        <v>226</v>
      </c>
      <c r="E17" s="184">
        <v>400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6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6" t="s">
        <v>543</v>
      </c>
      <c r="S17" s="186" t="s">
        <v>172</v>
      </c>
      <c r="T17" s="187" t="s">
        <v>172</v>
      </c>
      <c r="U17" s="158">
        <v>6.2E-2</v>
      </c>
      <c r="V17" s="158">
        <f t="shared" si="6"/>
        <v>24.8</v>
      </c>
      <c r="W17" s="158"/>
      <c r="X17" s="158" t="s">
        <v>173</v>
      </c>
      <c r="Y17" s="158" t="s">
        <v>174</v>
      </c>
      <c r="Z17" s="147"/>
      <c r="AA17" s="147"/>
      <c r="AB17" s="147"/>
      <c r="AC17" s="147"/>
      <c r="AD17" s="147"/>
      <c r="AE17" s="147"/>
      <c r="AF17" s="147"/>
      <c r="AG17" s="147" t="s">
        <v>751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1">
        <v>6</v>
      </c>
      <c r="B18" s="182" t="s">
        <v>1044</v>
      </c>
      <c r="C18" s="193" t="s">
        <v>1045</v>
      </c>
      <c r="D18" s="183" t="s">
        <v>226</v>
      </c>
      <c r="E18" s="184">
        <v>80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6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6" t="s">
        <v>894</v>
      </c>
      <c r="S18" s="186" t="s">
        <v>172</v>
      </c>
      <c r="T18" s="187" t="s">
        <v>172</v>
      </c>
      <c r="U18" s="158">
        <v>5.2999999999999999E-2</v>
      </c>
      <c r="V18" s="158">
        <f t="shared" si="6"/>
        <v>4.24</v>
      </c>
      <c r="W18" s="158"/>
      <c r="X18" s="158" t="s">
        <v>173</v>
      </c>
      <c r="Y18" s="158" t="s">
        <v>174</v>
      </c>
      <c r="Z18" s="147"/>
      <c r="AA18" s="147"/>
      <c r="AB18" s="147"/>
      <c r="AC18" s="147"/>
      <c r="AD18" s="147"/>
      <c r="AE18" s="147"/>
      <c r="AF18" s="147"/>
      <c r="AG18" s="147" t="s">
        <v>751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1">
        <v>7</v>
      </c>
      <c r="B19" s="182" t="s">
        <v>1046</v>
      </c>
      <c r="C19" s="193" t="s">
        <v>1047</v>
      </c>
      <c r="D19" s="183" t="s">
        <v>170</v>
      </c>
      <c r="E19" s="184">
        <v>6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6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6" t="s">
        <v>894</v>
      </c>
      <c r="S19" s="186" t="s">
        <v>172</v>
      </c>
      <c r="T19" s="187" t="s">
        <v>172</v>
      </c>
      <c r="U19" s="158">
        <v>0.26</v>
      </c>
      <c r="V19" s="158">
        <f t="shared" si="6"/>
        <v>1.56</v>
      </c>
      <c r="W19" s="158"/>
      <c r="X19" s="158" t="s">
        <v>173</v>
      </c>
      <c r="Y19" s="158" t="s">
        <v>174</v>
      </c>
      <c r="Z19" s="147"/>
      <c r="AA19" s="147"/>
      <c r="AB19" s="147"/>
      <c r="AC19" s="147"/>
      <c r="AD19" s="147"/>
      <c r="AE19" s="147"/>
      <c r="AF19" s="147"/>
      <c r="AG19" s="147" t="s">
        <v>751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1">
        <v>8</v>
      </c>
      <c r="B20" s="182" t="s">
        <v>1048</v>
      </c>
      <c r="C20" s="193" t="s">
        <v>1049</v>
      </c>
      <c r="D20" s="183" t="s">
        <v>170</v>
      </c>
      <c r="E20" s="184">
        <v>6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6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6" t="s">
        <v>894</v>
      </c>
      <c r="S20" s="186" t="s">
        <v>172</v>
      </c>
      <c r="T20" s="187" t="s">
        <v>172</v>
      </c>
      <c r="U20" s="158">
        <v>0.28000000000000003</v>
      </c>
      <c r="V20" s="158">
        <f t="shared" si="6"/>
        <v>1.68</v>
      </c>
      <c r="W20" s="158"/>
      <c r="X20" s="158" t="s">
        <v>173</v>
      </c>
      <c r="Y20" s="158" t="s">
        <v>174</v>
      </c>
      <c r="Z20" s="147"/>
      <c r="AA20" s="147"/>
      <c r="AB20" s="147"/>
      <c r="AC20" s="147"/>
      <c r="AD20" s="147"/>
      <c r="AE20" s="147"/>
      <c r="AF20" s="147"/>
      <c r="AG20" s="147" t="s">
        <v>751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1">
        <v>9</v>
      </c>
      <c r="B21" s="182" t="s">
        <v>1050</v>
      </c>
      <c r="C21" s="193" t="s">
        <v>1051</v>
      </c>
      <c r="D21" s="183" t="s">
        <v>226</v>
      </c>
      <c r="E21" s="184">
        <v>84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6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6" t="s">
        <v>894</v>
      </c>
      <c r="S21" s="186" t="s">
        <v>172</v>
      </c>
      <c r="T21" s="187" t="s">
        <v>172</v>
      </c>
      <c r="U21" s="158">
        <v>1.7999999999999999E-2</v>
      </c>
      <c r="V21" s="158">
        <f t="shared" si="6"/>
        <v>1.51</v>
      </c>
      <c r="W21" s="158"/>
      <c r="X21" s="158" t="s">
        <v>173</v>
      </c>
      <c r="Y21" s="158" t="s">
        <v>174</v>
      </c>
      <c r="Z21" s="147"/>
      <c r="AA21" s="147"/>
      <c r="AB21" s="147"/>
      <c r="AC21" s="147"/>
      <c r="AD21" s="147"/>
      <c r="AE21" s="147"/>
      <c r="AF21" s="147"/>
      <c r="AG21" s="147" t="s">
        <v>751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1">
        <v>10</v>
      </c>
      <c r="B22" s="182" t="s">
        <v>895</v>
      </c>
      <c r="C22" s="193" t="s">
        <v>896</v>
      </c>
      <c r="D22" s="183" t="s">
        <v>0</v>
      </c>
      <c r="E22" s="184">
        <v>922.64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6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6" t="s">
        <v>894</v>
      </c>
      <c r="S22" s="186" t="s">
        <v>172</v>
      </c>
      <c r="T22" s="187" t="s">
        <v>172</v>
      </c>
      <c r="U22" s="158">
        <v>0</v>
      </c>
      <c r="V22" s="158">
        <f t="shared" si="6"/>
        <v>0</v>
      </c>
      <c r="W22" s="158"/>
      <c r="X22" s="158" t="s">
        <v>173</v>
      </c>
      <c r="Y22" s="158" t="s">
        <v>174</v>
      </c>
      <c r="Z22" s="147"/>
      <c r="AA22" s="147"/>
      <c r="AB22" s="147"/>
      <c r="AC22" s="147"/>
      <c r="AD22" s="147"/>
      <c r="AE22" s="147"/>
      <c r="AF22" s="147"/>
      <c r="AG22" s="147" t="s">
        <v>751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11</v>
      </c>
      <c r="B23" s="182" t="s">
        <v>942</v>
      </c>
      <c r="C23" s="193" t="s">
        <v>1052</v>
      </c>
      <c r="D23" s="183" t="s">
        <v>170</v>
      </c>
      <c r="E23" s="184">
        <v>48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6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6"/>
      <c r="S23" s="186" t="s">
        <v>335</v>
      </c>
      <c r="T23" s="187" t="s">
        <v>336</v>
      </c>
      <c r="U23" s="158">
        <v>0</v>
      </c>
      <c r="V23" s="158">
        <f t="shared" si="6"/>
        <v>0</v>
      </c>
      <c r="W23" s="158"/>
      <c r="X23" s="158" t="s">
        <v>173</v>
      </c>
      <c r="Y23" s="158" t="s">
        <v>174</v>
      </c>
      <c r="Z23" s="147"/>
      <c r="AA23" s="147"/>
      <c r="AB23" s="147"/>
      <c r="AC23" s="147"/>
      <c r="AD23" s="147"/>
      <c r="AE23" s="147"/>
      <c r="AF23" s="147"/>
      <c r="AG23" s="147" t="s">
        <v>751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1">
        <v>12</v>
      </c>
      <c r="B24" s="182" t="s">
        <v>945</v>
      </c>
      <c r="C24" s="193" t="s">
        <v>1053</v>
      </c>
      <c r="D24" s="183" t="s">
        <v>1054</v>
      </c>
      <c r="E24" s="184">
        <v>500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6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6"/>
      <c r="S24" s="186" t="s">
        <v>335</v>
      </c>
      <c r="T24" s="187" t="s">
        <v>336</v>
      </c>
      <c r="U24" s="158">
        <v>0</v>
      </c>
      <c r="V24" s="158">
        <f t="shared" si="6"/>
        <v>0</v>
      </c>
      <c r="W24" s="158"/>
      <c r="X24" s="158" t="s">
        <v>173</v>
      </c>
      <c r="Y24" s="158" t="s">
        <v>174</v>
      </c>
      <c r="Z24" s="147"/>
      <c r="AA24" s="147"/>
      <c r="AB24" s="147"/>
      <c r="AC24" s="147"/>
      <c r="AD24" s="147"/>
      <c r="AE24" s="147"/>
      <c r="AF24" s="147"/>
      <c r="AG24" s="147" t="s">
        <v>751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7" t="s">
        <v>166</v>
      </c>
      <c r="B25" s="168" t="s">
        <v>109</v>
      </c>
      <c r="C25" s="190" t="s">
        <v>110</v>
      </c>
      <c r="D25" s="169"/>
      <c r="E25" s="170"/>
      <c r="F25" s="171"/>
      <c r="G25" s="171">
        <f>SUMIF(AG26:AG29,"&lt;&gt;NOR",G26:G29)</f>
        <v>0</v>
      </c>
      <c r="H25" s="171"/>
      <c r="I25" s="171">
        <f>SUM(I26:I29)</f>
        <v>0</v>
      </c>
      <c r="J25" s="171"/>
      <c r="K25" s="171">
        <f>SUM(K26:K29)</f>
        <v>0</v>
      </c>
      <c r="L25" s="171"/>
      <c r="M25" s="171">
        <f>SUM(M26:M29)</f>
        <v>0</v>
      </c>
      <c r="N25" s="170"/>
      <c r="O25" s="170">
        <f>SUM(O26:O29)</f>
        <v>0</v>
      </c>
      <c r="P25" s="170"/>
      <c r="Q25" s="170">
        <f>SUM(Q26:Q29)</f>
        <v>0</v>
      </c>
      <c r="R25" s="171"/>
      <c r="S25" s="171"/>
      <c r="T25" s="172"/>
      <c r="U25" s="166"/>
      <c r="V25" s="166">
        <f>SUM(V26:V29)</f>
        <v>2.17</v>
      </c>
      <c r="W25" s="166"/>
      <c r="X25" s="166"/>
      <c r="Y25" s="166"/>
      <c r="AG25" t="s">
        <v>167</v>
      </c>
    </row>
    <row r="26" spans="1:60" outlineLevel="1" x14ac:dyDescent="0.2">
      <c r="A26" s="181">
        <v>13</v>
      </c>
      <c r="B26" s="182" t="s">
        <v>1055</v>
      </c>
      <c r="C26" s="193" t="s">
        <v>1056</v>
      </c>
      <c r="D26" s="183" t="s">
        <v>170</v>
      </c>
      <c r="E26" s="184">
        <v>4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 t="s">
        <v>894</v>
      </c>
      <c r="S26" s="186" t="s">
        <v>172</v>
      </c>
      <c r="T26" s="187" t="s">
        <v>172</v>
      </c>
      <c r="U26" s="158">
        <v>5.0999999999999997E-2</v>
      </c>
      <c r="V26" s="158">
        <f>ROUND(E26*U26,2)</f>
        <v>0.2</v>
      </c>
      <c r="W26" s="158"/>
      <c r="X26" s="158" t="s">
        <v>173</v>
      </c>
      <c r="Y26" s="158" t="s">
        <v>174</v>
      </c>
      <c r="Z26" s="147"/>
      <c r="AA26" s="147"/>
      <c r="AB26" s="147"/>
      <c r="AC26" s="147"/>
      <c r="AD26" s="147"/>
      <c r="AE26" s="147"/>
      <c r="AF26" s="147"/>
      <c r="AG26" s="147" t="s">
        <v>751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1">
        <v>14</v>
      </c>
      <c r="B27" s="182" t="s">
        <v>1057</v>
      </c>
      <c r="C27" s="193" t="s">
        <v>1058</v>
      </c>
      <c r="D27" s="183" t="s">
        <v>170</v>
      </c>
      <c r="E27" s="184">
        <v>24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 t="s">
        <v>894</v>
      </c>
      <c r="S27" s="186" t="s">
        <v>172</v>
      </c>
      <c r="T27" s="187" t="s">
        <v>172</v>
      </c>
      <c r="U27" s="158">
        <v>8.2000000000000003E-2</v>
      </c>
      <c r="V27" s="158">
        <f>ROUND(E27*U27,2)</f>
        <v>1.97</v>
      </c>
      <c r="W27" s="158"/>
      <c r="X27" s="158" t="s">
        <v>173</v>
      </c>
      <c r="Y27" s="158" t="s">
        <v>174</v>
      </c>
      <c r="Z27" s="147"/>
      <c r="AA27" s="147"/>
      <c r="AB27" s="147"/>
      <c r="AC27" s="147"/>
      <c r="AD27" s="147"/>
      <c r="AE27" s="147"/>
      <c r="AF27" s="147"/>
      <c r="AG27" s="147" t="s">
        <v>751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1">
        <v>15</v>
      </c>
      <c r="B28" s="182" t="s">
        <v>1059</v>
      </c>
      <c r="C28" s="193" t="s">
        <v>1060</v>
      </c>
      <c r="D28" s="183" t="s">
        <v>0</v>
      </c>
      <c r="E28" s="184">
        <v>176.16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 t="s">
        <v>894</v>
      </c>
      <c r="S28" s="186" t="s">
        <v>172</v>
      </c>
      <c r="T28" s="187" t="s">
        <v>172</v>
      </c>
      <c r="U28" s="158">
        <v>0</v>
      </c>
      <c r="V28" s="158">
        <f>ROUND(E28*U28,2)</f>
        <v>0</v>
      </c>
      <c r="W28" s="158"/>
      <c r="X28" s="158" t="s">
        <v>173</v>
      </c>
      <c r="Y28" s="158" t="s">
        <v>174</v>
      </c>
      <c r="Z28" s="147"/>
      <c r="AA28" s="147"/>
      <c r="AB28" s="147"/>
      <c r="AC28" s="147"/>
      <c r="AD28" s="147"/>
      <c r="AE28" s="147"/>
      <c r="AF28" s="147"/>
      <c r="AG28" s="147" t="s">
        <v>751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1">
        <v>16</v>
      </c>
      <c r="B29" s="182" t="s">
        <v>947</v>
      </c>
      <c r="C29" s="193" t="s">
        <v>1061</v>
      </c>
      <c r="D29" s="183" t="s">
        <v>170</v>
      </c>
      <c r="E29" s="184">
        <v>12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335</v>
      </c>
      <c r="T29" s="187" t="s">
        <v>336</v>
      </c>
      <c r="U29" s="158">
        <v>0</v>
      </c>
      <c r="V29" s="158">
        <f>ROUND(E29*U29,2)</f>
        <v>0</v>
      </c>
      <c r="W29" s="158"/>
      <c r="X29" s="158" t="s">
        <v>248</v>
      </c>
      <c r="Y29" s="158" t="s">
        <v>174</v>
      </c>
      <c r="Z29" s="147"/>
      <c r="AA29" s="147"/>
      <c r="AB29" s="147"/>
      <c r="AC29" s="147"/>
      <c r="AD29" s="147"/>
      <c r="AE29" s="147"/>
      <c r="AF29" s="147"/>
      <c r="AG29" s="147" t="s">
        <v>944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7" t="s">
        <v>166</v>
      </c>
      <c r="B30" s="168" t="s">
        <v>111</v>
      </c>
      <c r="C30" s="190" t="s">
        <v>112</v>
      </c>
      <c r="D30" s="169"/>
      <c r="E30" s="170"/>
      <c r="F30" s="171"/>
      <c r="G30" s="171">
        <f>SUMIF(AG31:AG48,"&lt;&gt;NOR",G31:G48)</f>
        <v>0</v>
      </c>
      <c r="H30" s="171"/>
      <c r="I30" s="171">
        <f>SUM(I31:I48)</f>
        <v>0</v>
      </c>
      <c r="J30" s="171"/>
      <c r="K30" s="171">
        <f>SUM(K31:K48)</f>
        <v>0</v>
      </c>
      <c r="L30" s="171"/>
      <c r="M30" s="171">
        <f>SUM(M31:M48)</f>
        <v>0</v>
      </c>
      <c r="N30" s="170"/>
      <c r="O30" s="170">
        <f>SUM(O31:O48)</f>
        <v>0</v>
      </c>
      <c r="P30" s="170"/>
      <c r="Q30" s="170">
        <f>SUM(Q31:Q48)</f>
        <v>0</v>
      </c>
      <c r="R30" s="171"/>
      <c r="S30" s="171"/>
      <c r="T30" s="172"/>
      <c r="U30" s="166"/>
      <c r="V30" s="166">
        <f>SUM(V31:V48)</f>
        <v>36.910000000000004</v>
      </c>
      <c r="W30" s="166"/>
      <c r="X30" s="166"/>
      <c r="Y30" s="166"/>
      <c r="AG30" t="s">
        <v>167</v>
      </c>
    </row>
    <row r="31" spans="1:60" outlineLevel="1" x14ac:dyDescent="0.2">
      <c r="A31" s="174">
        <v>17</v>
      </c>
      <c r="B31" s="175" t="s">
        <v>1062</v>
      </c>
      <c r="C31" s="191" t="s">
        <v>1063</v>
      </c>
      <c r="D31" s="176" t="s">
        <v>194</v>
      </c>
      <c r="E31" s="177">
        <v>24.11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894</v>
      </c>
      <c r="S31" s="179" t="s">
        <v>172</v>
      </c>
      <c r="T31" s="180" t="s">
        <v>172</v>
      </c>
      <c r="U31" s="158">
        <v>8.2000000000000003E-2</v>
      </c>
      <c r="V31" s="158">
        <f>ROUND(E31*U31,2)</f>
        <v>1.98</v>
      </c>
      <c r="W31" s="158"/>
      <c r="X31" s="158" t="s">
        <v>173</v>
      </c>
      <c r="Y31" s="158" t="s">
        <v>174</v>
      </c>
      <c r="Z31" s="147"/>
      <c r="AA31" s="147"/>
      <c r="AB31" s="147"/>
      <c r="AC31" s="147"/>
      <c r="AD31" s="147"/>
      <c r="AE31" s="147"/>
      <c r="AF31" s="147"/>
      <c r="AG31" s="147" t="s">
        <v>751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2" t="s">
        <v>1064</v>
      </c>
      <c r="D32" s="160"/>
      <c r="E32" s="161">
        <v>15.04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179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2" t="s">
        <v>1065</v>
      </c>
      <c r="D33" s="160"/>
      <c r="E33" s="161">
        <v>9.06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179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1">
        <v>18</v>
      </c>
      <c r="B34" s="182" t="s">
        <v>1066</v>
      </c>
      <c r="C34" s="193" t="s">
        <v>1067</v>
      </c>
      <c r="D34" s="183" t="s">
        <v>170</v>
      </c>
      <c r="E34" s="184">
        <v>7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 t="s">
        <v>894</v>
      </c>
      <c r="S34" s="186" t="s">
        <v>172</v>
      </c>
      <c r="T34" s="187" t="s">
        <v>172</v>
      </c>
      <c r="U34" s="158">
        <v>0.86799999999999999</v>
      </c>
      <c r="V34" s="158">
        <f>ROUND(E34*U34,2)</f>
        <v>6.08</v>
      </c>
      <c r="W34" s="158"/>
      <c r="X34" s="158" t="s">
        <v>173</v>
      </c>
      <c r="Y34" s="158" t="s">
        <v>174</v>
      </c>
      <c r="Z34" s="147"/>
      <c r="AA34" s="147"/>
      <c r="AB34" s="147"/>
      <c r="AC34" s="147"/>
      <c r="AD34" s="147"/>
      <c r="AE34" s="147"/>
      <c r="AF34" s="147"/>
      <c r="AG34" s="147" t="s">
        <v>751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1">
        <v>19</v>
      </c>
      <c r="B35" s="182" t="s">
        <v>1068</v>
      </c>
      <c r="C35" s="193" t="s">
        <v>1069</v>
      </c>
      <c r="D35" s="183" t="s">
        <v>170</v>
      </c>
      <c r="E35" s="184">
        <v>5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 t="s">
        <v>894</v>
      </c>
      <c r="S35" s="186" t="s">
        <v>172</v>
      </c>
      <c r="T35" s="187" t="s">
        <v>172</v>
      </c>
      <c r="U35" s="158">
        <v>0.94</v>
      </c>
      <c r="V35" s="158">
        <f>ROUND(E35*U35,2)</f>
        <v>4.7</v>
      </c>
      <c r="W35" s="158"/>
      <c r="X35" s="158" t="s">
        <v>173</v>
      </c>
      <c r="Y35" s="158" t="s">
        <v>174</v>
      </c>
      <c r="Z35" s="147"/>
      <c r="AA35" s="147"/>
      <c r="AB35" s="147"/>
      <c r="AC35" s="147"/>
      <c r="AD35" s="147"/>
      <c r="AE35" s="147"/>
      <c r="AF35" s="147"/>
      <c r="AG35" s="147" t="s">
        <v>751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1">
        <v>20</v>
      </c>
      <c r="B36" s="182" t="s">
        <v>1070</v>
      </c>
      <c r="C36" s="193" t="s">
        <v>1071</v>
      </c>
      <c r="D36" s="183" t="s">
        <v>170</v>
      </c>
      <c r="E36" s="184">
        <v>48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 t="s">
        <v>894</v>
      </c>
      <c r="S36" s="186" t="s">
        <v>172</v>
      </c>
      <c r="T36" s="187" t="s">
        <v>172</v>
      </c>
      <c r="U36" s="158">
        <v>6.2E-2</v>
      </c>
      <c r="V36" s="158">
        <f>ROUND(E36*U36,2)</f>
        <v>2.98</v>
      </c>
      <c r="W36" s="158"/>
      <c r="X36" s="158" t="s">
        <v>173</v>
      </c>
      <c r="Y36" s="158" t="s">
        <v>174</v>
      </c>
      <c r="Z36" s="147"/>
      <c r="AA36" s="147"/>
      <c r="AB36" s="147"/>
      <c r="AC36" s="147"/>
      <c r="AD36" s="147"/>
      <c r="AE36" s="147"/>
      <c r="AF36" s="147"/>
      <c r="AG36" s="147" t="s">
        <v>751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81">
        <v>21</v>
      </c>
      <c r="B37" s="182" t="s">
        <v>1072</v>
      </c>
      <c r="C37" s="193" t="s">
        <v>1073</v>
      </c>
      <c r="D37" s="183" t="s">
        <v>194</v>
      </c>
      <c r="E37" s="184">
        <v>255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 t="s">
        <v>894</v>
      </c>
      <c r="S37" s="186" t="s">
        <v>172</v>
      </c>
      <c r="T37" s="187" t="s">
        <v>172</v>
      </c>
      <c r="U37" s="158">
        <v>3.1E-2</v>
      </c>
      <c r="V37" s="158">
        <f>ROUND(E37*U37,2)</f>
        <v>7.91</v>
      </c>
      <c r="W37" s="158"/>
      <c r="X37" s="158" t="s">
        <v>173</v>
      </c>
      <c r="Y37" s="158" t="s">
        <v>174</v>
      </c>
      <c r="Z37" s="147"/>
      <c r="AA37" s="147"/>
      <c r="AB37" s="147"/>
      <c r="AC37" s="147"/>
      <c r="AD37" s="147"/>
      <c r="AE37" s="147"/>
      <c r="AF37" s="147"/>
      <c r="AG37" s="147" t="s">
        <v>751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22</v>
      </c>
      <c r="B38" s="175" t="s">
        <v>1074</v>
      </c>
      <c r="C38" s="191" t="s">
        <v>1075</v>
      </c>
      <c r="D38" s="176" t="s">
        <v>194</v>
      </c>
      <c r="E38" s="177">
        <v>255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 t="s">
        <v>894</v>
      </c>
      <c r="S38" s="179" t="s">
        <v>172</v>
      </c>
      <c r="T38" s="180" t="s">
        <v>172</v>
      </c>
      <c r="U38" s="158">
        <v>5.1999999999999998E-2</v>
      </c>
      <c r="V38" s="158">
        <f>ROUND(E38*U38,2)</f>
        <v>13.26</v>
      </c>
      <c r="W38" s="158"/>
      <c r="X38" s="158" t="s">
        <v>173</v>
      </c>
      <c r="Y38" s="158" t="s">
        <v>174</v>
      </c>
      <c r="Z38" s="147"/>
      <c r="AA38" s="147"/>
      <c r="AB38" s="147"/>
      <c r="AC38" s="147"/>
      <c r="AD38" s="147"/>
      <c r="AE38" s="147"/>
      <c r="AF38" s="147"/>
      <c r="AG38" s="147" t="s">
        <v>751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56" t="s">
        <v>1076</v>
      </c>
      <c r="D39" s="257"/>
      <c r="E39" s="257"/>
      <c r="F39" s="257"/>
      <c r="G39" s="25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177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1">
        <v>23</v>
      </c>
      <c r="B40" s="182" t="s">
        <v>1077</v>
      </c>
      <c r="C40" s="193" t="s">
        <v>1078</v>
      </c>
      <c r="D40" s="183" t="s">
        <v>0</v>
      </c>
      <c r="E40" s="184">
        <v>715.17669999999998</v>
      </c>
      <c r="F40" s="185"/>
      <c r="G40" s="186">
        <f t="shared" ref="G40:G48" si="7">ROUND(E40*F40,2)</f>
        <v>0</v>
      </c>
      <c r="H40" s="185"/>
      <c r="I40" s="186">
        <f t="shared" ref="I40:I48" si="8">ROUND(E40*H40,2)</f>
        <v>0</v>
      </c>
      <c r="J40" s="185"/>
      <c r="K40" s="186">
        <f t="shared" ref="K40:K48" si="9">ROUND(E40*J40,2)</f>
        <v>0</v>
      </c>
      <c r="L40" s="186">
        <v>21</v>
      </c>
      <c r="M40" s="186">
        <f t="shared" ref="M40:M48" si="10">G40*(1+L40/100)</f>
        <v>0</v>
      </c>
      <c r="N40" s="184">
        <v>0</v>
      </c>
      <c r="O40" s="184">
        <f t="shared" ref="O40:O48" si="11">ROUND(E40*N40,2)</f>
        <v>0</v>
      </c>
      <c r="P40" s="184">
        <v>0</v>
      </c>
      <c r="Q40" s="184">
        <f t="shared" ref="Q40:Q48" si="12">ROUND(E40*P40,2)</f>
        <v>0</v>
      </c>
      <c r="R40" s="186" t="s">
        <v>894</v>
      </c>
      <c r="S40" s="186" t="s">
        <v>172</v>
      </c>
      <c r="T40" s="187" t="s">
        <v>172</v>
      </c>
      <c r="U40" s="158">
        <v>0</v>
      </c>
      <c r="V40" s="158">
        <f t="shared" ref="V40:V48" si="13">ROUND(E40*U40,2)</f>
        <v>0</v>
      </c>
      <c r="W40" s="158"/>
      <c r="X40" s="158" t="s">
        <v>173</v>
      </c>
      <c r="Y40" s="158" t="s">
        <v>174</v>
      </c>
      <c r="Z40" s="147"/>
      <c r="AA40" s="147"/>
      <c r="AB40" s="147"/>
      <c r="AC40" s="147"/>
      <c r="AD40" s="147"/>
      <c r="AE40" s="147"/>
      <c r="AF40" s="147"/>
      <c r="AG40" s="147" t="s">
        <v>751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81">
        <v>24</v>
      </c>
      <c r="B41" s="182" t="s">
        <v>1079</v>
      </c>
      <c r="C41" s="193" t="s">
        <v>1080</v>
      </c>
      <c r="D41" s="183" t="s">
        <v>170</v>
      </c>
      <c r="E41" s="184">
        <v>1</v>
      </c>
      <c r="F41" s="185"/>
      <c r="G41" s="186">
        <f t="shared" si="7"/>
        <v>0</v>
      </c>
      <c r="H41" s="185"/>
      <c r="I41" s="186">
        <f t="shared" si="8"/>
        <v>0</v>
      </c>
      <c r="J41" s="185"/>
      <c r="K41" s="186">
        <f t="shared" si="9"/>
        <v>0</v>
      </c>
      <c r="L41" s="186">
        <v>21</v>
      </c>
      <c r="M41" s="186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6" t="s">
        <v>247</v>
      </c>
      <c r="S41" s="186" t="s">
        <v>172</v>
      </c>
      <c r="T41" s="187" t="s">
        <v>336</v>
      </c>
      <c r="U41" s="158">
        <v>0</v>
      </c>
      <c r="V41" s="158">
        <f t="shared" si="13"/>
        <v>0</v>
      </c>
      <c r="W41" s="158"/>
      <c r="X41" s="158" t="s">
        <v>248</v>
      </c>
      <c r="Y41" s="158" t="s">
        <v>174</v>
      </c>
      <c r="Z41" s="147"/>
      <c r="AA41" s="147"/>
      <c r="AB41" s="147"/>
      <c r="AC41" s="147"/>
      <c r="AD41" s="147"/>
      <c r="AE41" s="147"/>
      <c r="AF41" s="147"/>
      <c r="AG41" s="147" t="s">
        <v>944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81">
        <v>25</v>
      </c>
      <c r="B42" s="182" t="s">
        <v>1081</v>
      </c>
      <c r="C42" s="193" t="s">
        <v>1082</v>
      </c>
      <c r="D42" s="183" t="s">
        <v>170</v>
      </c>
      <c r="E42" s="184">
        <v>1</v>
      </c>
      <c r="F42" s="185"/>
      <c r="G42" s="186">
        <f t="shared" si="7"/>
        <v>0</v>
      </c>
      <c r="H42" s="185"/>
      <c r="I42" s="186">
        <f t="shared" si="8"/>
        <v>0</v>
      </c>
      <c r="J42" s="185"/>
      <c r="K42" s="186">
        <f t="shared" si="9"/>
        <v>0</v>
      </c>
      <c r="L42" s="186">
        <v>21</v>
      </c>
      <c r="M42" s="186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6" t="s">
        <v>247</v>
      </c>
      <c r="S42" s="186" t="s">
        <v>172</v>
      </c>
      <c r="T42" s="187" t="s">
        <v>336</v>
      </c>
      <c r="U42" s="158">
        <v>0</v>
      </c>
      <c r="V42" s="158">
        <f t="shared" si="13"/>
        <v>0</v>
      </c>
      <c r="W42" s="158"/>
      <c r="X42" s="158" t="s">
        <v>248</v>
      </c>
      <c r="Y42" s="158" t="s">
        <v>174</v>
      </c>
      <c r="Z42" s="147"/>
      <c r="AA42" s="147"/>
      <c r="AB42" s="147"/>
      <c r="AC42" s="147"/>
      <c r="AD42" s="147"/>
      <c r="AE42" s="147"/>
      <c r="AF42" s="147"/>
      <c r="AG42" s="147" t="s">
        <v>944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81">
        <v>26</v>
      </c>
      <c r="B43" s="182" t="s">
        <v>1083</v>
      </c>
      <c r="C43" s="193" t="s">
        <v>1084</v>
      </c>
      <c r="D43" s="183" t="s">
        <v>170</v>
      </c>
      <c r="E43" s="184">
        <v>3</v>
      </c>
      <c r="F43" s="185"/>
      <c r="G43" s="186">
        <f t="shared" si="7"/>
        <v>0</v>
      </c>
      <c r="H43" s="185"/>
      <c r="I43" s="186">
        <f t="shared" si="8"/>
        <v>0</v>
      </c>
      <c r="J43" s="185"/>
      <c r="K43" s="186">
        <f t="shared" si="9"/>
        <v>0</v>
      </c>
      <c r="L43" s="186">
        <v>21</v>
      </c>
      <c r="M43" s="186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6" t="s">
        <v>247</v>
      </c>
      <c r="S43" s="186" t="s">
        <v>172</v>
      </c>
      <c r="T43" s="187" t="s">
        <v>336</v>
      </c>
      <c r="U43" s="158">
        <v>0</v>
      </c>
      <c r="V43" s="158">
        <f t="shared" si="13"/>
        <v>0</v>
      </c>
      <c r="W43" s="158"/>
      <c r="X43" s="158" t="s">
        <v>248</v>
      </c>
      <c r="Y43" s="158" t="s">
        <v>174</v>
      </c>
      <c r="Z43" s="147"/>
      <c r="AA43" s="147"/>
      <c r="AB43" s="147"/>
      <c r="AC43" s="147"/>
      <c r="AD43" s="147"/>
      <c r="AE43" s="147"/>
      <c r="AF43" s="147"/>
      <c r="AG43" s="147" t="s">
        <v>944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1" x14ac:dyDescent="0.2">
      <c r="A44" s="181">
        <v>27</v>
      </c>
      <c r="B44" s="182" t="s">
        <v>1085</v>
      </c>
      <c r="C44" s="193" t="s">
        <v>1086</v>
      </c>
      <c r="D44" s="183" t="s">
        <v>170</v>
      </c>
      <c r="E44" s="184">
        <v>2</v>
      </c>
      <c r="F44" s="185"/>
      <c r="G44" s="186">
        <f t="shared" si="7"/>
        <v>0</v>
      </c>
      <c r="H44" s="185"/>
      <c r="I44" s="186">
        <f t="shared" si="8"/>
        <v>0</v>
      </c>
      <c r="J44" s="185"/>
      <c r="K44" s="186">
        <f t="shared" si="9"/>
        <v>0</v>
      </c>
      <c r="L44" s="186">
        <v>21</v>
      </c>
      <c r="M44" s="186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6" t="s">
        <v>247</v>
      </c>
      <c r="S44" s="186" t="s">
        <v>172</v>
      </c>
      <c r="T44" s="187" t="s">
        <v>336</v>
      </c>
      <c r="U44" s="158">
        <v>0</v>
      </c>
      <c r="V44" s="158">
        <f t="shared" si="13"/>
        <v>0</v>
      </c>
      <c r="W44" s="158"/>
      <c r="X44" s="158" t="s">
        <v>248</v>
      </c>
      <c r="Y44" s="158" t="s">
        <v>174</v>
      </c>
      <c r="Z44" s="147"/>
      <c r="AA44" s="147"/>
      <c r="AB44" s="147"/>
      <c r="AC44" s="147"/>
      <c r="AD44" s="147"/>
      <c r="AE44" s="147"/>
      <c r="AF44" s="147"/>
      <c r="AG44" s="147" t="s">
        <v>944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1" x14ac:dyDescent="0.2">
      <c r="A45" s="181">
        <v>28</v>
      </c>
      <c r="B45" s="182" t="s">
        <v>1087</v>
      </c>
      <c r="C45" s="193" t="s">
        <v>1088</v>
      </c>
      <c r="D45" s="183" t="s">
        <v>170</v>
      </c>
      <c r="E45" s="184">
        <v>1</v>
      </c>
      <c r="F45" s="185"/>
      <c r="G45" s="186">
        <f t="shared" si="7"/>
        <v>0</v>
      </c>
      <c r="H45" s="185"/>
      <c r="I45" s="186">
        <f t="shared" si="8"/>
        <v>0</v>
      </c>
      <c r="J45" s="185"/>
      <c r="K45" s="186">
        <f t="shared" si="9"/>
        <v>0</v>
      </c>
      <c r="L45" s="186">
        <v>21</v>
      </c>
      <c r="M45" s="186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6" t="s">
        <v>247</v>
      </c>
      <c r="S45" s="186" t="s">
        <v>172</v>
      </c>
      <c r="T45" s="187" t="s">
        <v>336</v>
      </c>
      <c r="U45" s="158">
        <v>0</v>
      </c>
      <c r="V45" s="158">
        <f t="shared" si="13"/>
        <v>0</v>
      </c>
      <c r="W45" s="158"/>
      <c r="X45" s="158" t="s">
        <v>248</v>
      </c>
      <c r="Y45" s="158" t="s">
        <v>174</v>
      </c>
      <c r="Z45" s="147"/>
      <c r="AA45" s="147"/>
      <c r="AB45" s="147"/>
      <c r="AC45" s="147"/>
      <c r="AD45" s="147"/>
      <c r="AE45" s="147"/>
      <c r="AF45" s="147"/>
      <c r="AG45" s="147" t="s">
        <v>944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1" x14ac:dyDescent="0.2">
      <c r="A46" s="181">
        <v>29</v>
      </c>
      <c r="B46" s="182" t="s">
        <v>1089</v>
      </c>
      <c r="C46" s="193" t="s">
        <v>1090</v>
      </c>
      <c r="D46" s="183" t="s">
        <v>170</v>
      </c>
      <c r="E46" s="184">
        <v>1</v>
      </c>
      <c r="F46" s="185"/>
      <c r="G46" s="186">
        <f t="shared" si="7"/>
        <v>0</v>
      </c>
      <c r="H46" s="185"/>
      <c r="I46" s="186">
        <f t="shared" si="8"/>
        <v>0</v>
      </c>
      <c r="J46" s="185"/>
      <c r="K46" s="186">
        <f t="shared" si="9"/>
        <v>0</v>
      </c>
      <c r="L46" s="186">
        <v>21</v>
      </c>
      <c r="M46" s="186">
        <f t="shared" si="10"/>
        <v>0</v>
      </c>
      <c r="N46" s="184">
        <v>0</v>
      </c>
      <c r="O46" s="184">
        <f t="shared" si="11"/>
        <v>0</v>
      </c>
      <c r="P46" s="184">
        <v>0</v>
      </c>
      <c r="Q46" s="184">
        <f t="shared" si="12"/>
        <v>0</v>
      </c>
      <c r="R46" s="186" t="s">
        <v>247</v>
      </c>
      <c r="S46" s="186" t="s">
        <v>172</v>
      </c>
      <c r="T46" s="187" t="s">
        <v>336</v>
      </c>
      <c r="U46" s="158">
        <v>0</v>
      </c>
      <c r="V46" s="158">
        <f t="shared" si="13"/>
        <v>0</v>
      </c>
      <c r="W46" s="158"/>
      <c r="X46" s="158" t="s">
        <v>248</v>
      </c>
      <c r="Y46" s="158" t="s">
        <v>174</v>
      </c>
      <c r="Z46" s="147"/>
      <c r="AA46" s="147"/>
      <c r="AB46" s="147"/>
      <c r="AC46" s="147"/>
      <c r="AD46" s="147"/>
      <c r="AE46" s="147"/>
      <c r="AF46" s="147"/>
      <c r="AG46" s="147" t="s">
        <v>944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1" x14ac:dyDescent="0.2">
      <c r="A47" s="181">
        <v>30</v>
      </c>
      <c r="B47" s="182" t="s">
        <v>1091</v>
      </c>
      <c r="C47" s="193" t="s">
        <v>1092</v>
      </c>
      <c r="D47" s="183" t="s">
        <v>170</v>
      </c>
      <c r="E47" s="184">
        <v>1</v>
      </c>
      <c r="F47" s="185"/>
      <c r="G47" s="186">
        <f t="shared" si="7"/>
        <v>0</v>
      </c>
      <c r="H47" s="185"/>
      <c r="I47" s="186">
        <f t="shared" si="8"/>
        <v>0</v>
      </c>
      <c r="J47" s="185"/>
      <c r="K47" s="186">
        <f t="shared" si="9"/>
        <v>0</v>
      </c>
      <c r="L47" s="186">
        <v>21</v>
      </c>
      <c r="M47" s="186">
        <f t="shared" si="10"/>
        <v>0</v>
      </c>
      <c r="N47" s="184">
        <v>0</v>
      </c>
      <c r="O47" s="184">
        <f t="shared" si="11"/>
        <v>0</v>
      </c>
      <c r="P47" s="184">
        <v>0</v>
      </c>
      <c r="Q47" s="184">
        <f t="shared" si="12"/>
        <v>0</v>
      </c>
      <c r="R47" s="186" t="s">
        <v>247</v>
      </c>
      <c r="S47" s="186" t="s">
        <v>172</v>
      </c>
      <c r="T47" s="187" t="s">
        <v>336</v>
      </c>
      <c r="U47" s="158">
        <v>0</v>
      </c>
      <c r="V47" s="158">
        <f t="shared" si="13"/>
        <v>0</v>
      </c>
      <c r="W47" s="158"/>
      <c r="X47" s="158" t="s">
        <v>248</v>
      </c>
      <c r="Y47" s="158" t="s">
        <v>174</v>
      </c>
      <c r="Z47" s="147"/>
      <c r="AA47" s="147"/>
      <c r="AB47" s="147"/>
      <c r="AC47" s="147"/>
      <c r="AD47" s="147"/>
      <c r="AE47" s="147"/>
      <c r="AF47" s="147"/>
      <c r="AG47" s="147" t="s">
        <v>944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33.75" outlineLevel="1" x14ac:dyDescent="0.2">
      <c r="A48" s="181">
        <v>31</v>
      </c>
      <c r="B48" s="182" t="s">
        <v>1093</v>
      </c>
      <c r="C48" s="193" t="s">
        <v>1094</v>
      </c>
      <c r="D48" s="183" t="s">
        <v>170</v>
      </c>
      <c r="E48" s="184">
        <v>2</v>
      </c>
      <c r="F48" s="185"/>
      <c r="G48" s="186">
        <f t="shared" si="7"/>
        <v>0</v>
      </c>
      <c r="H48" s="185"/>
      <c r="I48" s="186">
        <f t="shared" si="8"/>
        <v>0</v>
      </c>
      <c r="J48" s="185"/>
      <c r="K48" s="186">
        <f t="shared" si="9"/>
        <v>0</v>
      </c>
      <c r="L48" s="186">
        <v>21</v>
      </c>
      <c r="M48" s="186">
        <f t="shared" si="10"/>
        <v>0</v>
      </c>
      <c r="N48" s="184">
        <v>0</v>
      </c>
      <c r="O48" s="184">
        <f t="shared" si="11"/>
        <v>0</v>
      </c>
      <c r="P48" s="184">
        <v>0</v>
      </c>
      <c r="Q48" s="184">
        <f t="shared" si="12"/>
        <v>0</v>
      </c>
      <c r="R48" s="186" t="s">
        <v>247</v>
      </c>
      <c r="S48" s="186" t="s">
        <v>172</v>
      </c>
      <c r="T48" s="187" t="s">
        <v>336</v>
      </c>
      <c r="U48" s="158">
        <v>0</v>
      </c>
      <c r="V48" s="158">
        <f t="shared" si="13"/>
        <v>0</v>
      </c>
      <c r="W48" s="158"/>
      <c r="X48" s="158" t="s">
        <v>248</v>
      </c>
      <c r="Y48" s="158" t="s">
        <v>174</v>
      </c>
      <c r="Z48" s="147"/>
      <c r="AA48" s="147"/>
      <c r="AB48" s="147"/>
      <c r="AC48" s="147"/>
      <c r="AD48" s="147"/>
      <c r="AE48" s="147"/>
      <c r="AF48" s="147"/>
      <c r="AG48" s="147" t="s">
        <v>944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7" t="s">
        <v>166</v>
      </c>
      <c r="B49" s="168" t="s">
        <v>137</v>
      </c>
      <c r="C49" s="190" t="s">
        <v>27</v>
      </c>
      <c r="D49" s="169"/>
      <c r="E49" s="170"/>
      <c r="F49" s="171"/>
      <c r="G49" s="171">
        <f>SUMIF(AG50:AG57,"&lt;&gt;NOR",G50:G57)</f>
        <v>0</v>
      </c>
      <c r="H49" s="171"/>
      <c r="I49" s="171">
        <f>SUM(I50:I57)</f>
        <v>0</v>
      </c>
      <c r="J49" s="171"/>
      <c r="K49" s="171">
        <f>SUM(K50:K57)</f>
        <v>0</v>
      </c>
      <c r="L49" s="171"/>
      <c r="M49" s="171">
        <f>SUM(M50:M57)</f>
        <v>0</v>
      </c>
      <c r="N49" s="170"/>
      <c r="O49" s="170">
        <f>SUM(O50:O57)</f>
        <v>0</v>
      </c>
      <c r="P49" s="170"/>
      <c r="Q49" s="170">
        <f>SUM(Q50:Q57)</f>
        <v>0</v>
      </c>
      <c r="R49" s="171"/>
      <c r="S49" s="171"/>
      <c r="T49" s="172"/>
      <c r="U49" s="166"/>
      <c r="V49" s="166">
        <f>SUM(V50:V57)</f>
        <v>0</v>
      </c>
      <c r="W49" s="166"/>
      <c r="X49" s="166"/>
      <c r="Y49" s="166"/>
      <c r="AG49" t="s">
        <v>167</v>
      </c>
    </row>
    <row r="50" spans="1:60" outlineLevel="1" x14ac:dyDescent="0.2">
      <c r="A50" s="181">
        <v>32</v>
      </c>
      <c r="B50" s="182" t="s">
        <v>1095</v>
      </c>
      <c r="C50" s="193" t="s">
        <v>1026</v>
      </c>
      <c r="D50" s="183" t="s">
        <v>714</v>
      </c>
      <c r="E50" s="184">
        <v>1</v>
      </c>
      <c r="F50" s="185"/>
      <c r="G50" s="186">
        <f t="shared" ref="G50:G57" si="14">ROUND(E50*F50,2)</f>
        <v>0</v>
      </c>
      <c r="H50" s="185"/>
      <c r="I50" s="186">
        <f t="shared" ref="I50:I57" si="15">ROUND(E50*H50,2)</f>
        <v>0</v>
      </c>
      <c r="J50" s="185"/>
      <c r="K50" s="186">
        <f t="shared" ref="K50:K57" si="16">ROUND(E50*J50,2)</f>
        <v>0</v>
      </c>
      <c r="L50" s="186">
        <v>21</v>
      </c>
      <c r="M50" s="186">
        <f t="shared" ref="M50:M57" si="17">G50*(1+L50/100)</f>
        <v>0</v>
      </c>
      <c r="N50" s="184">
        <v>0</v>
      </c>
      <c r="O50" s="184">
        <f t="shared" ref="O50:O57" si="18">ROUND(E50*N50,2)</f>
        <v>0</v>
      </c>
      <c r="P50" s="184">
        <v>0</v>
      </c>
      <c r="Q50" s="184">
        <f t="shared" ref="Q50:Q57" si="19">ROUND(E50*P50,2)</f>
        <v>0</v>
      </c>
      <c r="R50" s="186"/>
      <c r="S50" s="186" t="s">
        <v>172</v>
      </c>
      <c r="T50" s="187" t="s">
        <v>336</v>
      </c>
      <c r="U50" s="158">
        <v>0</v>
      </c>
      <c r="V50" s="158">
        <f t="shared" ref="V50:V57" si="20">ROUND(E50*U50,2)</f>
        <v>0</v>
      </c>
      <c r="W50" s="158"/>
      <c r="X50" s="158" t="s">
        <v>715</v>
      </c>
      <c r="Y50" s="158" t="s">
        <v>174</v>
      </c>
      <c r="Z50" s="147"/>
      <c r="AA50" s="147"/>
      <c r="AB50" s="147"/>
      <c r="AC50" s="147"/>
      <c r="AD50" s="147"/>
      <c r="AE50" s="147"/>
      <c r="AF50" s="147"/>
      <c r="AG50" s="147" t="s">
        <v>719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1">
        <v>33</v>
      </c>
      <c r="B51" s="182" t="s">
        <v>1016</v>
      </c>
      <c r="C51" s="193" t="s">
        <v>1017</v>
      </c>
      <c r="D51" s="183" t="s">
        <v>714</v>
      </c>
      <c r="E51" s="184">
        <v>1</v>
      </c>
      <c r="F51" s="185"/>
      <c r="G51" s="186">
        <f t="shared" si="14"/>
        <v>0</v>
      </c>
      <c r="H51" s="185"/>
      <c r="I51" s="186">
        <f t="shared" si="15"/>
        <v>0</v>
      </c>
      <c r="J51" s="185"/>
      <c r="K51" s="186">
        <f t="shared" si="16"/>
        <v>0</v>
      </c>
      <c r="L51" s="186">
        <v>21</v>
      </c>
      <c r="M51" s="186">
        <f t="shared" si="17"/>
        <v>0</v>
      </c>
      <c r="N51" s="184">
        <v>0</v>
      </c>
      <c r="O51" s="184">
        <f t="shared" si="18"/>
        <v>0</v>
      </c>
      <c r="P51" s="184">
        <v>0</v>
      </c>
      <c r="Q51" s="184">
        <f t="shared" si="19"/>
        <v>0</v>
      </c>
      <c r="R51" s="186"/>
      <c r="S51" s="186" t="s">
        <v>335</v>
      </c>
      <c r="T51" s="187" t="s">
        <v>336</v>
      </c>
      <c r="U51" s="158">
        <v>0</v>
      </c>
      <c r="V51" s="158">
        <f t="shared" si="20"/>
        <v>0</v>
      </c>
      <c r="W51" s="158"/>
      <c r="X51" s="158" t="s">
        <v>715</v>
      </c>
      <c r="Y51" s="158" t="s">
        <v>174</v>
      </c>
      <c r="Z51" s="147"/>
      <c r="AA51" s="147"/>
      <c r="AB51" s="147"/>
      <c r="AC51" s="147"/>
      <c r="AD51" s="147"/>
      <c r="AE51" s="147"/>
      <c r="AF51" s="147"/>
      <c r="AG51" s="147" t="s">
        <v>716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1">
        <v>34</v>
      </c>
      <c r="B52" s="182" t="s">
        <v>1019</v>
      </c>
      <c r="C52" s="193" t="s">
        <v>1020</v>
      </c>
      <c r="D52" s="183" t="s">
        <v>714</v>
      </c>
      <c r="E52" s="184">
        <v>1</v>
      </c>
      <c r="F52" s="185"/>
      <c r="G52" s="186">
        <f t="shared" si="14"/>
        <v>0</v>
      </c>
      <c r="H52" s="185"/>
      <c r="I52" s="186">
        <f t="shared" si="15"/>
        <v>0</v>
      </c>
      <c r="J52" s="185"/>
      <c r="K52" s="186">
        <f t="shared" si="16"/>
        <v>0</v>
      </c>
      <c r="L52" s="186">
        <v>21</v>
      </c>
      <c r="M52" s="186">
        <f t="shared" si="17"/>
        <v>0</v>
      </c>
      <c r="N52" s="184">
        <v>0</v>
      </c>
      <c r="O52" s="184">
        <f t="shared" si="18"/>
        <v>0</v>
      </c>
      <c r="P52" s="184">
        <v>0</v>
      </c>
      <c r="Q52" s="184">
        <f t="shared" si="19"/>
        <v>0</v>
      </c>
      <c r="R52" s="186"/>
      <c r="S52" s="186" t="s">
        <v>335</v>
      </c>
      <c r="T52" s="187" t="s">
        <v>336</v>
      </c>
      <c r="U52" s="158">
        <v>0</v>
      </c>
      <c r="V52" s="158">
        <f t="shared" si="20"/>
        <v>0</v>
      </c>
      <c r="W52" s="158"/>
      <c r="X52" s="158" t="s">
        <v>715</v>
      </c>
      <c r="Y52" s="158" t="s">
        <v>174</v>
      </c>
      <c r="Z52" s="147"/>
      <c r="AA52" s="147"/>
      <c r="AB52" s="147"/>
      <c r="AC52" s="147"/>
      <c r="AD52" s="147"/>
      <c r="AE52" s="147"/>
      <c r="AF52" s="147"/>
      <c r="AG52" s="147" t="s">
        <v>1018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1">
        <v>35</v>
      </c>
      <c r="B53" s="182" t="s">
        <v>1021</v>
      </c>
      <c r="C53" s="193" t="s">
        <v>1022</v>
      </c>
      <c r="D53" s="183" t="s">
        <v>714</v>
      </c>
      <c r="E53" s="184">
        <v>1</v>
      </c>
      <c r="F53" s="185"/>
      <c r="G53" s="186">
        <f t="shared" si="14"/>
        <v>0</v>
      </c>
      <c r="H53" s="185"/>
      <c r="I53" s="186">
        <f t="shared" si="15"/>
        <v>0</v>
      </c>
      <c r="J53" s="185"/>
      <c r="K53" s="186">
        <f t="shared" si="16"/>
        <v>0</v>
      </c>
      <c r="L53" s="186">
        <v>21</v>
      </c>
      <c r="M53" s="186">
        <f t="shared" si="17"/>
        <v>0</v>
      </c>
      <c r="N53" s="184">
        <v>0</v>
      </c>
      <c r="O53" s="184">
        <f t="shared" si="18"/>
        <v>0</v>
      </c>
      <c r="P53" s="184">
        <v>0</v>
      </c>
      <c r="Q53" s="184">
        <f t="shared" si="19"/>
        <v>0</v>
      </c>
      <c r="R53" s="186"/>
      <c r="S53" s="186" t="s">
        <v>335</v>
      </c>
      <c r="T53" s="187" t="s">
        <v>336</v>
      </c>
      <c r="U53" s="158">
        <v>0</v>
      </c>
      <c r="V53" s="158">
        <f t="shared" si="20"/>
        <v>0</v>
      </c>
      <c r="W53" s="158"/>
      <c r="X53" s="158" t="s">
        <v>715</v>
      </c>
      <c r="Y53" s="158" t="s">
        <v>174</v>
      </c>
      <c r="Z53" s="147"/>
      <c r="AA53" s="147"/>
      <c r="AB53" s="147"/>
      <c r="AC53" s="147"/>
      <c r="AD53" s="147"/>
      <c r="AE53" s="147"/>
      <c r="AF53" s="147"/>
      <c r="AG53" s="147" t="s">
        <v>1018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1">
        <v>36</v>
      </c>
      <c r="B54" s="182" t="s">
        <v>1023</v>
      </c>
      <c r="C54" s="193" t="s">
        <v>1024</v>
      </c>
      <c r="D54" s="183" t="s">
        <v>714</v>
      </c>
      <c r="E54" s="184">
        <v>1</v>
      </c>
      <c r="F54" s="185"/>
      <c r="G54" s="186">
        <f t="shared" si="14"/>
        <v>0</v>
      </c>
      <c r="H54" s="185"/>
      <c r="I54" s="186">
        <f t="shared" si="15"/>
        <v>0</v>
      </c>
      <c r="J54" s="185"/>
      <c r="K54" s="186">
        <f t="shared" si="16"/>
        <v>0</v>
      </c>
      <c r="L54" s="186">
        <v>21</v>
      </c>
      <c r="M54" s="186">
        <f t="shared" si="17"/>
        <v>0</v>
      </c>
      <c r="N54" s="184">
        <v>0</v>
      </c>
      <c r="O54" s="184">
        <f t="shared" si="18"/>
        <v>0</v>
      </c>
      <c r="P54" s="184">
        <v>0</v>
      </c>
      <c r="Q54" s="184">
        <f t="shared" si="19"/>
        <v>0</v>
      </c>
      <c r="R54" s="186"/>
      <c r="S54" s="186" t="s">
        <v>335</v>
      </c>
      <c r="T54" s="187" t="s">
        <v>336</v>
      </c>
      <c r="U54" s="158">
        <v>0</v>
      </c>
      <c r="V54" s="158">
        <f t="shared" si="20"/>
        <v>0</v>
      </c>
      <c r="W54" s="158"/>
      <c r="X54" s="158" t="s">
        <v>715</v>
      </c>
      <c r="Y54" s="158" t="s">
        <v>174</v>
      </c>
      <c r="Z54" s="147"/>
      <c r="AA54" s="147"/>
      <c r="AB54" s="147"/>
      <c r="AC54" s="147"/>
      <c r="AD54" s="147"/>
      <c r="AE54" s="147"/>
      <c r="AF54" s="147"/>
      <c r="AG54" s="147" t="s">
        <v>1018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1">
        <v>37</v>
      </c>
      <c r="B55" s="182" t="s">
        <v>1027</v>
      </c>
      <c r="C55" s="193" t="s">
        <v>1028</v>
      </c>
      <c r="D55" s="183" t="s">
        <v>714</v>
      </c>
      <c r="E55" s="184">
        <v>1</v>
      </c>
      <c r="F55" s="185"/>
      <c r="G55" s="186">
        <f t="shared" si="14"/>
        <v>0</v>
      </c>
      <c r="H55" s="185"/>
      <c r="I55" s="186">
        <f t="shared" si="15"/>
        <v>0</v>
      </c>
      <c r="J55" s="185"/>
      <c r="K55" s="186">
        <f t="shared" si="16"/>
        <v>0</v>
      </c>
      <c r="L55" s="186">
        <v>21</v>
      </c>
      <c r="M55" s="186">
        <f t="shared" si="17"/>
        <v>0</v>
      </c>
      <c r="N55" s="184">
        <v>0</v>
      </c>
      <c r="O55" s="184">
        <f t="shared" si="18"/>
        <v>0</v>
      </c>
      <c r="P55" s="184">
        <v>0</v>
      </c>
      <c r="Q55" s="184">
        <f t="shared" si="19"/>
        <v>0</v>
      </c>
      <c r="R55" s="186"/>
      <c r="S55" s="186" t="s">
        <v>335</v>
      </c>
      <c r="T55" s="187" t="s">
        <v>336</v>
      </c>
      <c r="U55" s="158">
        <v>0</v>
      </c>
      <c r="V55" s="158">
        <f t="shared" si="20"/>
        <v>0</v>
      </c>
      <c r="W55" s="158"/>
      <c r="X55" s="158" t="s">
        <v>715</v>
      </c>
      <c r="Y55" s="158" t="s">
        <v>174</v>
      </c>
      <c r="Z55" s="147"/>
      <c r="AA55" s="147"/>
      <c r="AB55" s="147"/>
      <c r="AC55" s="147"/>
      <c r="AD55" s="147"/>
      <c r="AE55" s="147"/>
      <c r="AF55" s="147"/>
      <c r="AG55" s="147" t="s">
        <v>716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1">
        <v>38</v>
      </c>
      <c r="B56" s="182" t="s">
        <v>1029</v>
      </c>
      <c r="C56" s="193" t="s">
        <v>1030</v>
      </c>
      <c r="D56" s="183" t="s">
        <v>714</v>
      </c>
      <c r="E56" s="184">
        <v>1</v>
      </c>
      <c r="F56" s="185"/>
      <c r="G56" s="186">
        <f t="shared" si="14"/>
        <v>0</v>
      </c>
      <c r="H56" s="185"/>
      <c r="I56" s="186">
        <f t="shared" si="15"/>
        <v>0</v>
      </c>
      <c r="J56" s="185"/>
      <c r="K56" s="186">
        <f t="shared" si="16"/>
        <v>0</v>
      </c>
      <c r="L56" s="186">
        <v>21</v>
      </c>
      <c r="M56" s="186">
        <f t="shared" si="17"/>
        <v>0</v>
      </c>
      <c r="N56" s="184">
        <v>0</v>
      </c>
      <c r="O56" s="184">
        <f t="shared" si="18"/>
        <v>0</v>
      </c>
      <c r="P56" s="184">
        <v>0</v>
      </c>
      <c r="Q56" s="184">
        <f t="shared" si="19"/>
        <v>0</v>
      </c>
      <c r="R56" s="186"/>
      <c r="S56" s="186" t="s">
        <v>335</v>
      </c>
      <c r="T56" s="187" t="s">
        <v>336</v>
      </c>
      <c r="U56" s="158">
        <v>0</v>
      </c>
      <c r="V56" s="158">
        <f t="shared" si="20"/>
        <v>0</v>
      </c>
      <c r="W56" s="158"/>
      <c r="X56" s="158" t="s">
        <v>715</v>
      </c>
      <c r="Y56" s="158" t="s">
        <v>174</v>
      </c>
      <c r="Z56" s="147"/>
      <c r="AA56" s="147"/>
      <c r="AB56" s="147"/>
      <c r="AC56" s="147"/>
      <c r="AD56" s="147"/>
      <c r="AE56" s="147"/>
      <c r="AF56" s="147"/>
      <c r="AG56" s="147" t="s">
        <v>716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39</v>
      </c>
      <c r="B57" s="175" t="s">
        <v>1031</v>
      </c>
      <c r="C57" s="191" t="s">
        <v>1032</v>
      </c>
      <c r="D57" s="176" t="s">
        <v>714</v>
      </c>
      <c r="E57" s="177">
        <v>1</v>
      </c>
      <c r="F57" s="178"/>
      <c r="G57" s="179">
        <f t="shared" si="14"/>
        <v>0</v>
      </c>
      <c r="H57" s="178"/>
      <c r="I57" s="179">
        <f t="shared" si="15"/>
        <v>0</v>
      </c>
      <c r="J57" s="178"/>
      <c r="K57" s="179">
        <f t="shared" si="16"/>
        <v>0</v>
      </c>
      <c r="L57" s="179">
        <v>21</v>
      </c>
      <c r="M57" s="179">
        <f t="shared" si="17"/>
        <v>0</v>
      </c>
      <c r="N57" s="177">
        <v>0</v>
      </c>
      <c r="O57" s="177">
        <f t="shared" si="18"/>
        <v>0</v>
      </c>
      <c r="P57" s="177">
        <v>0</v>
      </c>
      <c r="Q57" s="177">
        <f t="shared" si="19"/>
        <v>0</v>
      </c>
      <c r="R57" s="179"/>
      <c r="S57" s="179" t="s">
        <v>335</v>
      </c>
      <c r="T57" s="180" t="s">
        <v>336</v>
      </c>
      <c r="U57" s="158">
        <v>0</v>
      </c>
      <c r="V57" s="158">
        <f t="shared" si="20"/>
        <v>0</v>
      </c>
      <c r="W57" s="158"/>
      <c r="X57" s="158" t="s">
        <v>715</v>
      </c>
      <c r="Y57" s="158" t="s">
        <v>174</v>
      </c>
      <c r="Z57" s="147"/>
      <c r="AA57" s="147"/>
      <c r="AB57" s="147"/>
      <c r="AC57" s="147"/>
      <c r="AD57" s="147"/>
      <c r="AE57" s="147"/>
      <c r="AF57" s="147"/>
      <c r="AG57" s="147" t="s">
        <v>1018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3"/>
      <c r="B58" s="4"/>
      <c r="C58" s="19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15</v>
      </c>
      <c r="AF58">
        <v>21</v>
      </c>
      <c r="AG58" t="s">
        <v>152</v>
      </c>
    </row>
    <row r="59" spans="1:60" x14ac:dyDescent="0.2">
      <c r="A59" s="150"/>
      <c r="B59" s="151" t="s">
        <v>29</v>
      </c>
      <c r="C59" s="198"/>
      <c r="D59" s="152"/>
      <c r="E59" s="153"/>
      <c r="F59" s="153"/>
      <c r="G59" s="173">
        <f>G8+G25+G30+G49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720</v>
      </c>
    </row>
    <row r="60" spans="1:60" x14ac:dyDescent="0.2">
      <c r="C60" s="199"/>
      <c r="D60" s="10"/>
      <c r="AG60" t="s">
        <v>721</v>
      </c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EA4" sheet="1" formatRows="0"/>
  <mergeCells count="7">
    <mergeCell ref="C39:G3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41" activePane="bottomLeft" state="frozen"/>
      <selection pane="bottomLeft" activeCell="AD41" sqref="AD4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139</v>
      </c>
      <c r="B1" s="260"/>
      <c r="C1" s="260"/>
      <c r="D1" s="260"/>
      <c r="E1" s="260"/>
      <c r="F1" s="260"/>
      <c r="G1" s="260"/>
      <c r="AG1" t="s">
        <v>140</v>
      </c>
    </row>
    <row r="2" spans="1:60" ht="24.95" customHeight="1" x14ac:dyDescent="0.2">
      <c r="A2" s="139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141</v>
      </c>
    </row>
    <row r="3" spans="1:60" ht="24.95" customHeight="1" x14ac:dyDescent="0.2">
      <c r="A3" s="139" t="s">
        <v>8</v>
      </c>
      <c r="B3" s="49" t="s">
        <v>48</v>
      </c>
      <c r="C3" s="261" t="s">
        <v>49</v>
      </c>
      <c r="D3" s="262"/>
      <c r="E3" s="262"/>
      <c r="F3" s="262"/>
      <c r="G3" s="263"/>
      <c r="AC3" s="120" t="s">
        <v>141</v>
      </c>
      <c r="AG3" t="s">
        <v>142</v>
      </c>
    </row>
    <row r="4" spans="1:60" ht="24.95" customHeight="1" x14ac:dyDescent="0.2">
      <c r="A4" s="140" t="s">
        <v>9</v>
      </c>
      <c r="B4" s="141" t="s">
        <v>56</v>
      </c>
      <c r="C4" s="264" t="s">
        <v>57</v>
      </c>
      <c r="D4" s="265"/>
      <c r="E4" s="265"/>
      <c r="F4" s="265"/>
      <c r="G4" s="266"/>
      <c r="AG4" t="s">
        <v>143</v>
      </c>
    </row>
    <row r="5" spans="1:60" x14ac:dyDescent="0.2">
      <c r="D5" s="10"/>
    </row>
    <row r="6" spans="1:60" ht="38.25" x14ac:dyDescent="0.2">
      <c r="A6" s="143" t="s">
        <v>144</v>
      </c>
      <c r="B6" s="145" t="s">
        <v>145</v>
      </c>
      <c r="C6" s="145" t="s">
        <v>146</v>
      </c>
      <c r="D6" s="144" t="s">
        <v>147</v>
      </c>
      <c r="E6" s="143" t="s">
        <v>148</v>
      </c>
      <c r="F6" s="142" t="s">
        <v>149</v>
      </c>
      <c r="G6" s="143" t="s">
        <v>29</v>
      </c>
      <c r="H6" s="146" t="s">
        <v>30</v>
      </c>
      <c r="I6" s="146" t="s">
        <v>150</v>
      </c>
      <c r="J6" s="146" t="s">
        <v>31</v>
      </c>
      <c r="K6" s="146" t="s">
        <v>151</v>
      </c>
      <c r="L6" s="146" t="s">
        <v>152</v>
      </c>
      <c r="M6" s="146" t="s">
        <v>153</v>
      </c>
      <c r="N6" s="146" t="s">
        <v>154</v>
      </c>
      <c r="O6" s="146" t="s">
        <v>155</v>
      </c>
      <c r="P6" s="146" t="s">
        <v>156</v>
      </c>
      <c r="Q6" s="146" t="s">
        <v>157</v>
      </c>
      <c r="R6" s="146" t="s">
        <v>158</v>
      </c>
      <c r="S6" s="146" t="s">
        <v>159</v>
      </c>
      <c r="T6" s="146" t="s">
        <v>160</v>
      </c>
      <c r="U6" s="146" t="s">
        <v>161</v>
      </c>
      <c r="V6" s="146" t="s">
        <v>162</v>
      </c>
      <c r="W6" s="146" t="s">
        <v>163</v>
      </c>
      <c r="X6" s="146" t="s">
        <v>164</v>
      </c>
      <c r="Y6" s="146" t="s">
        <v>165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166</v>
      </c>
      <c r="B8" s="168" t="s">
        <v>130</v>
      </c>
      <c r="C8" s="190" t="s">
        <v>131</v>
      </c>
      <c r="D8" s="169"/>
      <c r="E8" s="170"/>
      <c r="F8" s="171"/>
      <c r="G8" s="171">
        <f>SUMIF(AG9:AG67,"&lt;&gt;NOR",G9:G67)</f>
        <v>0</v>
      </c>
      <c r="H8" s="171"/>
      <c r="I8" s="171">
        <f>SUM(I9:I67)</f>
        <v>0</v>
      </c>
      <c r="J8" s="171"/>
      <c r="K8" s="171">
        <f>SUM(K9:K67)</f>
        <v>0</v>
      </c>
      <c r="L8" s="171"/>
      <c r="M8" s="171">
        <f>SUM(M9:M67)</f>
        <v>0</v>
      </c>
      <c r="N8" s="170"/>
      <c r="O8" s="170">
        <f>SUM(O9:O67)</f>
        <v>0</v>
      </c>
      <c r="P8" s="170"/>
      <c r="Q8" s="170">
        <f>SUM(Q9:Q67)</f>
        <v>0</v>
      </c>
      <c r="R8" s="171"/>
      <c r="S8" s="171"/>
      <c r="T8" s="172"/>
      <c r="U8" s="166"/>
      <c r="V8" s="166">
        <f>SUM(V9:V67)</f>
        <v>0</v>
      </c>
      <c r="W8" s="166"/>
      <c r="X8" s="166"/>
      <c r="Y8" s="166"/>
      <c r="AG8" t="s">
        <v>167</v>
      </c>
    </row>
    <row r="9" spans="1:60" outlineLevel="1" x14ac:dyDescent="0.2">
      <c r="A9" s="181">
        <v>1</v>
      </c>
      <c r="B9" s="182" t="s">
        <v>1096</v>
      </c>
      <c r="C9" s="193" t="s">
        <v>1097</v>
      </c>
      <c r="D9" s="183" t="s">
        <v>1098</v>
      </c>
      <c r="E9" s="184">
        <v>27</v>
      </c>
      <c r="F9" s="185"/>
      <c r="G9" s="186">
        <f t="shared" ref="G9:G51" si="0">ROUND(E9*F9,2)</f>
        <v>0</v>
      </c>
      <c r="H9" s="185"/>
      <c r="I9" s="186">
        <f t="shared" ref="I9:I51" si="1">ROUND(E9*H9,2)</f>
        <v>0</v>
      </c>
      <c r="J9" s="185"/>
      <c r="K9" s="186">
        <f t="shared" ref="K9:K51" si="2">ROUND(E9*J9,2)</f>
        <v>0</v>
      </c>
      <c r="L9" s="186">
        <v>21</v>
      </c>
      <c r="M9" s="186">
        <f t="shared" ref="M9:M51" si="3">G9*(1+L9/100)</f>
        <v>0</v>
      </c>
      <c r="N9" s="184">
        <v>0</v>
      </c>
      <c r="O9" s="184">
        <f t="shared" ref="O9:O51" si="4">ROUND(E9*N9,2)</f>
        <v>0</v>
      </c>
      <c r="P9" s="184">
        <v>0</v>
      </c>
      <c r="Q9" s="184">
        <f t="shared" ref="Q9:Q51" si="5">ROUND(E9*P9,2)</f>
        <v>0</v>
      </c>
      <c r="R9" s="186"/>
      <c r="S9" s="186" t="s">
        <v>335</v>
      </c>
      <c r="T9" s="187" t="s">
        <v>336</v>
      </c>
      <c r="U9" s="158">
        <v>0</v>
      </c>
      <c r="V9" s="158">
        <f t="shared" ref="V9:V51" si="6">ROUND(E9*U9,2)</f>
        <v>0</v>
      </c>
      <c r="W9" s="158"/>
      <c r="X9" s="158" t="s">
        <v>173</v>
      </c>
      <c r="Y9" s="158" t="s">
        <v>174</v>
      </c>
      <c r="Z9" s="147"/>
      <c r="AA9" s="147"/>
      <c r="AB9" s="147"/>
      <c r="AC9" s="147"/>
      <c r="AD9" s="147"/>
      <c r="AE9" s="147"/>
      <c r="AF9" s="147"/>
      <c r="AG9" s="147" t="s">
        <v>1099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76</v>
      </c>
      <c r="C10" s="193" t="s">
        <v>1100</v>
      </c>
      <c r="D10" s="183" t="s">
        <v>1098</v>
      </c>
      <c r="E10" s="184">
        <v>2</v>
      </c>
      <c r="F10" s="185"/>
      <c r="G10" s="186">
        <f t="shared" si="0"/>
        <v>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6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6"/>
      <c r="S10" s="186" t="s">
        <v>335</v>
      </c>
      <c r="T10" s="187" t="s">
        <v>336</v>
      </c>
      <c r="U10" s="158">
        <v>0</v>
      </c>
      <c r="V10" s="158">
        <f t="shared" si="6"/>
        <v>0</v>
      </c>
      <c r="W10" s="158"/>
      <c r="X10" s="158" t="s">
        <v>173</v>
      </c>
      <c r="Y10" s="158" t="s">
        <v>174</v>
      </c>
      <c r="Z10" s="147"/>
      <c r="AA10" s="147"/>
      <c r="AB10" s="147"/>
      <c r="AC10" s="147"/>
      <c r="AD10" s="147"/>
      <c r="AE10" s="147"/>
      <c r="AF10" s="147"/>
      <c r="AG10" s="147" t="s">
        <v>1099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1101</v>
      </c>
      <c r="C11" s="193" t="s">
        <v>1102</v>
      </c>
      <c r="D11" s="183" t="s">
        <v>1098</v>
      </c>
      <c r="E11" s="184">
        <v>38</v>
      </c>
      <c r="F11" s="185"/>
      <c r="G11" s="186">
        <f t="shared" si="0"/>
        <v>0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6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6"/>
      <c r="S11" s="186" t="s">
        <v>335</v>
      </c>
      <c r="T11" s="187" t="s">
        <v>336</v>
      </c>
      <c r="U11" s="158">
        <v>0</v>
      </c>
      <c r="V11" s="158">
        <f t="shared" si="6"/>
        <v>0</v>
      </c>
      <c r="W11" s="158"/>
      <c r="X11" s="158" t="s">
        <v>173</v>
      </c>
      <c r="Y11" s="158" t="s">
        <v>174</v>
      </c>
      <c r="Z11" s="147"/>
      <c r="AA11" s="147"/>
      <c r="AB11" s="147"/>
      <c r="AC11" s="147"/>
      <c r="AD11" s="147"/>
      <c r="AE11" s="147"/>
      <c r="AF11" s="147"/>
      <c r="AG11" s="147" t="s">
        <v>1099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1103</v>
      </c>
      <c r="C12" s="193" t="s">
        <v>1104</v>
      </c>
      <c r="D12" s="183" t="s">
        <v>1098</v>
      </c>
      <c r="E12" s="184">
        <v>90</v>
      </c>
      <c r="F12" s="185"/>
      <c r="G12" s="186">
        <f t="shared" si="0"/>
        <v>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6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6"/>
      <c r="S12" s="186" t="s">
        <v>335</v>
      </c>
      <c r="T12" s="187" t="s">
        <v>336</v>
      </c>
      <c r="U12" s="158">
        <v>0</v>
      </c>
      <c r="V12" s="158">
        <f t="shared" si="6"/>
        <v>0</v>
      </c>
      <c r="W12" s="158"/>
      <c r="X12" s="158" t="s">
        <v>173</v>
      </c>
      <c r="Y12" s="158" t="s">
        <v>174</v>
      </c>
      <c r="Z12" s="147"/>
      <c r="AA12" s="147"/>
      <c r="AB12" s="147"/>
      <c r="AC12" s="147"/>
      <c r="AD12" s="147"/>
      <c r="AE12" s="147"/>
      <c r="AF12" s="147"/>
      <c r="AG12" s="147" t="s">
        <v>1099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1">
        <v>5</v>
      </c>
      <c r="B13" s="182" t="s">
        <v>1105</v>
      </c>
      <c r="C13" s="193" t="s">
        <v>1106</v>
      </c>
      <c r="D13" s="183" t="s">
        <v>1098</v>
      </c>
      <c r="E13" s="184">
        <v>66</v>
      </c>
      <c r="F13" s="185"/>
      <c r="G13" s="186">
        <f t="shared" si="0"/>
        <v>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6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6"/>
      <c r="S13" s="186" t="s">
        <v>335</v>
      </c>
      <c r="T13" s="187" t="s">
        <v>336</v>
      </c>
      <c r="U13" s="158">
        <v>0</v>
      </c>
      <c r="V13" s="158">
        <f t="shared" si="6"/>
        <v>0</v>
      </c>
      <c r="W13" s="158"/>
      <c r="X13" s="158" t="s">
        <v>173</v>
      </c>
      <c r="Y13" s="158" t="s">
        <v>174</v>
      </c>
      <c r="Z13" s="147"/>
      <c r="AA13" s="147"/>
      <c r="AB13" s="147"/>
      <c r="AC13" s="147"/>
      <c r="AD13" s="147"/>
      <c r="AE13" s="147"/>
      <c r="AF13" s="147"/>
      <c r="AG13" s="147" t="s">
        <v>1099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1">
        <v>6</v>
      </c>
      <c r="B14" s="182" t="s">
        <v>1107</v>
      </c>
      <c r="C14" s="193" t="s">
        <v>1108</v>
      </c>
      <c r="D14" s="183" t="s">
        <v>1098</v>
      </c>
      <c r="E14" s="184">
        <v>66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6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6"/>
      <c r="S14" s="186" t="s">
        <v>335</v>
      </c>
      <c r="T14" s="187" t="s">
        <v>336</v>
      </c>
      <c r="U14" s="158">
        <v>0</v>
      </c>
      <c r="V14" s="158">
        <f t="shared" si="6"/>
        <v>0</v>
      </c>
      <c r="W14" s="158"/>
      <c r="X14" s="158" t="s">
        <v>173</v>
      </c>
      <c r="Y14" s="158" t="s">
        <v>174</v>
      </c>
      <c r="Z14" s="147"/>
      <c r="AA14" s="147"/>
      <c r="AB14" s="147"/>
      <c r="AC14" s="147"/>
      <c r="AD14" s="147"/>
      <c r="AE14" s="147"/>
      <c r="AF14" s="147"/>
      <c r="AG14" s="147" t="s">
        <v>1099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7</v>
      </c>
      <c r="B15" s="182" t="s">
        <v>1109</v>
      </c>
      <c r="C15" s="193" t="s">
        <v>1110</v>
      </c>
      <c r="D15" s="183" t="s">
        <v>1098</v>
      </c>
      <c r="E15" s="184">
        <v>20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6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6"/>
      <c r="S15" s="186" t="s">
        <v>335</v>
      </c>
      <c r="T15" s="187" t="s">
        <v>336</v>
      </c>
      <c r="U15" s="158">
        <v>0</v>
      </c>
      <c r="V15" s="158">
        <f t="shared" si="6"/>
        <v>0</v>
      </c>
      <c r="W15" s="158"/>
      <c r="X15" s="158" t="s">
        <v>173</v>
      </c>
      <c r="Y15" s="158" t="s">
        <v>174</v>
      </c>
      <c r="Z15" s="147"/>
      <c r="AA15" s="147"/>
      <c r="AB15" s="147"/>
      <c r="AC15" s="147"/>
      <c r="AD15" s="147"/>
      <c r="AE15" s="147"/>
      <c r="AF15" s="147"/>
      <c r="AG15" s="147" t="s">
        <v>1099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1">
        <v>8</v>
      </c>
      <c r="B16" s="182" t="s">
        <v>1111</v>
      </c>
      <c r="C16" s="193" t="s">
        <v>1112</v>
      </c>
      <c r="D16" s="183" t="s">
        <v>1098</v>
      </c>
      <c r="E16" s="184">
        <v>20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6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6"/>
      <c r="S16" s="186" t="s">
        <v>335</v>
      </c>
      <c r="T16" s="187" t="s">
        <v>336</v>
      </c>
      <c r="U16" s="158">
        <v>0</v>
      </c>
      <c r="V16" s="158">
        <f t="shared" si="6"/>
        <v>0</v>
      </c>
      <c r="W16" s="158"/>
      <c r="X16" s="158" t="s">
        <v>173</v>
      </c>
      <c r="Y16" s="158" t="s">
        <v>174</v>
      </c>
      <c r="Z16" s="147"/>
      <c r="AA16" s="147"/>
      <c r="AB16" s="147"/>
      <c r="AC16" s="147"/>
      <c r="AD16" s="147"/>
      <c r="AE16" s="147"/>
      <c r="AF16" s="147"/>
      <c r="AG16" s="147" t="s">
        <v>1099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81">
        <v>9</v>
      </c>
      <c r="B17" s="182" t="s">
        <v>1113</v>
      </c>
      <c r="C17" s="193" t="s">
        <v>1114</v>
      </c>
      <c r="D17" s="183" t="s">
        <v>1098</v>
      </c>
      <c r="E17" s="184">
        <v>14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6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6"/>
      <c r="S17" s="186" t="s">
        <v>335</v>
      </c>
      <c r="T17" s="187" t="s">
        <v>336</v>
      </c>
      <c r="U17" s="158">
        <v>0</v>
      </c>
      <c r="V17" s="158">
        <f t="shared" si="6"/>
        <v>0</v>
      </c>
      <c r="W17" s="158"/>
      <c r="X17" s="158" t="s">
        <v>173</v>
      </c>
      <c r="Y17" s="158" t="s">
        <v>174</v>
      </c>
      <c r="Z17" s="147"/>
      <c r="AA17" s="147"/>
      <c r="AB17" s="147"/>
      <c r="AC17" s="147"/>
      <c r="AD17" s="147"/>
      <c r="AE17" s="147"/>
      <c r="AF17" s="147"/>
      <c r="AG17" s="147" t="s">
        <v>1099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81">
        <v>10</v>
      </c>
      <c r="B18" s="182" t="s">
        <v>1115</v>
      </c>
      <c r="C18" s="193" t="s">
        <v>1116</v>
      </c>
      <c r="D18" s="183" t="s">
        <v>1098</v>
      </c>
      <c r="E18" s="184">
        <v>1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6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6"/>
      <c r="S18" s="186" t="s">
        <v>335</v>
      </c>
      <c r="T18" s="187" t="s">
        <v>336</v>
      </c>
      <c r="U18" s="158">
        <v>0</v>
      </c>
      <c r="V18" s="158">
        <f t="shared" si="6"/>
        <v>0</v>
      </c>
      <c r="W18" s="158"/>
      <c r="X18" s="158" t="s">
        <v>173</v>
      </c>
      <c r="Y18" s="158" t="s">
        <v>174</v>
      </c>
      <c r="Z18" s="147"/>
      <c r="AA18" s="147"/>
      <c r="AB18" s="147"/>
      <c r="AC18" s="147"/>
      <c r="AD18" s="147"/>
      <c r="AE18" s="147"/>
      <c r="AF18" s="147"/>
      <c r="AG18" s="147" t="s">
        <v>1099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81">
        <v>11</v>
      </c>
      <c r="B19" s="182" t="s">
        <v>1117</v>
      </c>
      <c r="C19" s="193" t="s">
        <v>1118</v>
      </c>
      <c r="D19" s="183" t="s">
        <v>1098</v>
      </c>
      <c r="E19" s="184">
        <v>4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6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6"/>
      <c r="S19" s="186" t="s">
        <v>335</v>
      </c>
      <c r="T19" s="187" t="s">
        <v>336</v>
      </c>
      <c r="U19" s="158">
        <v>0</v>
      </c>
      <c r="V19" s="158">
        <f t="shared" si="6"/>
        <v>0</v>
      </c>
      <c r="W19" s="158"/>
      <c r="X19" s="158" t="s">
        <v>173</v>
      </c>
      <c r="Y19" s="158" t="s">
        <v>174</v>
      </c>
      <c r="Z19" s="147"/>
      <c r="AA19" s="147"/>
      <c r="AB19" s="147"/>
      <c r="AC19" s="147"/>
      <c r="AD19" s="147"/>
      <c r="AE19" s="147"/>
      <c r="AF19" s="147"/>
      <c r="AG19" s="147" t="s">
        <v>1099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81">
        <v>12</v>
      </c>
      <c r="B20" s="182" t="s">
        <v>1119</v>
      </c>
      <c r="C20" s="193" t="s">
        <v>1120</v>
      </c>
      <c r="D20" s="183" t="s">
        <v>1098</v>
      </c>
      <c r="E20" s="184">
        <v>8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6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6"/>
      <c r="S20" s="186" t="s">
        <v>335</v>
      </c>
      <c r="T20" s="187" t="s">
        <v>336</v>
      </c>
      <c r="U20" s="158">
        <v>0</v>
      </c>
      <c r="V20" s="158">
        <f t="shared" si="6"/>
        <v>0</v>
      </c>
      <c r="W20" s="158"/>
      <c r="X20" s="158" t="s">
        <v>173</v>
      </c>
      <c r="Y20" s="158" t="s">
        <v>174</v>
      </c>
      <c r="Z20" s="147"/>
      <c r="AA20" s="147"/>
      <c r="AB20" s="147"/>
      <c r="AC20" s="147"/>
      <c r="AD20" s="147"/>
      <c r="AE20" s="147"/>
      <c r="AF20" s="147"/>
      <c r="AG20" s="147" t="s">
        <v>1099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81">
        <v>13</v>
      </c>
      <c r="B21" s="182" t="s">
        <v>1121</v>
      </c>
      <c r="C21" s="193" t="s">
        <v>1122</v>
      </c>
      <c r="D21" s="183" t="s">
        <v>1098</v>
      </c>
      <c r="E21" s="184">
        <v>4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6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6"/>
      <c r="S21" s="186" t="s">
        <v>335</v>
      </c>
      <c r="T21" s="187" t="s">
        <v>336</v>
      </c>
      <c r="U21" s="158">
        <v>0</v>
      </c>
      <c r="V21" s="158">
        <f t="shared" si="6"/>
        <v>0</v>
      </c>
      <c r="W21" s="158"/>
      <c r="X21" s="158" t="s">
        <v>173</v>
      </c>
      <c r="Y21" s="158" t="s">
        <v>174</v>
      </c>
      <c r="Z21" s="147"/>
      <c r="AA21" s="147"/>
      <c r="AB21" s="147"/>
      <c r="AC21" s="147"/>
      <c r="AD21" s="147"/>
      <c r="AE21" s="147"/>
      <c r="AF21" s="147"/>
      <c r="AG21" s="147" t="s">
        <v>1099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81">
        <v>14</v>
      </c>
      <c r="B22" s="182" t="s">
        <v>1123</v>
      </c>
      <c r="C22" s="193" t="s">
        <v>1124</v>
      </c>
      <c r="D22" s="183" t="s">
        <v>1098</v>
      </c>
      <c r="E22" s="184">
        <v>29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6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6"/>
      <c r="S22" s="186" t="s">
        <v>335</v>
      </c>
      <c r="T22" s="187" t="s">
        <v>336</v>
      </c>
      <c r="U22" s="158">
        <v>0</v>
      </c>
      <c r="V22" s="158">
        <f t="shared" si="6"/>
        <v>0</v>
      </c>
      <c r="W22" s="158"/>
      <c r="X22" s="158" t="s">
        <v>248</v>
      </c>
      <c r="Y22" s="158" t="s">
        <v>174</v>
      </c>
      <c r="Z22" s="147"/>
      <c r="AA22" s="147"/>
      <c r="AB22" s="147"/>
      <c r="AC22" s="147"/>
      <c r="AD22" s="147"/>
      <c r="AE22" s="147"/>
      <c r="AF22" s="147"/>
      <c r="AG22" s="147" t="s">
        <v>944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81">
        <v>15</v>
      </c>
      <c r="B23" s="182" t="s">
        <v>1125</v>
      </c>
      <c r="C23" s="193" t="s">
        <v>1126</v>
      </c>
      <c r="D23" s="183" t="s">
        <v>1098</v>
      </c>
      <c r="E23" s="184">
        <v>1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6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6"/>
      <c r="S23" s="186" t="s">
        <v>335</v>
      </c>
      <c r="T23" s="187" t="s">
        <v>336</v>
      </c>
      <c r="U23" s="158">
        <v>0</v>
      </c>
      <c r="V23" s="158">
        <f t="shared" si="6"/>
        <v>0</v>
      </c>
      <c r="W23" s="158"/>
      <c r="X23" s="158" t="s">
        <v>248</v>
      </c>
      <c r="Y23" s="158" t="s">
        <v>174</v>
      </c>
      <c r="Z23" s="147"/>
      <c r="AA23" s="147"/>
      <c r="AB23" s="147"/>
      <c r="AC23" s="147"/>
      <c r="AD23" s="147"/>
      <c r="AE23" s="147"/>
      <c r="AF23" s="147"/>
      <c r="AG23" s="147" t="s">
        <v>944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81">
        <v>16</v>
      </c>
      <c r="B24" s="182" t="s">
        <v>1127</v>
      </c>
      <c r="C24" s="193" t="s">
        <v>1128</v>
      </c>
      <c r="D24" s="183" t="s">
        <v>1098</v>
      </c>
      <c r="E24" s="184">
        <v>18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6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6"/>
      <c r="S24" s="186" t="s">
        <v>335</v>
      </c>
      <c r="T24" s="187" t="s">
        <v>336</v>
      </c>
      <c r="U24" s="158">
        <v>0</v>
      </c>
      <c r="V24" s="158">
        <f t="shared" si="6"/>
        <v>0</v>
      </c>
      <c r="W24" s="158"/>
      <c r="X24" s="158" t="s">
        <v>248</v>
      </c>
      <c r="Y24" s="158" t="s">
        <v>174</v>
      </c>
      <c r="Z24" s="147"/>
      <c r="AA24" s="147"/>
      <c r="AB24" s="147"/>
      <c r="AC24" s="147"/>
      <c r="AD24" s="147"/>
      <c r="AE24" s="147"/>
      <c r="AF24" s="147"/>
      <c r="AG24" s="147" t="s">
        <v>944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81">
        <v>17</v>
      </c>
      <c r="B25" s="182" t="s">
        <v>1129</v>
      </c>
      <c r="C25" s="193" t="s">
        <v>1130</v>
      </c>
      <c r="D25" s="183" t="s">
        <v>1098</v>
      </c>
      <c r="E25" s="184">
        <v>1</v>
      </c>
      <c r="F25" s="185"/>
      <c r="G25" s="186">
        <f t="shared" si="0"/>
        <v>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6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6"/>
      <c r="S25" s="186" t="s">
        <v>335</v>
      </c>
      <c r="T25" s="187" t="s">
        <v>336</v>
      </c>
      <c r="U25" s="158">
        <v>0</v>
      </c>
      <c r="V25" s="158">
        <f t="shared" si="6"/>
        <v>0</v>
      </c>
      <c r="W25" s="158"/>
      <c r="X25" s="158" t="s">
        <v>248</v>
      </c>
      <c r="Y25" s="158" t="s">
        <v>174</v>
      </c>
      <c r="Z25" s="147"/>
      <c r="AA25" s="147"/>
      <c r="AB25" s="147"/>
      <c r="AC25" s="147"/>
      <c r="AD25" s="147"/>
      <c r="AE25" s="147"/>
      <c r="AF25" s="147"/>
      <c r="AG25" s="147" t="s">
        <v>944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81">
        <v>18</v>
      </c>
      <c r="B26" s="182" t="s">
        <v>1131</v>
      </c>
      <c r="C26" s="193" t="s">
        <v>1132</v>
      </c>
      <c r="D26" s="183" t="s">
        <v>1098</v>
      </c>
      <c r="E26" s="184">
        <v>8</v>
      </c>
      <c r="F26" s="185"/>
      <c r="G26" s="186">
        <f t="shared" si="0"/>
        <v>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6">
        <f t="shared" si="3"/>
        <v>0</v>
      </c>
      <c r="N26" s="184">
        <v>0</v>
      </c>
      <c r="O26" s="184">
        <f t="shared" si="4"/>
        <v>0</v>
      </c>
      <c r="P26" s="184">
        <v>0</v>
      </c>
      <c r="Q26" s="184">
        <f t="shared" si="5"/>
        <v>0</v>
      </c>
      <c r="R26" s="186"/>
      <c r="S26" s="186" t="s">
        <v>335</v>
      </c>
      <c r="T26" s="187" t="s">
        <v>336</v>
      </c>
      <c r="U26" s="158">
        <v>0</v>
      </c>
      <c r="V26" s="158">
        <f t="shared" si="6"/>
        <v>0</v>
      </c>
      <c r="W26" s="158"/>
      <c r="X26" s="158" t="s">
        <v>248</v>
      </c>
      <c r="Y26" s="158" t="s">
        <v>174</v>
      </c>
      <c r="Z26" s="147"/>
      <c r="AA26" s="147"/>
      <c r="AB26" s="147"/>
      <c r="AC26" s="147"/>
      <c r="AD26" s="147"/>
      <c r="AE26" s="147"/>
      <c r="AF26" s="147"/>
      <c r="AG26" s="147" t="s">
        <v>944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81">
        <v>19</v>
      </c>
      <c r="B27" s="182" t="s">
        <v>1133</v>
      </c>
      <c r="C27" s="193" t="s">
        <v>1134</v>
      </c>
      <c r="D27" s="183" t="s">
        <v>1098</v>
      </c>
      <c r="E27" s="184">
        <v>8</v>
      </c>
      <c r="F27" s="185"/>
      <c r="G27" s="186">
        <f t="shared" si="0"/>
        <v>0</v>
      </c>
      <c r="H27" s="185"/>
      <c r="I27" s="186">
        <f t="shared" si="1"/>
        <v>0</v>
      </c>
      <c r="J27" s="185"/>
      <c r="K27" s="186">
        <f t="shared" si="2"/>
        <v>0</v>
      </c>
      <c r="L27" s="186">
        <v>21</v>
      </c>
      <c r="M27" s="186">
        <f t="shared" si="3"/>
        <v>0</v>
      </c>
      <c r="N27" s="184">
        <v>0</v>
      </c>
      <c r="O27" s="184">
        <f t="shared" si="4"/>
        <v>0</v>
      </c>
      <c r="P27" s="184">
        <v>0</v>
      </c>
      <c r="Q27" s="184">
        <f t="shared" si="5"/>
        <v>0</v>
      </c>
      <c r="R27" s="186"/>
      <c r="S27" s="186" t="s">
        <v>335</v>
      </c>
      <c r="T27" s="187" t="s">
        <v>336</v>
      </c>
      <c r="U27" s="158">
        <v>0</v>
      </c>
      <c r="V27" s="158">
        <f t="shared" si="6"/>
        <v>0</v>
      </c>
      <c r="W27" s="158"/>
      <c r="X27" s="158" t="s">
        <v>173</v>
      </c>
      <c r="Y27" s="158" t="s">
        <v>174</v>
      </c>
      <c r="Z27" s="147"/>
      <c r="AA27" s="147"/>
      <c r="AB27" s="147"/>
      <c r="AC27" s="147"/>
      <c r="AD27" s="147"/>
      <c r="AE27" s="147"/>
      <c r="AF27" s="147"/>
      <c r="AG27" s="147" t="s">
        <v>1099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81">
        <v>20</v>
      </c>
      <c r="B28" s="182" t="s">
        <v>1135</v>
      </c>
      <c r="C28" s="193" t="s">
        <v>1136</v>
      </c>
      <c r="D28" s="183" t="s">
        <v>1098</v>
      </c>
      <c r="E28" s="184">
        <v>3</v>
      </c>
      <c r="F28" s="185"/>
      <c r="G28" s="186">
        <f t="shared" si="0"/>
        <v>0</v>
      </c>
      <c r="H28" s="185"/>
      <c r="I28" s="186">
        <f t="shared" si="1"/>
        <v>0</v>
      </c>
      <c r="J28" s="185"/>
      <c r="K28" s="186">
        <f t="shared" si="2"/>
        <v>0</v>
      </c>
      <c r="L28" s="186">
        <v>21</v>
      </c>
      <c r="M28" s="186">
        <f t="shared" si="3"/>
        <v>0</v>
      </c>
      <c r="N28" s="184">
        <v>0</v>
      </c>
      <c r="O28" s="184">
        <f t="shared" si="4"/>
        <v>0</v>
      </c>
      <c r="P28" s="184">
        <v>0</v>
      </c>
      <c r="Q28" s="184">
        <f t="shared" si="5"/>
        <v>0</v>
      </c>
      <c r="R28" s="186"/>
      <c r="S28" s="186" t="s">
        <v>335</v>
      </c>
      <c r="T28" s="187" t="s">
        <v>336</v>
      </c>
      <c r="U28" s="158">
        <v>0</v>
      </c>
      <c r="V28" s="158">
        <f t="shared" si="6"/>
        <v>0</v>
      </c>
      <c r="W28" s="158"/>
      <c r="X28" s="158" t="s">
        <v>173</v>
      </c>
      <c r="Y28" s="158" t="s">
        <v>174</v>
      </c>
      <c r="Z28" s="147"/>
      <c r="AA28" s="147"/>
      <c r="AB28" s="147"/>
      <c r="AC28" s="147"/>
      <c r="AD28" s="147"/>
      <c r="AE28" s="147"/>
      <c r="AF28" s="147"/>
      <c r="AG28" s="147" t="s">
        <v>1099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81">
        <v>21</v>
      </c>
      <c r="B29" s="182" t="s">
        <v>1137</v>
      </c>
      <c r="C29" s="193" t="s">
        <v>1138</v>
      </c>
      <c r="D29" s="183" t="s">
        <v>1098</v>
      </c>
      <c r="E29" s="184">
        <v>4</v>
      </c>
      <c r="F29" s="185"/>
      <c r="G29" s="186">
        <f t="shared" si="0"/>
        <v>0</v>
      </c>
      <c r="H29" s="185"/>
      <c r="I29" s="186">
        <f t="shared" si="1"/>
        <v>0</v>
      </c>
      <c r="J29" s="185"/>
      <c r="K29" s="186">
        <f t="shared" si="2"/>
        <v>0</v>
      </c>
      <c r="L29" s="186">
        <v>21</v>
      </c>
      <c r="M29" s="186">
        <f t="shared" si="3"/>
        <v>0</v>
      </c>
      <c r="N29" s="184">
        <v>0</v>
      </c>
      <c r="O29" s="184">
        <f t="shared" si="4"/>
        <v>0</v>
      </c>
      <c r="P29" s="184">
        <v>0</v>
      </c>
      <c r="Q29" s="184">
        <f t="shared" si="5"/>
        <v>0</v>
      </c>
      <c r="R29" s="186"/>
      <c r="S29" s="186" t="s">
        <v>335</v>
      </c>
      <c r="T29" s="187" t="s">
        <v>336</v>
      </c>
      <c r="U29" s="158">
        <v>0</v>
      </c>
      <c r="V29" s="158">
        <f t="shared" si="6"/>
        <v>0</v>
      </c>
      <c r="W29" s="158"/>
      <c r="X29" s="158" t="s">
        <v>173</v>
      </c>
      <c r="Y29" s="158" t="s">
        <v>174</v>
      </c>
      <c r="Z29" s="147"/>
      <c r="AA29" s="147"/>
      <c r="AB29" s="147"/>
      <c r="AC29" s="147"/>
      <c r="AD29" s="147"/>
      <c r="AE29" s="147"/>
      <c r="AF29" s="147"/>
      <c r="AG29" s="147" t="s">
        <v>1099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81">
        <v>22</v>
      </c>
      <c r="B30" s="182" t="s">
        <v>1139</v>
      </c>
      <c r="C30" s="193" t="s">
        <v>1140</v>
      </c>
      <c r="D30" s="183" t="s">
        <v>1098</v>
      </c>
      <c r="E30" s="184">
        <v>7</v>
      </c>
      <c r="F30" s="185"/>
      <c r="G30" s="186">
        <f t="shared" si="0"/>
        <v>0</v>
      </c>
      <c r="H30" s="185"/>
      <c r="I30" s="186">
        <f t="shared" si="1"/>
        <v>0</v>
      </c>
      <c r="J30" s="185"/>
      <c r="K30" s="186">
        <f t="shared" si="2"/>
        <v>0</v>
      </c>
      <c r="L30" s="186">
        <v>21</v>
      </c>
      <c r="M30" s="186">
        <f t="shared" si="3"/>
        <v>0</v>
      </c>
      <c r="N30" s="184">
        <v>0</v>
      </c>
      <c r="O30" s="184">
        <f t="shared" si="4"/>
        <v>0</v>
      </c>
      <c r="P30" s="184">
        <v>0</v>
      </c>
      <c r="Q30" s="184">
        <f t="shared" si="5"/>
        <v>0</v>
      </c>
      <c r="R30" s="186"/>
      <c r="S30" s="186" t="s">
        <v>335</v>
      </c>
      <c r="T30" s="187" t="s">
        <v>336</v>
      </c>
      <c r="U30" s="158">
        <v>0</v>
      </c>
      <c r="V30" s="158">
        <f t="shared" si="6"/>
        <v>0</v>
      </c>
      <c r="W30" s="158"/>
      <c r="X30" s="158" t="s">
        <v>248</v>
      </c>
      <c r="Y30" s="158" t="s">
        <v>174</v>
      </c>
      <c r="Z30" s="147"/>
      <c r="AA30" s="147"/>
      <c r="AB30" s="147"/>
      <c r="AC30" s="147"/>
      <c r="AD30" s="147"/>
      <c r="AE30" s="147"/>
      <c r="AF30" s="147"/>
      <c r="AG30" s="147" t="s">
        <v>944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81">
        <v>23</v>
      </c>
      <c r="B31" s="182" t="s">
        <v>1141</v>
      </c>
      <c r="C31" s="193" t="s">
        <v>1142</v>
      </c>
      <c r="D31" s="183" t="s">
        <v>1098</v>
      </c>
      <c r="E31" s="184">
        <v>8</v>
      </c>
      <c r="F31" s="185"/>
      <c r="G31" s="186">
        <f t="shared" si="0"/>
        <v>0</v>
      </c>
      <c r="H31" s="185"/>
      <c r="I31" s="186">
        <f t="shared" si="1"/>
        <v>0</v>
      </c>
      <c r="J31" s="185"/>
      <c r="K31" s="186">
        <f t="shared" si="2"/>
        <v>0</v>
      </c>
      <c r="L31" s="186">
        <v>21</v>
      </c>
      <c r="M31" s="186">
        <f t="shared" si="3"/>
        <v>0</v>
      </c>
      <c r="N31" s="184">
        <v>0</v>
      </c>
      <c r="O31" s="184">
        <f t="shared" si="4"/>
        <v>0</v>
      </c>
      <c r="P31" s="184">
        <v>0</v>
      </c>
      <c r="Q31" s="184">
        <f t="shared" si="5"/>
        <v>0</v>
      </c>
      <c r="R31" s="186"/>
      <c r="S31" s="186" t="s">
        <v>335</v>
      </c>
      <c r="T31" s="187" t="s">
        <v>336</v>
      </c>
      <c r="U31" s="158">
        <v>0</v>
      </c>
      <c r="V31" s="158">
        <f t="shared" si="6"/>
        <v>0</v>
      </c>
      <c r="W31" s="158"/>
      <c r="X31" s="158" t="s">
        <v>173</v>
      </c>
      <c r="Y31" s="158" t="s">
        <v>174</v>
      </c>
      <c r="Z31" s="147"/>
      <c r="AA31" s="147"/>
      <c r="AB31" s="147"/>
      <c r="AC31" s="147"/>
      <c r="AD31" s="147"/>
      <c r="AE31" s="147"/>
      <c r="AF31" s="147"/>
      <c r="AG31" s="147" t="s">
        <v>1099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81">
        <v>24</v>
      </c>
      <c r="B32" s="182" t="s">
        <v>1143</v>
      </c>
      <c r="C32" s="193" t="s">
        <v>1144</v>
      </c>
      <c r="D32" s="183" t="s">
        <v>1098</v>
      </c>
      <c r="E32" s="184">
        <v>6</v>
      </c>
      <c r="F32" s="185"/>
      <c r="G32" s="186">
        <f t="shared" si="0"/>
        <v>0</v>
      </c>
      <c r="H32" s="185"/>
      <c r="I32" s="186">
        <f t="shared" si="1"/>
        <v>0</v>
      </c>
      <c r="J32" s="185"/>
      <c r="K32" s="186">
        <f t="shared" si="2"/>
        <v>0</v>
      </c>
      <c r="L32" s="186">
        <v>21</v>
      </c>
      <c r="M32" s="186">
        <f t="shared" si="3"/>
        <v>0</v>
      </c>
      <c r="N32" s="184">
        <v>0</v>
      </c>
      <c r="O32" s="184">
        <f t="shared" si="4"/>
        <v>0</v>
      </c>
      <c r="P32" s="184">
        <v>0</v>
      </c>
      <c r="Q32" s="184">
        <f t="shared" si="5"/>
        <v>0</v>
      </c>
      <c r="R32" s="186"/>
      <c r="S32" s="186" t="s">
        <v>335</v>
      </c>
      <c r="T32" s="187" t="s">
        <v>336</v>
      </c>
      <c r="U32" s="158">
        <v>0</v>
      </c>
      <c r="V32" s="158">
        <f t="shared" si="6"/>
        <v>0</v>
      </c>
      <c r="W32" s="158"/>
      <c r="X32" s="158" t="s">
        <v>173</v>
      </c>
      <c r="Y32" s="158" t="s">
        <v>174</v>
      </c>
      <c r="Z32" s="147"/>
      <c r="AA32" s="147"/>
      <c r="AB32" s="147"/>
      <c r="AC32" s="147"/>
      <c r="AD32" s="147"/>
      <c r="AE32" s="147"/>
      <c r="AF32" s="147"/>
      <c r="AG32" s="147" t="s">
        <v>1099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1">
        <v>25</v>
      </c>
      <c r="B33" s="182" t="s">
        <v>1145</v>
      </c>
      <c r="C33" s="193" t="s">
        <v>1146</v>
      </c>
      <c r="D33" s="183" t="s">
        <v>226</v>
      </c>
      <c r="E33" s="184">
        <v>145</v>
      </c>
      <c r="F33" s="185"/>
      <c r="G33" s="186">
        <f t="shared" si="0"/>
        <v>0</v>
      </c>
      <c r="H33" s="185"/>
      <c r="I33" s="186">
        <f t="shared" si="1"/>
        <v>0</v>
      </c>
      <c r="J33" s="185"/>
      <c r="K33" s="186">
        <f t="shared" si="2"/>
        <v>0</v>
      </c>
      <c r="L33" s="186">
        <v>21</v>
      </c>
      <c r="M33" s="186">
        <f t="shared" si="3"/>
        <v>0</v>
      </c>
      <c r="N33" s="184">
        <v>0</v>
      </c>
      <c r="O33" s="184">
        <f t="shared" si="4"/>
        <v>0</v>
      </c>
      <c r="P33" s="184">
        <v>0</v>
      </c>
      <c r="Q33" s="184">
        <f t="shared" si="5"/>
        <v>0</v>
      </c>
      <c r="R33" s="186"/>
      <c r="S33" s="186" t="s">
        <v>335</v>
      </c>
      <c r="T33" s="187" t="s">
        <v>336</v>
      </c>
      <c r="U33" s="158">
        <v>0</v>
      </c>
      <c r="V33" s="158">
        <f t="shared" si="6"/>
        <v>0</v>
      </c>
      <c r="W33" s="158"/>
      <c r="X33" s="158" t="s">
        <v>173</v>
      </c>
      <c r="Y33" s="158" t="s">
        <v>174</v>
      </c>
      <c r="Z33" s="147"/>
      <c r="AA33" s="147"/>
      <c r="AB33" s="147"/>
      <c r="AC33" s="147"/>
      <c r="AD33" s="147"/>
      <c r="AE33" s="147"/>
      <c r="AF33" s="147"/>
      <c r="AG33" s="147" t="s">
        <v>1099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1">
        <v>26</v>
      </c>
      <c r="B34" s="182" t="s">
        <v>1147</v>
      </c>
      <c r="C34" s="193" t="s">
        <v>1148</v>
      </c>
      <c r="D34" s="183" t="s">
        <v>226</v>
      </c>
      <c r="E34" s="184">
        <v>240</v>
      </c>
      <c r="F34" s="185"/>
      <c r="G34" s="186">
        <f t="shared" si="0"/>
        <v>0</v>
      </c>
      <c r="H34" s="185"/>
      <c r="I34" s="186">
        <f t="shared" si="1"/>
        <v>0</v>
      </c>
      <c r="J34" s="185"/>
      <c r="K34" s="186">
        <f t="shared" si="2"/>
        <v>0</v>
      </c>
      <c r="L34" s="186">
        <v>21</v>
      </c>
      <c r="M34" s="186">
        <f t="shared" si="3"/>
        <v>0</v>
      </c>
      <c r="N34" s="184">
        <v>0</v>
      </c>
      <c r="O34" s="184">
        <f t="shared" si="4"/>
        <v>0</v>
      </c>
      <c r="P34" s="184">
        <v>0</v>
      </c>
      <c r="Q34" s="184">
        <f t="shared" si="5"/>
        <v>0</v>
      </c>
      <c r="R34" s="186"/>
      <c r="S34" s="186" t="s">
        <v>335</v>
      </c>
      <c r="T34" s="187" t="s">
        <v>336</v>
      </c>
      <c r="U34" s="158">
        <v>0</v>
      </c>
      <c r="V34" s="158">
        <f t="shared" si="6"/>
        <v>0</v>
      </c>
      <c r="W34" s="158"/>
      <c r="X34" s="158" t="s">
        <v>173</v>
      </c>
      <c r="Y34" s="158" t="s">
        <v>174</v>
      </c>
      <c r="Z34" s="147"/>
      <c r="AA34" s="147"/>
      <c r="AB34" s="147"/>
      <c r="AC34" s="147"/>
      <c r="AD34" s="147"/>
      <c r="AE34" s="147"/>
      <c r="AF34" s="147"/>
      <c r="AG34" s="147" t="s">
        <v>1099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1">
        <v>27</v>
      </c>
      <c r="B35" s="182" t="s">
        <v>1149</v>
      </c>
      <c r="C35" s="193" t="s">
        <v>1150</v>
      </c>
      <c r="D35" s="183" t="s">
        <v>226</v>
      </c>
      <c r="E35" s="184">
        <v>35</v>
      </c>
      <c r="F35" s="185"/>
      <c r="G35" s="186">
        <f t="shared" si="0"/>
        <v>0</v>
      </c>
      <c r="H35" s="185"/>
      <c r="I35" s="186">
        <f t="shared" si="1"/>
        <v>0</v>
      </c>
      <c r="J35" s="185"/>
      <c r="K35" s="186">
        <f t="shared" si="2"/>
        <v>0</v>
      </c>
      <c r="L35" s="186">
        <v>21</v>
      </c>
      <c r="M35" s="186">
        <f t="shared" si="3"/>
        <v>0</v>
      </c>
      <c r="N35" s="184">
        <v>0</v>
      </c>
      <c r="O35" s="184">
        <f t="shared" si="4"/>
        <v>0</v>
      </c>
      <c r="P35" s="184">
        <v>0</v>
      </c>
      <c r="Q35" s="184">
        <f t="shared" si="5"/>
        <v>0</v>
      </c>
      <c r="R35" s="186"/>
      <c r="S35" s="186" t="s">
        <v>335</v>
      </c>
      <c r="T35" s="187" t="s">
        <v>336</v>
      </c>
      <c r="U35" s="158">
        <v>0</v>
      </c>
      <c r="V35" s="158">
        <f t="shared" si="6"/>
        <v>0</v>
      </c>
      <c r="W35" s="158"/>
      <c r="X35" s="158" t="s">
        <v>173</v>
      </c>
      <c r="Y35" s="158" t="s">
        <v>174</v>
      </c>
      <c r="Z35" s="147"/>
      <c r="AA35" s="147"/>
      <c r="AB35" s="147"/>
      <c r="AC35" s="147"/>
      <c r="AD35" s="147"/>
      <c r="AE35" s="147"/>
      <c r="AF35" s="147"/>
      <c r="AG35" s="147" t="s">
        <v>1099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1">
        <v>28</v>
      </c>
      <c r="B36" s="182" t="s">
        <v>1151</v>
      </c>
      <c r="C36" s="193" t="s">
        <v>1152</v>
      </c>
      <c r="D36" s="183" t="s">
        <v>226</v>
      </c>
      <c r="E36" s="184">
        <v>95</v>
      </c>
      <c r="F36" s="185"/>
      <c r="G36" s="186">
        <f t="shared" si="0"/>
        <v>0</v>
      </c>
      <c r="H36" s="185"/>
      <c r="I36" s="186">
        <f t="shared" si="1"/>
        <v>0</v>
      </c>
      <c r="J36" s="185"/>
      <c r="K36" s="186">
        <f t="shared" si="2"/>
        <v>0</v>
      </c>
      <c r="L36" s="186">
        <v>21</v>
      </c>
      <c r="M36" s="186">
        <f t="shared" si="3"/>
        <v>0</v>
      </c>
      <c r="N36" s="184">
        <v>0</v>
      </c>
      <c r="O36" s="184">
        <f t="shared" si="4"/>
        <v>0</v>
      </c>
      <c r="P36" s="184">
        <v>0</v>
      </c>
      <c r="Q36" s="184">
        <f t="shared" si="5"/>
        <v>0</v>
      </c>
      <c r="R36" s="186"/>
      <c r="S36" s="186" t="s">
        <v>335</v>
      </c>
      <c r="T36" s="187" t="s">
        <v>336</v>
      </c>
      <c r="U36" s="158">
        <v>0</v>
      </c>
      <c r="V36" s="158">
        <f t="shared" si="6"/>
        <v>0</v>
      </c>
      <c r="W36" s="158"/>
      <c r="X36" s="158" t="s">
        <v>173</v>
      </c>
      <c r="Y36" s="158" t="s">
        <v>174</v>
      </c>
      <c r="Z36" s="147"/>
      <c r="AA36" s="147"/>
      <c r="AB36" s="147"/>
      <c r="AC36" s="147"/>
      <c r="AD36" s="147"/>
      <c r="AE36" s="147"/>
      <c r="AF36" s="147"/>
      <c r="AG36" s="147" t="s">
        <v>1099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1">
        <v>29</v>
      </c>
      <c r="B37" s="182" t="s">
        <v>1153</v>
      </c>
      <c r="C37" s="193" t="s">
        <v>1154</v>
      </c>
      <c r="D37" s="183" t="s">
        <v>226</v>
      </c>
      <c r="E37" s="184">
        <v>95</v>
      </c>
      <c r="F37" s="185"/>
      <c r="G37" s="186">
        <f t="shared" si="0"/>
        <v>0</v>
      </c>
      <c r="H37" s="185"/>
      <c r="I37" s="186">
        <f t="shared" si="1"/>
        <v>0</v>
      </c>
      <c r="J37" s="185"/>
      <c r="K37" s="186">
        <f t="shared" si="2"/>
        <v>0</v>
      </c>
      <c r="L37" s="186">
        <v>21</v>
      </c>
      <c r="M37" s="186">
        <f t="shared" si="3"/>
        <v>0</v>
      </c>
      <c r="N37" s="184">
        <v>0</v>
      </c>
      <c r="O37" s="184">
        <f t="shared" si="4"/>
        <v>0</v>
      </c>
      <c r="P37" s="184">
        <v>0</v>
      </c>
      <c r="Q37" s="184">
        <f t="shared" si="5"/>
        <v>0</v>
      </c>
      <c r="R37" s="186"/>
      <c r="S37" s="186" t="s">
        <v>335</v>
      </c>
      <c r="T37" s="187" t="s">
        <v>336</v>
      </c>
      <c r="U37" s="158">
        <v>0</v>
      </c>
      <c r="V37" s="158">
        <f t="shared" si="6"/>
        <v>0</v>
      </c>
      <c r="W37" s="158"/>
      <c r="X37" s="158" t="s">
        <v>173</v>
      </c>
      <c r="Y37" s="158" t="s">
        <v>174</v>
      </c>
      <c r="Z37" s="147"/>
      <c r="AA37" s="147"/>
      <c r="AB37" s="147"/>
      <c r="AC37" s="147"/>
      <c r="AD37" s="147"/>
      <c r="AE37" s="147"/>
      <c r="AF37" s="147"/>
      <c r="AG37" s="147" t="s">
        <v>1099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1">
        <v>30</v>
      </c>
      <c r="B38" s="182" t="s">
        <v>1155</v>
      </c>
      <c r="C38" s="193" t="s">
        <v>1156</v>
      </c>
      <c r="D38" s="183" t="s">
        <v>1098</v>
      </c>
      <c r="E38" s="184">
        <v>45</v>
      </c>
      <c r="F38" s="185"/>
      <c r="G38" s="186">
        <f t="shared" si="0"/>
        <v>0</v>
      </c>
      <c r="H38" s="185"/>
      <c r="I38" s="186">
        <f t="shared" si="1"/>
        <v>0</v>
      </c>
      <c r="J38" s="185"/>
      <c r="K38" s="186">
        <f t="shared" si="2"/>
        <v>0</v>
      </c>
      <c r="L38" s="186">
        <v>21</v>
      </c>
      <c r="M38" s="186">
        <f t="shared" si="3"/>
        <v>0</v>
      </c>
      <c r="N38" s="184">
        <v>0</v>
      </c>
      <c r="O38" s="184">
        <f t="shared" si="4"/>
        <v>0</v>
      </c>
      <c r="P38" s="184">
        <v>0</v>
      </c>
      <c r="Q38" s="184">
        <f t="shared" si="5"/>
        <v>0</v>
      </c>
      <c r="R38" s="186"/>
      <c r="S38" s="186" t="s">
        <v>335</v>
      </c>
      <c r="T38" s="187" t="s">
        <v>336</v>
      </c>
      <c r="U38" s="158">
        <v>0</v>
      </c>
      <c r="V38" s="158">
        <f t="shared" si="6"/>
        <v>0</v>
      </c>
      <c r="W38" s="158"/>
      <c r="X38" s="158" t="s">
        <v>173</v>
      </c>
      <c r="Y38" s="158" t="s">
        <v>174</v>
      </c>
      <c r="Z38" s="147"/>
      <c r="AA38" s="147"/>
      <c r="AB38" s="147"/>
      <c r="AC38" s="147"/>
      <c r="AD38" s="147"/>
      <c r="AE38" s="147"/>
      <c r="AF38" s="147"/>
      <c r="AG38" s="147" t="s">
        <v>1099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1">
        <v>31</v>
      </c>
      <c r="B39" s="182" t="s">
        <v>1157</v>
      </c>
      <c r="C39" s="193" t="s">
        <v>1158</v>
      </c>
      <c r="D39" s="183" t="s">
        <v>1098</v>
      </c>
      <c r="E39" s="184">
        <v>45</v>
      </c>
      <c r="F39" s="185"/>
      <c r="G39" s="186">
        <f t="shared" si="0"/>
        <v>0</v>
      </c>
      <c r="H39" s="185"/>
      <c r="I39" s="186">
        <f t="shared" si="1"/>
        <v>0</v>
      </c>
      <c r="J39" s="185"/>
      <c r="K39" s="186">
        <f t="shared" si="2"/>
        <v>0</v>
      </c>
      <c r="L39" s="186">
        <v>21</v>
      </c>
      <c r="M39" s="186">
        <f t="shared" si="3"/>
        <v>0</v>
      </c>
      <c r="N39" s="184">
        <v>0</v>
      </c>
      <c r="O39" s="184">
        <f t="shared" si="4"/>
        <v>0</v>
      </c>
      <c r="P39" s="184">
        <v>0</v>
      </c>
      <c r="Q39" s="184">
        <f t="shared" si="5"/>
        <v>0</v>
      </c>
      <c r="R39" s="186"/>
      <c r="S39" s="186" t="s">
        <v>335</v>
      </c>
      <c r="T39" s="187" t="s">
        <v>336</v>
      </c>
      <c r="U39" s="158">
        <v>0</v>
      </c>
      <c r="V39" s="158">
        <f t="shared" si="6"/>
        <v>0</v>
      </c>
      <c r="W39" s="158"/>
      <c r="X39" s="158" t="s">
        <v>173</v>
      </c>
      <c r="Y39" s="158" t="s">
        <v>174</v>
      </c>
      <c r="Z39" s="147"/>
      <c r="AA39" s="147"/>
      <c r="AB39" s="147"/>
      <c r="AC39" s="147"/>
      <c r="AD39" s="147"/>
      <c r="AE39" s="147"/>
      <c r="AF39" s="147"/>
      <c r="AG39" s="147" t="s">
        <v>1099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1">
        <v>32</v>
      </c>
      <c r="B40" s="182" t="s">
        <v>1159</v>
      </c>
      <c r="C40" s="193" t="s">
        <v>1160</v>
      </c>
      <c r="D40" s="183"/>
      <c r="E40" s="184">
        <v>0</v>
      </c>
      <c r="F40" s="185"/>
      <c r="G40" s="186">
        <f t="shared" si="0"/>
        <v>0</v>
      </c>
      <c r="H40" s="185"/>
      <c r="I40" s="186">
        <f t="shared" si="1"/>
        <v>0</v>
      </c>
      <c r="J40" s="185"/>
      <c r="K40" s="186">
        <f t="shared" si="2"/>
        <v>0</v>
      </c>
      <c r="L40" s="186">
        <v>21</v>
      </c>
      <c r="M40" s="186">
        <f t="shared" si="3"/>
        <v>0</v>
      </c>
      <c r="N40" s="184">
        <v>0</v>
      </c>
      <c r="O40" s="184">
        <f t="shared" si="4"/>
        <v>0</v>
      </c>
      <c r="P40" s="184">
        <v>0</v>
      </c>
      <c r="Q40" s="184">
        <f t="shared" si="5"/>
        <v>0</v>
      </c>
      <c r="R40" s="186"/>
      <c r="S40" s="186" t="s">
        <v>335</v>
      </c>
      <c r="T40" s="187" t="s">
        <v>336</v>
      </c>
      <c r="U40" s="158">
        <v>0</v>
      </c>
      <c r="V40" s="158">
        <f t="shared" si="6"/>
        <v>0</v>
      </c>
      <c r="W40" s="158"/>
      <c r="X40" s="158" t="s">
        <v>173</v>
      </c>
      <c r="Y40" s="158" t="s">
        <v>174</v>
      </c>
      <c r="Z40" s="147"/>
      <c r="AA40" s="147"/>
      <c r="AB40" s="147"/>
      <c r="AC40" s="147"/>
      <c r="AD40" s="147"/>
      <c r="AE40" s="147"/>
      <c r="AF40" s="147"/>
      <c r="AG40" s="147" t="s">
        <v>1099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81">
        <v>33</v>
      </c>
      <c r="B41" s="182" t="s">
        <v>1161</v>
      </c>
      <c r="C41" s="193" t="s">
        <v>1390</v>
      </c>
      <c r="D41" s="183" t="s">
        <v>1162</v>
      </c>
      <c r="E41" s="184">
        <v>2</v>
      </c>
      <c r="F41" s="185"/>
      <c r="G41" s="186">
        <f t="shared" si="0"/>
        <v>0</v>
      </c>
      <c r="H41" s="185"/>
      <c r="I41" s="186">
        <f t="shared" si="1"/>
        <v>0</v>
      </c>
      <c r="J41" s="185"/>
      <c r="K41" s="186">
        <f t="shared" si="2"/>
        <v>0</v>
      </c>
      <c r="L41" s="186">
        <v>21</v>
      </c>
      <c r="M41" s="186">
        <f t="shared" si="3"/>
        <v>0</v>
      </c>
      <c r="N41" s="184">
        <v>0</v>
      </c>
      <c r="O41" s="184">
        <f t="shared" si="4"/>
        <v>0</v>
      </c>
      <c r="P41" s="184">
        <v>0</v>
      </c>
      <c r="Q41" s="184">
        <f t="shared" si="5"/>
        <v>0</v>
      </c>
      <c r="R41" s="186"/>
      <c r="S41" s="186" t="s">
        <v>335</v>
      </c>
      <c r="T41" s="187" t="s">
        <v>336</v>
      </c>
      <c r="U41" s="158">
        <v>0</v>
      </c>
      <c r="V41" s="158">
        <f t="shared" si="6"/>
        <v>0</v>
      </c>
      <c r="W41" s="158"/>
      <c r="X41" s="158" t="s">
        <v>173</v>
      </c>
      <c r="Y41" s="158" t="s">
        <v>174</v>
      </c>
      <c r="Z41" s="147"/>
      <c r="AA41" s="147"/>
      <c r="AB41" s="147"/>
      <c r="AC41" s="147"/>
      <c r="AD41" s="147"/>
      <c r="AE41" s="147"/>
      <c r="AF41" s="147"/>
      <c r="AG41" s="147" t="s">
        <v>1099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81">
        <v>34</v>
      </c>
      <c r="B42" s="182" t="s">
        <v>1163</v>
      </c>
      <c r="C42" s="193" t="s">
        <v>1391</v>
      </c>
      <c r="D42" s="183" t="s">
        <v>1162</v>
      </c>
      <c r="E42" s="184">
        <v>3</v>
      </c>
      <c r="F42" s="185"/>
      <c r="G42" s="186">
        <f t="shared" si="0"/>
        <v>0</v>
      </c>
      <c r="H42" s="185"/>
      <c r="I42" s="186">
        <f t="shared" si="1"/>
        <v>0</v>
      </c>
      <c r="J42" s="185"/>
      <c r="K42" s="186">
        <f t="shared" si="2"/>
        <v>0</v>
      </c>
      <c r="L42" s="186">
        <v>21</v>
      </c>
      <c r="M42" s="186">
        <f t="shared" si="3"/>
        <v>0</v>
      </c>
      <c r="N42" s="184">
        <v>0</v>
      </c>
      <c r="O42" s="184">
        <f t="shared" si="4"/>
        <v>0</v>
      </c>
      <c r="P42" s="184">
        <v>0</v>
      </c>
      <c r="Q42" s="184">
        <f t="shared" si="5"/>
        <v>0</v>
      </c>
      <c r="R42" s="186"/>
      <c r="S42" s="186" t="s">
        <v>335</v>
      </c>
      <c r="T42" s="187" t="s">
        <v>336</v>
      </c>
      <c r="U42" s="158">
        <v>0</v>
      </c>
      <c r="V42" s="158">
        <f t="shared" si="6"/>
        <v>0</v>
      </c>
      <c r="W42" s="158"/>
      <c r="X42" s="158" t="s">
        <v>173</v>
      </c>
      <c r="Y42" s="158" t="s">
        <v>174</v>
      </c>
      <c r="Z42" s="147"/>
      <c r="AA42" s="147"/>
      <c r="AB42" s="147"/>
      <c r="AC42" s="147"/>
      <c r="AD42" s="147"/>
      <c r="AE42" s="147"/>
      <c r="AF42" s="147"/>
      <c r="AG42" s="147" t="s">
        <v>1099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81">
        <v>35</v>
      </c>
      <c r="B43" s="182" t="s">
        <v>1164</v>
      </c>
      <c r="C43" s="193" t="s">
        <v>1392</v>
      </c>
      <c r="D43" s="183" t="s">
        <v>1162</v>
      </c>
      <c r="E43" s="184">
        <v>10</v>
      </c>
      <c r="F43" s="185"/>
      <c r="G43" s="186">
        <f t="shared" si="0"/>
        <v>0</v>
      </c>
      <c r="H43" s="185"/>
      <c r="I43" s="186">
        <f t="shared" si="1"/>
        <v>0</v>
      </c>
      <c r="J43" s="185"/>
      <c r="K43" s="186">
        <f t="shared" si="2"/>
        <v>0</v>
      </c>
      <c r="L43" s="186">
        <v>21</v>
      </c>
      <c r="M43" s="186">
        <f t="shared" si="3"/>
        <v>0</v>
      </c>
      <c r="N43" s="184">
        <v>0</v>
      </c>
      <c r="O43" s="184">
        <f t="shared" si="4"/>
        <v>0</v>
      </c>
      <c r="P43" s="184">
        <v>0</v>
      </c>
      <c r="Q43" s="184">
        <f t="shared" si="5"/>
        <v>0</v>
      </c>
      <c r="R43" s="186"/>
      <c r="S43" s="186" t="s">
        <v>335</v>
      </c>
      <c r="T43" s="187" t="s">
        <v>336</v>
      </c>
      <c r="U43" s="158">
        <v>0</v>
      </c>
      <c r="V43" s="158">
        <f t="shared" si="6"/>
        <v>0</v>
      </c>
      <c r="W43" s="158"/>
      <c r="X43" s="158" t="s">
        <v>173</v>
      </c>
      <c r="Y43" s="158" t="s">
        <v>174</v>
      </c>
      <c r="Z43" s="147"/>
      <c r="AA43" s="147"/>
      <c r="AB43" s="147"/>
      <c r="AC43" s="147"/>
      <c r="AD43" s="147"/>
      <c r="AE43" s="147"/>
      <c r="AF43" s="147"/>
      <c r="AG43" s="147" t="s">
        <v>1099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1">
        <v>36</v>
      </c>
      <c r="B44" s="182" t="s">
        <v>1165</v>
      </c>
      <c r="C44" s="193" t="s">
        <v>1393</v>
      </c>
      <c r="D44" s="183" t="s">
        <v>1162</v>
      </c>
      <c r="E44" s="184">
        <v>11</v>
      </c>
      <c r="F44" s="185"/>
      <c r="G44" s="186">
        <f t="shared" si="0"/>
        <v>0</v>
      </c>
      <c r="H44" s="185"/>
      <c r="I44" s="186">
        <f t="shared" si="1"/>
        <v>0</v>
      </c>
      <c r="J44" s="185"/>
      <c r="K44" s="186">
        <f t="shared" si="2"/>
        <v>0</v>
      </c>
      <c r="L44" s="186">
        <v>21</v>
      </c>
      <c r="M44" s="186">
        <f t="shared" si="3"/>
        <v>0</v>
      </c>
      <c r="N44" s="184">
        <v>0</v>
      </c>
      <c r="O44" s="184">
        <f t="shared" si="4"/>
        <v>0</v>
      </c>
      <c r="P44" s="184">
        <v>0</v>
      </c>
      <c r="Q44" s="184">
        <f t="shared" si="5"/>
        <v>0</v>
      </c>
      <c r="R44" s="186"/>
      <c r="S44" s="186" t="s">
        <v>335</v>
      </c>
      <c r="T44" s="187" t="s">
        <v>336</v>
      </c>
      <c r="U44" s="158">
        <v>0</v>
      </c>
      <c r="V44" s="158">
        <f t="shared" si="6"/>
        <v>0</v>
      </c>
      <c r="W44" s="158"/>
      <c r="X44" s="158" t="s">
        <v>173</v>
      </c>
      <c r="Y44" s="158" t="s">
        <v>174</v>
      </c>
      <c r="Z44" s="147"/>
      <c r="AA44" s="147"/>
      <c r="AB44" s="147"/>
      <c r="AC44" s="147"/>
      <c r="AD44" s="147"/>
      <c r="AE44" s="147"/>
      <c r="AF44" s="147"/>
      <c r="AG44" s="147" t="s">
        <v>1099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81">
        <v>37</v>
      </c>
      <c r="B45" s="182" t="s">
        <v>1166</v>
      </c>
      <c r="C45" s="193" t="s">
        <v>1394</v>
      </c>
      <c r="D45" s="183" t="s">
        <v>1162</v>
      </c>
      <c r="E45" s="184">
        <v>10</v>
      </c>
      <c r="F45" s="185"/>
      <c r="G45" s="186">
        <f t="shared" si="0"/>
        <v>0</v>
      </c>
      <c r="H45" s="185"/>
      <c r="I45" s="186">
        <f t="shared" si="1"/>
        <v>0</v>
      </c>
      <c r="J45" s="185"/>
      <c r="K45" s="186">
        <f t="shared" si="2"/>
        <v>0</v>
      </c>
      <c r="L45" s="186">
        <v>21</v>
      </c>
      <c r="M45" s="186">
        <f t="shared" si="3"/>
        <v>0</v>
      </c>
      <c r="N45" s="184">
        <v>0</v>
      </c>
      <c r="O45" s="184">
        <f t="shared" si="4"/>
        <v>0</v>
      </c>
      <c r="P45" s="184">
        <v>0</v>
      </c>
      <c r="Q45" s="184">
        <f t="shared" si="5"/>
        <v>0</v>
      </c>
      <c r="R45" s="186"/>
      <c r="S45" s="186" t="s">
        <v>335</v>
      </c>
      <c r="T45" s="187" t="s">
        <v>336</v>
      </c>
      <c r="U45" s="158">
        <v>0</v>
      </c>
      <c r="V45" s="158">
        <f t="shared" si="6"/>
        <v>0</v>
      </c>
      <c r="W45" s="158"/>
      <c r="X45" s="158" t="s">
        <v>173</v>
      </c>
      <c r="Y45" s="158" t="s">
        <v>174</v>
      </c>
      <c r="Z45" s="147"/>
      <c r="AA45" s="147"/>
      <c r="AB45" s="147"/>
      <c r="AC45" s="147"/>
      <c r="AD45" s="147"/>
      <c r="AE45" s="147"/>
      <c r="AF45" s="147"/>
      <c r="AG45" s="147" t="s">
        <v>1099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1">
        <v>38</v>
      </c>
      <c r="B46" s="182" t="s">
        <v>1167</v>
      </c>
      <c r="C46" s="193" t="s">
        <v>1168</v>
      </c>
      <c r="D46" s="183" t="s">
        <v>1162</v>
      </c>
      <c r="E46" s="184">
        <v>1</v>
      </c>
      <c r="F46" s="185"/>
      <c r="G46" s="186">
        <f t="shared" si="0"/>
        <v>0</v>
      </c>
      <c r="H46" s="185"/>
      <c r="I46" s="186">
        <f t="shared" si="1"/>
        <v>0</v>
      </c>
      <c r="J46" s="185"/>
      <c r="K46" s="186">
        <f t="shared" si="2"/>
        <v>0</v>
      </c>
      <c r="L46" s="186">
        <v>21</v>
      </c>
      <c r="M46" s="186">
        <f t="shared" si="3"/>
        <v>0</v>
      </c>
      <c r="N46" s="184">
        <v>0</v>
      </c>
      <c r="O46" s="184">
        <f t="shared" si="4"/>
        <v>0</v>
      </c>
      <c r="P46" s="184">
        <v>0</v>
      </c>
      <c r="Q46" s="184">
        <f t="shared" si="5"/>
        <v>0</v>
      </c>
      <c r="R46" s="186"/>
      <c r="S46" s="186" t="s">
        <v>335</v>
      </c>
      <c r="T46" s="187" t="s">
        <v>336</v>
      </c>
      <c r="U46" s="158">
        <v>0</v>
      </c>
      <c r="V46" s="158">
        <f t="shared" si="6"/>
        <v>0</v>
      </c>
      <c r="W46" s="158"/>
      <c r="X46" s="158" t="s">
        <v>173</v>
      </c>
      <c r="Y46" s="158" t="s">
        <v>174</v>
      </c>
      <c r="Z46" s="147"/>
      <c r="AA46" s="147"/>
      <c r="AB46" s="147"/>
      <c r="AC46" s="147"/>
      <c r="AD46" s="147"/>
      <c r="AE46" s="147"/>
      <c r="AF46" s="147"/>
      <c r="AG46" s="147" t="s">
        <v>1099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1">
        <v>39</v>
      </c>
      <c r="B47" s="182" t="s">
        <v>1169</v>
      </c>
      <c r="C47" s="193" t="s">
        <v>1170</v>
      </c>
      <c r="D47" s="183"/>
      <c r="E47" s="184">
        <v>0</v>
      </c>
      <c r="F47" s="185"/>
      <c r="G47" s="186">
        <f t="shared" si="0"/>
        <v>0</v>
      </c>
      <c r="H47" s="185"/>
      <c r="I47" s="186">
        <f t="shared" si="1"/>
        <v>0</v>
      </c>
      <c r="J47" s="185"/>
      <c r="K47" s="186">
        <f t="shared" si="2"/>
        <v>0</v>
      </c>
      <c r="L47" s="186">
        <v>21</v>
      </c>
      <c r="M47" s="186">
        <f t="shared" si="3"/>
        <v>0</v>
      </c>
      <c r="N47" s="184">
        <v>0</v>
      </c>
      <c r="O47" s="184">
        <f t="shared" si="4"/>
        <v>0</v>
      </c>
      <c r="P47" s="184">
        <v>0</v>
      </c>
      <c r="Q47" s="184">
        <f t="shared" si="5"/>
        <v>0</v>
      </c>
      <c r="R47" s="186"/>
      <c r="S47" s="186" t="s">
        <v>335</v>
      </c>
      <c r="T47" s="187" t="s">
        <v>336</v>
      </c>
      <c r="U47" s="158">
        <v>0</v>
      </c>
      <c r="V47" s="158">
        <f t="shared" si="6"/>
        <v>0</v>
      </c>
      <c r="W47" s="158"/>
      <c r="X47" s="158" t="s">
        <v>173</v>
      </c>
      <c r="Y47" s="158" t="s">
        <v>174</v>
      </c>
      <c r="Z47" s="147"/>
      <c r="AA47" s="147"/>
      <c r="AB47" s="147"/>
      <c r="AC47" s="147"/>
      <c r="AD47" s="147"/>
      <c r="AE47" s="147"/>
      <c r="AF47" s="147"/>
      <c r="AG47" s="147" t="s">
        <v>1099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81">
        <v>40</v>
      </c>
      <c r="B48" s="182" t="s">
        <v>1171</v>
      </c>
      <c r="C48" s="193" t="s">
        <v>1172</v>
      </c>
      <c r="D48" s="183" t="s">
        <v>1162</v>
      </c>
      <c r="E48" s="184">
        <v>1</v>
      </c>
      <c r="F48" s="185"/>
      <c r="G48" s="186">
        <f t="shared" si="0"/>
        <v>0</v>
      </c>
      <c r="H48" s="185"/>
      <c r="I48" s="186">
        <f t="shared" si="1"/>
        <v>0</v>
      </c>
      <c r="J48" s="185"/>
      <c r="K48" s="186">
        <f t="shared" si="2"/>
        <v>0</v>
      </c>
      <c r="L48" s="186">
        <v>21</v>
      </c>
      <c r="M48" s="186">
        <f t="shared" si="3"/>
        <v>0</v>
      </c>
      <c r="N48" s="184">
        <v>0</v>
      </c>
      <c r="O48" s="184">
        <f t="shared" si="4"/>
        <v>0</v>
      </c>
      <c r="P48" s="184">
        <v>0</v>
      </c>
      <c r="Q48" s="184">
        <f t="shared" si="5"/>
        <v>0</v>
      </c>
      <c r="R48" s="186"/>
      <c r="S48" s="186" t="s">
        <v>335</v>
      </c>
      <c r="T48" s="187" t="s">
        <v>336</v>
      </c>
      <c r="U48" s="158">
        <v>0</v>
      </c>
      <c r="V48" s="158">
        <f t="shared" si="6"/>
        <v>0</v>
      </c>
      <c r="W48" s="158"/>
      <c r="X48" s="158" t="s">
        <v>173</v>
      </c>
      <c r="Y48" s="158" t="s">
        <v>174</v>
      </c>
      <c r="Z48" s="147"/>
      <c r="AA48" s="147"/>
      <c r="AB48" s="147"/>
      <c r="AC48" s="147"/>
      <c r="AD48" s="147"/>
      <c r="AE48" s="147"/>
      <c r="AF48" s="147"/>
      <c r="AG48" s="147" t="s">
        <v>1099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81">
        <v>41</v>
      </c>
      <c r="B49" s="182" t="s">
        <v>1173</v>
      </c>
      <c r="C49" s="193" t="s">
        <v>1174</v>
      </c>
      <c r="D49" s="183" t="s">
        <v>1162</v>
      </c>
      <c r="E49" s="184">
        <v>29</v>
      </c>
      <c r="F49" s="185"/>
      <c r="G49" s="186">
        <f t="shared" si="0"/>
        <v>0</v>
      </c>
      <c r="H49" s="185"/>
      <c r="I49" s="186">
        <f t="shared" si="1"/>
        <v>0</v>
      </c>
      <c r="J49" s="185"/>
      <c r="K49" s="186">
        <f t="shared" si="2"/>
        <v>0</v>
      </c>
      <c r="L49" s="186">
        <v>21</v>
      </c>
      <c r="M49" s="186">
        <f t="shared" si="3"/>
        <v>0</v>
      </c>
      <c r="N49" s="184">
        <v>0</v>
      </c>
      <c r="O49" s="184">
        <f t="shared" si="4"/>
        <v>0</v>
      </c>
      <c r="P49" s="184">
        <v>0</v>
      </c>
      <c r="Q49" s="184">
        <f t="shared" si="5"/>
        <v>0</v>
      </c>
      <c r="R49" s="186"/>
      <c r="S49" s="186" t="s">
        <v>335</v>
      </c>
      <c r="T49" s="187" t="s">
        <v>336</v>
      </c>
      <c r="U49" s="158">
        <v>0</v>
      </c>
      <c r="V49" s="158">
        <f t="shared" si="6"/>
        <v>0</v>
      </c>
      <c r="W49" s="158"/>
      <c r="X49" s="158" t="s">
        <v>173</v>
      </c>
      <c r="Y49" s="158" t="s">
        <v>174</v>
      </c>
      <c r="Z49" s="147"/>
      <c r="AA49" s="147"/>
      <c r="AB49" s="147"/>
      <c r="AC49" s="147"/>
      <c r="AD49" s="147"/>
      <c r="AE49" s="147"/>
      <c r="AF49" s="147"/>
      <c r="AG49" s="147" t="s">
        <v>1099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1">
        <v>42</v>
      </c>
      <c r="B50" s="182" t="s">
        <v>1175</v>
      </c>
      <c r="C50" s="193" t="s">
        <v>1176</v>
      </c>
      <c r="D50" s="183"/>
      <c r="E50" s="184">
        <v>0</v>
      </c>
      <c r="F50" s="185"/>
      <c r="G50" s="186">
        <f t="shared" si="0"/>
        <v>0</v>
      </c>
      <c r="H50" s="185"/>
      <c r="I50" s="186">
        <f t="shared" si="1"/>
        <v>0</v>
      </c>
      <c r="J50" s="185"/>
      <c r="K50" s="186">
        <f t="shared" si="2"/>
        <v>0</v>
      </c>
      <c r="L50" s="186">
        <v>21</v>
      </c>
      <c r="M50" s="186">
        <f t="shared" si="3"/>
        <v>0</v>
      </c>
      <c r="N50" s="184">
        <v>0</v>
      </c>
      <c r="O50" s="184">
        <f t="shared" si="4"/>
        <v>0</v>
      </c>
      <c r="P50" s="184">
        <v>0</v>
      </c>
      <c r="Q50" s="184">
        <f t="shared" si="5"/>
        <v>0</v>
      </c>
      <c r="R50" s="186"/>
      <c r="S50" s="186" t="s">
        <v>335</v>
      </c>
      <c r="T50" s="187" t="s">
        <v>336</v>
      </c>
      <c r="U50" s="158">
        <v>0</v>
      </c>
      <c r="V50" s="158">
        <f t="shared" si="6"/>
        <v>0</v>
      </c>
      <c r="W50" s="158"/>
      <c r="X50" s="158" t="s">
        <v>248</v>
      </c>
      <c r="Y50" s="158" t="s">
        <v>174</v>
      </c>
      <c r="Z50" s="147"/>
      <c r="AA50" s="147"/>
      <c r="AB50" s="147"/>
      <c r="AC50" s="147"/>
      <c r="AD50" s="147"/>
      <c r="AE50" s="147"/>
      <c r="AF50" s="147"/>
      <c r="AG50" s="147" t="s">
        <v>944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43</v>
      </c>
      <c r="B51" s="175" t="s">
        <v>1177</v>
      </c>
      <c r="C51" s="191" t="s">
        <v>1178</v>
      </c>
      <c r="D51" s="176" t="s">
        <v>899</v>
      </c>
      <c r="E51" s="177">
        <v>24</v>
      </c>
      <c r="F51" s="178"/>
      <c r="G51" s="179">
        <f t="shared" si="0"/>
        <v>0</v>
      </c>
      <c r="H51" s="178"/>
      <c r="I51" s="179">
        <f t="shared" si="1"/>
        <v>0</v>
      </c>
      <c r="J51" s="178"/>
      <c r="K51" s="179">
        <f t="shared" si="2"/>
        <v>0</v>
      </c>
      <c r="L51" s="179">
        <v>21</v>
      </c>
      <c r="M51" s="179">
        <f t="shared" si="3"/>
        <v>0</v>
      </c>
      <c r="N51" s="177">
        <v>0</v>
      </c>
      <c r="O51" s="177">
        <f t="shared" si="4"/>
        <v>0</v>
      </c>
      <c r="P51" s="177">
        <v>0</v>
      </c>
      <c r="Q51" s="177">
        <f t="shared" si="5"/>
        <v>0</v>
      </c>
      <c r="R51" s="179"/>
      <c r="S51" s="179" t="s">
        <v>335</v>
      </c>
      <c r="T51" s="180" t="s">
        <v>336</v>
      </c>
      <c r="U51" s="158">
        <v>0</v>
      </c>
      <c r="V51" s="158">
        <f t="shared" si="6"/>
        <v>0</v>
      </c>
      <c r="W51" s="158"/>
      <c r="X51" s="158" t="s">
        <v>173</v>
      </c>
      <c r="Y51" s="158" t="s">
        <v>174</v>
      </c>
      <c r="Z51" s="147"/>
      <c r="AA51" s="147"/>
      <c r="AB51" s="147"/>
      <c r="AC51" s="147"/>
      <c r="AD51" s="147"/>
      <c r="AE51" s="147"/>
      <c r="AF51" s="147"/>
      <c r="AG51" s="147" t="s">
        <v>1099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67" t="s">
        <v>1179</v>
      </c>
      <c r="D52" s="268"/>
      <c r="E52" s="268"/>
      <c r="F52" s="268"/>
      <c r="G52" s="26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1180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1">
        <v>44</v>
      </c>
      <c r="B53" s="182" t="s">
        <v>1181</v>
      </c>
      <c r="C53" s="193" t="s">
        <v>1182</v>
      </c>
      <c r="D53" s="183" t="s">
        <v>899</v>
      </c>
      <c r="E53" s="184">
        <v>32</v>
      </c>
      <c r="F53" s="185"/>
      <c r="G53" s="186">
        <f t="shared" ref="G53:G63" si="7">ROUND(E53*F53,2)</f>
        <v>0</v>
      </c>
      <c r="H53" s="185"/>
      <c r="I53" s="186">
        <f t="shared" ref="I53:I63" si="8">ROUND(E53*H53,2)</f>
        <v>0</v>
      </c>
      <c r="J53" s="185"/>
      <c r="K53" s="186">
        <f t="shared" ref="K53:K63" si="9">ROUND(E53*J53,2)</f>
        <v>0</v>
      </c>
      <c r="L53" s="186">
        <v>21</v>
      </c>
      <c r="M53" s="186">
        <f t="shared" ref="M53:M63" si="10">G53*(1+L53/100)</f>
        <v>0</v>
      </c>
      <c r="N53" s="184">
        <v>0</v>
      </c>
      <c r="O53" s="184">
        <f t="shared" ref="O53:O63" si="11">ROUND(E53*N53,2)</f>
        <v>0</v>
      </c>
      <c r="P53" s="184">
        <v>0</v>
      </c>
      <c r="Q53" s="184">
        <f t="shared" ref="Q53:Q63" si="12">ROUND(E53*P53,2)</f>
        <v>0</v>
      </c>
      <c r="R53" s="186"/>
      <c r="S53" s="186" t="s">
        <v>335</v>
      </c>
      <c r="T53" s="187" t="s">
        <v>336</v>
      </c>
      <c r="U53" s="158">
        <v>0</v>
      </c>
      <c r="V53" s="158">
        <f t="shared" ref="V53:V63" si="13">ROUND(E53*U53,2)</f>
        <v>0</v>
      </c>
      <c r="W53" s="158"/>
      <c r="X53" s="158" t="s">
        <v>173</v>
      </c>
      <c r="Y53" s="158" t="s">
        <v>174</v>
      </c>
      <c r="Z53" s="147"/>
      <c r="AA53" s="147"/>
      <c r="AB53" s="147"/>
      <c r="AC53" s="147"/>
      <c r="AD53" s="147"/>
      <c r="AE53" s="147"/>
      <c r="AF53" s="147"/>
      <c r="AG53" s="147" t="s">
        <v>1099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1">
        <v>45</v>
      </c>
      <c r="B54" s="182" t="s">
        <v>84</v>
      </c>
      <c r="C54" s="193" t="s">
        <v>1183</v>
      </c>
      <c r="D54" s="183"/>
      <c r="E54" s="184">
        <v>0</v>
      </c>
      <c r="F54" s="185"/>
      <c r="G54" s="186">
        <f t="shared" si="7"/>
        <v>0</v>
      </c>
      <c r="H54" s="185"/>
      <c r="I54" s="186">
        <f t="shared" si="8"/>
        <v>0</v>
      </c>
      <c r="J54" s="185"/>
      <c r="K54" s="186">
        <f t="shared" si="9"/>
        <v>0</v>
      </c>
      <c r="L54" s="186">
        <v>21</v>
      </c>
      <c r="M54" s="186">
        <f t="shared" si="10"/>
        <v>0</v>
      </c>
      <c r="N54" s="184">
        <v>0</v>
      </c>
      <c r="O54" s="184">
        <f t="shared" si="11"/>
        <v>0</v>
      </c>
      <c r="P54" s="184">
        <v>0</v>
      </c>
      <c r="Q54" s="184">
        <f t="shared" si="12"/>
        <v>0</v>
      </c>
      <c r="R54" s="186"/>
      <c r="S54" s="186" t="s">
        <v>335</v>
      </c>
      <c r="T54" s="187" t="s">
        <v>336</v>
      </c>
      <c r="U54" s="158">
        <v>0</v>
      </c>
      <c r="V54" s="158">
        <f t="shared" si="13"/>
        <v>0</v>
      </c>
      <c r="W54" s="158"/>
      <c r="X54" s="158" t="s">
        <v>248</v>
      </c>
      <c r="Y54" s="158" t="s">
        <v>174</v>
      </c>
      <c r="Z54" s="147"/>
      <c r="AA54" s="147"/>
      <c r="AB54" s="147"/>
      <c r="AC54" s="147"/>
      <c r="AD54" s="147"/>
      <c r="AE54" s="147"/>
      <c r="AF54" s="147"/>
      <c r="AG54" s="147" t="s">
        <v>944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1">
        <v>46</v>
      </c>
      <c r="B55" s="182" t="s">
        <v>1184</v>
      </c>
      <c r="C55" s="193" t="s">
        <v>1185</v>
      </c>
      <c r="D55" s="183" t="s">
        <v>1098</v>
      </c>
      <c r="E55" s="184">
        <v>4</v>
      </c>
      <c r="F55" s="185"/>
      <c r="G55" s="186">
        <f t="shared" si="7"/>
        <v>0</v>
      </c>
      <c r="H55" s="185"/>
      <c r="I55" s="186">
        <f t="shared" si="8"/>
        <v>0</v>
      </c>
      <c r="J55" s="185"/>
      <c r="K55" s="186">
        <f t="shared" si="9"/>
        <v>0</v>
      </c>
      <c r="L55" s="186">
        <v>21</v>
      </c>
      <c r="M55" s="186">
        <f t="shared" si="10"/>
        <v>0</v>
      </c>
      <c r="N55" s="184">
        <v>0</v>
      </c>
      <c r="O55" s="184">
        <f t="shared" si="11"/>
        <v>0</v>
      </c>
      <c r="P55" s="184">
        <v>0</v>
      </c>
      <c r="Q55" s="184">
        <f t="shared" si="12"/>
        <v>0</v>
      </c>
      <c r="R55" s="186"/>
      <c r="S55" s="186" t="s">
        <v>335</v>
      </c>
      <c r="T55" s="187" t="s">
        <v>336</v>
      </c>
      <c r="U55" s="158">
        <v>0</v>
      </c>
      <c r="V55" s="158">
        <f t="shared" si="13"/>
        <v>0</v>
      </c>
      <c r="W55" s="158"/>
      <c r="X55" s="158" t="s">
        <v>173</v>
      </c>
      <c r="Y55" s="158" t="s">
        <v>174</v>
      </c>
      <c r="Z55" s="147"/>
      <c r="AA55" s="147"/>
      <c r="AB55" s="147"/>
      <c r="AC55" s="147"/>
      <c r="AD55" s="147"/>
      <c r="AE55" s="147"/>
      <c r="AF55" s="147"/>
      <c r="AG55" s="147" t="s">
        <v>1099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1">
        <v>47</v>
      </c>
      <c r="B56" s="182" t="s">
        <v>1186</v>
      </c>
      <c r="C56" s="193" t="s">
        <v>1187</v>
      </c>
      <c r="D56" s="183" t="s">
        <v>1098</v>
      </c>
      <c r="E56" s="184">
        <v>4</v>
      </c>
      <c r="F56" s="185"/>
      <c r="G56" s="186">
        <f t="shared" si="7"/>
        <v>0</v>
      </c>
      <c r="H56" s="185"/>
      <c r="I56" s="186">
        <f t="shared" si="8"/>
        <v>0</v>
      </c>
      <c r="J56" s="185"/>
      <c r="K56" s="186">
        <f t="shared" si="9"/>
        <v>0</v>
      </c>
      <c r="L56" s="186">
        <v>21</v>
      </c>
      <c r="M56" s="186">
        <f t="shared" si="10"/>
        <v>0</v>
      </c>
      <c r="N56" s="184">
        <v>0</v>
      </c>
      <c r="O56" s="184">
        <f t="shared" si="11"/>
        <v>0</v>
      </c>
      <c r="P56" s="184">
        <v>0</v>
      </c>
      <c r="Q56" s="184">
        <f t="shared" si="12"/>
        <v>0</v>
      </c>
      <c r="R56" s="186"/>
      <c r="S56" s="186" t="s">
        <v>335</v>
      </c>
      <c r="T56" s="187" t="s">
        <v>336</v>
      </c>
      <c r="U56" s="158">
        <v>0</v>
      </c>
      <c r="V56" s="158">
        <f t="shared" si="13"/>
        <v>0</v>
      </c>
      <c r="W56" s="158"/>
      <c r="X56" s="158" t="s">
        <v>173</v>
      </c>
      <c r="Y56" s="158" t="s">
        <v>174</v>
      </c>
      <c r="Z56" s="147"/>
      <c r="AA56" s="147"/>
      <c r="AB56" s="147"/>
      <c r="AC56" s="147"/>
      <c r="AD56" s="147"/>
      <c r="AE56" s="147"/>
      <c r="AF56" s="147"/>
      <c r="AG56" s="147" t="s">
        <v>1099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1">
        <v>48</v>
      </c>
      <c r="B57" s="182" t="s">
        <v>1188</v>
      </c>
      <c r="C57" s="193" t="s">
        <v>1395</v>
      </c>
      <c r="D57" s="183" t="s">
        <v>226</v>
      </c>
      <c r="E57" s="184">
        <v>5</v>
      </c>
      <c r="F57" s="185"/>
      <c r="G57" s="186">
        <f t="shared" si="7"/>
        <v>0</v>
      </c>
      <c r="H57" s="185"/>
      <c r="I57" s="186">
        <f t="shared" si="8"/>
        <v>0</v>
      </c>
      <c r="J57" s="185"/>
      <c r="K57" s="186">
        <f t="shared" si="9"/>
        <v>0</v>
      </c>
      <c r="L57" s="186">
        <v>21</v>
      </c>
      <c r="M57" s="186">
        <f t="shared" si="10"/>
        <v>0</v>
      </c>
      <c r="N57" s="184">
        <v>0</v>
      </c>
      <c r="O57" s="184">
        <f t="shared" si="11"/>
        <v>0</v>
      </c>
      <c r="P57" s="184">
        <v>0</v>
      </c>
      <c r="Q57" s="184">
        <f t="shared" si="12"/>
        <v>0</v>
      </c>
      <c r="R57" s="186"/>
      <c r="S57" s="186" t="s">
        <v>335</v>
      </c>
      <c r="T57" s="187" t="s">
        <v>336</v>
      </c>
      <c r="U57" s="158">
        <v>0</v>
      </c>
      <c r="V57" s="158">
        <f t="shared" si="13"/>
        <v>0</v>
      </c>
      <c r="W57" s="158"/>
      <c r="X57" s="158" t="s">
        <v>173</v>
      </c>
      <c r="Y57" s="158" t="s">
        <v>174</v>
      </c>
      <c r="Z57" s="147"/>
      <c r="AA57" s="147"/>
      <c r="AB57" s="147"/>
      <c r="AC57" s="147"/>
      <c r="AD57" s="147"/>
      <c r="AE57" s="147"/>
      <c r="AF57" s="147"/>
      <c r="AG57" s="147" t="s">
        <v>1099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81">
        <v>49</v>
      </c>
      <c r="B58" s="182" t="s">
        <v>1189</v>
      </c>
      <c r="C58" s="193" t="s">
        <v>1190</v>
      </c>
      <c r="D58" s="183" t="s">
        <v>1098</v>
      </c>
      <c r="E58" s="184">
        <v>10</v>
      </c>
      <c r="F58" s="185"/>
      <c r="G58" s="186">
        <f t="shared" si="7"/>
        <v>0</v>
      </c>
      <c r="H58" s="185"/>
      <c r="I58" s="186">
        <f t="shared" si="8"/>
        <v>0</v>
      </c>
      <c r="J58" s="185"/>
      <c r="K58" s="186">
        <f t="shared" si="9"/>
        <v>0</v>
      </c>
      <c r="L58" s="186">
        <v>21</v>
      </c>
      <c r="M58" s="186">
        <f t="shared" si="10"/>
        <v>0</v>
      </c>
      <c r="N58" s="184">
        <v>0</v>
      </c>
      <c r="O58" s="184">
        <f t="shared" si="11"/>
        <v>0</v>
      </c>
      <c r="P58" s="184">
        <v>0</v>
      </c>
      <c r="Q58" s="184">
        <f t="shared" si="12"/>
        <v>0</v>
      </c>
      <c r="R58" s="186"/>
      <c r="S58" s="186" t="s">
        <v>335</v>
      </c>
      <c r="T58" s="187" t="s">
        <v>336</v>
      </c>
      <c r="U58" s="158">
        <v>0</v>
      </c>
      <c r="V58" s="158">
        <f t="shared" si="13"/>
        <v>0</v>
      </c>
      <c r="W58" s="158"/>
      <c r="X58" s="158" t="s">
        <v>173</v>
      </c>
      <c r="Y58" s="158" t="s">
        <v>174</v>
      </c>
      <c r="Z58" s="147"/>
      <c r="AA58" s="147"/>
      <c r="AB58" s="147"/>
      <c r="AC58" s="147"/>
      <c r="AD58" s="147"/>
      <c r="AE58" s="147"/>
      <c r="AF58" s="147"/>
      <c r="AG58" s="147" t="s">
        <v>1099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1">
        <v>50</v>
      </c>
      <c r="B59" s="182" t="s">
        <v>1191</v>
      </c>
      <c r="C59" s="193" t="s">
        <v>1192</v>
      </c>
      <c r="D59" s="183" t="s">
        <v>226</v>
      </c>
      <c r="E59" s="184">
        <v>15</v>
      </c>
      <c r="F59" s="185"/>
      <c r="G59" s="186">
        <f t="shared" si="7"/>
        <v>0</v>
      </c>
      <c r="H59" s="185"/>
      <c r="I59" s="186">
        <f t="shared" si="8"/>
        <v>0</v>
      </c>
      <c r="J59" s="185"/>
      <c r="K59" s="186">
        <f t="shared" si="9"/>
        <v>0</v>
      </c>
      <c r="L59" s="186">
        <v>21</v>
      </c>
      <c r="M59" s="186">
        <f t="shared" si="10"/>
        <v>0</v>
      </c>
      <c r="N59" s="184">
        <v>0</v>
      </c>
      <c r="O59" s="184">
        <f t="shared" si="11"/>
        <v>0</v>
      </c>
      <c r="P59" s="184">
        <v>0</v>
      </c>
      <c r="Q59" s="184">
        <f t="shared" si="12"/>
        <v>0</v>
      </c>
      <c r="R59" s="186"/>
      <c r="S59" s="186" t="s">
        <v>335</v>
      </c>
      <c r="T59" s="187" t="s">
        <v>336</v>
      </c>
      <c r="U59" s="158">
        <v>0</v>
      </c>
      <c r="V59" s="158">
        <f t="shared" si="13"/>
        <v>0</v>
      </c>
      <c r="W59" s="158"/>
      <c r="X59" s="158" t="s">
        <v>173</v>
      </c>
      <c r="Y59" s="158" t="s">
        <v>174</v>
      </c>
      <c r="Z59" s="147"/>
      <c r="AA59" s="147"/>
      <c r="AB59" s="147"/>
      <c r="AC59" s="147"/>
      <c r="AD59" s="147"/>
      <c r="AE59" s="147"/>
      <c r="AF59" s="147"/>
      <c r="AG59" s="147" t="s">
        <v>1099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81">
        <v>51</v>
      </c>
      <c r="B60" s="182" t="s">
        <v>1193</v>
      </c>
      <c r="C60" s="193" t="s">
        <v>1194</v>
      </c>
      <c r="D60" s="183" t="s">
        <v>1098</v>
      </c>
      <c r="E60" s="184">
        <v>1</v>
      </c>
      <c r="F60" s="185"/>
      <c r="G60" s="186">
        <f t="shared" si="7"/>
        <v>0</v>
      </c>
      <c r="H60" s="185"/>
      <c r="I60" s="186">
        <f t="shared" si="8"/>
        <v>0</v>
      </c>
      <c r="J60" s="185"/>
      <c r="K60" s="186">
        <f t="shared" si="9"/>
        <v>0</v>
      </c>
      <c r="L60" s="186">
        <v>21</v>
      </c>
      <c r="M60" s="186">
        <f t="shared" si="10"/>
        <v>0</v>
      </c>
      <c r="N60" s="184">
        <v>0</v>
      </c>
      <c r="O60" s="184">
        <f t="shared" si="11"/>
        <v>0</v>
      </c>
      <c r="P60" s="184">
        <v>0</v>
      </c>
      <c r="Q60" s="184">
        <f t="shared" si="12"/>
        <v>0</v>
      </c>
      <c r="R60" s="186"/>
      <c r="S60" s="186" t="s">
        <v>335</v>
      </c>
      <c r="T60" s="187" t="s">
        <v>336</v>
      </c>
      <c r="U60" s="158">
        <v>0</v>
      </c>
      <c r="V60" s="158">
        <f t="shared" si="13"/>
        <v>0</v>
      </c>
      <c r="W60" s="158"/>
      <c r="X60" s="158" t="s">
        <v>173</v>
      </c>
      <c r="Y60" s="158" t="s">
        <v>174</v>
      </c>
      <c r="Z60" s="147"/>
      <c r="AA60" s="147"/>
      <c r="AB60" s="147"/>
      <c r="AC60" s="147"/>
      <c r="AD60" s="147"/>
      <c r="AE60" s="147"/>
      <c r="AF60" s="147"/>
      <c r="AG60" s="147" t="s">
        <v>1099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1">
        <v>52</v>
      </c>
      <c r="B61" s="182" t="s">
        <v>1195</v>
      </c>
      <c r="C61" s="193" t="s">
        <v>1196</v>
      </c>
      <c r="D61" s="183" t="s">
        <v>1098</v>
      </c>
      <c r="E61" s="184">
        <v>1</v>
      </c>
      <c r="F61" s="185"/>
      <c r="G61" s="186">
        <f t="shared" si="7"/>
        <v>0</v>
      </c>
      <c r="H61" s="185"/>
      <c r="I61" s="186">
        <f t="shared" si="8"/>
        <v>0</v>
      </c>
      <c r="J61" s="185"/>
      <c r="K61" s="186">
        <f t="shared" si="9"/>
        <v>0</v>
      </c>
      <c r="L61" s="186">
        <v>21</v>
      </c>
      <c r="M61" s="186">
        <f t="shared" si="10"/>
        <v>0</v>
      </c>
      <c r="N61" s="184">
        <v>0</v>
      </c>
      <c r="O61" s="184">
        <f t="shared" si="11"/>
        <v>0</v>
      </c>
      <c r="P61" s="184">
        <v>0</v>
      </c>
      <c r="Q61" s="184">
        <f t="shared" si="12"/>
        <v>0</v>
      </c>
      <c r="R61" s="186"/>
      <c r="S61" s="186" t="s">
        <v>335</v>
      </c>
      <c r="T61" s="187" t="s">
        <v>336</v>
      </c>
      <c r="U61" s="158">
        <v>0</v>
      </c>
      <c r="V61" s="158">
        <f t="shared" si="13"/>
        <v>0</v>
      </c>
      <c r="W61" s="158"/>
      <c r="X61" s="158" t="s">
        <v>173</v>
      </c>
      <c r="Y61" s="158" t="s">
        <v>174</v>
      </c>
      <c r="Z61" s="147"/>
      <c r="AA61" s="147"/>
      <c r="AB61" s="147"/>
      <c r="AC61" s="147"/>
      <c r="AD61" s="147"/>
      <c r="AE61" s="147"/>
      <c r="AF61" s="147"/>
      <c r="AG61" s="147" t="s">
        <v>1099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1">
        <v>53</v>
      </c>
      <c r="B62" s="182" t="s">
        <v>1197</v>
      </c>
      <c r="C62" s="193" t="s">
        <v>1198</v>
      </c>
      <c r="D62" s="183" t="s">
        <v>1098</v>
      </c>
      <c r="E62" s="184">
        <v>1</v>
      </c>
      <c r="F62" s="185"/>
      <c r="G62" s="186">
        <f t="shared" si="7"/>
        <v>0</v>
      </c>
      <c r="H62" s="185"/>
      <c r="I62" s="186">
        <f t="shared" si="8"/>
        <v>0</v>
      </c>
      <c r="J62" s="185"/>
      <c r="K62" s="186">
        <f t="shared" si="9"/>
        <v>0</v>
      </c>
      <c r="L62" s="186">
        <v>21</v>
      </c>
      <c r="M62" s="186">
        <f t="shared" si="10"/>
        <v>0</v>
      </c>
      <c r="N62" s="184">
        <v>0</v>
      </c>
      <c r="O62" s="184">
        <f t="shared" si="11"/>
        <v>0</v>
      </c>
      <c r="P62" s="184">
        <v>0</v>
      </c>
      <c r="Q62" s="184">
        <f t="shared" si="12"/>
        <v>0</v>
      </c>
      <c r="R62" s="186"/>
      <c r="S62" s="186" t="s">
        <v>335</v>
      </c>
      <c r="T62" s="187" t="s">
        <v>336</v>
      </c>
      <c r="U62" s="158">
        <v>0</v>
      </c>
      <c r="V62" s="158">
        <f t="shared" si="13"/>
        <v>0</v>
      </c>
      <c r="W62" s="158"/>
      <c r="X62" s="158" t="s">
        <v>173</v>
      </c>
      <c r="Y62" s="158" t="s">
        <v>174</v>
      </c>
      <c r="Z62" s="147"/>
      <c r="AA62" s="147"/>
      <c r="AB62" s="147"/>
      <c r="AC62" s="147"/>
      <c r="AD62" s="147"/>
      <c r="AE62" s="147"/>
      <c r="AF62" s="147"/>
      <c r="AG62" s="147" t="s">
        <v>1099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54</v>
      </c>
      <c r="B63" s="175" t="s">
        <v>1199</v>
      </c>
      <c r="C63" s="191" t="s">
        <v>1200</v>
      </c>
      <c r="D63" s="176" t="s">
        <v>1098</v>
      </c>
      <c r="E63" s="177">
        <v>1</v>
      </c>
      <c r="F63" s="178"/>
      <c r="G63" s="179">
        <f t="shared" si="7"/>
        <v>0</v>
      </c>
      <c r="H63" s="178"/>
      <c r="I63" s="179">
        <f t="shared" si="8"/>
        <v>0</v>
      </c>
      <c r="J63" s="178"/>
      <c r="K63" s="179">
        <f t="shared" si="9"/>
        <v>0</v>
      </c>
      <c r="L63" s="179">
        <v>21</v>
      </c>
      <c r="M63" s="179">
        <f t="shared" si="10"/>
        <v>0</v>
      </c>
      <c r="N63" s="177">
        <v>0</v>
      </c>
      <c r="O63" s="177">
        <f t="shared" si="11"/>
        <v>0</v>
      </c>
      <c r="P63" s="177">
        <v>0</v>
      </c>
      <c r="Q63" s="177">
        <f t="shared" si="12"/>
        <v>0</v>
      </c>
      <c r="R63" s="179"/>
      <c r="S63" s="179" t="s">
        <v>335</v>
      </c>
      <c r="T63" s="180" t="s">
        <v>336</v>
      </c>
      <c r="U63" s="158">
        <v>0</v>
      </c>
      <c r="V63" s="158">
        <f t="shared" si="13"/>
        <v>0</v>
      </c>
      <c r="W63" s="158"/>
      <c r="X63" s="158" t="s">
        <v>173</v>
      </c>
      <c r="Y63" s="158" t="s">
        <v>174</v>
      </c>
      <c r="Z63" s="147"/>
      <c r="AA63" s="147"/>
      <c r="AB63" s="147"/>
      <c r="AC63" s="147"/>
      <c r="AD63" s="147"/>
      <c r="AE63" s="147"/>
      <c r="AF63" s="147"/>
      <c r="AG63" s="147" t="s">
        <v>1099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67" t="s">
        <v>1201</v>
      </c>
      <c r="D64" s="268"/>
      <c r="E64" s="268"/>
      <c r="F64" s="268"/>
      <c r="G64" s="26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1180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1">
        <v>55</v>
      </c>
      <c r="B65" s="182" t="s">
        <v>1202</v>
      </c>
      <c r="C65" s="193" t="s">
        <v>1203</v>
      </c>
      <c r="D65" s="183" t="s">
        <v>226</v>
      </c>
      <c r="E65" s="184">
        <v>29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335</v>
      </c>
      <c r="T65" s="187" t="s">
        <v>336</v>
      </c>
      <c r="U65" s="158">
        <v>0</v>
      </c>
      <c r="V65" s="158">
        <f>ROUND(E65*U65,2)</f>
        <v>0</v>
      </c>
      <c r="W65" s="158"/>
      <c r="X65" s="158" t="s">
        <v>173</v>
      </c>
      <c r="Y65" s="158" t="s">
        <v>174</v>
      </c>
      <c r="Z65" s="147"/>
      <c r="AA65" s="147"/>
      <c r="AB65" s="147"/>
      <c r="AC65" s="147"/>
      <c r="AD65" s="147"/>
      <c r="AE65" s="147"/>
      <c r="AF65" s="147"/>
      <c r="AG65" s="147" t="s">
        <v>1099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1">
        <v>56</v>
      </c>
      <c r="B66" s="182" t="s">
        <v>1204</v>
      </c>
      <c r="C66" s="193" t="s">
        <v>1205</v>
      </c>
      <c r="D66" s="183" t="s">
        <v>170</v>
      </c>
      <c r="E66" s="184">
        <v>1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335</v>
      </c>
      <c r="T66" s="187" t="s">
        <v>336</v>
      </c>
      <c r="U66" s="158">
        <v>0</v>
      </c>
      <c r="V66" s="158">
        <f>ROUND(E66*U66,2)</f>
        <v>0</v>
      </c>
      <c r="W66" s="158"/>
      <c r="X66" s="158" t="s">
        <v>173</v>
      </c>
      <c r="Y66" s="158" t="s">
        <v>174</v>
      </c>
      <c r="Z66" s="147"/>
      <c r="AA66" s="147"/>
      <c r="AB66" s="147"/>
      <c r="AC66" s="147"/>
      <c r="AD66" s="147"/>
      <c r="AE66" s="147"/>
      <c r="AF66" s="147"/>
      <c r="AG66" s="147" t="s">
        <v>175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57</v>
      </c>
      <c r="B67" s="175" t="s">
        <v>1206</v>
      </c>
      <c r="C67" s="191" t="s">
        <v>1207</v>
      </c>
      <c r="D67" s="176" t="s">
        <v>170</v>
      </c>
      <c r="E67" s="177">
        <v>1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335</v>
      </c>
      <c r="T67" s="180" t="s">
        <v>336</v>
      </c>
      <c r="U67" s="158">
        <v>0</v>
      </c>
      <c r="V67" s="158">
        <f>ROUND(E67*U67,2)</f>
        <v>0</v>
      </c>
      <c r="W67" s="158"/>
      <c r="X67" s="158" t="s">
        <v>173</v>
      </c>
      <c r="Y67" s="158" t="s">
        <v>174</v>
      </c>
      <c r="Z67" s="147"/>
      <c r="AA67" s="147"/>
      <c r="AB67" s="147"/>
      <c r="AC67" s="147"/>
      <c r="AD67" s="147"/>
      <c r="AE67" s="147"/>
      <c r="AF67" s="147"/>
      <c r="AG67" s="147" t="s">
        <v>175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3"/>
      <c r="B68" s="4"/>
      <c r="C68" s="19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152</v>
      </c>
    </row>
    <row r="69" spans="1:60" x14ac:dyDescent="0.2">
      <c r="A69" s="150"/>
      <c r="B69" s="151" t="s">
        <v>29</v>
      </c>
      <c r="C69" s="198"/>
      <c r="D69" s="152"/>
      <c r="E69" s="153"/>
      <c r="F69" s="153"/>
      <c r="G69" s="173">
        <f>G8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720</v>
      </c>
    </row>
    <row r="70" spans="1:60" x14ac:dyDescent="0.2">
      <c r="C70" s="199"/>
      <c r="D70" s="10"/>
      <c r="AG70" t="s">
        <v>721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iPBYwQNkeTNpAcbf8K4MkpD2xn5RiFMBGbN0snA7uJS0Ut3fNv/V1n2Cv9ioe0BsMm3dUN8gptd9NaQAVtoJw==" saltValue="wvsE7kVFI93FpGQZrCVx/g==" spinCount="100000" sheet="1" formatRows="0"/>
  <mergeCells count="6">
    <mergeCell ref="C64:G64"/>
    <mergeCell ref="A1:G1"/>
    <mergeCell ref="C2:G2"/>
    <mergeCell ref="C3:G3"/>
    <mergeCell ref="C4:G4"/>
    <mergeCell ref="C52:G5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139</v>
      </c>
      <c r="B1" s="260"/>
      <c r="C1" s="260"/>
      <c r="D1" s="260"/>
      <c r="E1" s="260"/>
      <c r="F1" s="260"/>
      <c r="G1" s="260"/>
      <c r="AG1" t="s">
        <v>140</v>
      </c>
    </row>
    <row r="2" spans="1:60" ht="24.95" customHeight="1" x14ac:dyDescent="0.2">
      <c r="A2" s="139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141</v>
      </c>
    </row>
    <row r="3" spans="1:60" ht="24.95" customHeight="1" x14ac:dyDescent="0.2">
      <c r="A3" s="139" t="s">
        <v>8</v>
      </c>
      <c r="B3" s="49" t="s">
        <v>48</v>
      </c>
      <c r="C3" s="261" t="s">
        <v>49</v>
      </c>
      <c r="D3" s="262"/>
      <c r="E3" s="262"/>
      <c r="F3" s="262"/>
      <c r="G3" s="263"/>
      <c r="AC3" s="120" t="s">
        <v>141</v>
      </c>
      <c r="AG3" t="s">
        <v>142</v>
      </c>
    </row>
    <row r="4" spans="1:60" ht="24.95" customHeight="1" x14ac:dyDescent="0.2">
      <c r="A4" s="140" t="s">
        <v>9</v>
      </c>
      <c r="B4" s="141" t="s">
        <v>58</v>
      </c>
      <c r="C4" s="264" t="s">
        <v>59</v>
      </c>
      <c r="D4" s="265"/>
      <c r="E4" s="265"/>
      <c r="F4" s="265"/>
      <c r="G4" s="266"/>
      <c r="AG4" t="s">
        <v>143</v>
      </c>
    </row>
    <row r="5" spans="1:60" x14ac:dyDescent="0.2">
      <c r="D5" s="10"/>
    </row>
    <row r="6" spans="1:60" ht="38.25" x14ac:dyDescent="0.2">
      <c r="A6" s="143" t="s">
        <v>144</v>
      </c>
      <c r="B6" s="145" t="s">
        <v>145</v>
      </c>
      <c r="C6" s="145" t="s">
        <v>146</v>
      </c>
      <c r="D6" s="144" t="s">
        <v>147</v>
      </c>
      <c r="E6" s="143" t="s">
        <v>148</v>
      </c>
      <c r="F6" s="142" t="s">
        <v>149</v>
      </c>
      <c r="G6" s="143" t="s">
        <v>29</v>
      </c>
      <c r="H6" s="146" t="s">
        <v>30</v>
      </c>
      <c r="I6" s="146" t="s">
        <v>150</v>
      </c>
      <c r="J6" s="146" t="s">
        <v>31</v>
      </c>
      <c r="K6" s="146" t="s">
        <v>151</v>
      </c>
      <c r="L6" s="146" t="s">
        <v>152</v>
      </c>
      <c r="M6" s="146" t="s">
        <v>153</v>
      </c>
      <c r="N6" s="146" t="s">
        <v>154</v>
      </c>
      <c r="O6" s="146" t="s">
        <v>155</v>
      </c>
      <c r="P6" s="146" t="s">
        <v>156</v>
      </c>
      <c r="Q6" s="146" t="s">
        <v>157</v>
      </c>
      <c r="R6" s="146" t="s">
        <v>158</v>
      </c>
      <c r="S6" s="146" t="s">
        <v>159</v>
      </c>
      <c r="T6" s="146" t="s">
        <v>160</v>
      </c>
      <c r="U6" s="146" t="s">
        <v>161</v>
      </c>
      <c r="V6" s="146" t="s">
        <v>162</v>
      </c>
      <c r="W6" s="146" t="s">
        <v>163</v>
      </c>
      <c r="X6" s="146" t="s">
        <v>164</v>
      </c>
      <c r="Y6" s="146" t="s">
        <v>165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166</v>
      </c>
      <c r="B8" s="168" t="s">
        <v>132</v>
      </c>
      <c r="C8" s="190" t="s">
        <v>133</v>
      </c>
      <c r="D8" s="169"/>
      <c r="E8" s="170"/>
      <c r="F8" s="171"/>
      <c r="G8" s="171">
        <f>SUMIF(AG9:AG127,"&lt;&gt;NOR",G9:G127)</f>
        <v>0</v>
      </c>
      <c r="H8" s="171"/>
      <c r="I8" s="171">
        <f>SUM(I9:I127)</f>
        <v>0</v>
      </c>
      <c r="J8" s="171"/>
      <c r="K8" s="171">
        <f>SUM(K9:K127)</f>
        <v>0</v>
      </c>
      <c r="L8" s="171"/>
      <c r="M8" s="171">
        <f>SUM(M9:M127)</f>
        <v>0</v>
      </c>
      <c r="N8" s="170"/>
      <c r="O8" s="170">
        <f>SUM(O9:O127)</f>
        <v>0</v>
      </c>
      <c r="P8" s="170"/>
      <c r="Q8" s="170">
        <f>SUM(Q9:Q127)</f>
        <v>0</v>
      </c>
      <c r="R8" s="171"/>
      <c r="S8" s="171"/>
      <c r="T8" s="172"/>
      <c r="U8" s="166"/>
      <c r="V8" s="166">
        <f>SUM(V9:V127)</f>
        <v>0</v>
      </c>
      <c r="W8" s="166"/>
      <c r="X8" s="166"/>
      <c r="Y8" s="166"/>
      <c r="AG8" t="s">
        <v>167</v>
      </c>
    </row>
    <row r="9" spans="1:60" outlineLevel="1" x14ac:dyDescent="0.2">
      <c r="A9" s="181">
        <v>1</v>
      </c>
      <c r="B9" s="182" t="s">
        <v>1208</v>
      </c>
      <c r="C9" s="193" t="s">
        <v>1209</v>
      </c>
      <c r="D9" s="183"/>
      <c r="E9" s="184">
        <v>0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335</v>
      </c>
      <c r="T9" s="187" t="s">
        <v>336</v>
      </c>
      <c r="U9" s="158">
        <v>0</v>
      </c>
      <c r="V9" s="158">
        <f>ROUND(E9*U9,2)</f>
        <v>0</v>
      </c>
      <c r="W9" s="158"/>
      <c r="X9" s="158" t="s">
        <v>173</v>
      </c>
      <c r="Y9" s="158" t="s">
        <v>174</v>
      </c>
      <c r="Z9" s="147"/>
      <c r="AA9" s="147"/>
      <c r="AB9" s="147"/>
      <c r="AC9" s="147"/>
      <c r="AD9" s="147"/>
      <c r="AE9" s="147"/>
      <c r="AF9" s="147"/>
      <c r="AG9" s="147" t="s">
        <v>725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1210</v>
      </c>
      <c r="C10" s="191" t="s">
        <v>1211</v>
      </c>
      <c r="D10" s="176" t="s">
        <v>1098</v>
      </c>
      <c r="E10" s="177">
        <v>1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335</v>
      </c>
      <c r="T10" s="180" t="s">
        <v>336</v>
      </c>
      <c r="U10" s="158">
        <v>0</v>
      </c>
      <c r="V10" s="158">
        <f>ROUND(E10*U10,2)</f>
        <v>0</v>
      </c>
      <c r="W10" s="158"/>
      <c r="X10" s="158" t="s">
        <v>173</v>
      </c>
      <c r="Y10" s="158" t="s">
        <v>174</v>
      </c>
      <c r="Z10" s="147"/>
      <c r="AA10" s="147"/>
      <c r="AB10" s="147"/>
      <c r="AC10" s="147"/>
      <c r="AD10" s="147"/>
      <c r="AE10" s="147"/>
      <c r="AF10" s="147"/>
      <c r="AG10" s="147" t="s">
        <v>725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267" t="s">
        <v>1212</v>
      </c>
      <c r="D11" s="268"/>
      <c r="E11" s="268"/>
      <c r="F11" s="268"/>
      <c r="G11" s="26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1180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3</v>
      </c>
      <c r="B12" s="182" t="s">
        <v>1213</v>
      </c>
      <c r="C12" s="193" t="s">
        <v>1214</v>
      </c>
      <c r="D12" s="183" t="s">
        <v>1098</v>
      </c>
      <c r="E12" s="184">
        <v>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335</v>
      </c>
      <c r="T12" s="187" t="s">
        <v>336</v>
      </c>
      <c r="U12" s="158">
        <v>0</v>
      </c>
      <c r="V12" s="158">
        <f>ROUND(E12*U12,2)</f>
        <v>0</v>
      </c>
      <c r="W12" s="158"/>
      <c r="X12" s="158" t="s">
        <v>173</v>
      </c>
      <c r="Y12" s="158" t="s">
        <v>174</v>
      </c>
      <c r="Z12" s="147"/>
      <c r="AA12" s="147"/>
      <c r="AB12" s="147"/>
      <c r="AC12" s="147"/>
      <c r="AD12" s="147"/>
      <c r="AE12" s="147"/>
      <c r="AF12" s="147"/>
      <c r="AG12" s="147" t="s">
        <v>725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4</v>
      </c>
      <c r="B13" s="175" t="s">
        <v>1215</v>
      </c>
      <c r="C13" s="191" t="s">
        <v>1216</v>
      </c>
      <c r="D13" s="176" t="s">
        <v>1098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335</v>
      </c>
      <c r="T13" s="180" t="s">
        <v>336</v>
      </c>
      <c r="U13" s="158">
        <v>0</v>
      </c>
      <c r="V13" s="158">
        <f>ROUND(E13*U13,2)</f>
        <v>0</v>
      </c>
      <c r="W13" s="158"/>
      <c r="X13" s="158" t="s">
        <v>173</v>
      </c>
      <c r="Y13" s="158" t="s">
        <v>174</v>
      </c>
      <c r="Z13" s="147"/>
      <c r="AA13" s="147"/>
      <c r="AB13" s="147"/>
      <c r="AC13" s="147"/>
      <c r="AD13" s="147"/>
      <c r="AE13" s="147"/>
      <c r="AF13" s="147"/>
      <c r="AG13" s="147" t="s">
        <v>725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67" t="s">
        <v>1217</v>
      </c>
      <c r="D14" s="268"/>
      <c r="E14" s="268"/>
      <c r="F14" s="268"/>
      <c r="G14" s="26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1180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5</v>
      </c>
      <c r="B15" s="182" t="s">
        <v>1218</v>
      </c>
      <c r="C15" s="193" t="s">
        <v>1219</v>
      </c>
      <c r="D15" s="183" t="s">
        <v>1220</v>
      </c>
      <c r="E15" s="184">
        <v>2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335</v>
      </c>
      <c r="T15" s="187" t="s">
        <v>336</v>
      </c>
      <c r="U15" s="158">
        <v>0</v>
      </c>
      <c r="V15" s="158">
        <f>ROUND(E15*U15,2)</f>
        <v>0</v>
      </c>
      <c r="W15" s="158"/>
      <c r="X15" s="158" t="s">
        <v>173</v>
      </c>
      <c r="Y15" s="158" t="s">
        <v>174</v>
      </c>
      <c r="Z15" s="147"/>
      <c r="AA15" s="147"/>
      <c r="AB15" s="147"/>
      <c r="AC15" s="147"/>
      <c r="AD15" s="147"/>
      <c r="AE15" s="147"/>
      <c r="AF15" s="147"/>
      <c r="AG15" s="147" t="s">
        <v>725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1">
        <v>6</v>
      </c>
      <c r="B16" s="182" t="s">
        <v>1221</v>
      </c>
      <c r="C16" s="193" t="s">
        <v>1222</v>
      </c>
      <c r="D16" s="183" t="s">
        <v>1098</v>
      </c>
      <c r="E16" s="184">
        <v>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335</v>
      </c>
      <c r="T16" s="187" t="s">
        <v>336</v>
      </c>
      <c r="U16" s="158">
        <v>0</v>
      </c>
      <c r="V16" s="158">
        <f>ROUND(E16*U16,2)</f>
        <v>0</v>
      </c>
      <c r="W16" s="158"/>
      <c r="X16" s="158" t="s">
        <v>173</v>
      </c>
      <c r="Y16" s="158" t="s">
        <v>174</v>
      </c>
      <c r="Z16" s="147"/>
      <c r="AA16" s="147"/>
      <c r="AB16" s="147"/>
      <c r="AC16" s="147"/>
      <c r="AD16" s="147"/>
      <c r="AE16" s="147"/>
      <c r="AF16" s="147"/>
      <c r="AG16" s="147" t="s">
        <v>725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1">
        <v>7</v>
      </c>
      <c r="B17" s="182" t="s">
        <v>1223</v>
      </c>
      <c r="C17" s="193" t="s">
        <v>1224</v>
      </c>
      <c r="D17" s="183"/>
      <c r="E17" s="184">
        <v>0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335</v>
      </c>
      <c r="T17" s="187" t="s">
        <v>336</v>
      </c>
      <c r="U17" s="158">
        <v>0</v>
      </c>
      <c r="V17" s="158">
        <f>ROUND(E17*U17,2)</f>
        <v>0</v>
      </c>
      <c r="W17" s="158"/>
      <c r="X17" s="158" t="s">
        <v>173</v>
      </c>
      <c r="Y17" s="158" t="s">
        <v>174</v>
      </c>
      <c r="Z17" s="147"/>
      <c r="AA17" s="147"/>
      <c r="AB17" s="147"/>
      <c r="AC17" s="147"/>
      <c r="AD17" s="147"/>
      <c r="AE17" s="147"/>
      <c r="AF17" s="147"/>
      <c r="AG17" s="147" t="s">
        <v>725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8</v>
      </c>
      <c r="B18" s="175" t="s">
        <v>1225</v>
      </c>
      <c r="C18" s="191" t="s">
        <v>1226</v>
      </c>
      <c r="D18" s="176" t="s">
        <v>1098</v>
      </c>
      <c r="E18" s="177">
        <v>1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335</v>
      </c>
      <c r="T18" s="180" t="s">
        <v>336</v>
      </c>
      <c r="U18" s="158">
        <v>0</v>
      </c>
      <c r="V18" s="158">
        <f>ROUND(E18*U18,2)</f>
        <v>0</v>
      </c>
      <c r="W18" s="158"/>
      <c r="X18" s="158" t="s">
        <v>173</v>
      </c>
      <c r="Y18" s="158" t="s">
        <v>174</v>
      </c>
      <c r="Z18" s="147"/>
      <c r="AA18" s="147"/>
      <c r="AB18" s="147"/>
      <c r="AC18" s="147"/>
      <c r="AD18" s="147"/>
      <c r="AE18" s="147"/>
      <c r="AF18" s="147"/>
      <c r="AG18" s="147" t="s">
        <v>725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67" t="s">
        <v>1227</v>
      </c>
      <c r="D19" s="268"/>
      <c r="E19" s="268"/>
      <c r="F19" s="268"/>
      <c r="G19" s="26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1180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69" t="s">
        <v>1228</v>
      </c>
      <c r="D20" s="270"/>
      <c r="E20" s="270"/>
      <c r="F20" s="270"/>
      <c r="G20" s="27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1180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1">
        <v>9</v>
      </c>
      <c r="B21" s="182" t="s">
        <v>1229</v>
      </c>
      <c r="C21" s="193" t="s">
        <v>1230</v>
      </c>
      <c r="D21" s="183" t="s">
        <v>1098</v>
      </c>
      <c r="E21" s="184">
        <v>2</v>
      </c>
      <c r="F21" s="185"/>
      <c r="G21" s="186">
        <f t="shared" ref="G21:G28" si="0">ROUND(E21*F21,2)</f>
        <v>0</v>
      </c>
      <c r="H21" s="185"/>
      <c r="I21" s="186">
        <f t="shared" ref="I21:I28" si="1">ROUND(E21*H21,2)</f>
        <v>0</v>
      </c>
      <c r="J21" s="185"/>
      <c r="K21" s="186">
        <f t="shared" ref="K21:K28" si="2">ROUND(E21*J21,2)</f>
        <v>0</v>
      </c>
      <c r="L21" s="186">
        <v>21</v>
      </c>
      <c r="M21" s="186">
        <f t="shared" ref="M21:M28" si="3">G21*(1+L21/100)</f>
        <v>0</v>
      </c>
      <c r="N21" s="184">
        <v>0</v>
      </c>
      <c r="O21" s="184">
        <f t="shared" ref="O21:O28" si="4">ROUND(E21*N21,2)</f>
        <v>0</v>
      </c>
      <c r="P21" s="184">
        <v>0</v>
      </c>
      <c r="Q21" s="184">
        <f t="shared" ref="Q21:Q28" si="5">ROUND(E21*P21,2)</f>
        <v>0</v>
      </c>
      <c r="R21" s="186"/>
      <c r="S21" s="186" t="s">
        <v>335</v>
      </c>
      <c r="T21" s="187" t="s">
        <v>336</v>
      </c>
      <c r="U21" s="158">
        <v>0</v>
      </c>
      <c r="V21" s="158">
        <f t="shared" ref="V21:V28" si="6">ROUND(E21*U21,2)</f>
        <v>0</v>
      </c>
      <c r="W21" s="158"/>
      <c r="X21" s="158" t="s">
        <v>173</v>
      </c>
      <c r="Y21" s="158" t="s">
        <v>174</v>
      </c>
      <c r="Z21" s="147"/>
      <c r="AA21" s="147"/>
      <c r="AB21" s="147"/>
      <c r="AC21" s="147"/>
      <c r="AD21" s="147"/>
      <c r="AE21" s="147"/>
      <c r="AF21" s="147"/>
      <c r="AG21" s="147" t="s">
        <v>725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1">
        <v>10</v>
      </c>
      <c r="B22" s="182" t="s">
        <v>1231</v>
      </c>
      <c r="C22" s="193" t="s">
        <v>1232</v>
      </c>
      <c r="D22" s="183" t="s">
        <v>1098</v>
      </c>
      <c r="E22" s="184">
        <v>1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6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6"/>
      <c r="S22" s="186" t="s">
        <v>335</v>
      </c>
      <c r="T22" s="187" t="s">
        <v>336</v>
      </c>
      <c r="U22" s="158">
        <v>0</v>
      </c>
      <c r="V22" s="158">
        <f t="shared" si="6"/>
        <v>0</v>
      </c>
      <c r="W22" s="158"/>
      <c r="X22" s="158" t="s">
        <v>173</v>
      </c>
      <c r="Y22" s="158" t="s">
        <v>174</v>
      </c>
      <c r="Z22" s="147"/>
      <c r="AA22" s="147"/>
      <c r="AB22" s="147"/>
      <c r="AC22" s="147"/>
      <c r="AD22" s="147"/>
      <c r="AE22" s="147"/>
      <c r="AF22" s="147"/>
      <c r="AG22" s="147" t="s">
        <v>725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11</v>
      </c>
      <c r="B23" s="182" t="s">
        <v>1233</v>
      </c>
      <c r="C23" s="193" t="s">
        <v>1234</v>
      </c>
      <c r="D23" s="183" t="s">
        <v>1098</v>
      </c>
      <c r="E23" s="184">
        <v>1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6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6"/>
      <c r="S23" s="186" t="s">
        <v>335</v>
      </c>
      <c r="T23" s="187" t="s">
        <v>336</v>
      </c>
      <c r="U23" s="158">
        <v>0</v>
      </c>
      <c r="V23" s="158">
        <f t="shared" si="6"/>
        <v>0</v>
      </c>
      <c r="W23" s="158"/>
      <c r="X23" s="158" t="s">
        <v>173</v>
      </c>
      <c r="Y23" s="158" t="s">
        <v>174</v>
      </c>
      <c r="Z23" s="147"/>
      <c r="AA23" s="147"/>
      <c r="AB23" s="147"/>
      <c r="AC23" s="147"/>
      <c r="AD23" s="147"/>
      <c r="AE23" s="147"/>
      <c r="AF23" s="147"/>
      <c r="AG23" s="147" t="s">
        <v>725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1">
        <v>12</v>
      </c>
      <c r="B24" s="182" t="s">
        <v>1235</v>
      </c>
      <c r="C24" s="193" t="s">
        <v>1236</v>
      </c>
      <c r="D24" s="183" t="s">
        <v>1098</v>
      </c>
      <c r="E24" s="184">
        <v>1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6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6"/>
      <c r="S24" s="186" t="s">
        <v>335</v>
      </c>
      <c r="T24" s="187" t="s">
        <v>336</v>
      </c>
      <c r="U24" s="158">
        <v>0</v>
      </c>
      <c r="V24" s="158">
        <f t="shared" si="6"/>
        <v>0</v>
      </c>
      <c r="W24" s="158"/>
      <c r="X24" s="158" t="s">
        <v>173</v>
      </c>
      <c r="Y24" s="158" t="s">
        <v>174</v>
      </c>
      <c r="Z24" s="147"/>
      <c r="AA24" s="147"/>
      <c r="AB24" s="147"/>
      <c r="AC24" s="147"/>
      <c r="AD24" s="147"/>
      <c r="AE24" s="147"/>
      <c r="AF24" s="147"/>
      <c r="AG24" s="147" t="s">
        <v>725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1">
        <v>13</v>
      </c>
      <c r="B25" s="182" t="s">
        <v>1237</v>
      </c>
      <c r="C25" s="193" t="s">
        <v>1238</v>
      </c>
      <c r="D25" s="183" t="s">
        <v>1098</v>
      </c>
      <c r="E25" s="184">
        <v>1</v>
      </c>
      <c r="F25" s="185"/>
      <c r="G25" s="186">
        <f t="shared" si="0"/>
        <v>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6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6"/>
      <c r="S25" s="186" t="s">
        <v>335</v>
      </c>
      <c r="T25" s="187" t="s">
        <v>336</v>
      </c>
      <c r="U25" s="158">
        <v>0</v>
      </c>
      <c r="V25" s="158">
        <f t="shared" si="6"/>
        <v>0</v>
      </c>
      <c r="W25" s="158"/>
      <c r="X25" s="158" t="s">
        <v>173</v>
      </c>
      <c r="Y25" s="158" t="s">
        <v>174</v>
      </c>
      <c r="Z25" s="147"/>
      <c r="AA25" s="147"/>
      <c r="AB25" s="147"/>
      <c r="AC25" s="147"/>
      <c r="AD25" s="147"/>
      <c r="AE25" s="147"/>
      <c r="AF25" s="147"/>
      <c r="AG25" s="147" t="s">
        <v>725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1">
        <v>14</v>
      </c>
      <c r="B26" s="182" t="s">
        <v>1239</v>
      </c>
      <c r="C26" s="193" t="s">
        <v>1240</v>
      </c>
      <c r="D26" s="183" t="s">
        <v>1098</v>
      </c>
      <c r="E26" s="184">
        <v>1</v>
      </c>
      <c r="F26" s="185"/>
      <c r="G26" s="186">
        <f t="shared" si="0"/>
        <v>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6">
        <f t="shared" si="3"/>
        <v>0</v>
      </c>
      <c r="N26" s="184">
        <v>0</v>
      </c>
      <c r="O26" s="184">
        <f t="shared" si="4"/>
        <v>0</v>
      </c>
      <c r="P26" s="184">
        <v>0</v>
      </c>
      <c r="Q26" s="184">
        <f t="shared" si="5"/>
        <v>0</v>
      </c>
      <c r="R26" s="186"/>
      <c r="S26" s="186" t="s">
        <v>335</v>
      </c>
      <c r="T26" s="187" t="s">
        <v>336</v>
      </c>
      <c r="U26" s="158">
        <v>0</v>
      </c>
      <c r="V26" s="158">
        <f t="shared" si="6"/>
        <v>0</v>
      </c>
      <c r="W26" s="158"/>
      <c r="X26" s="158" t="s">
        <v>173</v>
      </c>
      <c r="Y26" s="158" t="s">
        <v>174</v>
      </c>
      <c r="Z26" s="147"/>
      <c r="AA26" s="147"/>
      <c r="AB26" s="147"/>
      <c r="AC26" s="147"/>
      <c r="AD26" s="147"/>
      <c r="AE26" s="147"/>
      <c r="AF26" s="147"/>
      <c r="AG26" s="147" t="s">
        <v>725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1">
        <v>15</v>
      </c>
      <c r="B27" s="182" t="s">
        <v>1241</v>
      </c>
      <c r="C27" s="193" t="s">
        <v>1242</v>
      </c>
      <c r="D27" s="183" t="s">
        <v>1098</v>
      </c>
      <c r="E27" s="184">
        <v>1</v>
      </c>
      <c r="F27" s="185"/>
      <c r="G27" s="186">
        <f t="shared" si="0"/>
        <v>0</v>
      </c>
      <c r="H27" s="185"/>
      <c r="I27" s="186">
        <f t="shared" si="1"/>
        <v>0</v>
      </c>
      <c r="J27" s="185"/>
      <c r="K27" s="186">
        <f t="shared" si="2"/>
        <v>0</v>
      </c>
      <c r="L27" s="186">
        <v>21</v>
      </c>
      <c r="M27" s="186">
        <f t="shared" si="3"/>
        <v>0</v>
      </c>
      <c r="N27" s="184">
        <v>0</v>
      </c>
      <c r="O27" s="184">
        <f t="shared" si="4"/>
        <v>0</v>
      </c>
      <c r="P27" s="184">
        <v>0</v>
      </c>
      <c r="Q27" s="184">
        <f t="shared" si="5"/>
        <v>0</v>
      </c>
      <c r="R27" s="186"/>
      <c r="S27" s="186" t="s">
        <v>335</v>
      </c>
      <c r="T27" s="187" t="s">
        <v>336</v>
      </c>
      <c r="U27" s="158">
        <v>0</v>
      </c>
      <c r="V27" s="158">
        <f t="shared" si="6"/>
        <v>0</v>
      </c>
      <c r="W27" s="158"/>
      <c r="X27" s="158" t="s">
        <v>173</v>
      </c>
      <c r="Y27" s="158" t="s">
        <v>174</v>
      </c>
      <c r="Z27" s="147"/>
      <c r="AA27" s="147"/>
      <c r="AB27" s="147"/>
      <c r="AC27" s="147"/>
      <c r="AD27" s="147"/>
      <c r="AE27" s="147"/>
      <c r="AF27" s="147"/>
      <c r="AG27" s="147" t="s">
        <v>725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16</v>
      </c>
      <c r="B28" s="175" t="s">
        <v>1243</v>
      </c>
      <c r="C28" s="191" t="s">
        <v>1216</v>
      </c>
      <c r="D28" s="176" t="s">
        <v>1098</v>
      </c>
      <c r="E28" s="177">
        <v>4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9"/>
      <c r="S28" s="179" t="s">
        <v>335</v>
      </c>
      <c r="T28" s="180" t="s">
        <v>336</v>
      </c>
      <c r="U28" s="158">
        <v>0</v>
      </c>
      <c r="V28" s="158">
        <f t="shared" si="6"/>
        <v>0</v>
      </c>
      <c r="W28" s="158"/>
      <c r="X28" s="158" t="s">
        <v>173</v>
      </c>
      <c r="Y28" s="158" t="s">
        <v>174</v>
      </c>
      <c r="Z28" s="147"/>
      <c r="AA28" s="147"/>
      <c r="AB28" s="147"/>
      <c r="AC28" s="147"/>
      <c r="AD28" s="147"/>
      <c r="AE28" s="147"/>
      <c r="AF28" s="147"/>
      <c r="AG28" s="147" t="s">
        <v>725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67" t="s">
        <v>1217</v>
      </c>
      <c r="D29" s="268"/>
      <c r="E29" s="268"/>
      <c r="F29" s="268"/>
      <c r="G29" s="26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1180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1">
        <v>17</v>
      </c>
      <c r="B30" s="182" t="s">
        <v>1244</v>
      </c>
      <c r="C30" s="193" t="s">
        <v>1245</v>
      </c>
      <c r="D30" s="183" t="s">
        <v>1220</v>
      </c>
      <c r="E30" s="184">
        <v>7</v>
      </c>
      <c r="F30" s="185"/>
      <c r="G30" s="186">
        <f t="shared" ref="G30:G35" si="7">ROUND(E30*F30,2)</f>
        <v>0</v>
      </c>
      <c r="H30" s="185"/>
      <c r="I30" s="186">
        <f t="shared" ref="I30:I35" si="8">ROUND(E30*H30,2)</f>
        <v>0</v>
      </c>
      <c r="J30" s="185"/>
      <c r="K30" s="186">
        <f t="shared" ref="K30:K35" si="9">ROUND(E30*J30,2)</f>
        <v>0</v>
      </c>
      <c r="L30" s="186">
        <v>21</v>
      </c>
      <c r="M30" s="186">
        <f t="shared" ref="M30:M35" si="10">G30*(1+L30/100)</f>
        <v>0</v>
      </c>
      <c r="N30" s="184">
        <v>0</v>
      </c>
      <c r="O30" s="184">
        <f t="shared" ref="O30:O35" si="11">ROUND(E30*N30,2)</f>
        <v>0</v>
      </c>
      <c r="P30" s="184">
        <v>0</v>
      </c>
      <c r="Q30" s="184">
        <f t="shared" ref="Q30:Q35" si="12">ROUND(E30*P30,2)</f>
        <v>0</v>
      </c>
      <c r="R30" s="186"/>
      <c r="S30" s="186" t="s">
        <v>335</v>
      </c>
      <c r="T30" s="187" t="s">
        <v>336</v>
      </c>
      <c r="U30" s="158">
        <v>0</v>
      </c>
      <c r="V30" s="158">
        <f t="shared" ref="V30:V35" si="13">ROUND(E30*U30,2)</f>
        <v>0</v>
      </c>
      <c r="W30" s="158"/>
      <c r="X30" s="158" t="s">
        <v>173</v>
      </c>
      <c r="Y30" s="158" t="s">
        <v>174</v>
      </c>
      <c r="Z30" s="147"/>
      <c r="AA30" s="147"/>
      <c r="AB30" s="147"/>
      <c r="AC30" s="147"/>
      <c r="AD30" s="147"/>
      <c r="AE30" s="147"/>
      <c r="AF30" s="147"/>
      <c r="AG30" s="147" t="s">
        <v>725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1">
        <v>18</v>
      </c>
      <c r="B31" s="182" t="s">
        <v>1246</v>
      </c>
      <c r="C31" s="193" t="s">
        <v>1247</v>
      </c>
      <c r="D31" s="183" t="s">
        <v>1098</v>
      </c>
      <c r="E31" s="184">
        <v>2</v>
      </c>
      <c r="F31" s="185"/>
      <c r="G31" s="186">
        <f t="shared" si="7"/>
        <v>0</v>
      </c>
      <c r="H31" s="185"/>
      <c r="I31" s="186">
        <f t="shared" si="8"/>
        <v>0</v>
      </c>
      <c r="J31" s="185"/>
      <c r="K31" s="186">
        <f t="shared" si="9"/>
        <v>0</v>
      </c>
      <c r="L31" s="186">
        <v>21</v>
      </c>
      <c r="M31" s="186">
        <f t="shared" si="10"/>
        <v>0</v>
      </c>
      <c r="N31" s="184">
        <v>0</v>
      </c>
      <c r="O31" s="184">
        <f t="shared" si="11"/>
        <v>0</v>
      </c>
      <c r="P31" s="184">
        <v>0</v>
      </c>
      <c r="Q31" s="184">
        <f t="shared" si="12"/>
        <v>0</v>
      </c>
      <c r="R31" s="186"/>
      <c r="S31" s="186" t="s">
        <v>335</v>
      </c>
      <c r="T31" s="187" t="s">
        <v>336</v>
      </c>
      <c r="U31" s="158">
        <v>0</v>
      </c>
      <c r="V31" s="158">
        <f t="shared" si="13"/>
        <v>0</v>
      </c>
      <c r="W31" s="158"/>
      <c r="X31" s="158" t="s">
        <v>173</v>
      </c>
      <c r="Y31" s="158" t="s">
        <v>174</v>
      </c>
      <c r="Z31" s="147"/>
      <c r="AA31" s="147"/>
      <c r="AB31" s="147"/>
      <c r="AC31" s="147"/>
      <c r="AD31" s="147"/>
      <c r="AE31" s="147"/>
      <c r="AF31" s="147"/>
      <c r="AG31" s="147" t="s">
        <v>725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1">
        <v>19</v>
      </c>
      <c r="B32" s="182" t="s">
        <v>1248</v>
      </c>
      <c r="C32" s="193" t="s">
        <v>1249</v>
      </c>
      <c r="D32" s="183" t="s">
        <v>1098</v>
      </c>
      <c r="E32" s="184">
        <v>9</v>
      </c>
      <c r="F32" s="185"/>
      <c r="G32" s="186">
        <f t="shared" si="7"/>
        <v>0</v>
      </c>
      <c r="H32" s="185"/>
      <c r="I32" s="186">
        <f t="shared" si="8"/>
        <v>0</v>
      </c>
      <c r="J32" s="185"/>
      <c r="K32" s="186">
        <f t="shared" si="9"/>
        <v>0</v>
      </c>
      <c r="L32" s="186">
        <v>21</v>
      </c>
      <c r="M32" s="186">
        <f t="shared" si="10"/>
        <v>0</v>
      </c>
      <c r="N32" s="184">
        <v>0</v>
      </c>
      <c r="O32" s="184">
        <f t="shared" si="11"/>
        <v>0</v>
      </c>
      <c r="P32" s="184">
        <v>0</v>
      </c>
      <c r="Q32" s="184">
        <f t="shared" si="12"/>
        <v>0</v>
      </c>
      <c r="R32" s="186"/>
      <c r="S32" s="186" t="s">
        <v>335</v>
      </c>
      <c r="T32" s="187" t="s">
        <v>336</v>
      </c>
      <c r="U32" s="158">
        <v>0</v>
      </c>
      <c r="V32" s="158">
        <f t="shared" si="13"/>
        <v>0</v>
      </c>
      <c r="W32" s="158"/>
      <c r="X32" s="158" t="s">
        <v>173</v>
      </c>
      <c r="Y32" s="158" t="s">
        <v>174</v>
      </c>
      <c r="Z32" s="147"/>
      <c r="AA32" s="147"/>
      <c r="AB32" s="147"/>
      <c r="AC32" s="147"/>
      <c r="AD32" s="147"/>
      <c r="AE32" s="147"/>
      <c r="AF32" s="147"/>
      <c r="AG32" s="147" t="s">
        <v>725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1">
        <v>20</v>
      </c>
      <c r="B33" s="182" t="s">
        <v>1250</v>
      </c>
      <c r="C33" s="193" t="s">
        <v>1251</v>
      </c>
      <c r="D33" s="183" t="s">
        <v>1220</v>
      </c>
      <c r="E33" s="184">
        <v>1</v>
      </c>
      <c r="F33" s="185"/>
      <c r="G33" s="186">
        <f t="shared" si="7"/>
        <v>0</v>
      </c>
      <c r="H33" s="185"/>
      <c r="I33" s="186">
        <f t="shared" si="8"/>
        <v>0</v>
      </c>
      <c r="J33" s="185"/>
      <c r="K33" s="186">
        <f t="shared" si="9"/>
        <v>0</v>
      </c>
      <c r="L33" s="186">
        <v>21</v>
      </c>
      <c r="M33" s="186">
        <f t="shared" si="10"/>
        <v>0</v>
      </c>
      <c r="N33" s="184">
        <v>0</v>
      </c>
      <c r="O33" s="184">
        <f t="shared" si="11"/>
        <v>0</v>
      </c>
      <c r="P33" s="184">
        <v>0</v>
      </c>
      <c r="Q33" s="184">
        <f t="shared" si="12"/>
        <v>0</v>
      </c>
      <c r="R33" s="186"/>
      <c r="S33" s="186" t="s">
        <v>335</v>
      </c>
      <c r="T33" s="187" t="s">
        <v>336</v>
      </c>
      <c r="U33" s="158">
        <v>0</v>
      </c>
      <c r="V33" s="158">
        <f t="shared" si="13"/>
        <v>0</v>
      </c>
      <c r="W33" s="158"/>
      <c r="X33" s="158" t="s">
        <v>173</v>
      </c>
      <c r="Y33" s="158" t="s">
        <v>174</v>
      </c>
      <c r="Z33" s="147"/>
      <c r="AA33" s="147"/>
      <c r="AB33" s="147"/>
      <c r="AC33" s="147"/>
      <c r="AD33" s="147"/>
      <c r="AE33" s="147"/>
      <c r="AF33" s="147"/>
      <c r="AG33" s="147" t="s">
        <v>725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1">
        <v>21</v>
      </c>
      <c r="B34" s="182" t="s">
        <v>1252</v>
      </c>
      <c r="C34" s="193" t="s">
        <v>1253</v>
      </c>
      <c r="D34" s="183"/>
      <c r="E34" s="184">
        <v>0</v>
      </c>
      <c r="F34" s="185"/>
      <c r="G34" s="186">
        <f t="shared" si="7"/>
        <v>0</v>
      </c>
      <c r="H34" s="185"/>
      <c r="I34" s="186">
        <f t="shared" si="8"/>
        <v>0</v>
      </c>
      <c r="J34" s="185"/>
      <c r="K34" s="186">
        <f t="shared" si="9"/>
        <v>0</v>
      </c>
      <c r="L34" s="186">
        <v>21</v>
      </c>
      <c r="M34" s="186">
        <f t="shared" si="10"/>
        <v>0</v>
      </c>
      <c r="N34" s="184">
        <v>0</v>
      </c>
      <c r="O34" s="184">
        <f t="shared" si="11"/>
        <v>0</v>
      </c>
      <c r="P34" s="184">
        <v>0</v>
      </c>
      <c r="Q34" s="184">
        <f t="shared" si="12"/>
        <v>0</v>
      </c>
      <c r="R34" s="186"/>
      <c r="S34" s="186" t="s">
        <v>335</v>
      </c>
      <c r="T34" s="187" t="s">
        <v>336</v>
      </c>
      <c r="U34" s="158">
        <v>0</v>
      </c>
      <c r="V34" s="158">
        <f t="shared" si="13"/>
        <v>0</v>
      </c>
      <c r="W34" s="158"/>
      <c r="X34" s="158" t="s">
        <v>173</v>
      </c>
      <c r="Y34" s="158" t="s">
        <v>174</v>
      </c>
      <c r="Z34" s="147"/>
      <c r="AA34" s="147"/>
      <c r="AB34" s="147"/>
      <c r="AC34" s="147"/>
      <c r="AD34" s="147"/>
      <c r="AE34" s="147"/>
      <c r="AF34" s="147"/>
      <c r="AG34" s="147" t="s">
        <v>725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22</v>
      </c>
      <c r="B35" s="175" t="s">
        <v>1254</v>
      </c>
      <c r="C35" s="191" t="s">
        <v>1255</v>
      </c>
      <c r="D35" s="176" t="s">
        <v>1098</v>
      </c>
      <c r="E35" s="177">
        <v>1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9"/>
      <c r="S35" s="179" t="s">
        <v>335</v>
      </c>
      <c r="T35" s="180" t="s">
        <v>336</v>
      </c>
      <c r="U35" s="158">
        <v>0</v>
      </c>
      <c r="V35" s="158">
        <f t="shared" si="13"/>
        <v>0</v>
      </c>
      <c r="W35" s="158"/>
      <c r="X35" s="158" t="s">
        <v>173</v>
      </c>
      <c r="Y35" s="158" t="s">
        <v>174</v>
      </c>
      <c r="Z35" s="147"/>
      <c r="AA35" s="147"/>
      <c r="AB35" s="147"/>
      <c r="AC35" s="147"/>
      <c r="AD35" s="147"/>
      <c r="AE35" s="147"/>
      <c r="AF35" s="147"/>
      <c r="AG35" s="147" t="s">
        <v>725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67" t="s">
        <v>1256</v>
      </c>
      <c r="D36" s="268"/>
      <c r="E36" s="268"/>
      <c r="F36" s="268"/>
      <c r="G36" s="26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1180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269" t="s">
        <v>1228</v>
      </c>
      <c r="D37" s="270"/>
      <c r="E37" s="270"/>
      <c r="F37" s="270"/>
      <c r="G37" s="27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1180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1">
        <v>23</v>
      </c>
      <c r="B38" s="182" t="s">
        <v>1257</v>
      </c>
      <c r="C38" s="193" t="s">
        <v>1258</v>
      </c>
      <c r="D38" s="183" t="s">
        <v>1098</v>
      </c>
      <c r="E38" s="184">
        <v>2</v>
      </c>
      <c r="F38" s="185"/>
      <c r="G38" s="186">
        <f t="shared" ref="G38:G44" si="14">ROUND(E38*F38,2)</f>
        <v>0</v>
      </c>
      <c r="H38" s="185"/>
      <c r="I38" s="186">
        <f t="shared" ref="I38:I44" si="15">ROUND(E38*H38,2)</f>
        <v>0</v>
      </c>
      <c r="J38" s="185"/>
      <c r="K38" s="186">
        <f t="shared" ref="K38:K44" si="16">ROUND(E38*J38,2)</f>
        <v>0</v>
      </c>
      <c r="L38" s="186">
        <v>21</v>
      </c>
      <c r="M38" s="186">
        <f t="shared" ref="M38:M44" si="17">G38*(1+L38/100)</f>
        <v>0</v>
      </c>
      <c r="N38" s="184">
        <v>0</v>
      </c>
      <c r="O38" s="184">
        <f t="shared" ref="O38:O44" si="18">ROUND(E38*N38,2)</f>
        <v>0</v>
      </c>
      <c r="P38" s="184">
        <v>0</v>
      </c>
      <c r="Q38" s="184">
        <f t="shared" ref="Q38:Q44" si="19">ROUND(E38*P38,2)</f>
        <v>0</v>
      </c>
      <c r="R38" s="186"/>
      <c r="S38" s="186" t="s">
        <v>335</v>
      </c>
      <c r="T38" s="187" t="s">
        <v>336</v>
      </c>
      <c r="U38" s="158">
        <v>0</v>
      </c>
      <c r="V38" s="158">
        <f t="shared" ref="V38:V44" si="20">ROUND(E38*U38,2)</f>
        <v>0</v>
      </c>
      <c r="W38" s="158"/>
      <c r="X38" s="158" t="s">
        <v>173</v>
      </c>
      <c r="Y38" s="158" t="s">
        <v>174</v>
      </c>
      <c r="Z38" s="147"/>
      <c r="AA38" s="147"/>
      <c r="AB38" s="147"/>
      <c r="AC38" s="147"/>
      <c r="AD38" s="147"/>
      <c r="AE38" s="147"/>
      <c r="AF38" s="147"/>
      <c r="AG38" s="147" t="s">
        <v>725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1">
        <v>24</v>
      </c>
      <c r="B39" s="182" t="s">
        <v>1259</v>
      </c>
      <c r="C39" s="193" t="s">
        <v>1260</v>
      </c>
      <c r="D39" s="183" t="s">
        <v>1098</v>
      </c>
      <c r="E39" s="184">
        <v>1</v>
      </c>
      <c r="F39" s="185"/>
      <c r="G39" s="186">
        <f t="shared" si="14"/>
        <v>0</v>
      </c>
      <c r="H39" s="185"/>
      <c r="I39" s="186">
        <f t="shared" si="15"/>
        <v>0</v>
      </c>
      <c r="J39" s="185"/>
      <c r="K39" s="186">
        <f t="shared" si="16"/>
        <v>0</v>
      </c>
      <c r="L39" s="186">
        <v>21</v>
      </c>
      <c r="M39" s="186">
        <f t="shared" si="17"/>
        <v>0</v>
      </c>
      <c r="N39" s="184">
        <v>0</v>
      </c>
      <c r="O39" s="184">
        <f t="shared" si="18"/>
        <v>0</v>
      </c>
      <c r="P39" s="184">
        <v>0</v>
      </c>
      <c r="Q39" s="184">
        <f t="shared" si="19"/>
        <v>0</v>
      </c>
      <c r="R39" s="186"/>
      <c r="S39" s="186" t="s">
        <v>335</v>
      </c>
      <c r="T39" s="187" t="s">
        <v>336</v>
      </c>
      <c r="U39" s="158">
        <v>0</v>
      </c>
      <c r="V39" s="158">
        <f t="shared" si="20"/>
        <v>0</v>
      </c>
      <c r="W39" s="158"/>
      <c r="X39" s="158" t="s">
        <v>173</v>
      </c>
      <c r="Y39" s="158" t="s">
        <v>174</v>
      </c>
      <c r="Z39" s="147"/>
      <c r="AA39" s="147"/>
      <c r="AB39" s="147"/>
      <c r="AC39" s="147"/>
      <c r="AD39" s="147"/>
      <c r="AE39" s="147"/>
      <c r="AF39" s="147"/>
      <c r="AG39" s="147" t="s">
        <v>725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1">
        <v>25</v>
      </c>
      <c r="B40" s="182" t="s">
        <v>1261</v>
      </c>
      <c r="C40" s="193" t="s">
        <v>1262</v>
      </c>
      <c r="D40" s="183" t="s">
        <v>1098</v>
      </c>
      <c r="E40" s="184">
        <v>1</v>
      </c>
      <c r="F40" s="185"/>
      <c r="G40" s="186">
        <f t="shared" si="14"/>
        <v>0</v>
      </c>
      <c r="H40" s="185"/>
      <c r="I40" s="186">
        <f t="shared" si="15"/>
        <v>0</v>
      </c>
      <c r="J40" s="185"/>
      <c r="K40" s="186">
        <f t="shared" si="16"/>
        <v>0</v>
      </c>
      <c r="L40" s="186">
        <v>21</v>
      </c>
      <c r="M40" s="186">
        <f t="shared" si="17"/>
        <v>0</v>
      </c>
      <c r="N40" s="184">
        <v>0</v>
      </c>
      <c r="O40" s="184">
        <f t="shared" si="18"/>
        <v>0</v>
      </c>
      <c r="P40" s="184">
        <v>0</v>
      </c>
      <c r="Q40" s="184">
        <f t="shared" si="19"/>
        <v>0</v>
      </c>
      <c r="R40" s="186"/>
      <c r="S40" s="186" t="s">
        <v>335</v>
      </c>
      <c r="T40" s="187" t="s">
        <v>336</v>
      </c>
      <c r="U40" s="158">
        <v>0</v>
      </c>
      <c r="V40" s="158">
        <f t="shared" si="20"/>
        <v>0</v>
      </c>
      <c r="W40" s="158"/>
      <c r="X40" s="158" t="s">
        <v>173</v>
      </c>
      <c r="Y40" s="158" t="s">
        <v>174</v>
      </c>
      <c r="Z40" s="147"/>
      <c r="AA40" s="147"/>
      <c r="AB40" s="147"/>
      <c r="AC40" s="147"/>
      <c r="AD40" s="147"/>
      <c r="AE40" s="147"/>
      <c r="AF40" s="147"/>
      <c r="AG40" s="147" t="s">
        <v>725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1">
        <v>26</v>
      </c>
      <c r="B41" s="182" t="s">
        <v>1263</v>
      </c>
      <c r="C41" s="193" t="s">
        <v>1264</v>
      </c>
      <c r="D41" s="183" t="s">
        <v>1098</v>
      </c>
      <c r="E41" s="184">
        <v>1</v>
      </c>
      <c r="F41" s="185"/>
      <c r="G41" s="186">
        <f t="shared" si="14"/>
        <v>0</v>
      </c>
      <c r="H41" s="185"/>
      <c r="I41" s="186">
        <f t="shared" si="15"/>
        <v>0</v>
      </c>
      <c r="J41" s="185"/>
      <c r="K41" s="186">
        <f t="shared" si="16"/>
        <v>0</v>
      </c>
      <c r="L41" s="186">
        <v>21</v>
      </c>
      <c r="M41" s="186">
        <f t="shared" si="17"/>
        <v>0</v>
      </c>
      <c r="N41" s="184">
        <v>0</v>
      </c>
      <c r="O41" s="184">
        <f t="shared" si="18"/>
        <v>0</v>
      </c>
      <c r="P41" s="184">
        <v>0</v>
      </c>
      <c r="Q41" s="184">
        <f t="shared" si="19"/>
        <v>0</v>
      </c>
      <c r="R41" s="186"/>
      <c r="S41" s="186" t="s">
        <v>335</v>
      </c>
      <c r="T41" s="187" t="s">
        <v>336</v>
      </c>
      <c r="U41" s="158">
        <v>0</v>
      </c>
      <c r="V41" s="158">
        <f t="shared" si="20"/>
        <v>0</v>
      </c>
      <c r="W41" s="158"/>
      <c r="X41" s="158" t="s">
        <v>173</v>
      </c>
      <c r="Y41" s="158" t="s">
        <v>174</v>
      </c>
      <c r="Z41" s="147"/>
      <c r="AA41" s="147"/>
      <c r="AB41" s="147"/>
      <c r="AC41" s="147"/>
      <c r="AD41" s="147"/>
      <c r="AE41" s="147"/>
      <c r="AF41" s="147"/>
      <c r="AG41" s="147" t="s">
        <v>725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1">
        <v>27</v>
      </c>
      <c r="B42" s="182" t="s">
        <v>1265</v>
      </c>
      <c r="C42" s="193" t="s">
        <v>1266</v>
      </c>
      <c r="D42" s="183" t="s">
        <v>1098</v>
      </c>
      <c r="E42" s="184">
        <v>2</v>
      </c>
      <c r="F42" s="185"/>
      <c r="G42" s="186">
        <f t="shared" si="14"/>
        <v>0</v>
      </c>
      <c r="H42" s="185"/>
      <c r="I42" s="186">
        <f t="shared" si="15"/>
        <v>0</v>
      </c>
      <c r="J42" s="185"/>
      <c r="K42" s="186">
        <f t="shared" si="16"/>
        <v>0</v>
      </c>
      <c r="L42" s="186">
        <v>21</v>
      </c>
      <c r="M42" s="186">
        <f t="shared" si="17"/>
        <v>0</v>
      </c>
      <c r="N42" s="184">
        <v>0</v>
      </c>
      <c r="O42" s="184">
        <f t="shared" si="18"/>
        <v>0</v>
      </c>
      <c r="P42" s="184">
        <v>0</v>
      </c>
      <c r="Q42" s="184">
        <f t="shared" si="19"/>
        <v>0</v>
      </c>
      <c r="R42" s="186"/>
      <c r="S42" s="186" t="s">
        <v>335</v>
      </c>
      <c r="T42" s="187" t="s">
        <v>336</v>
      </c>
      <c r="U42" s="158">
        <v>0</v>
      </c>
      <c r="V42" s="158">
        <f t="shared" si="20"/>
        <v>0</v>
      </c>
      <c r="W42" s="158"/>
      <c r="X42" s="158" t="s">
        <v>173</v>
      </c>
      <c r="Y42" s="158" t="s">
        <v>174</v>
      </c>
      <c r="Z42" s="147"/>
      <c r="AA42" s="147"/>
      <c r="AB42" s="147"/>
      <c r="AC42" s="147"/>
      <c r="AD42" s="147"/>
      <c r="AE42" s="147"/>
      <c r="AF42" s="147"/>
      <c r="AG42" s="147" t="s">
        <v>725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1">
        <v>28</v>
      </c>
      <c r="B43" s="182" t="s">
        <v>1267</v>
      </c>
      <c r="C43" s="193" t="s">
        <v>1240</v>
      </c>
      <c r="D43" s="183" t="s">
        <v>1098</v>
      </c>
      <c r="E43" s="184">
        <v>4</v>
      </c>
      <c r="F43" s="185"/>
      <c r="G43" s="186">
        <f t="shared" si="14"/>
        <v>0</v>
      </c>
      <c r="H43" s="185"/>
      <c r="I43" s="186">
        <f t="shared" si="15"/>
        <v>0</v>
      </c>
      <c r="J43" s="185"/>
      <c r="K43" s="186">
        <f t="shared" si="16"/>
        <v>0</v>
      </c>
      <c r="L43" s="186">
        <v>21</v>
      </c>
      <c r="M43" s="186">
        <f t="shared" si="17"/>
        <v>0</v>
      </c>
      <c r="N43" s="184">
        <v>0</v>
      </c>
      <c r="O43" s="184">
        <f t="shared" si="18"/>
        <v>0</v>
      </c>
      <c r="P43" s="184">
        <v>0</v>
      </c>
      <c r="Q43" s="184">
        <f t="shared" si="19"/>
        <v>0</v>
      </c>
      <c r="R43" s="186"/>
      <c r="S43" s="186" t="s">
        <v>335</v>
      </c>
      <c r="T43" s="187" t="s">
        <v>336</v>
      </c>
      <c r="U43" s="158">
        <v>0</v>
      </c>
      <c r="V43" s="158">
        <f t="shared" si="20"/>
        <v>0</v>
      </c>
      <c r="W43" s="158"/>
      <c r="X43" s="158" t="s">
        <v>173</v>
      </c>
      <c r="Y43" s="158" t="s">
        <v>174</v>
      </c>
      <c r="Z43" s="147"/>
      <c r="AA43" s="147"/>
      <c r="AB43" s="147"/>
      <c r="AC43" s="147"/>
      <c r="AD43" s="147"/>
      <c r="AE43" s="147"/>
      <c r="AF43" s="147"/>
      <c r="AG43" s="147" t="s">
        <v>725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4">
        <v>29</v>
      </c>
      <c r="B44" s="175" t="s">
        <v>1268</v>
      </c>
      <c r="C44" s="191" t="s">
        <v>1216</v>
      </c>
      <c r="D44" s="176" t="s">
        <v>1098</v>
      </c>
      <c r="E44" s="177">
        <v>1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21</v>
      </c>
      <c r="M44" s="179">
        <f t="shared" si="17"/>
        <v>0</v>
      </c>
      <c r="N44" s="177">
        <v>0</v>
      </c>
      <c r="O44" s="177">
        <f t="shared" si="18"/>
        <v>0</v>
      </c>
      <c r="P44" s="177">
        <v>0</v>
      </c>
      <c r="Q44" s="177">
        <f t="shared" si="19"/>
        <v>0</v>
      </c>
      <c r="R44" s="179"/>
      <c r="S44" s="179" t="s">
        <v>335</v>
      </c>
      <c r="T44" s="180" t="s">
        <v>336</v>
      </c>
      <c r="U44" s="158">
        <v>0</v>
      </c>
      <c r="V44" s="158">
        <f t="shared" si="20"/>
        <v>0</v>
      </c>
      <c r="W44" s="158"/>
      <c r="X44" s="158" t="s">
        <v>173</v>
      </c>
      <c r="Y44" s="158" t="s">
        <v>174</v>
      </c>
      <c r="Z44" s="147"/>
      <c r="AA44" s="147"/>
      <c r="AB44" s="147"/>
      <c r="AC44" s="147"/>
      <c r="AD44" s="147"/>
      <c r="AE44" s="147"/>
      <c r="AF44" s="147"/>
      <c r="AG44" s="147" t="s">
        <v>725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67" t="s">
        <v>1217</v>
      </c>
      <c r="D45" s="268"/>
      <c r="E45" s="268"/>
      <c r="F45" s="268"/>
      <c r="G45" s="26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1180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1">
        <v>30</v>
      </c>
      <c r="B46" s="182" t="s">
        <v>1269</v>
      </c>
      <c r="C46" s="193" t="s">
        <v>1270</v>
      </c>
      <c r="D46" s="183" t="s">
        <v>1220</v>
      </c>
      <c r="E46" s="184">
        <v>10</v>
      </c>
      <c r="F46" s="185"/>
      <c r="G46" s="186">
        <f t="shared" ref="G46:G52" si="21">ROUND(E46*F46,2)</f>
        <v>0</v>
      </c>
      <c r="H46" s="185"/>
      <c r="I46" s="186">
        <f t="shared" ref="I46:I52" si="22">ROUND(E46*H46,2)</f>
        <v>0</v>
      </c>
      <c r="J46" s="185"/>
      <c r="K46" s="186">
        <f t="shared" ref="K46:K52" si="23">ROUND(E46*J46,2)</f>
        <v>0</v>
      </c>
      <c r="L46" s="186">
        <v>21</v>
      </c>
      <c r="M46" s="186">
        <f t="shared" ref="M46:M52" si="24">G46*(1+L46/100)</f>
        <v>0</v>
      </c>
      <c r="N46" s="184">
        <v>0</v>
      </c>
      <c r="O46" s="184">
        <f t="shared" ref="O46:O52" si="25">ROUND(E46*N46,2)</f>
        <v>0</v>
      </c>
      <c r="P46" s="184">
        <v>0</v>
      </c>
      <c r="Q46" s="184">
        <f t="shared" ref="Q46:Q52" si="26">ROUND(E46*P46,2)</f>
        <v>0</v>
      </c>
      <c r="R46" s="186"/>
      <c r="S46" s="186" t="s">
        <v>335</v>
      </c>
      <c r="T46" s="187" t="s">
        <v>336</v>
      </c>
      <c r="U46" s="158">
        <v>0</v>
      </c>
      <c r="V46" s="158">
        <f t="shared" ref="V46:V52" si="27">ROUND(E46*U46,2)</f>
        <v>0</v>
      </c>
      <c r="W46" s="158"/>
      <c r="X46" s="158" t="s">
        <v>173</v>
      </c>
      <c r="Y46" s="158" t="s">
        <v>174</v>
      </c>
      <c r="Z46" s="147"/>
      <c r="AA46" s="147"/>
      <c r="AB46" s="147"/>
      <c r="AC46" s="147"/>
      <c r="AD46" s="147"/>
      <c r="AE46" s="147"/>
      <c r="AF46" s="147"/>
      <c r="AG46" s="147" t="s">
        <v>725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1">
        <v>31</v>
      </c>
      <c r="B47" s="182" t="s">
        <v>1271</v>
      </c>
      <c r="C47" s="193" t="s">
        <v>1272</v>
      </c>
      <c r="D47" s="183" t="s">
        <v>1098</v>
      </c>
      <c r="E47" s="184">
        <v>2</v>
      </c>
      <c r="F47" s="185"/>
      <c r="G47" s="186">
        <f t="shared" si="21"/>
        <v>0</v>
      </c>
      <c r="H47" s="185"/>
      <c r="I47" s="186">
        <f t="shared" si="22"/>
        <v>0</v>
      </c>
      <c r="J47" s="185"/>
      <c r="K47" s="186">
        <f t="shared" si="23"/>
        <v>0</v>
      </c>
      <c r="L47" s="186">
        <v>21</v>
      </c>
      <c r="M47" s="186">
        <f t="shared" si="24"/>
        <v>0</v>
      </c>
      <c r="N47" s="184">
        <v>0</v>
      </c>
      <c r="O47" s="184">
        <f t="shared" si="25"/>
        <v>0</v>
      </c>
      <c r="P47" s="184">
        <v>0</v>
      </c>
      <c r="Q47" s="184">
        <f t="shared" si="26"/>
        <v>0</v>
      </c>
      <c r="R47" s="186"/>
      <c r="S47" s="186" t="s">
        <v>335</v>
      </c>
      <c r="T47" s="187" t="s">
        <v>336</v>
      </c>
      <c r="U47" s="158">
        <v>0</v>
      </c>
      <c r="V47" s="158">
        <f t="shared" si="27"/>
        <v>0</v>
      </c>
      <c r="W47" s="158"/>
      <c r="X47" s="158" t="s">
        <v>173</v>
      </c>
      <c r="Y47" s="158" t="s">
        <v>174</v>
      </c>
      <c r="Z47" s="147"/>
      <c r="AA47" s="147"/>
      <c r="AB47" s="147"/>
      <c r="AC47" s="147"/>
      <c r="AD47" s="147"/>
      <c r="AE47" s="147"/>
      <c r="AF47" s="147"/>
      <c r="AG47" s="147" t="s">
        <v>725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1">
        <v>32</v>
      </c>
      <c r="B48" s="182" t="s">
        <v>1273</v>
      </c>
      <c r="C48" s="193" t="s">
        <v>1274</v>
      </c>
      <c r="D48" s="183" t="s">
        <v>1098</v>
      </c>
      <c r="E48" s="184">
        <v>1</v>
      </c>
      <c r="F48" s="185"/>
      <c r="G48" s="186">
        <f t="shared" si="21"/>
        <v>0</v>
      </c>
      <c r="H48" s="185"/>
      <c r="I48" s="186">
        <f t="shared" si="22"/>
        <v>0</v>
      </c>
      <c r="J48" s="185"/>
      <c r="K48" s="186">
        <f t="shared" si="23"/>
        <v>0</v>
      </c>
      <c r="L48" s="186">
        <v>21</v>
      </c>
      <c r="M48" s="186">
        <f t="shared" si="24"/>
        <v>0</v>
      </c>
      <c r="N48" s="184">
        <v>0</v>
      </c>
      <c r="O48" s="184">
        <f t="shared" si="25"/>
        <v>0</v>
      </c>
      <c r="P48" s="184">
        <v>0</v>
      </c>
      <c r="Q48" s="184">
        <f t="shared" si="26"/>
        <v>0</v>
      </c>
      <c r="R48" s="186"/>
      <c r="S48" s="186" t="s">
        <v>335</v>
      </c>
      <c r="T48" s="187" t="s">
        <v>336</v>
      </c>
      <c r="U48" s="158">
        <v>0</v>
      </c>
      <c r="V48" s="158">
        <f t="shared" si="27"/>
        <v>0</v>
      </c>
      <c r="W48" s="158"/>
      <c r="X48" s="158" t="s">
        <v>173</v>
      </c>
      <c r="Y48" s="158" t="s">
        <v>174</v>
      </c>
      <c r="Z48" s="147"/>
      <c r="AA48" s="147"/>
      <c r="AB48" s="147"/>
      <c r="AC48" s="147"/>
      <c r="AD48" s="147"/>
      <c r="AE48" s="147"/>
      <c r="AF48" s="147"/>
      <c r="AG48" s="147" t="s">
        <v>725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1">
        <v>33</v>
      </c>
      <c r="B49" s="182" t="s">
        <v>1275</v>
      </c>
      <c r="C49" s="193" t="s">
        <v>1276</v>
      </c>
      <c r="D49" s="183" t="s">
        <v>1098</v>
      </c>
      <c r="E49" s="184">
        <v>9</v>
      </c>
      <c r="F49" s="185"/>
      <c r="G49" s="186">
        <f t="shared" si="21"/>
        <v>0</v>
      </c>
      <c r="H49" s="185"/>
      <c r="I49" s="186">
        <f t="shared" si="22"/>
        <v>0</v>
      </c>
      <c r="J49" s="185"/>
      <c r="K49" s="186">
        <f t="shared" si="23"/>
        <v>0</v>
      </c>
      <c r="L49" s="186">
        <v>21</v>
      </c>
      <c r="M49" s="186">
        <f t="shared" si="24"/>
        <v>0</v>
      </c>
      <c r="N49" s="184">
        <v>0</v>
      </c>
      <c r="O49" s="184">
        <f t="shared" si="25"/>
        <v>0</v>
      </c>
      <c r="P49" s="184">
        <v>0</v>
      </c>
      <c r="Q49" s="184">
        <f t="shared" si="26"/>
        <v>0</v>
      </c>
      <c r="R49" s="186"/>
      <c r="S49" s="186" t="s">
        <v>335</v>
      </c>
      <c r="T49" s="187" t="s">
        <v>336</v>
      </c>
      <c r="U49" s="158">
        <v>0</v>
      </c>
      <c r="V49" s="158">
        <f t="shared" si="27"/>
        <v>0</v>
      </c>
      <c r="W49" s="158"/>
      <c r="X49" s="158" t="s">
        <v>173</v>
      </c>
      <c r="Y49" s="158" t="s">
        <v>174</v>
      </c>
      <c r="Z49" s="147"/>
      <c r="AA49" s="147"/>
      <c r="AB49" s="147"/>
      <c r="AC49" s="147"/>
      <c r="AD49" s="147"/>
      <c r="AE49" s="147"/>
      <c r="AF49" s="147"/>
      <c r="AG49" s="147" t="s">
        <v>725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1">
        <v>34</v>
      </c>
      <c r="B50" s="182" t="s">
        <v>1277</v>
      </c>
      <c r="C50" s="193" t="s">
        <v>1278</v>
      </c>
      <c r="D50" s="183" t="s">
        <v>1220</v>
      </c>
      <c r="E50" s="184">
        <v>1</v>
      </c>
      <c r="F50" s="185"/>
      <c r="G50" s="186">
        <f t="shared" si="21"/>
        <v>0</v>
      </c>
      <c r="H50" s="185"/>
      <c r="I50" s="186">
        <f t="shared" si="22"/>
        <v>0</v>
      </c>
      <c r="J50" s="185"/>
      <c r="K50" s="186">
        <f t="shared" si="23"/>
        <v>0</v>
      </c>
      <c r="L50" s="186">
        <v>21</v>
      </c>
      <c r="M50" s="186">
        <f t="shared" si="24"/>
        <v>0</v>
      </c>
      <c r="N50" s="184">
        <v>0</v>
      </c>
      <c r="O50" s="184">
        <f t="shared" si="25"/>
        <v>0</v>
      </c>
      <c r="P50" s="184">
        <v>0</v>
      </c>
      <c r="Q50" s="184">
        <f t="shared" si="26"/>
        <v>0</v>
      </c>
      <c r="R50" s="186"/>
      <c r="S50" s="186" t="s">
        <v>335</v>
      </c>
      <c r="T50" s="187" t="s">
        <v>336</v>
      </c>
      <c r="U50" s="158">
        <v>0</v>
      </c>
      <c r="V50" s="158">
        <f t="shared" si="27"/>
        <v>0</v>
      </c>
      <c r="W50" s="158"/>
      <c r="X50" s="158" t="s">
        <v>173</v>
      </c>
      <c r="Y50" s="158" t="s">
        <v>174</v>
      </c>
      <c r="Z50" s="147"/>
      <c r="AA50" s="147"/>
      <c r="AB50" s="147"/>
      <c r="AC50" s="147"/>
      <c r="AD50" s="147"/>
      <c r="AE50" s="147"/>
      <c r="AF50" s="147"/>
      <c r="AG50" s="147" t="s">
        <v>725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1">
        <v>35</v>
      </c>
      <c r="B51" s="182" t="s">
        <v>1279</v>
      </c>
      <c r="C51" s="193" t="s">
        <v>1280</v>
      </c>
      <c r="D51" s="183"/>
      <c r="E51" s="184">
        <v>0</v>
      </c>
      <c r="F51" s="185"/>
      <c r="G51" s="186">
        <f t="shared" si="21"/>
        <v>0</v>
      </c>
      <c r="H51" s="185"/>
      <c r="I51" s="186">
        <f t="shared" si="22"/>
        <v>0</v>
      </c>
      <c r="J51" s="185"/>
      <c r="K51" s="186">
        <f t="shared" si="23"/>
        <v>0</v>
      </c>
      <c r="L51" s="186">
        <v>21</v>
      </c>
      <c r="M51" s="186">
        <f t="shared" si="24"/>
        <v>0</v>
      </c>
      <c r="N51" s="184">
        <v>0</v>
      </c>
      <c r="O51" s="184">
        <f t="shared" si="25"/>
        <v>0</v>
      </c>
      <c r="P51" s="184">
        <v>0</v>
      </c>
      <c r="Q51" s="184">
        <f t="shared" si="26"/>
        <v>0</v>
      </c>
      <c r="R51" s="186"/>
      <c r="S51" s="186" t="s">
        <v>335</v>
      </c>
      <c r="T51" s="187" t="s">
        <v>336</v>
      </c>
      <c r="U51" s="158">
        <v>0</v>
      </c>
      <c r="V51" s="158">
        <f t="shared" si="27"/>
        <v>0</v>
      </c>
      <c r="W51" s="158"/>
      <c r="X51" s="158" t="s">
        <v>173</v>
      </c>
      <c r="Y51" s="158" t="s">
        <v>174</v>
      </c>
      <c r="Z51" s="147"/>
      <c r="AA51" s="147"/>
      <c r="AB51" s="147"/>
      <c r="AC51" s="147"/>
      <c r="AD51" s="147"/>
      <c r="AE51" s="147"/>
      <c r="AF51" s="147"/>
      <c r="AG51" s="147" t="s">
        <v>725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36</v>
      </c>
      <c r="B52" s="175" t="s">
        <v>1281</v>
      </c>
      <c r="C52" s="191" t="s">
        <v>1226</v>
      </c>
      <c r="D52" s="176" t="s">
        <v>1098</v>
      </c>
      <c r="E52" s="177">
        <v>1</v>
      </c>
      <c r="F52" s="178"/>
      <c r="G52" s="179">
        <f t="shared" si="21"/>
        <v>0</v>
      </c>
      <c r="H52" s="178"/>
      <c r="I52" s="179">
        <f t="shared" si="22"/>
        <v>0</v>
      </c>
      <c r="J52" s="178"/>
      <c r="K52" s="179">
        <f t="shared" si="23"/>
        <v>0</v>
      </c>
      <c r="L52" s="179">
        <v>21</v>
      </c>
      <c r="M52" s="179">
        <f t="shared" si="24"/>
        <v>0</v>
      </c>
      <c r="N52" s="177">
        <v>0</v>
      </c>
      <c r="O52" s="177">
        <f t="shared" si="25"/>
        <v>0</v>
      </c>
      <c r="P52" s="177">
        <v>0</v>
      </c>
      <c r="Q52" s="177">
        <f t="shared" si="26"/>
        <v>0</v>
      </c>
      <c r="R52" s="179"/>
      <c r="S52" s="179" t="s">
        <v>335</v>
      </c>
      <c r="T52" s="180" t="s">
        <v>336</v>
      </c>
      <c r="U52" s="158">
        <v>0</v>
      </c>
      <c r="V52" s="158">
        <f t="shared" si="27"/>
        <v>0</v>
      </c>
      <c r="W52" s="158"/>
      <c r="X52" s="158" t="s">
        <v>173</v>
      </c>
      <c r="Y52" s="158" t="s">
        <v>174</v>
      </c>
      <c r="Z52" s="147"/>
      <c r="AA52" s="147"/>
      <c r="AB52" s="147"/>
      <c r="AC52" s="147"/>
      <c r="AD52" s="147"/>
      <c r="AE52" s="147"/>
      <c r="AF52" s="147"/>
      <c r="AG52" s="147" t="s">
        <v>725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67" t="s">
        <v>1282</v>
      </c>
      <c r="D53" s="268"/>
      <c r="E53" s="268"/>
      <c r="F53" s="268"/>
      <c r="G53" s="26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1180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269" t="s">
        <v>1228</v>
      </c>
      <c r="D54" s="270"/>
      <c r="E54" s="270"/>
      <c r="F54" s="270"/>
      <c r="G54" s="27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1180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1">
        <v>37</v>
      </c>
      <c r="B55" s="182" t="s">
        <v>1283</v>
      </c>
      <c r="C55" s="193" t="s">
        <v>1230</v>
      </c>
      <c r="D55" s="183" t="s">
        <v>1098</v>
      </c>
      <c r="E55" s="184">
        <v>2</v>
      </c>
      <c r="F55" s="185"/>
      <c r="G55" s="186">
        <f t="shared" ref="G55:G61" si="28">ROUND(E55*F55,2)</f>
        <v>0</v>
      </c>
      <c r="H55" s="185"/>
      <c r="I55" s="186">
        <f t="shared" ref="I55:I61" si="29">ROUND(E55*H55,2)</f>
        <v>0</v>
      </c>
      <c r="J55" s="185"/>
      <c r="K55" s="186">
        <f t="shared" ref="K55:K61" si="30">ROUND(E55*J55,2)</f>
        <v>0</v>
      </c>
      <c r="L55" s="186">
        <v>21</v>
      </c>
      <c r="M55" s="186">
        <f t="shared" ref="M55:M61" si="31">G55*(1+L55/100)</f>
        <v>0</v>
      </c>
      <c r="N55" s="184">
        <v>0</v>
      </c>
      <c r="O55" s="184">
        <f t="shared" ref="O55:O61" si="32">ROUND(E55*N55,2)</f>
        <v>0</v>
      </c>
      <c r="P55" s="184">
        <v>0</v>
      </c>
      <c r="Q55" s="184">
        <f t="shared" ref="Q55:Q61" si="33">ROUND(E55*P55,2)</f>
        <v>0</v>
      </c>
      <c r="R55" s="186"/>
      <c r="S55" s="186" t="s">
        <v>335</v>
      </c>
      <c r="T55" s="187" t="s">
        <v>336</v>
      </c>
      <c r="U55" s="158">
        <v>0</v>
      </c>
      <c r="V55" s="158">
        <f t="shared" ref="V55:V61" si="34">ROUND(E55*U55,2)</f>
        <v>0</v>
      </c>
      <c r="W55" s="158"/>
      <c r="X55" s="158" t="s">
        <v>173</v>
      </c>
      <c r="Y55" s="158" t="s">
        <v>174</v>
      </c>
      <c r="Z55" s="147"/>
      <c r="AA55" s="147"/>
      <c r="AB55" s="147"/>
      <c r="AC55" s="147"/>
      <c r="AD55" s="147"/>
      <c r="AE55" s="147"/>
      <c r="AF55" s="147"/>
      <c r="AG55" s="147" t="s">
        <v>725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1">
        <v>38</v>
      </c>
      <c r="B56" s="182" t="s">
        <v>1284</v>
      </c>
      <c r="C56" s="193" t="s">
        <v>1232</v>
      </c>
      <c r="D56" s="183" t="s">
        <v>1098</v>
      </c>
      <c r="E56" s="184">
        <v>1</v>
      </c>
      <c r="F56" s="185"/>
      <c r="G56" s="186">
        <f t="shared" si="28"/>
        <v>0</v>
      </c>
      <c r="H56" s="185"/>
      <c r="I56" s="186">
        <f t="shared" si="29"/>
        <v>0</v>
      </c>
      <c r="J56" s="185"/>
      <c r="K56" s="186">
        <f t="shared" si="30"/>
        <v>0</v>
      </c>
      <c r="L56" s="186">
        <v>21</v>
      </c>
      <c r="M56" s="186">
        <f t="shared" si="31"/>
        <v>0</v>
      </c>
      <c r="N56" s="184">
        <v>0</v>
      </c>
      <c r="O56" s="184">
        <f t="shared" si="32"/>
        <v>0</v>
      </c>
      <c r="P56" s="184">
        <v>0</v>
      </c>
      <c r="Q56" s="184">
        <f t="shared" si="33"/>
        <v>0</v>
      </c>
      <c r="R56" s="186"/>
      <c r="S56" s="186" t="s">
        <v>335</v>
      </c>
      <c r="T56" s="187" t="s">
        <v>336</v>
      </c>
      <c r="U56" s="158">
        <v>0</v>
      </c>
      <c r="V56" s="158">
        <f t="shared" si="34"/>
        <v>0</v>
      </c>
      <c r="W56" s="158"/>
      <c r="X56" s="158" t="s">
        <v>173</v>
      </c>
      <c r="Y56" s="158" t="s">
        <v>174</v>
      </c>
      <c r="Z56" s="147"/>
      <c r="AA56" s="147"/>
      <c r="AB56" s="147"/>
      <c r="AC56" s="147"/>
      <c r="AD56" s="147"/>
      <c r="AE56" s="147"/>
      <c r="AF56" s="147"/>
      <c r="AG56" s="147" t="s">
        <v>725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1">
        <v>39</v>
      </c>
      <c r="B57" s="182" t="s">
        <v>1285</v>
      </c>
      <c r="C57" s="193" t="s">
        <v>1234</v>
      </c>
      <c r="D57" s="183" t="s">
        <v>1098</v>
      </c>
      <c r="E57" s="184">
        <v>1</v>
      </c>
      <c r="F57" s="185"/>
      <c r="G57" s="186">
        <f t="shared" si="28"/>
        <v>0</v>
      </c>
      <c r="H57" s="185"/>
      <c r="I57" s="186">
        <f t="shared" si="29"/>
        <v>0</v>
      </c>
      <c r="J57" s="185"/>
      <c r="K57" s="186">
        <f t="shared" si="30"/>
        <v>0</v>
      </c>
      <c r="L57" s="186">
        <v>21</v>
      </c>
      <c r="M57" s="186">
        <f t="shared" si="31"/>
        <v>0</v>
      </c>
      <c r="N57" s="184">
        <v>0</v>
      </c>
      <c r="O57" s="184">
        <f t="shared" si="32"/>
        <v>0</v>
      </c>
      <c r="P57" s="184">
        <v>0</v>
      </c>
      <c r="Q57" s="184">
        <f t="shared" si="33"/>
        <v>0</v>
      </c>
      <c r="R57" s="186"/>
      <c r="S57" s="186" t="s">
        <v>335</v>
      </c>
      <c r="T57" s="187" t="s">
        <v>336</v>
      </c>
      <c r="U57" s="158">
        <v>0</v>
      </c>
      <c r="V57" s="158">
        <f t="shared" si="34"/>
        <v>0</v>
      </c>
      <c r="W57" s="158"/>
      <c r="X57" s="158" t="s">
        <v>173</v>
      </c>
      <c r="Y57" s="158" t="s">
        <v>174</v>
      </c>
      <c r="Z57" s="147"/>
      <c r="AA57" s="147"/>
      <c r="AB57" s="147"/>
      <c r="AC57" s="147"/>
      <c r="AD57" s="147"/>
      <c r="AE57" s="147"/>
      <c r="AF57" s="147"/>
      <c r="AG57" s="147" t="s">
        <v>725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1">
        <v>40</v>
      </c>
      <c r="B58" s="182" t="s">
        <v>1286</v>
      </c>
      <c r="C58" s="193" t="s">
        <v>1287</v>
      </c>
      <c r="D58" s="183" t="s">
        <v>1098</v>
      </c>
      <c r="E58" s="184">
        <v>1</v>
      </c>
      <c r="F58" s="185"/>
      <c r="G58" s="186">
        <f t="shared" si="28"/>
        <v>0</v>
      </c>
      <c r="H58" s="185"/>
      <c r="I58" s="186">
        <f t="shared" si="29"/>
        <v>0</v>
      </c>
      <c r="J58" s="185"/>
      <c r="K58" s="186">
        <f t="shared" si="30"/>
        <v>0</v>
      </c>
      <c r="L58" s="186">
        <v>21</v>
      </c>
      <c r="M58" s="186">
        <f t="shared" si="31"/>
        <v>0</v>
      </c>
      <c r="N58" s="184">
        <v>0</v>
      </c>
      <c r="O58" s="184">
        <f t="shared" si="32"/>
        <v>0</v>
      </c>
      <c r="P58" s="184">
        <v>0</v>
      </c>
      <c r="Q58" s="184">
        <f t="shared" si="33"/>
        <v>0</v>
      </c>
      <c r="R58" s="186"/>
      <c r="S58" s="186" t="s">
        <v>335</v>
      </c>
      <c r="T58" s="187" t="s">
        <v>336</v>
      </c>
      <c r="U58" s="158">
        <v>0</v>
      </c>
      <c r="V58" s="158">
        <f t="shared" si="34"/>
        <v>0</v>
      </c>
      <c r="W58" s="158"/>
      <c r="X58" s="158" t="s">
        <v>173</v>
      </c>
      <c r="Y58" s="158" t="s">
        <v>174</v>
      </c>
      <c r="Z58" s="147"/>
      <c r="AA58" s="147"/>
      <c r="AB58" s="147"/>
      <c r="AC58" s="147"/>
      <c r="AD58" s="147"/>
      <c r="AE58" s="147"/>
      <c r="AF58" s="147"/>
      <c r="AG58" s="147" t="s">
        <v>725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81">
        <v>41</v>
      </c>
      <c r="B59" s="182" t="s">
        <v>1288</v>
      </c>
      <c r="C59" s="193" t="s">
        <v>1289</v>
      </c>
      <c r="D59" s="183" t="s">
        <v>1098</v>
      </c>
      <c r="E59" s="184">
        <v>2</v>
      </c>
      <c r="F59" s="185"/>
      <c r="G59" s="186">
        <f t="shared" si="28"/>
        <v>0</v>
      </c>
      <c r="H59" s="185"/>
      <c r="I59" s="186">
        <f t="shared" si="29"/>
        <v>0</v>
      </c>
      <c r="J59" s="185"/>
      <c r="K59" s="186">
        <f t="shared" si="30"/>
        <v>0</v>
      </c>
      <c r="L59" s="186">
        <v>21</v>
      </c>
      <c r="M59" s="186">
        <f t="shared" si="31"/>
        <v>0</v>
      </c>
      <c r="N59" s="184">
        <v>0</v>
      </c>
      <c r="O59" s="184">
        <f t="shared" si="32"/>
        <v>0</v>
      </c>
      <c r="P59" s="184">
        <v>0</v>
      </c>
      <c r="Q59" s="184">
        <f t="shared" si="33"/>
        <v>0</v>
      </c>
      <c r="R59" s="186"/>
      <c r="S59" s="186" t="s">
        <v>335</v>
      </c>
      <c r="T59" s="187" t="s">
        <v>336</v>
      </c>
      <c r="U59" s="158">
        <v>0</v>
      </c>
      <c r="V59" s="158">
        <f t="shared" si="34"/>
        <v>0</v>
      </c>
      <c r="W59" s="158"/>
      <c r="X59" s="158" t="s">
        <v>173</v>
      </c>
      <c r="Y59" s="158" t="s">
        <v>174</v>
      </c>
      <c r="Z59" s="147"/>
      <c r="AA59" s="147"/>
      <c r="AB59" s="147"/>
      <c r="AC59" s="147"/>
      <c r="AD59" s="147"/>
      <c r="AE59" s="147"/>
      <c r="AF59" s="147"/>
      <c r="AG59" s="147" t="s">
        <v>725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1">
        <v>42</v>
      </c>
      <c r="B60" s="182" t="s">
        <v>1290</v>
      </c>
      <c r="C60" s="193" t="s">
        <v>1291</v>
      </c>
      <c r="D60" s="183" t="s">
        <v>1098</v>
      </c>
      <c r="E60" s="184">
        <v>1</v>
      </c>
      <c r="F60" s="185"/>
      <c r="G60" s="186">
        <f t="shared" si="28"/>
        <v>0</v>
      </c>
      <c r="H60" s="185"/>
      <c r="I60" s="186">
        <f t="shared" si="29"/>
        <v>0</v>
      </c>
      <c r="J60" s="185"/>
      <c r="K60" s="186">
        <f t="shared" si="30"/>
        <v>0</v>
      </c>
      <c r="L60" s="186">
        <v>21</v>
      </c>
      <c r="M60" s="186">
        <f t="shared" si="31"/>
        <v>0</v>
      </c>
      <c r="N60" s="184">
        <v>0</v>
      </c>
      <c r="O60" s="184">
        <f t="shared" si="32"/>
        <v>0</v>
      </c>
      <c r="P60" s="184">
        <v>0</v>
      </c>
      <c r="Q60" s="184">
        <f t="shared" si="33"/>
        <v>0</v>
      </c>
      <c r="R60" s="186"/>
      <c r="S60" s="186" t="s">
        <v>335</v>
      </c>
      <c r="T60" s="187" t="s">
        <v>336</v>
      </c>
      <c r="U60" s="158">
        <v>0</v>
      </c>
      <c r="V60" s="158">
        <f t="shared" si="34"/>
        <v>0</v>
      </c>
      <c r="W60" s="158"/>
      <c r="X60" s="158" t="s">
        <v>173</v>
      </c>
      <c r="Y60" s="158" t="s">
        <v>174</v>
      </c>
      <c r="Z60" s="147"/>
      <c r="AA60" s="147"/>
      <c r="AB60" s="147"/>
      <c r="AC60" s="147"/>
      <c r="AD60" s="147"/>
      <c r="AE60" s="147"/>
      <c r="AF60" s="147"/>
      <c r="AG60" s="147" t="s">
        <v>725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43</v>
      </c>
      <c r="B61" s="175" t="s">
        <v>1292</v>
      </c>
      <c r="C61" s="191" t="s">
        <v>1216</v>
      </c>
      <c r="D61" s="176" t="s">
        <v>1098</v>
      </c>
      <c r="E61" s="177">
        <v>3</v>
      </c>
      <c r="F61" s="178"/>
      <c r="G61" s="179">
        <f t="shared" si="28"/>
        <v>0</v>
      </c>
      <c r="H61" s="178"/>
      <c r="I61" s="179">
        <f t="shared" si="29"/>
        <v>0</v>
      </c>
      <c r="J61" s="178"/>
      <c r="K61" s="179">
        <f t="shared" si="30"/>
        <v>0</v>
      </c>
      <c r="L61" s="179">
        <v>21</v>
      </c>
      <c r="M61" s="179">
        <f t="shared" si="31"/>
        <v>0</v>
      </c>
      <c r="N61" s="177">
        <v>0</v>
      </c>
      <c r="O61" s="177">
        <f t="shared" si="32"/>
        <v>0</v>
      </c>
      <c r="P61" s="177">
        <v>0</v>
      </c>
      <c r="Q61" s="177">
        <f t="shared" si="33"/>
        <v>0</v>
      </c>
      <c r="R61" s="179"/>
      <c r="S61" s="179" t="s">
        <v>335</v>
      </c>
      <c r="T61" s="180" t="s">
        <v>336</v>
      </c>
      <c r="U61" s="158">
        <v>0</v>
      </c>
      <c r="V61" s="158">
        <f t="shared" si="34"/>
        <v>0</v>
      </c>
      <c r="W61" s="158"/>
      <c r="X61" s="158" t="s">
        <v>173</v>
      </c>
      <c r="Y61" s="158" t="s">
        <v>174</v>
      </c>
      <c r="Z61" s="147"/>
      <c r="AA61" s="147"/>
      <c r="AB61" s="147"/>
      <c r="AC61" s="147"/>
      <c r="AD61" s="147"/>
      <c r="AE61" s="147"/>
      <c r="AF61" s="147"/>
      <c r="AG61" s="147" t="s">
        <v>725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67" t="s">
        <v>1217</v>
      </c>
      <c r="D62" s="268"/>
      <c r="E62" s="268"/>
      <c r="F62" s="268"/>
      <c r="G62" s="26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1180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1">
        <v>44</v>
      </c>
      <c r="B63" s="182" t="s">
        <v>1293</v>
      </c>
      <c r="C63" s="193" t="s">
        <v>1245</v>
      </c>
      <c r="D63" s="183" t="s">
        <v>1220</v>
      </c>
      <c r="E63" s="184">
        <v>7</v>
      </c>
      <c r="F63" s="185"/>
      <c r="G63" s="186">
        <f t="shared" ref="G63:G68" si="35">ROUND(E63*F63,2)</f>
        <v>0</v>
      </c>
      <c r="H63" s="185"/>
      <c r="I63" s="186">
        <f t="shared" ref="I63:I68" si="36">ROUND(E63*H63,2)</f>
        <v>0</v>
      </c>
      <c r="J63" s="185"/>
      <c r="K63" s="186">
        <f t="shared" ref="K63:K68" si="37">ROUND(E63*J63,2)</f>
        <v>0</v>
      </c>
      <c r="L63" s="186">
        <v>21</v>
      </c>
      <c r="M63" s="186">
        <f t="shared" ref="M63:M68" si="38">G63*(1+L63/100)</f>
        <v>0</v>
      </c>
      <c r="N63" s="184">
        <v>0</v>
      </c>
      <c r="O63" s="184">
        <f t="shared" ref="O63:O68" si="39">ROUND(E63*N63,2)</f>
        <v>0</v>
      </c>
      <c r="P63" s="184">
        <v>0</v>
      </c>
      <c r="Q63" s="184">
        <f t="shared" ref="Q63:Q68" si="40">ROUND(E63*P63,2)</f>
        <v>0</v>
      </c>
      <c r="R63" s="186"/>
      <c r="S63" s="186" t="s">
        <v>335</v>
      </c>
      <c r="T63" s="187" t="s">
        <v>336</v>
      </c>
      <c r="U63" s="158">
        <v>0</v>
      </c>
      <c r="V63" s="158">
        <f t="shared" ref="V63:V68" si="41">ROUND(E63*U63,2)</f>
        <v>0</v>
      </c>
      <c r="W63" s="158"/>
      <c r="X63" s="158" t="s">
        <v>173</v>
      </c>
      <c r="Y63" s="158" t="s">
        <v>174</v>
      </c>
      <c r="Z63" s="147"/>
      <c r="AA63" s="147"/>
      <c r="AB63" s="147"/>
      <c r="AC63" s="147"/>
      <c r="AD63" s="147"/>
      <c r="AE63" s="147"/>
      <c r="AF63" s="147"/>
      <c r="AG63" s="147" t="s">
        <v>725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1">
        <v>45</v>
      </c>
      <c r="B64" s="182" t="s">
        <v>1294</v>
      </c>
      <c r="C64" s="193" t="s">
        <v>1247</v>
      </c>
      <c r="D64" s="183" t="s">
        <v>1098</v>
      </c>
      <c r="E64" s="184">
        <v>2</v>
      </c>
      <c r="F64" s="185"/>
      <c r="G64" s="186">
        <f t="shared" si="35"/>
        <v>0</v>
      </c>
      <c r="H64" s="185"/>
      <c r="I64" s="186">
        <f t="shared" si="36"/>
        <v>0</v>
      </c>
      <c r="J64" s="185"/>
      <c r="K64" s="186">
        <f t="shared" si="37"/>
        <v>0</v>
      </c>
      <c r="L64" s="186">
        <v>21</v>
      </c>
      <c r="M64" s="186">
        <f t="shared" si="38"/>
        <v>0</v>
      </c>
      <c r="N64" s="184">
        <v>0</v>
      </c>
      <c r="O64" s="184">
        <f t="shared" si="39"/>
        <v>0</v>
      </c>
      <c r="P64" s="184">
        <v>0</v>
      </c>
      <c r="Q64" s="184">
        <f t="shared" si="40"/>
        <v>0</v>
      </c>
      <c r="R64" s="186"/>
      <c r="S64" s="186" t="s">
        <v>335</v>
      </c>
      <c r="T64" s="187" t="s">
        <v>336</v>
      </c>
      <c r="U64" s="158">
        <v>0</v>
      </c>
      <c r="V64" s="158">
        <f t="shared" si="41"/>
        <v>0</v>
      </c>
      <c r="W64" s="158"/>
      <c r="X64" s="158" t="s">
        <v>173</v>
      </c>
      <c r="Y64" s="158" t="s">
        <v>174</v>
      </c>
      <c r="Z64" s="147"/>
      <c r="AA64" s="147"/>
      <c r="AB64" s="147"/>
      <c r="AC64" s="147"/>
      <c r="AD64" s="147"/>
      <c r="AE64" s="147"/>
      <c r="AF64" s="147"/>
      <c r="AG64" s="147" t="s">
        <v>725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1">
        <v>46</v>
      </c>
      <c r="B65" s="182" t="s">
        <v>1295</v>
      </c>
      <c r="C65" s="193" t="s">
        <v>1249</v>
      </c>
      <c r="D65" s="183" t="s">
        <v>1098</v>
      </c>
      <c r="E65" s="184">
        <v>10</v>
      </c>
      <c r="F65" s="185"/>
      <c r="G65" s="186">
        <f t="shared" si="35"/>
        <v>0</v>
      </c>
      <c r="H65" s="185"/>
      <c r="I65" s="186">
        <f t="shared" si="36"/>
        <v>0</v>
      </c>
      <c r="J65" s="185"/>
      <c r="K65" s="186">
        <f t="shared" si="37"/>
        <v>0</v>
      </c>
      <c r="L65" s="186">
        <v>21</v>
      </c>
      <c r="M65" s="186">
        <f t="shared" si="38"/>
        <v>0</v>
      </c>
      <c r="N65" s="184">
        <v>0</v>
      </c>
      <c r="O65" s="184">
        <f t="shared" si="39"/>
        <v>0</v>
      </c>
      <c r="P65" s="184">
        <v>0</v>
      </c>
      <c r="Q65" s="184">
        <f t="shared" si="40"/>
        <v>0</v>
      </c>
      <c r="R65" s="186"/>
      <c r="S65" s="186" t="s">
        <v>335</v>
      </c>
      <c r="T65" s="187" t="s">
        <v>336</v>
      </c>
      <c r="U65" s="158">
        <v>0</v>
      </c>
      <c r="V65" s="158">
        <f t="shared" si="41"/>
        <v>0</v>
      </c>
      <c r="W65" s="158"/>
      <c r="X65" s="158" t="s">
        <v>173</v>
      </c>
      <c r="Y65" s="158" t="s">
        <v>174</v>
      </c>
      <c r="Z65" s="147"/>
      <c r="AA65" s="147"/>
      <c r="AB65" s="147"/>
      <c r="AC65" s="147"/>
      <c r="AD65" s="147"/>
      <c r="AE65" s="147"/>
      <c r="AF65" s="147"/>
      <c r="AG65" s="147" t="s">
        <v>725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1">
        <v>47</v>
      </c>
      <c r="B66" s="182" t="s">
        <v>1296</v>
      </c>
      <c r="C66" s="193" t="s">
        <v>1251</v>
      </c>
      <c r="D66" s="183" t="s">
        <v>1220</v>
      </c>
      <c r="E66" s="184">
        <v>1</v>
      </c>
      <c r="F66" s="185"/>
      <c r="G66" s="186">
        <f t="shared" si="35"/>
        <v>0</v>
      </c>
      <c r="H66" s="185"/>
      <c r="I66" s="186">
        <f t="shared" si="36"/>
        <v>0</v>
      </c>
      <c r="J66" s="185"/>
      <c r="K66" s="186">
        <f t="shared" si="37"/>
        <v>0</v>
      </c>
      <c r="L66" s="186">
        <v>21</v>
      </c>
      <c r="M66" s="186">
        <f t="shared" si="38"/>
        <v>0</v>
      </c>
      <c r="N66" s="184">
        <v>0</v>
      </c>
      <c r="O66" s="184">
        <f t="shared" si="39"/>
        <v>0</v>
      </c>
      <c r="P66" s="184">
        <v>0</v>
      </c>
      <c r="Q66" s="184">
        <f t="shared" si="40"/>
        <v>0</v>
      </c>
      <c r="R66" s="186"/>
      <c r="S66" s="186" t="s">
        <v>335</v>
      </c>
      <c r="T66" s="187" t="s">
        <v>336</v>
      </c>
      <c r="U66" s="158">
        <v>0</v>
      </c>
      <c r="V66" s="158">
        <f t="shared" si="41"/>
        <v>0</v>
      </c>
      <c r="W66" s="158"/>
      <c r="X66" s="158" t="s">
        <v>173</v>
      </c>
      <c r="Y66" s="158" t="s">
        <v>174</v>
      </c>
      <c r="Z66" s="147"/>
      <c r="AA66" s="147"/>
      <c r="AB66" s="147"/>
      <c r="AC66" s="147"/>
      <c r="AD66" s="147"/>
      <c r="AE66" s="147"/>
      <c r="AF66" s="147"/>
      <c r="AG66" s="147" t="s">
        <v>725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1">
        <v>48</v>
      </c>
      <c r="B67" s="182" t="s">
        <v>1297</v>
      </c>
      <c r="C67" s="193" t="s">
        <v>1298</v>
      </c>
      <c r="D67" s="183"/>
      <c r="E67" s="184">
        <v>0</v>
      </c>
      <c r="F67" s="185"/>
      <c r="G67" s="186">
        <f t="shared" si="35"/>
        <v>0</v>
      </c>
      <c r="H67" s="185"/>
      <c r="I67" s="186">
        <f t="shared" si="36"/>
        <v>0</v>
      </c>
      <c r="J67" s="185"/>
      <c r="K67" s="186">
        <f t="shared" si="37"/>
        <v>0</v>
      </c>
      <c r="L67" s="186">
        <v>21</v>
      </c>
      <c r="M67" s="186">
        <f t="shared" si="38"/>
        <v>0</v>
      </c>
      <c r="N67" s="184">
        <v>0</v>
      </c>
      <c r="O67" s="184">
        <f t="shared" si="39"/>
        <v>0</v>
      </c>
      <c r="P67" s="184">
        <v>0</v>
      </c>
      <c r="Q67" s="184">
        <f t="shared" si="40"/>
        <v>0</v>
      </c>
      <c r="R67" s="186"/>
      <c r="S67" s="186" t="s">
        <v>335</v>
      </c>
      <c r="T67" s="187" t="s">
        <v>336</v>
      </c>
      <c r="U67" s="158">
        <v>0</v>
      </c>
      <c r="V67" s="158">
        <f t="shared" si="41"/>
        <v>0</v>
      </c>
      <c r="W67" s="158"/>
      <c r="X67" s="158" t="s">
        <v>173</v>
      </c>
      <c r="Y67" s="158" t="s">
        <v>174</v>
      </c>
      <c r="Z67" s="147"/>
      <c r="AA67" s="147"/>
      <c r="AB67" s="147"/>
      <c r="AC67" s="147"/>
      <c r="AD67" s="147"/>
      <c r="AE67" s="147"/>
      <c r="AF67" s="147"/>
      <c r="AG67" s="147" t="s">
        <v>725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4">
        <v>49</v>
      </c>
      <c r="B68" s="175" t="s">
        <v>1299</v>
      </c>
      <c r="C68" s="191" t="s">
        <v>1255</v>
      </c>
      <c r="D68" s="176" t="s">
        <v>1098</v>
      </c>
      <c r="E68" s="177">
        <v>1</v>
      </c>
      <c r="F68" s="178"/>
      <c r="G68" s="179">
        <f t="shared" si="35"/>
        <v>0</v>
      </c>
      <c r="H68" s="178"/>
      <c r="I68" s="179">
        <f t="shared" si="36"/>
        <v>0</v>
      </c>
      <c r="J68" s="178"/>
      <c r="K68" s="179">
        <f t="shared" si="37"/>
        <v>0</v>
      </c>
      <c r="L68" s="179">
        <v>21</v>
      </c>
      <c r="M68" s="179">
        <f t="shared" si="38"/>
        <v>0</v>
      </c>
      <c r="N68" s="177">
        <v>0</v>
      </c>
      <c r="O68" s="177">
        <f t="shared" si="39"/>
        <v>0</v>
      </c>
      <c r="P68" s="177">
        <v>0</v>
      </c>
      <c r="Q68" s="177">
        <f t="shared" si="40"/>
        <v>0</v>
      </c>
      <c r="R68" s="179"/>
      <c r="S68" s="179" t="s">
        <v>335</v>
      </c>
      <c r="T68" s="180" t="s">
        <v>336</v>
      </c>
      <c r="U68" s="158">
        <v>0</v>
      </c>
      <c r="V68" s="158">
        <f t="shared" si="41"/>
        <v>0</v>
      </c>
      <c r="W68" s="158"/>
      <c r="X68" s="158" t="s">
        <v>173</v>
      </c>
      <c r="Y68" s="158" t="s">
        <v>174</v>
      </c>
      <c r="Z68" s="147"/>
      <c r="AA68" s="147"/>
      <c r="AB68" s="147"/>
      <c r="AC68" s="147"/>
      <c r="AD68" s="147"/>
      <c r="AE68" s="147"/>
      <c r="AF68" s="147"/>
      <c r="AG68" s="147" t="s">
        <v>725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67" t="s">
        <v>1256</v>
      </c>
      <c r="D69" s="268"/>
      <c r="E69" s="268"/>
      <c r="F69" s="268"/>
      <c r="G69" s="26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1180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269" t="s">
        <v>1228</v>
      </c>
      <c r="D70" s="270"/>
      <c r="E70" s="270"/>
      <c r="F70" s="270"/>
      <c r="G70" s="27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1180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1">
        <v>50</v>
      </c>
      <c r="B71" s="182" t="s">
        <v>1300</v>
      </c>
      <c r="C71" s="193" t="s">
        <v>1258</v>
      </c>
      <c r="D71" s="183" t="s">
        <v>1098</v>
      </c>
      <c r="E71" s="184">
        <v>2</v>
      </c>
      <c r="F71" s="185"/>
      <c r="G71" s="186">
        <f t="shared" ref="G71:G77" si="42">ROUND(E71*F71,2)</f>
        <v>0</v>
      </c>
      <c r="H71" s="185"/>
      <c r="I71" s="186">
        <f t="shared" ref="I71:I77" si="43">ROUND(E71*H71,2)</f>
        <v>0</v>
      </c>
      <c r="J71" s="185"/>
      <c r="K71" s="186">
        <f t="shared" ref="K71:K77" si="44">ROUND(E71*J71,2)</f>
        <v>0</v>
      </c>
      <c r="L71" s="186">
        <v>21</v>
      </c>
      <c r="M71" s="186">
        <f t="shared" ref="M71:M77" si="45">G71*(1+L71/100)</f>
        <v>0</v>
      </c>
      <c r="N71" s="184">
        <v>0</v>
      </c>
      <c r="O71" s="184">
        <f t="shared" ref="O71:O77" si="46">ROUND(E71*N71,2)</f>
        <v>0</v>
      </c>
      <c r="P71" s="184">
        <v>0</v>
      </c>
      <c r="Q71" s="184">
        <f t="shared" ref="Q71:Q77" si="47">ROUND(E71*P71,2)</f>
        <v>0</v>
      </c>
      <c r="R71" s="186"/>
      <c r="S71" s="186" t="s">
        <v>335</v>
      </c>
      <c r="T71" s="187" t="s">
        <v>336</v>
      </c>
      <c r="U71" s="158">
        <v>0</v>
      </c>
      <c r="V71" s="158">
        <f t="shared" ref="V71:V77" si="48">ROUND(E71*U71,2)</f>
        <v>0</v>
      </c>
      <c r="W71" s="158"/>
      <c r="X71" s="158" t="s">
        <v>173</v>
      </c>
      <c r="Y71" s="158" t="s">
        <v>174</v>
      </c>
      <c r="Z71" s="147"/>
      <c r="AA71" s="147"/>
      <c r="AB71" s="147"/>
      <c r="AC71" s="147"/>
      <c r="AD71" s="147"/>
      <c r="AE71" s="147"/>
      <c r="AF71" s="147"/>
      <c r="AG71" s="147" t="s">
        <v>725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1">
        <v>51</v>
      </c>
      <c r="B72" s="182" t="s">
        <v>1301</v>
      </c>
      <c r="C72" s="193" t="s">
        <v>1260</v>
      </c>
      <c r="D72" s="183" t="s">
        <v>1098</v>
      </c>
      <c r="E72" s="184">
        <v>1</v>
      </c>
      <c r="F72" s="185"/>
      <c r="G72" s="186">
        <f t="shared" si="42"/>
        <v>0</v>
      </c>
      <c r="H72" s="185"/>
      <c r="I72" s="186">
        <f t="shared" si="43"/>
        <v>0</v>
      </c>
      <c r="J72" s="185"/>
      <c r="K72" s="186">
        <f t="shared" si="44"/>
        <v>0</v>
      </c>
      <c r="L72" s="186">
        <v>21</v>
      </c>
      <c r="M72" s="186">
        <f t="shared" si="45"/>
        <v>0</v>
      </c>
      <c r="N72" s="184">
        <v>0</v>
      </c>
      <c r="O72" s="184">
        <f t="shared" si="46"/>
        <v>0</v>
      </c>
      <c r="P72" s="184">
        <v>0</v>
      </c>
      <c r="Q72" s="184">
        <f t="shared" si="47"/>
        <v>0</v>
      </c>
      <c r="R72" s="186"/>
      <c r="S72" s="186" t="s">
        <v>335</v>
      </c>
      <c r="T72" s="187" t="s">
        <v>336</v>
      </c>
      <c r="U72" s="158">
        <v>0</v>
      </c>
      <c r="V72" s="158">
        <f t="shared" si="48"/>
        <v>0</v>
      </c>
      <c r="W72" s="158"/>
      <c r="X72" s="158" t="s">
        <v>173</v>
      </c>
      <c r="Y72" s="158" t="s">
        <v>174</v>
      </c>
      <c r="Z72" s="147"/>
      <c r="AA72" s="147"/>
      <c r="AB72" s="147"/>
      <c r="AC72" s="147"/>
      <c r="AD72" s="147"/>
      <c r="AE72" s="147"/>
      <c r="AF72" s="147"/>
      <c r="AG72" s="147" t="s">
        <v>725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1">
        <v>52</v>
      </c>
      <c r="B73" s="182" t="s">
        <v>1302</v>
      </c>
      <c r="C73" s="193" t="s">
        <v>1262</v>
      </c>
      <c r="D73" s="183" t="s">
        <v>1098</v>
      </c>
      <c r="E73" s="184">
        <v>1</v>
      </c>
      <c r="F73" s="185"/>
      <c r="G73" s="186">
        <f t="shared" si="42"/>
        <v>0</v>
      </c>
      <c r="H73" s="185"/>
      <c r="I73" s="186">
        <f t="shared" si="43"/>
        <v>0</v>
      </c>
      <c r="J73" s="185"/>
      <c r="K73" s="186">
        <f t="shared" si="44"/>
        <v>0</v>
      </c>
      <c r="L73" s="186">
        <v>21</v>
      </c>
      <c r="M73" s="186">
        <f t="shared" si="45"/>
        <v>0</v>
      </c>
      <c r="N73" s="184">
        <v>0</v>
      </c>
      <c r="O73" s="184">
        <f t="shared" si="46"/>
        <v>0</v>
      </c>
      <c r="P73" s="184">
        <v>0</v>
      </c>
      <c r="Q73" s="184">
        <f t="shared" si="47"/>
        <v>0</v>
      </c>
      <c r="R73" s="186"/>
      <c r="S73" s="186" t="s">
        <v>335</v>
      </c>
      <c r="T73" s="187" t="s">
        <v>336</v>
      </c>
      <c r="U73" s="158">
        <v>0</v>
      </c>
      <c r="V73" s="158">
        <f t="shared" si="48"/>
        <v>0</v>
      </c>
      <c r="W73" s="158"/>
      <c r="X73" s="158" t="s">
        <v>173</v>
      </c>
      <c r="Y73" s="158" t="s">
        <v>174</v>
      </c>
      <c r="Z73" s="147"/>
      <c r="AA73" s="147"/>
      <c r="AB73" s="147"/>
      <c r="AC73" s="147"/>
      <c r="AD73" s="147"/>
      <c r="AE73" s="147"/>
      <c r="AF73" s="147"/>
      <c r="AG73" s="147" t="s">
        <v>725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1">
        <v>53</v>
      </c>
      <c r="B74" s="182" t="s">
        <v>1303</v>
      </c>
      <c r="C74" s="193" t="s">
        <v>1304</v>
      </c>
      <c r="D74" s="183" t="s">
        <v>1098</v>
      </c>
      <c r="E74" s="184">
        <v>1</v>
      </c>
      <c r="F74" s="185"/>
      <c r="G74" s="186">
        <f t="shared" si="42"/>
        <v>0</v>
      </c>
      <c r="H74" s="185"/>
      <c r="I74" s="186">
        <f t="shared" si="43"/>
        <v>0</v>
      </c>
      <c r="J74" s="185"/>
      <c r="K74" s="186">
        <f t="shared" si="44"/>
        <v>0</v>
      </c>
      <c r="L74" s="186">
        <v>21</v>
      </c>
      <c r="M74" s="186">
        <f t="shared" si="45"/>
        <v>0</v>
      </c>
      <c r="N74" s="184">
        <v>0</v>
      </c>
      <c r="O74" s="184">
        <f t="shared" si="46"/>
        <v>0</v>
      </c>
      <c r="P74" s="184">
        <v>0</v>
      </c>
      <c r="Q74" s="184">
        <f t="shared" si="47"/>
        <v>0</v>
      </c>
      <c r="R74" s="186"/>
      <c r="S74" s="186" t="s">
        <v>335</v>
      </c>
      <c r="T74" s="187" t="s">
        <v>336</v>
      </c>
      <c r="U74" s="158">
        <v>0</v>
      </c>
      <c r="V74" s="158">
        <f t="shared" si="48"/>
        <v>0</v>
      </c>
      <c r="W74" s="158"/>
      <c r="X74" s="158" t="s">
        <v>173</v>
      </c>
      <c r="Y74" s="158" t="s">
        <v>174</v>
      </c>
      <c r="Z74" s="147"/>
      <c r="AA74" s="147"/>
      <c r="AB74" s="147"/>
      <c r="AC74" s="147"/>
      <c r="AD74" s="147"/>
      <c r="AE74" s="147"/>
      <c r="AF74" s="147"/>
      <c r="AG74" s="147" t="s">
        <v>725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1">
        <v>54</v>
      </c>
      <c r="B75" s="182" t="s">
        <v>1305</v>
      </c>
      <c r="C75" s="193" t="s">
        <v>1266</v>
      </c>
      <c r="D75" s="183" t="s">
        <v>1098</v>
      </c>
      <c r="E75" s="184">
        <v>2</v>
      </c>
      <c r="F75" s="185"/>
      <c r="G75" s="186">
        <f t="shared" si="42"/>
        <v>0</v>
      </c>
      <c r="H75" s="185"/>
      <c r="I75" s="186">
        <f t="shared" si="43"/>
        <v>0</v>
      </c>
      <c r="J75" s="185"/>
      <c r="K75" s="186">
        <f t="shared" si="44"/>
        <v>0</v>
      </c>
      <c r="L75" s="186">
        <v>21</v>
      </c>
      <c r="M75" s="186">
        <f t="shared" si="45"/>
        <v>0</v>
      </c>
      <c r="N75" s="184">
        <v>0</v>
      </c>
      <c r="O75" s="184">
        <f t="shared" si="46"/>
        <v>0</v>
      </c>
      <c r="P75" s="184">
        <v>0</v>
      </c>
      <c r="Q75" s="184">
        <f t="shared" si="47"/>
        <v>0</v>
      </c>
      <c r="R75" s="186"/>
      <c r="S75" s="186" t="s">
        <v>335</v>
      </c>
      <c r="T75" s="187" t="s">
        <v>336</v>
      </c>
      <c r="U75" s="158">
        <v>0</v>
      </c>
      <c r="V75" s="158">
        <f t="shared" si="48"/>
        <v>0</v>
      </c>
      <c r="W75" s="158"/>
      <c r="X75" s="158" t="s">
        <v>173</v>
      </c>
      <c r="Y75" s="158" t="s">
        <v>174</v>
      </c>
      <c r="Z75" s="147"/>
      <c r="AA75" s="147"/>
      <c r="AB75" s="147"/>
      <c r="AC75" s="147"/>
      <c r="AD75" s="147"/>
      <c r="AE75" s="147"/>
      <c r="AF75" s="147"/>
      <c r="AG75" s="147" t="s">
        <v>725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1">
        <v>55</v>
      </c>
      <c r="B76" s="182" t="s">
        <v>1306</v>
      </c>
      <c r="C76" s="193" t="s">
        <v>1240</v>
      </c>
      <c r="D76" s="183" t="s">
        <v>1098</v>
      </c>
      <c r="E76" s="184">
        <v>4</v>
      </c>
      <c r="F76" s="185"/>
      <c r="G76" s="186">
        <f t="shared" si="42"/>
        <v>0</v>
      </c>
      <c r="H76" s="185"/>
      <c r="I76" s="186">
        <f t="shared" si="43"/>
        <v>0</v>
      </c>
      <c r="J76" s="185"/>
      <c r="K76" s="186">
        <f t="shared" si="44"/>
        <v>0</v>
      </c>
      <c r="L76" s="186">
        <v>21</v>
      </c>
      <c r="M76" s="186">
        <f t="shared" si="45"/>
        <v>0</v>
      </c>
      <c r="N76" s="184">
        <v>0</v>
      </c>
      <c r="O76" s="184">
        <f t="shared" si="46"/>
        <v>0</v>
      </c>
      <c r="P76" s="184">
        <v>0</v>
      </c>
      <c r="Q76" s="184">
        <f t="shared" si="47"/>
        <v>0</v>
      </c>
      <c r="R76" s="186"/>
      <c r="S76" s="186" t="s">
        <v>335</v>
      </c>
      <c r="T76" s="187" t="s">
        <v>336</v>
      </c>
      <c r="U76" s="158">
        <v>0</v>
      </c>
      <c r="V76" s="158">
        <f t="shared" si="48"/>
        <v>0</v>
      </c>
      <c r="W76" s="158"/>
      <c r="X76" s="158" t="s">
        <v>173</v>
      </c>
      <c r="Y76" s="158" t="s">
        <v>174</v>
      </c>
      <c r="Z76" s="147"/>
      <c r="AA76" s="147"/>
      <c r="AB76" s="147"/>
      <c r="AC76" s="147"/>
      <c r="AD76" s="147"/>
      <c r="AE76" s="147"/>
      <c r="AF76" s="147"/>
      <c r="AG76" s="147" t="s">
        <v>725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56</v>
      </c>
      <c r="B77" s="175" t="s">
        <v>1307</v>
      </c>
      <c r="C77" s="191" t="s">
        <v>1216</v>
      </c>
      <c r="D77" s="176" t="s">
        <v>1098</v>
      </c>
      <c r="E77" s="177">
        <v>1</v>
      </c>
      <c r="F77" s="178"/>
      <c r="G77" s="179">
        <f t="shared" si="42"/>
        <v>0</v>
      </c>
      <c r="H77" s="178"/>
      <c r="I77" s="179">
        <f t="shared" si="43"/>
        <v>0</v>
      </c>
      <c r="J77" s="178"/>
      <c r="K77" s="179">
        <f t="shared" si="44"/>
        <v>0</v>
      </c>
      <c r="L77" s="179">
        <v>21</v>
      </c>
      <c r="M77" s="179">
        <f t="shared" si="45"/>
        <v>0</v>
      </c>
      <c r="N77" s="177">
        <v>0</v>
      </c>
      <c r="O77" s="177">
        <f t="shared" si="46"/>
        <v>0</v>
      </c>
      <c r="P77" s="177">
        <v>0</v>
      </c>
      <c r="Q77" s="177">
        <f t="shared" si="47"/>
        <v>0</v>
      </c>
      <c r="R77" s="179"/>
      <c r="S77" s="179" t="s">
        <v>335</v>
      </c>
      <c r="T77" s="180" t="s">
        <v>336</v>
      </c>
      <c r="U77" s="158">
        <v>0</v>
      </c>
      <c r="V77" s="158">
        <f t="shared" si="48"/>
        <v>0</v>
      </c>
      <c r="W77" s="158"/>
      <c r="X77" s="158" t="s">
        <v>173</v>
      </c>
      <c r="Y77" s="158" t="s">
        <v>174</v>
      </c>
      <c r="Z77" s="147"/>
      <c r="AA77" s="147"/>
      <c r="AB77" s="147"/>
      <c r="AC77" s="147"/>
      <c r="AD77" s="147"/>
      <c r="AE77" s="147"/>
      <c r="AF77" s="147"/>
      <c r="AG77" s="147" t="s">
        <v>725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67" t="s">
        <v>1217</v>
      </c>
      <c r="D78" s="268"/>
      <c r="E78" s="268"/>
      <c r="F78" s="268"/>
      <c r="G78" s="26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1180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1">
        <v>57</v>
      </c>
      <c r="B79" s="182" t="s">
        <v>1308</v>
      </c>
      <c r="C79" s="193" t="s">
        <v>1270</v>
      </c>
      <c r="D79" s="183" t="s">
        <v>1220</v>
      </c>
      <c r="E79" s="184">
        <v>10</v>
      </c>
      <c r="F79" s="185"/>
      <c r="G79" s="186">
        <f t="shared" ref="G79:G86" si="49">ROUND(E79*F79,2)</f>
        <v>0</v>
      </c>
      <c r="H79" s="185"/>
      <c r="I79" s="186">
        <f t="shared" ref="I79:I86" si="50">ROUND(E79*H79,2)</f>
        <v>0</v>
      </c>
      <c r="J79" s="185"/>
      <c r="K79" s="186">
        <f t="shared" ref="K79:K86" si="51">ROUND(E79*J79,2)</f>
        <v>0</v>
      </c>
      <c r="L79" s="186">
        <v>21</v>
      </c>
      <c r="M79" s="186">
        <f t="shared" ref="M79:M86" si="52">G79*(1+L79/100)</f>
        <v>0</v>
      </c>
      <c r="N79" s="184">
        <v>0</v>
      </c>
      <c r="O79" s="184">
        <f t="shared" ref="O79:O86" si="53">ROUND(E79*N79,2)</f>
        <v>0</v>
      </c>
      <c r="P79" s="184">
        <v>0</v>
      </c>
      <c r="Q79" s="184">
        <f t="shared" ref="Q79:Q86" si="54">ROUND(E79*P79,2)</f>
        <v>0</v>
      </c>
      <c r="R79" s="186"/>
      <c r="S79" s="186" t="s">
        <v>335</v>
      </c>
      <c r="T79" s="187" t="s">
        <v>336</v>
      </c>
      <c r="U79" s="158">
        <v>0</v>
      </c>
      <c r="V79" s="158">
        <f t="shared" ref="V79:V86" si="55">ROUND(E79*U79,2)</f>
        <v>0</v>
      </c>
      <c r="W79" s="158"/>
      <c r="X79" s="158" t="s">
        <v>173</v>
      </c>
      <c r="Y79" s="158" t="s">
        <v>174</v>
      </c>
      <c r="Z79" s="147"/>
      <c r="AA79" s="147"/>
      <c r="AB79" s="147"/>
      <c r="AC79" s="147"/>
      <c r="AD79" s="147"/>
      <c r="AE79" s="147"/>
      <c r="AF79" s="147"/>
      <c r="AG79" s="147" t="s">
        <v>725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58</v>
      </c>
      <c r="B80" s="182" t="s">
        <v>1309</v>
      </c>
      <c r="C80" s="193" t="s">
        <v>1272</v>
      </c>
      <c r="D80" s="183" t="s">
        <v>1098</v>
      </c>
      <c r="E80" s="184">
        <v>2</v>
      </c>
      <c r="F80" s="185"/>
      <c r="G80" s="186">
        <f t="shared" si="49"/>
        <v>0</v>
      </c>
      <c r="H80" s="185"/>
      <c r="I80" s="186">
        <f t="shared" si="50"/>
        <v>0</v>
      </c>
      <c r="J80" s="185"/>
      <c r="K80" s="186">
        <f t="shared" si="51"/>
        <v>0</v>
      </c>
      <c r="L80" s="186">
        <v>21</v>
      </c>
      <c r="M80" s="186">
        <f t="shared" si="52"/>
        <v>0</v>
      </c>
      <c r="N80" s="184">
        <v>0</v>
      </c>
      <c r="O80" s="184">
        <f t="shared" si="53"/>
        <v>0</v>
      </c>
      <c r="P80" s="184">
        <v>0</v>
      </c>
      <c r="Q80" s="184">
        <f t="shared" si="54"/>
        <v>0</v>
      </c>
      <c r="R80" s="186"/>
      <c r="S80" s="186" t="s">
        <v>335</v>
      </c>
      <c r="T80" s="187" t="s">
        <v>336</v>
      </c>
      <c r="U80" s="158">
        <v>0</v>
      </c>
      <c r="V80" s="158">
        <f t="shared" si="55"/>
        <v>0</v>
      </c>
      <c r="W80" s="158"/>
      <c r="X80" s="158" t="s">
        <v>173</v>
      </c>
      <c r="Y80" s="158" t="s">
        <v>174</v>
      </c>
      <c r="Z80" s="147"/>
      <c r="AA80" s="147"/>
      <c r="AB80" s="147"/>
      <c r="AC80" s="147"/>
      <c r="AD80" s="147"/>
      <c r="AE80" s="147"/>
      <c r="AF80" s="147"/>
      <c r="AG80" s="147" t="s">
        <v>725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1">
        <v>59</v>
      </c>
      <c r="B81" s="182" t="s">
        <v>1310</v>
      </c>
      <c r="C81" s="193" t="s">
        <v>1311</v>
      </c>
      <c r="D81" s="183" t="s">
        <v>1098</v>
      </c>
      <c r="E81" s="184">
        <v>2</v>
      </c>
      <c r="F81" s="185"/>
      <c r="G81" s="186">
        <f t="shared" si="49"/>
        <v>0</v>
      </c>
      <c r="H81" s="185"/>
      <c r="I81" s="186">
        <f t="shared" si="50"/>
        <v>0</v>
      </c>
      <c r="J81" s="185"/>
      <c r="K81" s="186">
        <f t="shared" si="51"/>
        <v>0</v>
      </c>
      <c r="L81" s="186">
        <v>21</v>
      </c>
      <c r="M81" s="186">
        <f t="shared" si="52"/>
        <v>0</v>
      </c>
      <c r="N81" s="184">
        <v>0</v>
      </c>
      <c r="O81" s="184">
        <f t="shared" si="53"/>
        <v>0</v>
      </c>
      <c r="P81" s="184">
        <v>0</v>
      </c>
      <c r="Q81" s="184">
        <f t="shared" si="54"/>
        <v>0</v>
      </c>
      <c r="R81" s="186"/>
      <c r="S81" s="186" t="s">
        <v>335</v>
      </c>
      <c r="T81" s="187" t="s">
        <v>336</v>
      </c>
      <c r="U81" s="158">
        <v>0</v>
      </c>
      <c r="V81" s="158">
        <f t="shared" si="55"/>
        <v>0</v>
      </c>
      <c r="W81" s="158"/>
      <c r="X81" s="158" t="s">
        <v>173</v>
      </c>
      <c r="Y81" s="158" t="s">
        <v>174</v>
      </c>
      <c r="Z81" s="147"/>
      <c r="AA81" s="147"/>
      <c r="AB81" s="147"/>
      <c r="AC81" s="147"/>
      <c r="AD81" s="147"/>
      <c r="AE81" s="147"/>
      <c r="AF81" s="147"/>
      <c r="AG81" s="147" t="s">
        <v>725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1">
        <v>60</v>
      </c>
      <c r="B82" s="182" t="s">
        <v>1312</v>
      </c>
      <c r="C82" s="193" t="s">
        <v>1274</v>
      </c>
      <c r="D82" s="183" t="s">
        <v>1098</v>
      </c>
      <c r="E82" s="184">
        <v>1</v>
      </c>
      <c r="F82" s="185"/>
      <c r="G82" s="186">
        <f t="shared" si="49"/>
        <v>0</v>
      </c>
      <c r="H82" s="185"/>
      <c r="I82" s="186">
        <f t="shared" si="50"/>
        <v>0</v>
      </c>
      <c r="J82" s="185"/>
      <c r="K82" s="186">
        <f t="shared" si="51"/>
        <v>0</v>
      </c>
      <c r="L82" s="186">
        <v>21</v>
      </c>
      <c r="M82" s="186">
        <f t="shared" si="52"/>
        <v>0</v>
      </c>
      <c r="N82" s="184">
        <v>0</v>
      </c>
      <c r="O82" s="184">
        <f t="shared" si="53"/>
        <v>0</v>
      </c>
      <c r="P82" s="184">
        <v>0</v>
      </c>
      <c r="Q82" s="184">
        <f t="shared" si="54"/>
        <v>0</v>
      </c>
      <c r="R82" s="186"/>
      <c r="S82" s="186" t="s">
        <v>335</v>
      </c>
      <c r="T82" s="187" t="s">
        <v>336</v>
      </c>
      <c r="U82" s="158">
        <v>0</v>
      </c>
      <c r="V82" s="158">
        <f t="shared" si="55"/>
        <v>0</v>
      </c>
      <c r="W82" s="158"/>
      <c r="X82" s="158" t="s">
        <v>173</v>
      </c>
      <c r="Y82" s="158" t="s">
        <v>174</v>
      </c>
      <c r="Z82" s="147"/>
      <c r="AA82" s="147"/>
      <c r="AB82" s="147"/>
      <c r="AC82" s="147"/>
      <c r="AD82" s="147"/>
      <c r="AE82" s="147"/>
      <c r="AF82" s="147"/>
      <c r="AG82" s="147" t="s">
        <v>725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1">
        <v>61</v>
      </c>
      <c r="B83" s="182" t="s">
        <v>1313</v>
      </c>
      <c r="C83" s="193" t="s">
        <v>1276</v>
      </c>
      <c r="D83" s="183" t="s">
        <v>1098</v>
      </c>
      <c r="E83" s="184">
        <v>13</v>
      </c>
      <c r="F83" s="185"/>
      <c r="G83" s="186">
        <f t="shared" si="49"/>
        <v>0</v>
      </c>
      <c r="H83" s="185"/>
      <c r="I83" s="186">
        <f t="shared" si="50"/>
        <v>0</v>
      </c>
      <c r="J83" s="185"/>
      <c r="K83" s="186">
        <f t="shared" si="51"/>
        <v>0</v>
      </c>
      <c r="L83" s="186">
        <v>21</v>
      </c>
      <c r="M83" s="186">
        <f t="shared" si="52"/>
        <v>0</v>
      </c>
      <c r="N83" s="184">
        <v>0</v>
      </c>
      <c r="O83" s="184">
        <f t="shared" si="53"/>
        <v>0</v>
      </c>
      <c r="P83" s="184">
        <v>0</v>
      </c>
      <c r="Q83" s="184">
        <f t="shared" si="54"/>
        <v>0</v>
      </c>
      <c r="R83" s="186"/>
      <c r="S83" s="186" t="s">
        <v>335</v>
      </c>
      <c r="T83" s="187" t="s">
        <v>336</v>
      </c>
      <c r="U83" s="158">
        <v>0</v>
      </c>
      <c r="V83" s="158">
        <f t="shared" si="55"/>
        <v>0</v>
      </c>
      <c r="W83" s="158"/>
      <c r="X83" s="158" t="s">
        <v>173</v>
      </c>
      <c r="Y83" s="158" t="s">
        <v>174</v>
      </c>
      <c r="Z83" s="147"/>
      <c r="AA83" s="147"/>
      <c r="AB83" s="147"/>
      <c r="AC83" s="147"/>
      <c r="AD83" s="147"/>
      <c r="AE83" s="147"/>
      <c r="AF83" s="147"/>
      <c r="AG83" s="147" t="s">
        <v>725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1">
        <v>62</v>
      </c>
      <c r="B84" s="182" t="s">
        <v>1314</v>
      </c>
      <c r="C84" s="193" t="s">
        <v>1278</v>
      </c>
      <c r="D84" s="183" t="s">
        <v>1220</v>
      </c>
      <c r="E84" s="184">
        <v>1</v>
      </c>
      <c r="F84" s="185"/>
      <c r="G84" s="186">
        <f t="shared" si="49"/>
        <v>0</v>
      </c>
      <c r="H84" s="185"/>
      <c r="I84" s="186">
        <f t="shared" si="50"/>
        <v>0</v>
      </c>
      <c r="J84" s="185"/>
      <c r="K84" s="186">
        <f t="shared" si="51"/>
        <v>0</v>
      </c>
      <c r="L84" s="186">
        <v>21</v>
      </c>
      <c r="M84" s="186">
        <f t="shared" si="52"/>
        <v>0</v>
      </c>
      <c r="N84" s="184">
        <v>0</v>
      </c>
      <c r="O84" s="184">
        <f t="shared" si="53"/>
        <v>0</v>
      </c>
      <c r="P84" s="184">
        <v>0</v>
      </c>
      <c r="Q84" s="184">
        <f t="shared" si="54"/>
        <v>0</v>
      </c>
      <c r="R84" s="186"/>
      <c r="S84" s="186" t="s">
        <v>335</v>
      </c>
      <c r="T84" s="187" t="s">
        <v>336</v>
      </c>
      <c r="U84" s="158">
        <v>0</v>
      </c>
      <c r="V84" s="158">
        <f t="shared" si="55"/>
        <v>0</v>
      </c>
      <c r="W84" s="158"/>
      <c r="X84" s="158" t="s">
        <v>173</v>
      </c>
      <c r="Y84" s="158" t="s">
        <v>174</v>
      </c>
      <c r="Z84" s="147"/>
      <c r="AA84" s="147"/>
      <c r="AB84" s="147"/>
      <c r="AC84" s="147"/>
      <c r="AD84" s="147"/>
      <c r="AE84" s="147"/>
      <c r="AF84" s="147"/>
      <c r="AG84" s="147" t="s">
        <v>725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1">
        <v>63</v>
      </c>
      <c r="B85" s="182" t="s">
        <v>1315</v>
      </c>
      <c r="C85" s="193" t="s">
        <v>1316</v>
      </c>
      <c r="D85" s="183"/>
      <c r="E85" s="184">
        <v>0</v>
      </c>
      <c r="F85" s="185"/>
      <c r="G85" s="186">
        <f t="shared" si="49"/>
        <v>0</v>
      </c>
      <c r="H85" s="185"/>
      <c r="I85" s="186">
        <f t="shared" si="50"/>
        <v>0</v>
      </c>
      <c r="J85" s="185"/>
      <c r="K85" s="186">
        <f t="shared" si="51"/>
        <v>0</v>
      </c>
      <c r="L85" s="186">
        <v>21</v>
      </c>
      <c r="M85" s="186">
        <f t="shared" si="52"/>
        <v>0</v>
      </c>
      <c r="N85" s="184">
        <v>0</v>
      </c>
      <c r="O85" s="184">
        <f t="shared" si="53"/>
        <v>0</v>
      </c>
      <c r="P85" s="184">
        <v>0</v>
      </c>
      <c r="Q85" s="184">
        <f t="shared" si="54"/>
        <v>0</v>
      </c>
      <c r="R85" s="186"/>
      <c r="S85" s="186" t="s">
        <v>335</v>
      </c>
      <c r="T85" s="187" t="s">
        <v>336</v>
      </c>
      <c r="U85" s="158">
        <v>0</v>
      </c>
      <c r="V85" s="158">
        <f t="shared" si="55"/>
        <v>0</v>
      </c>
      <c r="W85" s="158"/>
      <c r="X85" s="158" t="s">
        <v>173</v>
      </c>
      <c r="Y85" s="158" t="s">
        <v>174</v>
      </c>
      <c r="Z85" s="147"/>
      <c r="AA85" s="147"/>
      <c r="AB85" s="147"/>
      <c r="AC85" s="147"/>
      <c r="AD85" s="147"/>
      <c r="AE85" s="147"/>
      <c r="AF85" s="147"/>
      <c r="AG85" s="147" t="s">
        <v>725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64</v>
      </c>
      <c r="B86" s="175" t="s">
        <v>1317</v>
      </c>
      <c r="C86" s="191" t="s">
        <v>1226</v>
      </c>
      <c r="D86" s="176" t="s">
        <v>1098</v>
      </c>
      <c r="E86" s="177">
        <v>1</v>
      </c>
      <c r="F86" s="178"/>
      <c r="G86" s="179">
        <f t="shared" si="49"/>
        <v>0</v>
      </c>
      <c r="H86" s="178"/>
      <c r="I86" s="179">
        <f t="shared" si="50"/>
        <v>0</v>
      </c>
      <c r="J86" s="178"/>
      <c r="K86" s="179">
        <f t="shared" si="51"/>
        <v>0</v>
      </c>
      <c r="L86" s="179">
        <v>21</v>
      </c>
      <c r="M86" s="179">
        <f t="shared" si="52"/>
        <v>0</v>
      </c>
      <c r="N86" s="177">
        <v>0</v>
      </c>
      <c r="O86" s="177">
        <f t="shared" si="53"/>
        <v>0</v>
      </c>
      <c r="P86" s="177">
        <v>0</v>
      </c>
      <c r="Q86" s="177">
        <f t="shared" si="54"/>
        <v>0</v>
      </c>
      <c r="R86" s="179"/>
      <c r="S86" s="179" t="s">
        <v>335</v>
      </c>
      <c r="T86" s="180" t="s">
        <v>336</v>
      </c>
      <c r="U86" s="158">
        <v>0</v>
      </c>
      <c r="V86" s="158">
        <f t="shared" si="55"/>
        <v>0</v>
      </c>
      <c r="W86" s="158"/>
      <c r="X86" s="158" t="s">
        <v>173</v>
      </c>
      <c r="Y86" s="158" t="s">
        <v>174</v>
      </c>
      <c r="Z86" s="147"/>
      <c r="AA86" s="147"/>
      <c r="AB86" s="147"/>
      <c r="AC86" s="147"/>
      <c r="AD86" s="147"/>
      <c r="AE86" s="147"/>
      <c r="AF86" s="147"/>
      <c r="AG86" s="147" t="s">
        <v>725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67" t="s">
        <v>1318</v>
      </c>
      <c r="D87" s="268"/>
      <c r="E87" s="268"/>
      <c r="F87" s="268"/>
      <c r="G87" s="26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1180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269" t="s">
        <v>1228</v>
      </c>
      <c r="D88" s="270"/>
      <c r="E88" s="270"/>
      <c r="F88" s="270"/>
      <c r="G88" s="27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1180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81">
        <v>65</v>
      </c>
      <c r="B89" s="182" t="s">
        <v>1319</v>
      </c>
      <c r="C89" s="193" t="s">
        <v>1230</v>
      </c>
      <c r="D89" s="183" t="s">
        <v>1098</v>
      </c>
      <c r="E89" s="184">
        <v>2</v>
      </c>
      <c r="F89" s="185"/>
      <c r="G89" s="186">
        <f t="shared" ref="G89:G95" si="56">ROUND(E89*F89,2)</f>
        <v>0</v>
      </c>
      <c r="H89" s="185"/>
      <c r="I89" s="186">
        <f t="shared" ref="I89:I95" si="57">ROUND(E89*H89,2)</f>
        <v>0</v>
      </c>
      <c r="J89" s="185"/>
      <c r="K89" s="186">
        <f t="shared" ref="K89:K95" si="58">ROUND(E89*J89,2)</f>
        <v>0</v>
      </c>
      <c r="L89" s="186">
        <v>21</v>
      </c>
      <c r="M89" s="186">
        <f t="shared" ref="M89:M95" si="59">G89*(1+L89/100)</f>
        <v>0</v>
      </c>
      <c r="N89" s="184">
        <v>0</v>
      </c>
      <c r="O89" s="184">
        <f t="shared" ref="O89:O95" si="60">ROUND(E89*N89,2)</f>
        <v>0</v>
      </c>
      <c r="P89" s="184">
        <v>0</v>
      </c>
      <c r="Q89" s="184">
        <f t="shared" ref="Q89:Q95" si="61">ROUND(E89*P89,2)</f>
        <v>0</v>
      </c>
      <c r="R89" s="186"/>
      <c r="S89" s="186" t="s">
        <v>335</v>
      </c>
      <c r="T89" s="187" t="s">
        <v>336</v>
      </c>
      <c r="U89" s="158">
        <v>0</v>
      </c>
      <c r="V89" s="158">
        <f t="shared" ref="V89:V95" si="62">ROUND(E89*U89,2)</f>
        <v>0</v>
      </c>
      <c r="W89" s="158"/>
      <c r="X89" s="158" t="s">
        <v>173</v>
      </c>
      <c r="Y89" s="158" t="s">
        <v>174</v>
      </c>
      <c r="Z89" s="147"/>
      <c r="AA89" s="147"/>
      <c r="AB89" s="147"/>
      <c r="AC89" s="147"/>
      <c r="AD89" s="147"/>
      <c r="AE89" s="147"/>
      <c r="AF89" s="147"/>
      <c r="AG89" s="147" t="s">
        <v>725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1">
        <v>66</v>
      </c>
      <c r="B90" s="182" t="s">
        <v>1320</v>
      </c>
      <c r="C90" s="193" t="s">
        <v>1232</v>
      </c>
      <c r="D90" s="183" t="s">
        <v>1098</v>
      </c>
      <c r="E90" s="184">
        <v>1</v>
      </c>
      <c r="F90" s="185"/>
      <c r="G90" s="186">
        <f t="shared" si="56"/>
        <v>0</v>
      </c>
      <c r="H90" s="185"/>
      <c r="I90" s="186">
        <f t="shared" si="57"/>
        <v>0</v>
      </c>
      <c r="J90" s="185"/>
      <c r="K90" s="186">
        <f t="shared" si="58"/>
        <v>0</v>
      </c>
      <c r="L90" s="186">
        <v>21</v>
      </c>
      <c r="M90" s="186">
        <f t="shared" si="59"/>
        <v>0</v>
      </c>
      <c r="N90" s="184">
        <v>0</v>
      </c>
      <c r="O90" s="184">
        <f t="shared" si="60"/>
        <v>0</v>
      </c>
      <c r="P90" s="184">
        <v>0</v>
      </c>
      <c r="Q90" s="184">
        <f t="shared" si="61"/>
        <v>0</v>
      </c>
      <c r="R90" s="186"/>
      <c r="S90" s="186" t="s">
        <v>335</v>
      </c>
      <c r="T90" s="187" t="s">
        <v>336</v>
      </c>
      <c r="U90" s="158">
        <v>0</v>
      </c>
      <c r="V90" s="158">
        <f t="shared" si="62"/>
        <v>0</v>
      </c>
      <c r="W90" s="158"/>
      <c r="X90" s="158" t="s">
        <v>173</v>
      </c>
      <c r="Y90" s="158" t="s">
        <v>174</v>
      </c>
      <c r="Z90" s="147"/>
      <c r="AA90" s="147"/>
      <c r="AB90" s="147"/>
      <c r="AC90" s="147"/>
      <c r="AD90" s="147"/>
      <c r="AE90" s="147"/>
      <c r="AF90" s="147"/>
      <c r="AG90" s="147" t="s">
        <v>725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1">
        <v>67</v>
      </c>
      <c r="B91" s="182" t="s">
        <v>1321</v>
      </c>
      <c r="C91" s="193" t="s">
        <v>1234</v>
      </c>
      <c r="D91" s="183" t="s">
        <v>1098</v>
      </c>
      <c r="E91" s="184">
        <v>1</v>
      </c>
      <c r="F91" s="185"/>
      <c r="G91" s="186">
        <f t="shared" si="56"/>
        <v>0</v>
      </c>
      <c r="H91" s="185"/>
      <c r="I91" s="186">
        <f t="shared" si="57"/>
        <v>0</v>
      </c>
      <c r="J91" s="185"/>
      <c r="K91" s="186">
        <f t="shared" si="58"/>
        <v>0</v>
      </c>
      <c r="L91" s="186">
        <v>21</v>
      </c>
      <c r="M91" s="186">
        <f t="shared" si="59"/>
        <v>0</v>
      </c>
      <c r="N91" s="184">
        <v>0</v>
      </c>
      <c r="O91" s="184">
        <f t="shared" si="60"/>
        <v>0</v>
      </c>
      <c r="P91" s="184">
        <v>0</v>
      </c>
      <c r="Q91" s="184">
        <f t="shared" si="61"/>
        <v>0</v>
      </c>
      <c r="R91" s="186"/>
      <c r="S91" s="186" t="s">
        <v>335</v>
      </c>
      <c r="T91" s="187" t="s">
        <v>336</v>
      </c>
      <c r="U91" s="158">
        <v>0</v>
      </c>
      <c r="V91" s="158">
        <f t="shared" si="62"/>
        <v>0</v>
      </c>
      <c r="W91" s="158"/>
      <c r="X91" s="158" t="s">
        <v>173</v>
      </c>
      <c r="Y91" s="158" t="s">
        <v>174</v>
      </c>
      <c r="Z91" s="147"/>
      <c r="AA91" s="147"/>
      <c r="AB91" s="147"/>
      <c r="AC91" s="147"/>
      <c r="AD91" s="147"/>
      <c r="AE91" s="147"/>
      <c r="AF91" s="147"/>
      <c r="AG91" s="147" t="s">
        <v>725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1">
        <v>68</v>
      </c>
      <c r="B92" s="182" t="s">
        <v>1322</v>
      </c>
      <c r="C92" s="193" t="s">
        <v>1287</v>
      </c>
      <c r="D92" s="183" t="s">
        <v>1098</v>
      </c>
      <c r="E92" s="184">
        <v>1</v>
      </c>
      <c r="F92" s="185"/>
      <c r="G92" s="186">
        <f t="shared" si="56"/>
        <v>0</v>
      </c>
      <c r="H92" s="185"/>
      <c r="I92" s="186">
        <f t="shared" si="57"/>
        <v>0</v>
      </c>
      <c r="J92" s="185"/>
      <c r="K92" s="186">
        <f t="shared" si="58"/>
        <v>0</v>
      </c>
      <c r="L92" s="186">
        <v>21</v>
      </c>
      <c r="M92" s="186">
        <f t="shared" si="59"/>
        <v>0</v>
      </c>
      <c r="N92" s="184">
        <v>0</v>
      </c>
      <c r="O92" s="184">
        <f t="shared" si="60"/>
        <v>0</v>
      </c>
      <c r="P92" s="184">
        <v>0</v>
      </c>
      <c r="Q92" s="184">
        <f t="shared" si="61"/>
        <v>0</v>
      </c>
      <c r="R92" s="186"/>
      <c r="S92" s="186" t="s">
        <v>335</v>
      </c>
      <c r="T92" s="187" t="s">
        <v>336</v>
      </c>
      <c r="U92" s="158">
        <v>0</v>
      </c>
      <c r="V92" s="158">
        <f t="shared" si="62"/>
        <v>0</v>
      </c>
      <c r="W92" s="158"/>
      <c r="X92" s="158" t="s">
        <v>173</v>
      </c>
      <c r="Y92" s="158" t="s">
        <v>174</v>
      </c>
      <c r="Z92" s="147"/>
      <c r="AA92" s="147"/>
      <c r="AB92" s="147"/>
      <c r="AC92" s="147"/>
      <c r="AD92" s="147"/>
      <c r="AE92" s="147"/>
      <c r="AF92" s="147"/>
      <c r="AG92" s="147" t="s">
        <v>725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81">
        <v>69</v>
      </c>
      <c r="B93" s="182" t="s">
        <v>1323</v>
      </c>
      <c r="C93" s="193" t="s">
        <v>1289</v>
      </c>
      <c r="D93" s="183" t="s">
        <v>1098</v>
      </c>
      <c r="E93" s="184">
        <v>2</v>
      </c>
      <c r="F93" s="185"/>
      <c r="G93" s="186">
        <f t="shared" si="56"/>
        <v>0</v>
      </c>
      <c r="H93" s="185"/>
      <c r="I93" s="186">
        <f t="shared" si="57"/>
        <v>0</v>
      </c>
      <c r="J93" s="185"/>
      <c r="K93" s="186">
        <f t="shared" si="58"/>
        <v>0</v>
      </c>
      <c r="L93" s="186">
        <v>21</v>
      </c>
      <c r="M93" s="186">
        <f t="shared" si="59"/>
        <v>0</v>
      </c>
      <c r="N93" s="184">
        <v>0</v>
      </c>
      <c r="O93" s="184">
        <f t="shared" si="60"/>
        <v>0</v>
      </c>
      <c r="P93" s="184">
        <v>0</v>
      </c>
      <c r="Q93" s="184">
        <f t="shared" si="61"/>
        <v>0</v>
      </c>
      <c r="R93" s="186"/>
      <c r="S93" s="186" t="s">
        <v>335</v>
      </c>
      <c r="T93" s="187" t="s">
        <v>336</v>
      </c>
      <c r="U93" s="158">
        <v>0</v>
      </c>
      <c r="V93" s="158">
        <f t="shared" si="62"/>
        <v>0</v>
      </c>
      <c r="W93" s="158"/>
      <c r="X93" s="158" t="s">
        <v>173</v>
      </c>
      <c r="Y93" s="158" t="s">
        <v>174</v>
      </c>
      <c r="Z93" s="147"/>
      <c r="AA93" s="147"/>
      <c r="AB93" s="147"/>
      <c r="AC93" s="147"/>
      <c r="AD93" s="147"/>
      <c r="AE93" s="147"/>
      <c r="AF93" s="147"/>
      <c r="AG93" s="147" t="s">
        <v>725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1">
        <v>70</v>
      </c>
      <c r="B94" s="182" t="s">
        <v>1324</v>
      </c>
      <c r="C94" s="193" t="s">
        <v>1291</v>
      </c>
      <c r="D94" s="183" t="s">
        <v>1098</v>
      </c>
      <c r="E94" s="184">
        <v>2</v>
      </c>
      <c r="F94" s="185"/>
      <c r="G94" s="186">
        <f t="shared" si="56"/>
        <v>0</v>
      </c>
      <c r="H94" s="185"/>
      <c r="I94" s="186">
        <f t="shared" si="57"/>
        <v>0</v>
      </c>
      <c r="J94" s="185"/>
      <c r="K94" s="186">
        <f t="shared" si="58"/>
        <v>0</v>
      </c>
      <c r="L94" s="186">
        <v>21</v>
      </c>
      <c r="M94" s="186">
        <f t="shared" si="59"/>
        <v>0</v>
      </c>
      <c r="N94" s="184">
        <v>0</v>
      </c>
      <c r="O94" s="184">
        <f t="shared" si="60"/>
        <v>0</v>
      </c>
      <c r="P94" s="184">
        <v>0</v>
      </c>
      <c r="Q94" s="184">
        <f t="shared" si="61"/>
        <v>0</v>
      </c>
      <c r="R94" s="186"/>
      <c r="S94" s="186" t="s">
        <v>335</v>
      </c>
      <c r="T94" s="187" t="s">
        <v>336</v>
      </c>
      <c r="U94" s="158">
        <v>0</v>
      </c>
      <c r="V94" s="158">
        <f t="shared" si="62"/>
        <v>0</v>
      </c>
      <c r="W94" s="158"/>
      <c r="X94" s="158" t="s">
        <v>173</v>
      </c>
      <c r="Y94" s="158" t="s">
        <v>174</v>
      </c>
      <c r="Z94" s="147"/>
      <c r="AA94" s="147"/>
      <c r="AB94" s="147"/>
      <c r="AC94" s="147"/>
      <c r="AD94" s="147"/>
      <c r="AE94" s="147"/>
      <c r="AF94" s="147"/>
      <c r="AG94" s="147" t="s">
        <v>725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4">
        <v>71</v>
      </c>
      <c r="B95" s="175" t="s">
        <v>1325</v>
      </c>
      <c r="C95" s="191" t="s">
        <v>1216</v>
      </c>
      <c r="D95" s="176" t="s">
        <v>1098</v>
      </c>
      <c r="E95" s="177">
        <v>3</v>
      </c>
      <c r="F95" s="178"/>
      <c r="G95" s="179">
        <f t="shared" si="56"/>
        <v>0</v>
      </c>
      <c r="H95" s="178"/>
      <c r="I95" s="179">
        <f t="shared" si="57"/>
        <v>0</v>
      </c>
      <c r="J95" s="178"/>
      <c r="K95" s="179">
        <f t="shared" si="58"/>
        <v>0</v>
      </c>
      <c r="L95" s="179">
        <v>21</v>
      </c>
      <c r="M95" s="179">
        <f t="shared" si="59"/>
        <v>0</v>
      </c>
      <c r="N95" s="177">
        <v>0</v>
      </c>
      <c r="O95" s="177">
        <f t="shared" si="60"/>
        <v>0</v>
      </c>
      <c r="P95" s="177">
        <v>0</v>
      </c>
      <c r="Q95" s="177">
        <f t="shared" si="61"/>
        <v>0</v>
      </c>
      <c r="R95" s="179"/>
      <c r="S95" s="179" t="s">
        <v>335</v>
      </c>
      <c r="T95" s="180" t="s">
        <v>336</v>
      </c>
      <c r="U95" s="158">
        <v>0</v>
      </c>
      <c r="V95" s="158">
        <f t="shared" si="62"/>
        <v>0</v>
      </c>
      <c r="W95" s="158"/>
      <c r="X95" s="158" t="s">
        <v>173</v>
      </c>
      <c r="Y95" s="158" t="s">
        <v>174</v>
      </c>
      <c r="Z95" s="147"/>
      <c r="AA95" s="147"/>
      <c r="AB95" s="147"/>
      <c r="AC95" s="147"/>
      <c r="AD95" s="147"/>
      <c r="AE95" s="147"/>
      <c r="AF95" s="147"/>
      <c r="AG95" s="147" t="s">
        <v>725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67" t="s">
        <v>1217</v>
      </c>
      <c r="D96" s="268"/>
      <c r="E96" s="268"/>
      <c r="F96" s="268"/>
      <c r="G96" s="26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1180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1">
        <v>72</v>
      </c>
      <c r="B97" s="182" t="s">
        <v>1326</v>
      </c>
      <c r="C97" s="193" t="s">
        <v>1245</v>
      </c>
      <c r="D97" s="183" t="s">
        <v>1220</v>
      </c>
      <c r="E97" s="184">
        <v>8</v>
      </c>
      <c r="F97" s="185"/>
      <c r="G97" s="186">
        <f t="shared" ref="G97:G103" si="63">ROUND(E97*F97,2)</f>
        <v>0</v>
      </c>
      <c r="H97" s="185"/>
      <c r="I97" s="186">
        <f t="shared" ref="I97:I103" si="64">ROUND(E97*H97,2)</f>
        <v>0</v>
      </c>
      <c r="J97" s="185"/>
      <c r="K97" s="186">
        <f t="shared" ref="K97:K103" si="65">ROUND(E97*J97,2)</f>
        <v>0</v>
      </c>
      <c r="L97" s="186">
        <v>21</v>
      </c>
      <c r="M97" s="186">
        <f t="shared" ref="M97:M103" si="66">G97*(1+L97/100)</f>
        <v>0</v>
      </c>
      <c r="N97" s="184">
        <v>0</v>
      </c>
      <c r="O97" s="184">
        <f t="shared" ref="O97:O103" si="67">ROUND(E97*N97,2)</f>
        <v>0</v>
      </c>
      <c r="P97" s="184">
        <v>0</v>
      </c>
      <c r="Q97" s="184">
        <f t="shared" ref="Q97:Q103" si="68">ROUND(E97*P97,2)</f>
        <v>0</v>
      </c>
      <c r="R97" s="186"/>
      <c r="S97" s="186" t="s">
        <v>335</v>
      </c>
      <c r="T97" s="187" t="s">
        <v>336</v>
      </c>
      <c r="U97" s="158">
        <v>0</v>
      </c>
      <c r="V97" s="158">
        <f t="shared" ref="V97:V103" si="69">ROUND(E97*U97,2)</f>
        <v>0</v>
      </c>
      <c r="W97" s="158"/>
      <c r="X97" s="158" t="s">
        <v>173</v>
      </c>
      <c r="Y97" s="158" t="s">
        <v>174</v>
      </c>
      <c r="Z97" s="147"/>
      <c r="AA97" s="147"/>
      <c r="AB97" s="147"/>
      <c r="AC97" s="147"/>
      <c r="AD97" s="147"/>
      <c r="AE97" s="147"/>
      <c r="AF97" s="147"/>
      <c r="AG97" s="147" t="s">
        <v>725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1">
        <v>73</v>
      </c>
      <c r="B98" s="182" t="s">
        <v>1327</v>
      </c>
      <c r="C98" s="193" t="s">
        <v>1247</v>
      </c>
      <c r="D98" s="183" t="s">
        <v>1098</v>
      </c>
      <c r="E98" s="184">
        <v>1</v>
      </c>
      <c r="F98" s="185"/>
      <c r="G98" s="186">
        <f t="shared" si="63"/>
        <v>0</v>
      </c>
      <c r="H98" s="185"/>
      <c r="I98" s="186">
        <f t="shared" si="64"/>
        <v>0</v>
      </c>
      <c r="J98" s="185"/>
      <c r="K98" s="186">
        <f t="shared" si="65"/>
        <v>0</v>
      </c>
      <c r="L98" s="186">
        <v>21</v>
      </c>
      <c r="M98" s="186">
        <f t="shared" si="66"/>
        <v>0</v>
      </c>
      <c r="N98" s="184">
        <v>0</v>
      </c>
      <c r="O98" s="184">
        <f t="shared" si="67"/>
        <v>0</v>
      </c>
      <c r="P98" s="184">
        <v>0</v>
      </c>
      <c r="Q98" s="184">
        <f t="shared" si="68"/>
        <v>0</v>
      </c>
      <c r="R98" s="186"/>
      <c r="S98" s="186" t="s">
        <v>335</v>
      </c>
      <c r="T98" s="187" t="s">
        <v>336</v>
      </c>
      <c r="U98" s="158">
        <v>0</v>
      </c>
      <c r="V98" s="158">
        <f t="shared" si="69"/>
        <v>0</v>
      </c>
      <c r="W98" s="158"/>
      <c r="X98" s="158" t="s">
        <v>173</v>
      </c>
      <c r="Y98" s="158" t="s">
        <v>174</v>
      </c>
      <c r="Z98" s="147"/>
      <c r="AA98" s="147"/>
      <c r="AB98" s="147"/>
      <c r="AC98" s="147"/>
      <c r="AD98" s="147"/>
      <c r="AE98" s="147"/>
      <c r="AF98" s="147"/>
      <c r="AG98" s="147" t="s">
        <v>725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1">
        <v>74</v>
      </c>
      <c r="B99" s="182" t="s">
        <v>1328</v>
      </c>
      <c r="C99" s="193" t="s">
        <v>1329</v>
      </c>
      <c r="D99" s="183" t="s">
        <v>1098</v>
      </c>
      <c r="E99" s="184">
        <v>1</v>
      </c>
      <c r="F99" s="185"/>
      <c r="G99" s="186">
        <f t="shared" si="63"/>
        <v>0</v>
      </c>
      <c r="H99" s="185"/>
      <c r="I99" s="186">
        <f t="shared" si="64"/>
        <v>0</v>
      </c>
      <c r="J99" s="185"/>
      <c r="K99" s="186">
        <f t="shared" si="65"/>
        <v>0</v>
      </c>
      <c r="L99" s="186">
        <v>21</v>
      </c>
      <c r="M99" s="186">
        <f t="shared" si="66"/>
        <v>0</v>
      </c>
      <c r="N99" s="184">
        <v>0</v>
      </c>
      <c r="O99" s="184">
        <f t="shared" si="67"/>
        <v>0</v>
      </c>
      <c r="P99" s="184">
        <v>0</v>
      </c>
      <c r="Q99" s="184">
        <f t="shared" si="68"/>
        <v>0</v>
      </c>
      <c r="R99" s="186"/>
      <c r="S99" s="186" t="s">
        <v>335</v>
      </c>
      <c r="T99" s="187" t="s">
        <v>336</v>
      </c>
      <c r="U99" s="158">
        <v>0</v>
      </c>
      <c r="V99" s="158">
        <f t="shared" si="69"/>
        <v>0</v>
      </c>
      <c r="W99" s="158"/>
      <c r="X99" s="158" t="s">
        <v>173</v>
      </c>
      <c r="Y99" s="158" t="s">
        <v>174</v>
      </c>
      <c r="Z99" s="147"/>
      <c r="AA99" s="147"/>
      <c r="AB99" s="147"/>
      <c r="AC99" s="147"/>
      <c r="AD99" s="147"/>
      <c r="AE99" s="147"/>
      <c r="AF99" s="147"/>
      <c r="AG99" s="147" t="s">
        <v>725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1">
        <v>75</v>
      </c>
      <c r="B100" s="182" t="s">
        <v>1330</v>
      </c>
      <c r="C100" s="193" t="s">
        <v>1249</v>
      </c>
      <c r="D100" s="183" t="s">
        <v>1098</v>
      </c>
      <c r="E100" s="184">
        <v>10</v>
      </c>
      <c r="F100" s="185"/>
      <c r="G100" s="186">
        <f t="shared" si="63"/>
        <v>0</v>
      </c>
      <c r="H100" s="185"/>
      <c r="I100" s="186">
        <f t="shared" si="64"/>
        <v>0</v>
      </c>
      <c r="J100" s="185"/>
      <c r="K100" s="186">
        <f t="shared" si="65"/>
        <v>0</v>
      </c>
      <c r="L100" s="186">
        <v>21</v>
      </c>
      <c r="M100" s="186">
        <f t="shared" si="66"/>
        <v>0</v>
      </c>
      <c r="N100" s="184">
        <v>0</v>
      </c>
      <c r="O100" s="184">
        <f t="shared" si="67"/>
        <v>0</v>
      </c>
      <c r="P100" s="184">
        <v>0</v>
      </c>
      <c r="Q100" s="184">
        <f t="shared" si="68"/>
        <v>0</v>
      </c>
      <c r="R100" s="186"/>
      <c r="S100" s="186" t="s">
        <v>335</v>
      </c>
      <c r="T100" s="187" t="s">
        <v>336</v>
      </c>
      <c r="U100" s="158">
        <v>0</v>
      </c>
      <c r="V100" s="158">
        <f t="shared" si="69"/>
        <v>0</v>
      </c>
      <c r="W100" s="158"/>
      <c r="X100" s="158" t="s">
        <v>173</v>
      </c>
      <c r="Y100" s="158" t="s">
        <v>174</v>
      </c>
      <c r="Z100" s="147"/>
      <c r="AA100" s="147"/>
      <c r="AB100" s="147"/>
      <c r="AC100" s="147"/>
      <c r="AD100" s="147"/>
      <c r="AE100" s="147"/>
      <c r="AF100" s="147"/>
      <c r="AG100" s="147" t="s">
        <v>725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1">
        <v>76</v>
      </c>
      <c r="B101" s="182" t="s">
        <v>1331</v>
      </c>
      <c r="C101" s="193" t="s">
        <v>1251</v>
      </c>
      <c r="D101" s="183" t="s">
        <v>1220</v>
      </c>
      <c r="E101" s="184">
        <v>1</v>
      </c>
      <c r="F101" s="185"/>
      <c r="G101" s="186">
        <f t="shared" si="63"/>
        <v>0</v>
      </c>
      <c r="H101" s="185"/>
      <c r="I101" s="186">
        <f t="shared" si="64"/>
        <v>0</v>
      </c>
      <c r="J101" s="185"/>
      <c r="K101" s="186">
        <f t="shared" si="65"/>
        <v>0</v>
      </c>
      <c r="L101" s="186">
        <v>21</v>
      </c>
      <c r="M101" s="186">
        <f t="shared" si="66"/>
        <v>0</v>
      </c>
      <c r="N101" s="184">
        <v>0</v>
      </c>
      <c r="O101" s="184">
        <f t="shared" si="67"/>
        <v>0</v>
      </c>
      <c r="P101" s="184">
        <v>0</v>
      </c>
      <c r="Q101" s="184">
        <f t="shared" si="68"/>
        <v>0</v>
      </c>
      <c r="R101" s="186"/>
      <c r="S101" s="186" t="s">
        <v>335</v>
      </c>
      <c r="T101" s="187" t="s">
        <v>336</v>
      </c>
      <c r="U101" s="158">
        <v>0</v>
      </c>
      <c r="V101" s="158">
        <f t="shared" si="69"/>
        <v>0</v>
      </c>
      <c r="W101" s="158"/>
      <c r="X101" s="158" t="s">
        <v>173</v>
      </c>
      <c r="Y101" s="158" t="s">
        <v>174</v>
      </c>
      <c r="Z101" s="147"/>
      <c r="AA101" s="147"/>
      <c r="AB101" s="147"/>
      <c r="AC101" s="147"/>
      <c r="AD101" s="147"/>
      <c r="AE101" s="147"/>
      <c r="AF101" s="147"/>
      <c r="AG101" s="147" t="s">
        <v>725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1">
        <v>77</v>
      </c>
      <c r="B102" s="182" t="s">
        <v>1332</v>
      </c>
      <c r="C102" s="193" t="s">
        <v>1333</v>
      </c>
      <c r="D102" s="183"/>
      <c r="E102" s="184">
        <v>0</v>
      </c>
      <c r="F102" s="185"/>
      <c r="G102" s="186">
        <f t="shared" si="63"/>
        <v>0</v>
      </c>
      <c r="H102" s="185"/>
      <c r="I102" s="186">
        <f t="shared" si="64"/>
        <v>0</v>
      </c>
      <c r="J102" s="185"/>
      <c r="K102" s="186">
        <f t="shared" si="65"/>
        <v>0</v>
      </c>
      <c r="L102" s="186">
        <v>21</v>
      </c>
      <c r="M102" s="186">
        <f t="shared" si="66"/>
        <v>0</v>
      </c>
      <c r="N102" s="184">
        <v>0</v>
      </c>
      <c r="O102" s="184">
        <f t="shared" si="67"/>
        <v>0</v>
      </c>
      <c r="P102" s="184">
        <v>0</v>
      </c>
      <c r="Q102" s="184">
        <f t="shared" si="68"/>
        <v>0</v>
      </c>
      <c r="R102" s="186"/>
      <c r="S102" s="186" t="s">
        <v>335</v>
      </c>
      <c r="T102" s="187" t="s">
        <v>336</v>
      </c>
      <c r="U102" s="158">
        <v>0</v>
      </c>
      <c r="V102" s="158">
        <f t="shared" si="69"/>
        <v>0</v>
      </c>
      <c r="W102" s="158"/>
      <c r="X102" s="158" t="s">
        <v>173</v>
      </c>
      <c r="Y102" s="158" t="s">
        <v>174</v>
      </c>
      <c r="Z102" s="147"/>
      <c r="AA102" s="147"/>
      <c r="AB102" s="147"/>
      <c r="AC102" s="147"/>
      <c r="AD102" s="147"/>
      <c r="AE102" s="147"/>
      <c r="AF102" s="147"/>
      <c r="AG102" s="147" t="s">
        <v>725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4">
        <v>78</v>
      </c>
      <c r="B103" s="175" t="s">
        <v>1334</v>
      </c>
      <c r="C103" s="191" t="s">
        <v>1335</v>
      </c>
      <c r="D103" s="176" t="s">
        <v>1098</v>
      </c>
      <c r="E103" s="177">
        <v>2</v>
      </c>
      <c r="F103" s="178"/>
      <c r="G103" s="179">
        <f t="shared" si="63"/>
        <v>0</v>
      </c>
      <c r="H103" s="178"/>
      <c r="I103" s="179">
        <f t="shared" si="64"/>
        <v>0</v>
      </c>
      <c r="J103" s="178"/>
      <c r="K103" s="179">
        <f t="shared" si="65"/>
        <v>0</v>
      </c>
      <c r="L103" s="179">
        <v>21</v>
      </c>
      <c r="M103" s="179">
        <f t="shared" si="66"/>
        <v>0</v>
      </c>
      <c r="N103" s="177">
        <v>0</v>
      </c>
      <c r="O103" s="177">
        <f t="shared" si="67"/>
        <v>0</v>
      </c>
      <c r="P103" s="177">
        <v>0</v>
      </c>
      <c r="Q103" s="177">
        <f t="shared" si="68"/>
        <v>0</v>
      </c>
      <c r="R103" s="179"/>
      <c r="S103" s="179" t="s">
        <v>335</v>
      </c>
      <c r="T103" s="180" t="s">
        <v>336</v>
      </c>
      <c r="U103" s="158">
        <v>0</v>
      </c>
      <c r="V103" s="158">
        <f t="shared" si="69"/>
        <v>0</v>
      </c>
      <c r="W103" s="158"/>
      <c r="X103" s="158" t="s">
        <v>173</v>
      </c>
      <c r="Y103" s="158" t="s">
        <v>174</v>
      </c>
      <c r="Z103" s="147"/>
      <c r="AA103" s="147"/>
      <c r="AB103" s="147"/>
      <c r="AC103" s="147"/>
      <c r="AD103" s="147"/>
      <c r="AE103" s="147"/>
      <c r="AF103" s="147"/>
      <c r="AG103" s="147" t="s">
        <v>725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67" t="s">
        <v>1336</v>
      </c>
      <c r="D104" s="268"/>
      <c r="E104" s="268"/>
      <c r="F104" s="268"/>
      <c r="G104" s="26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1180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269" t="s">
        <v>1337</v>
      </c>
      <c r="D105" s="270"/>
      <c r="E105" s="270"/>
      <c r="F105" s="270"/>
      <c r="G105" s="270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1180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269" t="s">
        <v>1338</v>
      </c>
      <c r="D106" s="270"/>
      <c r="E106" s="270"/>
      <c r="F106" s="270"/>
      <c r="G106" s="27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1180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269" t="s">
        <v>1339</v>
      </c>
      <c r="D107" s="270"/>
      <c r="E107" s="270"/>
      <c r="F107" s="270"/>
      <c r="G107" s="270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1180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1">
        <v>79</v>
      </c>
      <c r="B108" s="182" t="s">
        <v>1340</v>
      </c>
      <c r="C108" s="193" t="s">
        <v>1341</v>
      </c>
      <c r="D108" s="183" t="s">
        <v>1098</v>
      </c>
      <c r="E108" s="184">
        <v>2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0</v>
      </c>
      <c r="O108" s="184">
        <f>ROUND(E108*N108,2)</f>
        <v>0</v>
      </c>
      <c r="P108" s="184">
        <v>0</v>
      </c>
      <c r="Q108" s="184">
        <f>ROUND(E108*P108,2)</f>
        <v>0</v>
      </c>
      <c r="R108" s="186"/>
      <c r="S108" s="186" t="s">
        <v>335</v>
      </c>
      <c r="T108" s="187" t="s">
        <v>336</v>
      </c>
      <c r="U108" s="158">
        <v>0</v>
      </c>
      <c r="V108" s="158">
        <f>ROUND(E108*U108,2)</f>
        <v>0</v>
      </c>
      <c r="W108" s="158"/>
      <c r="X108" s="158" t="s">
        <v>173</v>
      </c>
      <c r="Y108" s="158" t="s">
        <v>174</v>
      </c>
      <c r="Z108" s="147"/>
      <c r="AA108" s="147"/>
      <c r="AB108" s="147"/>
      <c r="AC108" s="147"/>
      <c r="AD108" s="147"/>
      <c r="AE108" s="147"/>
      <c r="AF108" s="147"/>
      <c r="AG108" s="147" t="s">
        <v>725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1">
        <v>80</v>
      </c>
      <c r="B109" s="182" t="s">
        <v>1342</v>
      </c>
      <c r="C109" s="193" t="s">
        <v>1343</v>
      </c>
      <c r="D109" s="183" t="s">
        <v>1220</v>
      </c>
      <c r="E109" s="184">
        <v>3</v>
      </c>
      <c r="F109" s="185"/>
      <c r="G109" s="186">
        <f>ROUND(E109*F109,2)</f>
        <v>0</v>
      </c>
      <c r="H109" s="185"/>
      <c r="I109" s="186">
        <f>ROUND(E109*H109,2)</f>
        <v>0</v>
      </c>
      <c r="J109" s="185"/>
      <c r="K109" s="186">
        <f>ROUND(E109*J109,2)</f>
        <v>0</v>
      </c>
      <c r="L109" s="186">
        <v>21</v>
      </c>
      <c r="M109" s="186">
        <f>G109*(1+L109/100)</f>
        <v>0</v>
      </c>
      <c r="N109" s="184">
        <v>0</v>
      </c>
      <c r="O109" s="184">
        <f>ROUND(E109*N109,2)</f>
        <v>0</v>
      </c>
      <c r="P109" s="184">
        <v>0</v>
      </c>
      <c r="Q109" s="184">
        <f>ROUND(E109*P109,2)</f>
        <v>0</v>
      </c>
      <c r="R109" s="186"/>
      <c r="S109" s="186" t="s">
        <v>335</v>
      </c>
      <c r="T109" s="187" t="s">
        <v>336</v>
      </c>
      <c r="U109" s="158">
        <v>0</v>
      </c>
      <c r="V109" s="158">
        <f>ROUND(E109*U109,2)</f>
        <v>0</v>
      </c>
      <c r="W109" s="158"/>
      <c r="X109" s="158" t="s">
        <v>173</v>
      </c>
      <c r="Y109" s="158" t="s">
        <v>174</v>
      </c>
      <c r="Z109" s="147"/>
      <c r="AA109" s="147"/>
      <c r="AB109" s="147"/>
      <c r="AC109" s="147"/>
      <c r="AD109" s="147"/>
      <c r="AE109" s="147"/>
      <c r="AF109" s="147"/>
      <c r="AG109" s="147" t="s">
        <v>725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81</v>
      </c>
      <c r="B110" s="175" t="s">
        <v>1344</v>
      </c>
      <c r="C110" s="191" t="s">
        <v>1216</v>
      </c>
      <c r="D110" s="176" t="s">
        <v>1098</v>
      </c>
      <c r="E110" s="177">
        <v>2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9"/>
      <c r="S110" s="179" t="s">
        <v>335</v>
      </c>
      <c r="T110" s="180" t="s">
        <v>336</v>
      </c>
      <c r="U110" s="158">
        <v>0</v>
      </c>
      <c r="V110" s="158">
        <f>ROUND(E110*U110,2)</f>
        <v>0</v>
      </c>
      <c r="W110" s="158"/>
      <c r="X110" s="158" t="s">
        <v>173</v>
      </c>
      <c r="Y110" s="158" t="s">
        <v>174</v>
      </c>
      <c r="Z110" s="147"/>
      <c r="AA110" s="147"/>
      <c r="AB110" s="147"/>
      <c r="AC110" s="147"/>
      <c r="AD110" s="147"/>
      <c r="AE110" s="147"/>
      <c r="AF110" s="147"/>
      <c r="AG110" s="147" t="s">
        <v>725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67" t="s">
        <v>1217</v>
      </c>
      <c r="D111" s="268"/>
      <c r="E111" s="268"/>
      <c r="F111" s="268"/>
      <c r="G111" s="26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1180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1">
        <v>82</v>
      </c>
      <c r="B112" s="182" t="s">
        <v>1345</v>
      </c>
      <c r="C112" s="193" t="s">
        <v>1219</v>
      </c>
      <c r="D112" s="183" t="s">
        <v>1220</v>
      </c>
      <c r="E112" s="184">
        <v>5</v>
      </c>
      <c r="F112" s="185"/>
      <c r="G112" s="186">
        <f t="shared" ref="G112:G117" si="70">ROUND(E112*F112,2)</f>
        <v>0</v>
      </c>
      <c r="H112" s="185"/>
      <c r="I112" s="186">
        <f t="shared" ref="I112:I117" si="71">ROUND(E112*H112,2)</f>
        <v>0</v>
      </c>
      <c r="J112" s="185"/>
      <c r="K112" s="186">
        <f t="shared" ref="K112:K117" si="72">ROUND(E112*J112,2)</f>
        <v>0</v>
      </c>
      <c r="L112" s="186">
        <v>21</v>
      </c>
      <c r="M112" s="186">
        <f t="shared" ref="M112:M117" si="73">G112*(1+L112/100)</f>
        <v>0</v>
      </c>
      <c r="N112" s="184">
        <v>0</v>
      </c>
      <c r="O112" s="184">
        <f t="shared" ref="O112:O117" si="74">ROUND(E112*N112,2)</f>
        <v>0</v>
      </c>
      <c r="P112" s="184">
        <v>0</v>
      </c>
      <c r="Q112" s="184">
        <f t="shared" ref="Q112:Q117" si="75">ROUND(E112*P112,2)</f>
        <v>0</v>
      </c>
      <c r="R112" s="186"/>
      <c r="S112" s="186" t="s">
        <v>335</v>
      </c>
      <c r="T112" s="187" t="s">
        <v>336</v>
      </c>
      <c r="U112" s="158">
        <v>0</v>
      </c>
      <c r="V112" s="158">
        <f t="shared" ref="V112:V117" si="76">ROUND(E112*U112,2)</f>
        <v>0</v>
      </c>
      <c r="W112" s="158"/>
      <c r="X112" s="158" t="s">
        <v>173</v>
      </c>
      <c r="Y112" s="158" t="s">
        <v>174</v>
      </c>
      <c r="Z112" s="147"/>
      <c r="AA112" s="147"/>
      <c r="AB112" s="147"/>
      <c r="AC112" s="147"/>
      <c r="AD112" s="147"/>
      <c r="AE112" s="147"/>
      <c r="AF112" s="147"/>
      <c r="AG112" s="147" t="s">
        <v>725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81">
        <v>83</v>
      </c>
      <c r="B113" s="182" t="s">
        <v>1346</v>
      </c>
      <c r="C113" s="193" t="s">
        <v>1347</v>
      </c>
      <c r="D113" s="183" t="s">
        <v>1098</v>
      </c>
      <c r="E113" s="184">
        <v>2</v>
      </c>
      <c r="F113" s="185"/>
      <c r="G113" s="186">
        <f t="shared" si="70"/>
        <v>0</v>
      </c>
      <c r="H113" s="185"/>
      <c r="I113" s="186">
        <f t="shared" si="71"/>
        <v>0</v>
      </c>
      <c r="J113" s="185"/>
      <c r="K113" s="186">
        <f t="shared" si="72"/>
        <v>0</v>
      </c>
      <c r="L113" s="186">
        <v>21</v>
      </c>
      <c r="M113" s="186">
        <f t="shared" si="73"/>
        <v>0</v>
      </c>
      <c r="N113" s="184">
        <v>0</v>
      </c>
      <c r="O113" s="184">
        <f t="shared" si="74"/>
        <v>0</v>
      </c>
      <c r="P113" s="184">
        <v>0</v>
      </c>
      <c r="Q113" s="184">
        <f t="shared" si="75"/>
        <v>0</v>
      </c>
      <c r="R113" s="186"/>
      <c r="S113" s="186" t="s">
        <v>335</v>
      </c>
      <c r="T113" s="187" t="s">
        <v>336</v>
      </c>
      <c r="U113" s="158">
        <v>0</v>
      </c>
      <c r="V113" s="158">
        <f t="shared" si="76"/>
        <v>0</v>
      </c>
      <c r="W113" s="158"/>
      <c r="X113" s="158" t="s">
        <v>173</v>
      </c>
      <c r="Y113" s="158" t="s">
        <v>174</v>
      </c>
      <c r="Z113" s="147"/>
      <c r="AA113" s="147"/>
      <c r="AB113" s="147"/>
      <c r="AC113" s="147"/>
      <c r="AD113" s="147"/>
      <c r="AE113" s="147"/>
      <c r="AF113" s="147"/>
      <c r="AG113" s="147" t="s">
        <v>725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81">
        <v>84</v>
      </c>
      <c r="B114" s="182" t="s">
        <v>1348</v>
      </c>
      <c r="C114" s="193" t="s">
        <v>1222</v>
      </c>
      <c r="D114" s="183" t="s">
        <v>1098</v>
      </c>
      <c r="E114" s="184">
        <v>6</v>
      </c>
      <c r="F114" s="185"/>
      <c r="G114" s="186">
        <f t="shared" si="70"/>
        <v>0</v>
      </c>
      <c r="H114" s="185"/>
      <c r="I114" s="186">
        <f t="shared" si="71"/>
        <v>0</v>
      </c>
      <c r="J114" s="185"/>
      <c r="K114" s="186">
        <f t="shared" si="72"/>
        <v>0</v>
      </c>
      <c r="L114" s="186">
        <v>21</v>
      </c>
      <c r="M114" s="186">
        <f t="shared" si="73"/>
        <v>0</v>
      </c>
      <c r="N114" s="184">
        <v>0</v>
      </c>
      <c r="O114" s="184">
        <f t="shared" si="74"/>
        <v>0</v>
      </c>
      <c r="P114" s="184">
        <v>0</v>
      </c>
      <c r="Q114" s="184">
        <f t="shared" si="75"/>
        <v>0</v>
      </c>
      <c r="R114" s="186"/>
      <c r="S114" s="186" t="s">
        <v>335</v>
      </c>
      <c r="T114" s="187" t="s">
        <v>336</v>
      </c>
      <c r="U114" s="158">
        <v>0</v>
      </c>
      <c r="V114" s="158">
        <f t="shared" si="76"/>
        <v>0</v>
      </c>
      <c r="W114" s="158"/>
      <c r="X114" s="158" t="s">
        <v>173</v>
      </c>
      <c r="Y114" s="158" t="s">
        <v>174</v>
      </c>
      <c r="Z114" s="147"/>
      <c r="AA114" s="147"/>
      <c r="AB114" s="147"/>
      <c r="AC114" s="147"/>
      <c r="AD114" s="147"/>
      <c r="AE114" s="147"/>
      <c r="AF114" s="147"/>
      <c r="AG114" s="147" t="s">
        <v>725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1">
        <v>85</v>
      </c>
      <c r="B115" s="182" t="s">
        <v>1349</v>
      </c>
      <c r="C115" s="193" t="s">
        <v>1251</v>
      </c>
      <c r="D115" s="183" t="s">
        <v>1220</v>
      </c>
      <c r="E115" s="184">
        <v>2</v>
      </c>
      <c r="F115" s="185"/>
      <c r="G115" s="186">
        <f t="shared" si="70"/>
        <v>0</v>
      </c>
      <c r="H115" s="185"/>
      <c r="I115" s="186">
        <f t="shared" si="71"/>
        <v>0</v>
      </c>
      <c r="J115" s="185"/>
      <c r="K115" s="186">
        <f t="shared" si="72"/>
        <v>0</v>
      </c>
      <c r="L115" s="186">
        <v>21</v>
      </c>
      <c r="M115" s="186">
        <f t="shared" si="73"/>
        <v>0</v>
      </c>
      <c r="N115" s="184">
        <v>0</v>
      </c>
      <c r="O115" s="184">
        <f t="shared" si="74"/>
        <v>0</v>
      </c>
      <c r="P115" s="184">
        <v>0</v>
      </c>
      <c r="Q115" s="184">
        <f t="shared" si="75"/>
        <v>0</v>
      </c>
      <c r="R115" s="186"/>
      <c r="S115" s="186" t="s">
        <v>335</v>
      </c>
      <c r="T115" s="187" t="s">
        <v>336</v>
      </c>
      <c r="U115" s="158">
        <v>0</v>
      </c>
      <c r="V115" s="158">
        <f t="shared" si="76"/>
        <v>0</v>
      </c>
      <c r="W115" s="158"/>
      <c r="X115" s="158" t="s">
        <v>173</v>
      </c>
      <c r="Y115" s="158" t="s">
        <v>174</v>
      </c>
      <c r="Z115" s="147"/>
      <c r="AA115" s="147"/>
      <c r="AB115" s="147"/>
      <c r="AC115" s="147"/>
      <c r="AD115" s="147"/>
      <c r="AE115" s="147"/>
      <c r="AF115" s="147"/>
      <c r="AG115" s="147" t="s">
        <v>725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81">
        <v>86</v>
      </c>
      <c r="B116" s="182" t="s">
        <v>1350</v>
      </c>
      <c r="C116" s="193" t="s">
        <v>1351</v>
      </c>
      <c r="D116" s="183"/>
      <c r="E116" s="184">
        <v>0</v>
      </c>
      <c r="F116" s="185"/>
      <c r="G116" s="186">
        <f t="shared" si="70"/>
        <v>0</v>
      </c>
      <c r="H116" s="185"/>
      <c r="I116" s="186">
        <f t="shared" si="71"/>
        <v>0</v>
      </c>
      <c r="J116" s="185"/>
      <c r="K116" s="186">
        <f t="shared" si="72"/>
        <v>0</v>
      </c>
      <c r="L116" s="186">
        <v>21</v>
      </c>
      <c r="M116" s="186">
        <f t="shared" si="73"/>
        <v>0</v>
      </c>
      <c r="N116" s="184">
        <v>0</v>
      </c>
      <c r="O116" s="184">
        <f t="shared" si="74"/>
        <v>0</v>
      </c>
      <c r="P116" s="184">
        <v>0</v>
      </c>
      <c r="Q116" s="184">
        <f t="shared" si="75"/>
        <v>0</v>
      </c>
      <c r="R116" s="186"/>
      <c r="S116" s="186" t="s">
        <v>335</v>
      </c>
      <c r="T116" s="187" t="s">
        <v>336</v>
      </c>
      <c r="U116" s="158">
        <v>0</v>
      </c>
      <c r="V116" s="158">
        <f t="shared" si="76"/>
        <v>0</v>
      </c>
      <c r="W116" s="158"/>
      <c r="X116" s="158" t="s">
        <v>248</v>
      </c>
      <c r="Y116" s="158" t="s">
        <v>174</v>
      </c>
      <c r="Z116" s="147"/>
      <c r="AA116" s="147"/>
      <c r="AB116" s="147"/>
      <c r="AC116" s="147"/>
      <c r="AD116" s="147"/>
      <c r="AE116" s="147"/>
      <c r="AF116" s="147"/>
      <c r="AG116" s="147" t="s">
        <v>944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4">
        <v>87</v>
      </c>
      <c r="B117" s="175" t="s">
        <v>1352</v>
      </c>
      <c r="C117" s="191" t="s">
        <v>1353</v>
      </c>
      <c r="D117" s="176" t="s">
        <v>1354</v>
      </c>
      <c r="E117" s="177">
        <v>65</v>
      </c>
      <c r="F117" s="178"/>
      <c r="G117" s="179">
        <f t="shared" si="70"/>
        <v>0</v>
      </c>
      <c r="H117" s="178"/>
      <c r="I117" s="179">
        <f t="shared" si="71"/>
        <v>0</v>
      </c>
      <c r="J117" s="178"/>
      <c r="K117" s="179">
        <f t="shared" si="72"/>
        <v>0</v>
      </c>
      <c r="L117" s="179">
        <v>21</v>
      </c>
      <c r="M117" s="179">
        <f t="shared" si="73"/>
        <v>0</v>
      </c>
      <c r="N117" s="177">
        <v>0</v>
      </c>
      <c r="O117" s="177">
        <f t="shared" si="74"/>
        <v>0</v>
      </c>
      <c r="P117" s="177">
        <v>0</v>
      </c>
      <c r="Q117" s="177">
        <f t="shared" si="75"/>
        <v>0</v>
      </c>
      <c r="R117" s="179"/>
      <c r="S117" s="179" t="s">
        <v>335</v>
      </c>
      <c r="T117" s="180" t="s">
        <v>336</v>
      </c>
      <c r="U117" s="158">
        <v>0</v>
      </c>
      <c r="V117" s="158">
        <f t="shared" si="76"/>
        <v>0</v>
      </c>
      <c r="W117" s="158"/>
      <c r="X117" s="158" t="s">
        <v>248</v>
      </c>
      <c r="Y117" s="158" t="s">
        <v>174</v>
      </c>
      <c r="Z117" s="147"/>
      <c r="AA117" s="147"/>
      <c r="AB117" s="147"/>
      <c r="AC117" s="147"/>
      <c r="AD117" s="147"/>
      <c r="AE117" s="147"/>
      <c r="AF117" s="147"/>
      <c r="AG117" s="147" t="s">
        <v>944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67" t="s">
        <v>1355</v>
      </c>
      <c r="D118" s="268"/>
      <c r="E118" s="268"/>
      <c r="F118" s="268"/>
      <c r="G118" s="26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1180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269" t="s">
        <v>1356</v>
      </c>
      <c r="D119" s="270"/>
      <c r="E119" s="270"/>
      <c r="F119" s="270"/>
      <c r="G119" s="27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1180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269" t="s">
        <v>1357</v>
      </c>
      <c r="D120" s="270"/>
      <c r="E120" s="270"/>
      <c r="F120" s="270"/>
      <c r="G120" s="270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1180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81">
        <v>88</v>
      </c>
      <c r="B121" s="182" t="s">
        <v>1358</v>
      </c>
      <c r="C121" s="193" t="s">
        <v>1359</v>
      </c>
      <c r="D121" s="183" t="s">
        <v>1354</v>
      </c>
      <c r="E121" s="184">
        <v>65</v>
      </c>
      <c r="F121" s="185"/>
      <c r="G121" s="186">
        <f>ROUND(E121*F121,2)</f>
        <v>0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21</v>
      </c>
      <c r="M121" s="186">
        <f>G121*(1+L121/100)</f>
        <v>0</v>
      </c>
      <c r="N121" s="184">
        <v>0</v>
      </c>
      <c r="O121" s="184">
        <f>ROUND(E121*N121,2)</f>
        <v>0</v>
      </c>
      <c r="P121" s="184">
        <v>0</v>
      </c>
      <c r="Q121" s="184">
        <f>ROUND(E121*P121,2)</f>
        <v>0</v>
      </c>
      <c r="R121" s="186"/>
      <c r="S121" s="186" t="s">
        <v>335</v>
      </c>
      <c r="T121" s="187" t="s">
        <v>336</v>
      </c>
      <c r="U121" s="158">
        <v>0</v>
      </c>
      <c r="V121" s="158">
        <f>ROUND(E121*U121,2)</f>
        <v>0</v>
      </c>
      <c r="W121" s="158"/>
      <c r="X121" s="158" t="s">
        <v>173</v>
      </c>
      <c r="Y121" s="158" t="s">
        <v>174</v>
      </c>
      <c r="Z121" s="147"/>
      <c r="AA121" s="147"/>
      <c r="AB121" s="147"/>
      <c r="AC121" s="147"/>
      <c r="AD121" s="147"/>
      <c r="AE121" s="147"/>
      <c r="AF121" s="147"/>
      <c r="AG121" s="147" t="s">
        <v>725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1">
        <v>89</v>
      </c>
      <c r="B122" s="182" t="s">
        <v>1360</v>
      </c>
      <c r="C122" s="193" t="s">
        <v>1361</v>
      </c>
      <c r="D122" s="183" t="s">
        <v>1354</v>
      </c>
      <c r="E122" s="184">
        <v>65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21</v>
      </c>
      <c r="M122" s="186">
        <f>G122*(1+L122/100)</f>
        <v>0</v>
      </c>
      <c r="N122" s="184">
        <v>0</v>
      </c>
      <c r="O122" s="184">
        <f>ROUND(E122*N122,2)</f>
        <v>0</v>
      </c>
      <c r="P122" s="184">
        <v>0</v>
      </c>
      <c r="Q122" s="184">
        <f>ROUND(E122*P122,2)</f>
        <v>0</v>
      </c>
      <c r="R122" s="186"/>
      <c r="S122" s="186" t="s">
        <v>335</v>
      </c>
      <c r="T122" s="187" t="s">
        <v>336</v>
      </c>
      <c r="U122" s="158">
        <v>0</v>
      </c>
      <c r="V122" s="158">
        <f>ROUND(E122*U122,2)</f>
        <v>0</v>
      </c>
      <c r="W122" s="158"/>
      <c r="X122" s="158" t="s">
        <v>173</v>
      </c>
      <c r="Y122" s="158" t="s">
        <v>174</v>
      </c>
      <c r="Z122" s="147"/>
      <c r="AA122" s="147"/>
      <c r="AB122" s="147"/>
      <c r="AC122" s="147"/>
      <c r="AD122" s="147"/>
      <c r="AE122" s="147"/>
      <c r="AF122" s="147"/>
      <c r="AG122" s="147" t="s">
        <v>725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90</v>
      </c>
      <c r="B123" s="175" t="s">
        <v>1362</v>
      </c>
      <c r="C123" s="191" t="s">
        <v>1363</v>
      </c>
      <c r="D123" s="176" t="s">
        <v>1354</v>
      </c>
      <c r="E123" s="177">
        <v>10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9"/>
      <c r="S123" s="179" t="s">
        <v>335</v>
      </c>
      <c r="T123" s="180" t="s">
        <v>336</v>
      </c>
      <c r="U123" s="158">
        <v>0</v>
      </c>
      <c r="V123" s="158">
        <f>ROUND(E123*U123,2)</f>
        <v>0</v>
      </c>
      <c r="W123" s="158"/>
      <c r="X123" s="158" t="s">
        <v>248</v>
      </c>
      <c r="Y123" s="158" t="s">
        <v>174</v>
      </c>
      <c r="Z123" s="147"/>
      <c r="AA123" s="147"/>
      <c r="AB123" s="147"/>
      <c r="AC123" s="147"/>
      <c r="AD123" s="147"/>
      <c r="AE123" s="147"/>
      <c r="AF123" s="147"/>
      <c r="AG123" s="147" t="s">
        <v>944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67" t="s">
        <v>1364</v>
      </c>
      <c r="D124" s="268"/>
      <c r="E124" s="268"/>
      <c r="F124" s="268"/>
      <c r="G124" s="26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1180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269" t="s">
        <v>1365</v>
      </c>
      <c r="D125" s="270"/>
      <c r="E125" s="270"/>
      <c r="F125" s="270"/>
      <c r="G125" s="27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1180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269" t="s">
        <v>1366</v>
      </c>
      <c r="D126" s="270"/>
      <c r="E126" s="270"/>
      <c r="F126" s="270"/>
      <c r="G126" s="270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1180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81">
        <v>91</v>
      </c>
      <c r="B127" s="182" t="s">
        <v>1367</v>
      </c>
      <c r="C127" s="193" t="s">
        <v>1368</v>
      </c>
      <c r="D127" s="183" t="s">
        <v>1354</v>
      </c>
      <c r="E127" s="184">
        <v>5</v>
      </c>
      <c r="F127" s="185"/>
      <c r="G127" s="186">
        <f>ROUND(E127*F127,2)</f>
        <v>0</v>
      </c>
      <c r="H127" s="185"/>
      <c r="I127" s="186">
        <f>ROUND(E127*H127,2)</f>
        <v>0</v>
      </c>
      <c r="J127" s="185"/>
      <c r="K127" s="186">
        <f>ROUND(E127*J127,2)</f>
        <v>0</v>
      </c>
      <c r="L127" s="186">
        <v>21</v>
      </c>
      <c r="M127" s="186">
        <f>G127*(1+L127/100)</f>
        <v>0</v>
      </c>
      <c r="N127" s="184">
        <v>0</v>
      </c>
      <c r="O127" s="184">
        <f>ROUND(E127*N127,2)</f>
        <v>0</v>
      </c>
      <c r="P127" s="184">
        <v>0</v>
      </c>
      <c r="Q127" s="184">
        <f>ROUND(E127*P127,2)</f>
        <v>0</v>
      </c>
      <c r="R127" s="186"/>
      <c r="S127" s="186" t="s">
        <v>335</v>
      </c>
      <c r="T127" s="187" t="s">
        <v>336</v>
      </c>
      <c r="U127" s="158">
        <v>0</v>
      </c>
      <c r="V127" s="158">
        <f>ROUND(E127*U127,2)</f>
        <v>0</v>
      </c>
      <c r="W127" s="158"/>
      <c r="X127" s="158" t="s">
        <v>248</v>
      </c>
      <c r="Y127" s="158" t="s">
        <v>174</v>
      </c>
      <c r="Z127" s="147"/>
      <c r="AA127" s="147"/>
      <c r="AB127" s="147"/>
      <c r="AC127" s="147"/>
      <c r="AD127" s="147"/>
      <c r="AE127" s="147"/>
      <c r="AF127" s="147"/>
      <c r="AG127" s="147" t="s">
        <v>944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7" t="s">
        <v>166</v>
      </c>
      <c r="B128" s="168" t="s">
        <v>123</v>
      </c>
      <c r="C128" s="190" t="s">
        <v>125</v>
      </c>
      <c r="D128" s="169"/>
      <c r="E128" s="170"/>
      <c r="F128" s="171"/>
      <c r="G128" s="171">
        <f>SUMIF(AG129:AG131,"&lt;&gt;NOR",G129:G131)</f>
        <v>0</v>
      </c>
      <c r="H128" s="171"/>
      <c r="I128" s="171">
        <f>SUM(I129:I131)</f>
        <v>0</v>
      </c>
      <c r="J128" s="171"/>
      <c r="K128" s="171">
        <f>SUM(K129:K131)</f>
        <v>0</v>
      </c>
      <c r="L128" s="171"/>
      <c r="M128" s="171">
        <f>SUM(M129:M131)</f>
        <v>0</v>
      </c>
      <c r="N128" s="170"/>
      <c r="O128" s="170">
        <f>SUM(O129:O131)</f>
        <v>0</v>
      </c>
      <c r="P128" s="170"/>
      <c r="Q128" s="170">
        <f>SUM(Q129:Q131)</f>
        <v>0</v>
      </c>
      <c r="R128" s="171"/>
      <c r="S128" s="171"/>
      <c r="T128" s="172"/>
      <c r="U128" s="166"/>
      <c r="V128" s="166">
        <f>SUM(V129:V131)</f>
        <v>0</v>
      </c>
      <c r="W128" s="166"/>
      <c r="X128" s="166"/>
      <c r="Y128" s="166"/>
      <c r="AG128" t="s">
        <v>167</v>
      </c>
    </row>
    <row r="129" spans="1:60" outlineLevel="1" x14ac:dyDescent="0.2">
      <c r="A129" s="181">
        <v>92</v>
      </c>
      <c r="B129" s="182" t="s">
        <v>1369</v>
      </c>
      <c r="C129" s="193" t="s">
        <v>1370</v>
      </c>
      <c r="D129" s="183" t="s">
        <v>194</v>
      </c>
      <c r="E129" s="184">
        <v>30</v>
      </c>
      <c r="F129" s="185"/>
      <c r="G129" s="186">
        <f>ROUND(E129*F129,2)</f>
        <v>0</v>
      </c>
      <c r="H129" s="185"/>
      <c r="I129" s="186">
        <f>ROUND(E129*H129,2)</f>
        <v>0</v>
      </c>
      <c r="J129" s="185"/>
      <c r="K129" s="186">
        <f>ROUND(E129*J129,2)</f>
        <v>0</v>
      </c>
      <c r="L129" s="186">
        <v>21</v>
      </c>
      <c r="M129" s="186">
        <f>G129*(1+L129/100)</f>
        <v>0</v>
      </c>
      <c r="N129" s="184">
        <v>0</v>
      </c>
      <c r="O129" s="184">
        <f>ROUND(E129*N129,2)</f>
        <v>0</v>
      </c>
      <c r="P129" s="184">
        <v>0</v>
      </c>
      <c r="Q129" s="184">
        <f>ROUND(E129*P129,2)</f>
        <v>0</v>
      </c>
      <c r="R129" s="186"/>
      <c r="S129" s="186" t="s">
        <v>335</v>
      </c>
      <c r="T129" s="187" t="s">
        <v>336</v>
      </c>
      <c r="U129" s="158">
        <v>0</v>
      </c>
      <c r="V129" s="158">
        <f>ROUND(E129*U129,2)</f>
        <v>0</v>
      </c>
      <c r="W129" s="158"/>
      <c r="X129" s="158" t="s">
        <v>248</v>
      </c>
      <c r="Y129" s="158" t="s">
        <v>174</v>
      </c>
      <c r="Z129" s="147"/>
      <c r="AA129" s="147"/>
      <c r="AB129" s="147"/>
      <c r="AC129" s="147"/>
      <c r="AD129" s="147"/>
      <c r="AE129" s="147"/>
      <c r="AF129" s="147"/>
      <c r="AG129" s="147" t="s">
        <v>944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81">
        <v>93</v>
      </c>
      <c r="B130" s="182" t="s">
        <v>1371</v>
      </c>
      <c r="C130" s="193" t="s">
        <v>1372</v>
      </c>
      <c r="D130" s="183" t="s">
        <v>194</v>
      </c>
      <c r="E130" s="184">
        <v>30</v>
      </c>
      <c r="F130" s="185"/>
      <c r="G130" s="186">
        <f>ROUND(E130*F130,2)</f>
        <v>0</v>
      </c>
      <c r="H130" s="185"/>
      <c r="I130" s="186">
        <f>ROUND(E130*H130,2)</f>
        <v>0</v>
      </c>
      <c r="J130" s="185"/>
      <c r="K130" s="186">
        <f>ROUND(E130*J130,2)</f>
        <v>0</v>
      </c>
      <c r="L130" s="186">
        <v>21</v>
      </c>
      <c r="M130" s="186">
        <f>G130*(1+L130/100)</f>
        <v>0</v>
      </c>
      <c r="N130" s="184">
        <v>0</v>
      </c>
      <c r="O130" s="184">
        <f>ROUND(E130*N130,2)</f>
        <v>0</v>
      </c>
      <c r="P130" s="184">
        <v>0</v>
      </c>
      <c r="Q130" s="184">
        <f>ROUND(E130*P130,2)</f>
        <v>0</v>
      </c>
      <c r="R130" s="186"/>
      <c r="S130" s="186" t="s">
        <v>335</v>
      </c>
      <c r="T130" s="187" t="s">
        <v>336</v>
      </c>
      <c r="U130" s="158">
        <v>0</v>
      </c>
      <c r="V130" s="158">
        <f>ROUND(E130*U130,2)</f>
        <v>0</v>
      </c>
      <c r="W130" s="158"/>
      <c r="X130" s="158" t="s">
        <v>248</v>
      </c>
      <c r="Y130" s="158" t="s">
        <v>174</v>
      </c>
      <c r="Z130" s="147"/>
      <c r="AA130" s="147"/>
      <c r="AB130" s="147"/>
      <c r="AC130" s="147"/>
      <c r="AD130" s="147"/>
      <c r="AE130" s="147"/>
      <c r="AF130" s="147"/>
      <c r="AG130" s="147" t="s">
        <v>944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1">
        <v>94</v>
      </c>
      <c r="B131" s="182" t="s">
        <v>1373</v>
      </c>
      <c r="C131" s="193" t="s">
        <v>1374</v>
      </c>
      <c r="D131" s="183" t="s">
        <v>194</v>
      </c>
      <c r="E131" s="184">
        <v>60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21</v>
      </c>
      <c r="M131" s="186">
        <f>G131*(1+L131/100)</f>
        <v>0</v>
      </c>
      <c r="N131" s="184">
        <v>0</v>
      </c>
      <c r="O131" s="184">
        <f>ROUND(E131*N131,2)</f>
        <v>0</v>
      </c>
      <c r="P131" s="184">
        <v>0</v>
      </c>
      <c r="Q131" s="184">
        <f>ROUND(E131*P131,2)</f>
        <v>0</v>
      </c>
      <c r="R131" s="186"/>
      <c r="S131" s="186" t="s">
        <v>335</v>
      </c>
      <c r="T131" s="187" t="s">
        <v>336</v>
      </c>
      <c r="U131" s="158">
        <v>0</v>
      </c>
      <c r="V131" s="158">
        <f>ROUND(E131*U131,2)</f>
        <v>0</v>
      </c>
      <c r="W131" s="158"/>
      <c r="X131" s="158" t="s">
        <v>248</v>
      </c>
      <c r="Y131" s="158" t="s">
        <v>174</v>
      </c>
      <c r="Z131" s="147"/>
      <c r="AA131" s="147"/>
      <c r="AB131" s="147"/>
      <c r="AC131" s="147"/>
      <c r="AD131" s="147"/>
      <c r="AE131" s="147"/>
      <c r="AF131" s="147"/>
      <c r="AG131" s="147" t="s">
        <v>944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7" t="s">
        <v>166</v>
      </c>
      <c r="B132" s="168" t="s">
        <v>99</v>
      </c>
      <c r="C132" s="190" t="s">
        <v>100</v>
      </c>
      <c r="D132" s="169"/>
      <c r="E132" s="170"/>
      <c r="F132" s="171"/>
      <c r="G132" s="171">
        <f>SUMIF(AG133:AG134,"&lt;&gt;NOR",G133:G134)</f>
        <v>0</v>
      </c>
      <c r="H132" s="171"/>
      <c r="I132" s="171">
        <f>SUM(I133:I134)</f>
        <v>0</v>
      </c>
      <c r="J132" s="171"/>
      <c r="K132" s="171">
        <f>SUM(K133:K134)</f>
        <v>0</v>
      </c>
      <c r="L132" s="171"/>
      <c r="M132" s="171">
        <f>SUM(M133:M134)</f>
        <v>0</v>
      </c>
      <c r="N132" s="170"/>
      <c r="O132" s="170">
        <f>SUM(O133:O134)</f>
        <v>0</v>
      </c>
      <c r="P132" s="170"/>
      <c r="Q132" s="170">
        <f>SUM(Q133:Q134)</f>
        <v>0</v>
      </c>
      <c r="R132" s="171"/>
      <c r="S132" s="171"/>
      <c r="T132" s="172"/>
      <c r="U132" s="166"/>
      <c r="V132" s="166">
        <f>SUM(V133:V134)</f>
        <v>0</v>
      </c>
      <c r="W132" s="166"/>
      <c r="X132" s="166"/>
      <c r="Y132" s="166"/>
      <c r="AG132" t="s">
        <v>167</v>
      </c>
    </row>
    <row r="133" spans="1:60" outlineLevel="1" x14ac:dyDescent="0.2">
      <c r="A133" s="174">
        <v>95</v>
      </c>
      <c r="B133" s="175" t="s">
        <v>1375</v>
      </c>
      <c r="C133" s="191" t="s">
        <v>1376</v>
      </c>
      <c r="D133" s="176" t="s">
        <v>194</v>
      </c>
      <c r="E133" s="177">
        <v>5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9"/>
      <c r="S133" s="179" t="s">
        <v>335</v>
      </c>
      <c r="T133" s="180" t="s">
        <v>336</v>
      </c>
      <c r="U133" s="158">
        <v>0</v>
      </c>
      <c r="V133" s="158">
        <f>ROUND(E133*U133,2)</f>
        <v>0</v>
      </c>
      <c r="W133" s="158"/>
      <c r="X133" s="158" t="s">
        <v>173</v>
      </c>
      <c r="Y133" s="158" t="s">
        <v>174</v>
      </c>
      <c r="Z133" s="147"/>
      <c r="AA133" s="147"/>
      <c r="AB133" s="147"/>
      <c r="AC133" s="147"/>
      <c r="AD133" s="147"/>
      <c r="AE133" s="147"/>
      <c r="AF133" s="147"/>
      <c r="AG133" s="147" t="s">
        <v>751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67" t="s">
        <v>1377</v>
      </c>
      <c r="D134" s="268"/>
      <c r="E134" s="268"/>
      <c r="F134" s="268"/>
      <c r="G134" s="26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1180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7" t="s">
        <v>166</v>
      </c>
      <c r="B135" s="168" t="s">
        <v>88</v>
      </c>
      <c r="C135" s="190" t="s">
        <v>89</v>
      </c>
      <c r="D135" s="169"/>
      <c r="E135" s="170"/>
      <c r="F135" s="171"/>
      <c r="G135" s="171">
        <f>SUMIF(AG136:AG136,"&lt;&gt;NOR",G136:G136)</f>
        <v>0</v>
      </c>
      <c r="H135" s="171"/>
      <c r="I135" s="171">
        <f>SUM(I136:I136)</f>
        <v>0</v>
      </c>
      <c r="J135" s="171"/>
      <c r="K135" s="171">
        <f>SUM(K136:K136)</f>
        <v>0</v>
      </c>
      <c r="L135" s="171"/>
      <c r="M135" s="171">
        <f>SUM(M136:M136)</f>
        <v>0</v>
      </c>
      <c r="N135" s="170"/>
      <c r="O135" s="170">
        <f>SUM(O136:O136)</f>
        <v>0</v>
      </c>
      <c r="P135" s="170"/>
      <c r="Q135" s="170">
        <f>SUM(Q136:Q136)</f>
        <v>0</v>
      </c>
      <c r="R135" s="171"/>
      <c r="S135" s="171"/>
      <c r="T135" s="172"/>
      <c r="U135" s="166"/>
      <c r="V135" s="166">
        <f>SUM(V136:V136)</f>
        <v>0</v>
      </c>
      <c r="W135" s="166"/>
      <c r="X135" s="166"/>
      <c r="Y135" s="166"/>
      <c r="AG135" t="s">
        <v>167</v>
      </c>
    </row>
    <row r="136" spans="1:60" outlineLevel="1" x14ac:dyDescent="0.2">
      <c r="A136" s="181">
        <v>96</v>
      </c>
      <c r="B136" s="182" t="s">
        <v>1378</v>
      </c>
      <c r="C136" s="193" t="s">
        <v>1379</v>
      </c>
      <c r="D136" s="183" t="s">
        <v>194</v>
      </c>
      <c r="E136" s="184">
        <v>45</v>
      </c>
      <c r="F136" s="185"/>
      <c r="G136" s="186">
        <f>ROUND(E136*F136,2)</f>
        <v>0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21</v>
      </c>
      <c r="M136" s="186">
        <f>G136*(1+L136/100)</f>
        <v>0</v>
      </c>
      <c r="N136" s="184">
        <v>0</v>
      </c>
      <c r="O136" s="184">
        <f>ROUND(E136*N136,2)</f>
        <v>0</v>
      </c>
      <c r="P136" s="184">
        <v>0</v>
      </c>
      <c r="Q136" s="184">
        <f>ROUND(E136*P136,2)</f>
        <v>0</v>
      </c>
      <c r="R136" s="186"/>
      <c r="S136" s="186" t="s">
        <v>335</v>
      </c>
      <c r="T136" s="187" t="s">
        <v>336</v>
      </c>
      <c r="U136" s="158">
        <v>0</v>
      </c>
      <c r="V136" s="158">
        <f>ROUND(E136*U136,2)</f>
        <v>0</v>
      </c>
      <c r="W136" s="158"/>
      <c r="X136" s="158" t="s">
        <v>248</v>
      </c>
      <c r="Y136" s="158" t="s">
        <v>174</v>
      </c>
      <c r="Z136" s="147"/>
      <c r="AA136" s="147"/>
      <c r="AB136" s="147"/>
      <c r="AC136" s="147"/>
      <c r="AD136" s="147"/>
      <c r="AE136" s="147"/>
      <c r="AF136" s="147"/>
      <c r="AG136" s="147" t="s">
        <v>944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167" t="s">
        <v>166</v>
      </c>
      <c r="B137" s="168" t="s">
        <v>86</v>
      </c>
      <c r="C137" s="190" t="s">
        <v>87</v>
      </c>
      <c r="D137" s="169"/>
      <c r="E137" s="170"/>
      <c r="F137" s="171"/>
      <c r="G137" s="171">
        <f>SUMIF(AG138:AG142,"&lt;&gt;NOR",G138:G142)</f>
        <v>0</v>
      </c>
      <c r="H137" s="171"/>
      <c r="I137" s="171">
        <f>SUM(I138:I142)</f>
        <v>0</v>
      </c>
      <c r="J137" s="171"/>
      <c r="K137" s="171">
        <f>SUM(K138:K142)</f>
        <v>0</v>
      </c>
      <c r="L137" s="171"/>
      <c r="M137" s="171">
        <f>SUM(M138:M142)</f>
        <v>0</v>
      </c>
      <c r="N137" s="170"/>
      <c r="O137" s="170">
        <f>SUM(O138:O142)</f>
        <v>0</v>
      </c>
      <c r="P137" s="170"/>
      <c r="Q137" s="170">
        <f>SUM(Q138:Q142)</f>
        <v>0</v>
      </c>
      <c r="R137" s="171"/>
      <c r="S137" s="171"/>
      <c r="T137" s="172"/>
      <c r="U137" s="166"/>
      <c r="V137" s="166">
        <f>SUM(V138:V142)</f>
        <v>0</v>
      </c>
      <c r="W137" s="166"/>
      <c r="X137" s="166"/>
      <c r="Y137" s="166"/>
      <c r="AG137" t="s">
        <v>167</v>
      </c>
    </row>
    <row r="138" spans="1:60" ht="22.5" outlineLevel="1" x14ac:dyDescent="0.2">
      <c r="A138" s="181">
        <v>97</v>
      </c>
      <c r="B138" s="182" t="s">
        <v>1380</v>
      </c>
      <c r="C138" s="193" t="s">
        <v>1381</v>
      </c>
      <c r="D138" s="183" t="s">
        <v>899</v>
      </c>
      <c r="E138" s="184">
        <v>5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0</v>
      </c>
      <c r="O138" s="184">
        <f>ROUND(E138*N138,2)</f>
        <v>0</v>
      </c>
      <c r="P138" s="184">
        <v>0</v>
      </c>
      <c r="Q138" s="184">
        <f>ROUND(E138*P138,2)</f>
        <v>0</v>
      </c>
      <c r="R138" s="186"/>
      <c r="S138" s="186" t="s">
        <v>335</v>
      </c>
      <c r="T138" s="187" t="s">
        <v>336</v>
      </c>
      <c r="U138" s="158">
        <v>0</v>
      </c>
      <c r="V138" s="158">
        <f>ROUND(E138*U138,2)</f>
        <v>0</v>
      </c>
      <c r="W138" s="158"/>
      <c r="X138" s="158" t="s">
        <v>248</v>
      </c>
      <c r="Y138" s="158" t="s">
        <v>174</v>
      </c>
      <c r="Z138" s="147"/>
      <c r="AA138" s="147"/>
      <c r="AB138" s="147"/>
      <c r="AC138" s="147"/>
      <c r="AD138" s="147"/>
      <c r="AE138" s="147"/>
      <c r="AF138" s="147"/>
      <c r="AG138" s="147" t="s">
        <v>944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81">
        <v>98</v>
      </c>
      <c r="B139" s="182" t="s">
        <v>1382</v>
      </c>
      <c r="C139" s="193" t="s">
        <v>1383</v>
      </c>
      <c r="D139" s="183" t="s">
        <v>899</v>
      </c>
      <c r="E139" s="184">
        <v>5</v>
      </c>
      <c r="F139" s="185"/>
      <c r="G139" s="186">
        <f>ROUND(E139*F139,2)</f>
        <v>0</v>
      </c>
      <c r="H139" s="185"/>
      <c r="I139" s="186">
        <f>ROUND(E139*H139,2)</f>
        <v>0</v>
      </c>
      <c r="J139" s="185"/>
      <c r="K139" s="186">
        <f>ROUND(E139*J139,2)</f>
        <v>0</v>
      </c>
      <c r="L139" s="186">
        <v>21</v>
      </c>
      <c r="M139" s="186">
        <f>G139*(1+L139/100)</f>
        <v>0</v>
      </c>
      <c r="N139" s="184">
        <v>0</v>
      </c>
      <c r="O139" s="184">
        <f>ROUND(E139*N139,2)</f>
        <v>0</v>
      </c>
      <c r="P139" s="184">
        <v>0</v>
      </c>
      <c r="Q139" s="184">
        <f>ROUND(E139*P139,2)</f>
        <v>0</v>
      </c>
      <c r="R139" s="186"/>
      <c r="S139" s="186" t="s">
        <v>335</v>
      </c>
      <c r="T139" s="187" t="s">
        <v>336</v>
      </c>
      <c r="U139" s="158">
        <v>0</v>
      </c>
      <c r="V139" s="158">
        <f>ROUND(E139*U139,2)</f>
        <v>0</v>
      </c>
      <c r="W139" s="158"/>
      <c r="X139" s="158" t="s">
        <v>248</v>
      </c>
      <c r="Y139" s="158" t="s">
        <v>174</v>
      </c>
      <c r="Z139" s="147"/>
      <c r="AA139" s="147"/>
      <c r="AB139" s="147"/>
      <c r="AC139" s="147"/>
      <c r="AD139" s="147"/>
      <c r="AE139" s="147"/>
      <c r="AF139" s="147"/>
      <c r="AG139" s="147" t="s">
        <v>944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1">
        <v>99</v>
      </c>
      <c r="B140" s="182" t="s">
        <v>1384</v>
      </c>
      <c r="C140" s="193" t="s">
        <v>1385</v>
      </c>
      <c r="D140" s="183" t="s">
        <v>170</v>
      </c>
      <c r="E140" s="184">
        <v>1</v>
      </c>
      <c r="F140" s="185"/>
      <c r="G140" s="186">
        <f>ROUND(E140*F140,2)</f>
        <v>0</v>
      </c>
      <c r="H140" s="185"/>
      <c r="I140" s="186">
        <f>ROUND(E140*H140,2)</f>
        <v>0</v>
      </c>
      <c r="J140" s="185"/>
      <c r="K140" s="186">
        <f>ROUND(E140*J140,2)</f>
        <v>0</v>
      </c>
      <c r="L140" s="186">
        <v>21</v>
      </c>
      <c r="M140" s="186">
        <f>G140*(1+L140/100)</f>
        <v>0</v>
      </c>
      <c r="N140" s="184">
        <v>0</v>
      </c>
      <c r="O140" s="184">
        <f>ROUND(E140*N140,2)</f>
        <v>0</v>
      </c>
      <c r="P140" s="184">
        <v>0</v>
      </c>
      <c r="Q140" s="184">
        <f>ROUND(E140*P140,2)</f>
        <v>0</v>
      </c>
      <c r="R140" s="186"/>
      <c r="S140" s="186" t="s">
        <v>335</v>
      </c>
      <c r="T140" s="187" t="s">
        <v>336</v>
      </c>
      <c r="U140" s="158">
        <v>0</v>
      </c>
      <c r="V140" s="158">
        <f>ROUND(E140*U140,2)</f>
        <v>0</v>
      </c>
      <c r="W140" s="158"/>
      <c r="X140" s="158" t="s">
        <v>173</v>
      </c>
      <c r="Y140" s="158" t="s">
        <v>174</v>
      </c>
      <c r="Z140" s="147"/>
      <c r="AA140" s="147"/>
      <c r="AB140" s="147"/>
      <c r="AC140" s="147"/>
      <c r="AD140" s="147"/>
      <c r="AE140" s="147"/>
      <c r="AF140" s="147"/>
      <c r="AG140" s="147" t="s">
        <v>725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81">
        <v>100</v>
      </c>
      <c r="B141" s="182" t="s">
        <v>1386</v>
      </c>
      <c r="C141" s="193" t="s">
        <v>1387</v>
      </c>
      <c r="D141" s="183" t="s">
        <v>170</v>
      </c>
      <c r="E141" s="184">
        <v>1</v>
      </c>
      <c r="F141" s="185"/>
      <c r="G141" s="186">
        <f>ROUND(E141*F141,2)</f>
        <v>0</v>
      </c>
      <c r="H141" s="185"/>
      <c r="I141" s="186">
        <f>ROUND(E141*H141,2)</f>
        <v>0</v>
      </c>
      <c r="J141" s="185"/>
      <c r="K141" s="186">
        <f>ROUND(E141*J141,2)</f>
        <v>0</v>
      </c>
      <c r="L141" s="186">
        <v>21</v>
      </c>
      <c r="M141" s="186">
        <f>G141*(1+L141/100)</f>
        <v>0</v>
      </c>
      <c r="N141" s="184">
        <v>0</v>
      </c>
      <c r="O141" s="184">
        <f>ROUND(E141*N141,2)</f>
        <v>0</v>
      </c>
      <c r="P141" s="184">
        <v>0</v>
      </c>
      <c r="Q141" s="184">
        <f>ROUND(E141*P141,2)</f>
        <v>0</v>
      </c>
      <c r="R141" s="186"/>
      <c r="S141" s="186" t="s">
        <v>335</v>
      </c>
      <c r="T141" s="187" t="s">
        <v>336</v>
      </c>
      <c r="U141" s="158">
        <v>0</v>
      </c>
      <c r="V141" s="158">
        <f>ROUND(E141*U141,2)</f>
        <v>0</v>
      </c>
      <c r="W141" s="158"/>
      <c r="X141" s="158" t="s">
        <v>173</v>
      </c>
      <c r="Y141" s="158" t="s">
        <v>174</v>
      </c>
      <c r="Z141" s="147"/>
      <c r="AA141" s="147"/>
      <c r="AB141" s="147"/>
      <c r="AC141" s="147"/>
      <c r="AD141" s="147"/>
      <c r="AE141" s="147"/>
      <c r="AF141" s="147"/>
      <c r="AG141" s="147" t="s">
        <v>725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4">
        <v>101</v>
      </c>
      <c r="B142" s="175" t="s">
        <v>1388</v>
      </c>
      <c r="C142" s="191" t="s">
        <v>1389</v>
      </c>
      <c r="D142" s="176" t="s">
        <v>170</v>
      </c>
      <c r="E142" s="177">
        <v>1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7">
        <f>ROUND(E142*P142,2)</f>
        <v>0</v>
      </c>
      <c r="R142" s="179"/>
      <c r="S142" s="179" t="s">
        <v>335</v>
      </c>
      <c r="T142" s="180" t="s">
        <v>336</v>
      </c>
      <c r="U142" s="158">
        <v>0</v>
      </c>
      <c r="V142" s="158">
        <f>ROUND(E142*U142,2)</f>
        <v>0</v>
      </c>
      <c r="W142" s="158"/>
      <c r="X142" s="158" t="s">
        <v>248</v>
      </c>
      <c r="Y142" s="158" t="s">
        <v>174</v>
      </c>
      <c r="Z142" s="147"/>
      <c r="AA142" s="147"/>
      <c r="AB142" s="147"/>
      <c r="AC142" s="147"/>
      <c r="AD142" s="147"/>
      <c r="AE142" s="147"/>
      <c r="AF142" s="147"/>
      <c r="AG142" s="147" t="s">
        <v>944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3"/>
      <c r="B143" s="4"/>
      <c r="C143" s="197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E143">
        <v>15</v>
      </c>
      <c r="AF143">
        <v>21</v>
      </c>
      <c r="AG143" t="s">
        <v>152</v>
      </c>
    </row>
    <row r="144" spans="1:60" x14ac:dyDescent="0.2">
      <c r="A144" s="150"/>
      <c r="B144" s="151" t="s">
        <v>29</v>
      </c>
      <c r="C144" s="198"/>
      <c r="D144" s="152"/>
      <c r="E144" s="153"/>
      <c r="F144" s="153"/>
      <c r="G144" s="173">
        <f>G8+G128+G132+G135+G137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f>SUMIF(L7:L142,AE143,G7:G142)</f>
        <v>0</v>
      </c>
      <c r="AF144">
        <f>SUMIF(L7:L142,AF143,G7:G142)</f>
        <v>0</v>
      </c>
      <c r="AG144" t="s">
        <v>720</v>
      </c>
    </row>
    <row r="145" spans="3:33" x14ac:dyDescent="0.2">
      <c r="C145" s="199"/>
      <c r="D145" s="10"/>
      <c r="AG145" t="s">
        <v>721</v>
      </c>
    </row>
    <row r="146" spans="3:33" x14ac:dyDescent="0.2">
      <c r="D146" s="10"/>
    </row>
    <row r="147" spans="3:33" x14ac:dyDescent="0.2">
      <c r="D147" s="10"/>
    </row>
    <row r="148" spans="3:33" x14ac:dyDescent="0.2">
      <c r="D148" s="10"/>
    </row>
    <row r="149" spans="3:33" x14ac:dyDescent="0.2">
      <c r="D149" s="10"/>
    </row>
    <row r="150" spans="3:33" x14ac:dyDescent="0.2">
      <c r="D150" s="10"/>
    </row>
    <row r="151" spans="3:33" x14ac:dyDescent="0.2">
      <c r="D151" s="10"/>
    </row>
    <row r="152" spans="3:33" x14ac:dyDescent="0.2">
      <c r="D152" s="10"/>
    </row>
    <row r="153" spans="3:33" x14ac:dyDescent="0.2">
      <c r="D153" s="10"/>
    </row>
    <row r="154" spans="3:33" x14ac:dyDescent="0.2">
      <c r="D154" s="10"/>
    </row>
    <row r="155" spans="3:33" x14ac:dyDescent="0.2">
      <c r="D155" s="10"/>
    </row>
    <row r="156" spans="3:33" x14ac:dyDescent="0.2">
      <c r="D156" s="10"/>
    </row>
    <row r="157" spans="3:33" x14ac:dyDescent="0.2">
      <c r="D157" s="10"/>
    </row>
    <row r="158" spans="3:33" x14ac:dyDescent="0.2">
      <c r="D158" s="10"/>
    </row>
    <row r="159" spans="3:33" x14ac:dyDescent="0.2">
      <c r="D159" s="10"/>
    </row>
    <row r="160" spans="3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EA4" sheet="1" formatRows="0"/>
  <mergeCells count="33">
    <mergeCell ref="C45:G45"/>
    <mergeCell ref="A1:G1"/>
    <mergeCell ref="C2:G2"/>
    <mergeCell ref="C3:G3"/>
    <mergeCell ref="C4:G4"/>
    <mergeCell ref="C11:G11"/>
    <mergeCell ref="C14:G14"/>
    <mergeCell ref="C19:G19"/>
    <mergeCell ref="C20:G20"/>
    <mergeCell ref="C29:G29"/>
    <mergeCell ref="C36:G36"/>
    <mergeCell ref="C37:G37"/>
    <mergeCell ref="C106:G106"/>
    <mergeCell ref="C53:G53"/>
    <mergeCell ref="C54:G54"/>
    <mergeCell ref="C62:G62"/>
    <mergeCell ref="C69:G69"/>
    <mergeCell ref="C70:G70"/>
    <mergeCell ref="C78:G78"/>
    <mergeCell ref="C87:G87"/>
    <mergeCell ref="C88:G88"/>
    <mergeCell ref="C96:G96"/>
    <mergeCell ref="C104:G104"/>
    <mergeCell ref="C105:G105"/>
    <mergeCell ref="C125:G125"/>
    <mergeCell ref="C126:G126"/>
    <mergeCell ref="C134:G134"/>
    <mergeCell ref="C107:G107"/>
    <mergeCell ref="C111:G111"/>
    <mergeCell ref="C118:G118"/>
    <mergeCell ref="C119:G119"/>
    <mergeCell ref="C120:G120"/>
    <mergeCell ref="C124:G1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010 2021038-001 Pol</vt:lpstr>
      <vt:lpstr>010 2021038-002 Pol</vt:lpstr>
      <vt:lpstr>010 2021038-003 Pol</vt:lpstr>
      <vt:lpstr>010 2021038-004 Pol</vt:lpstr>
      <vt:lpstr>010 2021038-005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'010 2021038-001 Pol'!Názvy_tisku</vt:lpstr>
      <vt:lpstr>'010 2021038-002 Pol'!Názvy_tisku</vt:lpstr>
      <vt:lpstr>'010 2021038-003 Pol'!Názvy_tisku</vt:lpstr>
      <vt:lpstr>'010 2021038-004 Pol'!Názvy_tisku</vt:lpstr>
      <vt:lpstr>'010 2021038-005 Pol'!Názvy_tisku</vt:lpstr>
      <vt:lpstr>oadresa</vt:lpstr>
      <vt:lpstr>Stavba!Objednatel</vt:lpstr>
      <vt:lpstr>Stavba!Objekt</vt:lpstr>
      <vt:lpstr>'010 2021038-001 Pol'!Oblast_tisku</vt:lpstr>
      <vt:lpstr>'010 2021038-002 Pol'!Oblast_tisku</vt:lpstr>
      <vt:lpstr>'010 2021038-003 Pol'!Oblast_tisku</vt:lpstr>
      <vt:lpstr>'010 2021038-004 Pol'!Oblast_tisku</vt:lpstr>
      <vt:lpstr>'010 2021038-005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Pajgr Jaroslav</cp:lastModifiedBy>
  <cp:lastPrinted>2019-03-19T12:27:02Z</cp:lastPrinted>
  <dcterms:created xsi:type="dcterms:W3CDTF">2009-04-08T07:15:50Z</dcterms:created>
  <dcterms:modified xsi:type="dcterms:W3CDTF">2024-02-01T10:31:13Z</dcterms:modified>
</cp:coreProperties>
</file>