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T:\_AKTUÁLNÍ PROJEKTY\MŠ Trávník\Výkazy výměr\"/>
    </mc:Choice>
  </mc:AlternateContent>
  <xr:revisionPtr revIDLastSave="0" documentId="13_ncr:1_{D27C4A6F-5E6E-45E0-8FFC-4C35AE29CA3F}" xr6:coauthVersionLast="47" xr6:coauthVersionMax="47" xr10:uidLastSave="{00000000-0000-0000-0000-000000000000}"/>
  <bookViews>
    <workbookView xWindow="1515" yWindow="1515" windowWidth="19500" windowHeight="13845" activeTab="2" xr2:uid="{00000000-000D-0000-FFFF-FFFF00000000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Rekapitulace!$G$13</definedName>
    <definedName name="Dodavka0">Položky!#REF!</definedName>
    <definedName name="HSV">Rekapitulace!$E$13</definedName>
    <definedName name="HSV0">Položky!#REF!</definedName>
    <definedName name="HZS">Rekapitulace!$I$13</definedName>
    <definedName name="HZS0">Položky!#REF!</definedName>
    <definedName name="JKSO">'Krycí list'!$G$2</definedName>
    <definedName name="MJ">'Krycí list'!$G$5</definedName>
    <definedName name="Mont">Rekapitulace!$H$13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Položky!$A$1:$G$46</definedName>
    <definedName name="_xlnm.Print_Area" localSheetId="1">Rekapitulace!$A$1:$I$27</definedName>
    <definedName name="PocetMJ">'Krycí list'!$G$6</definedName>
    <definedName name="Poznamka">'Krycí list'!$B$37</definedName>
    <definedName name="Projektant">'Krycí list'!$C$8</definedName>
    <definedName name="PSV">Rekapitulace!$F$13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Rekapitulace!$H$26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45" i="3"/>
  <c r="BD45" i="3"/>
  <c r="BC45" i="3"/>
  <c r="BA45" i="3"/>
  <c r="G45" i="3"/>
  <c r="BB45" i="3" s="1"/>
  <c r="BE44" i="3"/>
  <c r="BD44" i="3"/>
  <c r="BC44" i="3"/>
  <c r="BA44" i="3"/>
  <c r="G44" i="3"/>
  <c r="BB44" i="3" s="1"/>
  <c r="BE43" i="3"/>
  <c r="BD43" i="3"/>
  <c r="BC43" i="3"/>
  <c r="BA43" i="3"/>
  <c r="G43" i="3"/>
  <c r="BB43" i="3" s="1"/>
  <c r="BE42" i="3"/>
  <c r="BD42" i="3"/>
  <c r="BC42" i="3"/>
  <c r="BA42" i="3"/>
  <c r="G42" i="3"/>
  <c r="BB42" i="3" s="1"/>
  <c r="BE41" i="3"/>
  <c r="BD41" i="3"/>
  <c r="BC41" i="3"/>
  <c r="BA41" i="3"/>
  <c r="G41" i="3"/>
  <c r="BB41" i="3" s="1"/>
  <c r="BE40" i="3"/>
  <c r="BD40" i="3"/>
  <c r="BC40" i="3"/>
  <c r="BA40" i="3"/>
  <c r="G40" i="3"/>
  <c r="BB40" i="3" s="1"/>
  <c r="BE38" i="3"/>
  <c r="BD38" i="3"/>
  <c r="BC38" i="3"/>
  <c r="BA38" i="3"/>
  <c r="G38" i="3"/>
  <c r="BB38" i="3" s="1"/>
  <c r="BE37" i="3"/>
  <c r="BD37" i="3"/>
  <c r="BC37" i="3"/>
  <c r="BA37" i="3"/>
  <c r="G37" i="3"/>
  <c r="BB37" i="3" s="1"/>
  <c r="BE36" i="3"/>
  <c r="BD36" i="3"/>
  <c r="BC36" i="3"/>
  <c r="BA36" i="3"/>
  <c r="G36" i="3"/>
  <c r="BB36" i="3" s="1"/>
  <c r="BE35" i="3"/>
  <c r="BD35" i="3"/>
  <c r="BC35" i="3"/>
  <c r="BA35" i="3"/>
  <c r="G35" i="3"/>
  <c r="BB35" i="3" s="1"/>
  <c r="BE34" i="3"/>
  <c r="BD34" i="3"/>
  <c r="BC34" i="3"/>
  <c r="BA34" i="3"/>
  <c r="G34" i="3"/>
  <c r="BB34" i="3" s="1"/>
  <c r="B12" i="2"/>
  <c r="A12" i="2"/>
  <c r="C46" i="3"/>
  <c r="BE31" i="3"/>
  <c r="BD31" i="3"/>
  <c r="BC31" i="3"/>
  <c r="BB31" i="3"/>
  <c r="G31" i="3"/>
  <c r="BA31" i="3" s="1"/>
  <c r="BE30" i="3"/>
  <c r="BD30" i="3"/>
  <c r="BC30" i="3"/>
  <c r="BB30" i="3"/>
  <c r="G30" i="3"/>
  <c r="BA30" i="3" s="1"/>
  <c r="BE29" i="3"/>
  <c r="BD29" i="3"/>
  <c r="BC29" i="3"/>
  <c r="BB29" i="3"/>
  <c r="BB32" i="3" s="1"/>
  <c r="F11" i="2" s="1"/>
  <c r="G29" i="3"/>
  <c r="BA29" i="3" s="1"/>
  <c r="BE28" i="3"/>
  <c r="BD28" i="3"/>
  <c r="BC28" i="3"/>
  <c r="BB28" i="3"/>
  <c r="G28" i="3"/>
  <c r="BA28" i="3" s="1"/>
  <c r="BE27" i="3"/>
  <c r="BD27" i="3"/>
  <c r="BC27" i="3"/>
  <c r="BB27" i="3"/>
  <c r="G27" i="3"/>
  <c r="BA27" i="3" s="1"/>
  <c r="BE26" i="3"/>
  <c r="BE32" i="3" s="1"/>
  <c r="I11" i="2" s="1"/>
  <c r="BD26" i="3"/>
  <c r="BC26" i="3"/>
  <c r="BB26" i="3"/>
  <c r="G26" i="3"/>
  <c r="BA26" i="3" s="1"/>
  <c r="B11" i="2"/>
  <c r="A11" i="2"/>
  <c r="C32" i="3"/>
  <c r="BE23" i="3"/>
  <c r="BE24" i="3" s="1"/>
  <c r="I10" i="2" s="1"/>
  <c r="BD23" i="3"/>
  <c r="BD24" i="3" s="1"/>
  <c r="H10" i="2" s="1"/>
  <c r="BC23" i="3"/>
  <c r="BC24" i="3" s="1"/>
  <c r="G10" i="2" s="1"/>
  <c r="BB23" i="3"/>
  <c r="BB24" i="3" s="1"/>
  <c r="F10" i="2" s="1"/>
  <c r="G23" i="3"/>
  <c r="BA23" i="3" s="1"/>
  <c r="BA24" i="3" s="1"/>
  <c r="E10" i="2" s="1"/>
  <c r="B10" i="2"/>
  <c r="A10" i="2"/>
  <c r="C24" i="3"/>
  <c r="BE19" i="3"/>
  <c r="BE21" i="3" s="1"/>
  <c r="I9" i="2" s="1"/>
  <c r="BD19" i="3"/>
  <c r="BD21" i="3" s="1"/>
  <c r="H9" i="2" s="1"/>
  <c r="BC19" i="3"/>
  <c r="BC21" i="3" s="1"/>
  <c r="G9" i="2" s="1"/>
  <c r="BB19" i="3"/>
  <c r="BB21" i="3" s="1"/>
  <c r="F9" i="2" s="1"/>
  <c r="G19" i="3"/>
  <c r="BA19" i="3" s="1"/>
  <c r="BA21" i="3" s="1"/>
  <c r="E9" i="2" s="1"/>
  <c r="B9" i="2"/>
  <c r="A9" i="2"/>
  <c r="C21" i="3"/>
  <c r="BE16" i="3"/>
  <c r="BD16" i="3"/>
  <c r="BC16" i="3"/>
  <c r="BB16" i="3"/>
  <c r="G16" i="3"/>
  <c r="BA16" i="3" s="1"/>
  <c r="BE15" i="3"/>
  <c r="BD15" i="3"/>
  <c r="BC15" i="3"/>
  <c r="BB15" i="3"/>
  <c r="G15" i="3"/>
  <c r="BA15" i="3" s="1"/>
  <c r="BE14" i="3"/>
  <c r="BD14" i="3"/>
  <c r="BC14" i="3"/>
  <c r="BB14" i="3"/>
  <c r="G14" i="3"/>
  <c r="BA14" i="3" s="1"/>
  <c r="BE13" i="3"/>
  <c r="BE17" i="3" s="1"/>
  <c r="I8" i="2" s="1"/>
  <c r="BD13" i="3"/>
  <c r="BC13" i="3"/>
  <c r="BB13" i="3"/>
  <c r="G13" i="3"/>
  <c r="BA13" i="3" s="1"/>
  <c r="B8" i="2"/>
  <c r="A8" i="2"/>
  <c r="C17" i="3"/>
  <c r="BE9" i="3"/>
  <c r="BD9" i="3"/>
  <c r="BD11" i="3" s="1"/>
  <c r="H7" i="2" s="1"/>
  <c r="BC9" i="3"/>
  <c r="BC11" i="3" s="1"/>
  <c r="G7" i="2" s="1"/>
  <c r="BB9" i="3"/>
  <c r="BB11" i="3" s="1"/>
  <c r="F7" i="2" s="1"/>
  <c r="G9" i="3"/>
  <c r="BA9" i="3" s="1"/>
  <c r="BE8" i="3"/>
  <c r="BD8" i="3"/>
  <c r="BC8" i="3"/>
  <c r="BB8" i="3"/>
  <c r="G8" i="3"/>
  <c r="BA8" i="3" s="1"/>
  <c r="B7" i="2"/>
  <c r="A7" i="2"/>
  <c r="C11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G24" i="3" l="1"/>
  <c r="G32" i="3"/>
  <c r="BC46" i="3"/>
  <c r="G12" i="2" s="1"/>
  <c r="BB17" i="3"/>
  <c r="F8" i="2" s="1"/>
  <c r="BD46" i="3"/>
  <c r="H12" i="2" s="1"/>
  <c r="BC17" i="3"/>
  <c r="G8" i="2" s="1"/>
  <c r="BE46" i="3"/>
  <c r="I12" i="2" s="1"/>
  <c r="BA46" i="3"/>
  <c r="E12" i="2" s="1"/>
  <c r="BE11" i="3"/>
  <c r="I7" i="2" s="1"/>
  <c r="I13" i="2" s="1"/>
  <c r="C21" i="1" s="1"/>
  <c r="BD17" i="3"/>
  <c r="H8" i="2" s="1"/>
  <c r="H13" i="2" s="1"/>
  <c r="C17" i="1" s="1"/>
  <c r="G11" i="3"/>
  <c r="BC32" i="3"/>
  <c r="G11" i="2" s="1"/>
  <c r="G13" i="2" s="1"/>
  <c r="C18" i="1" s="1"/>
  <c r="BD32" i="3"/>
  <c r="H11" i="2" s="1"/>
  <c r="BA17" i="3"/>
  <c r="E8" i="2" s="1"/>
  <c r="BB46" i="3"/>
  <c r="F12" i="2" s="1"/>
  <c r="F13" i="2" s="1"/>
  <c r="C16" i="1" s="1"/>
  <c r="G46" i="3"/>
  <c r="G17" i="3"/>
  <c r="BA11" i="3"/>
  <c r="E7" i="2" s="1"/>
  <c r="BA32" i="3"/>
  <c r="E11" i="2" s="1"/>
  <c r="G21" i="3"/>
  <c r="E13" i="2" l="1"/>
  <c r="G24" i="2" s="1"/>
  <c r="I24" i="2" s="1"/>
  <c r="G21" i="1" s="1"/>
  <c r="C15" i="1" l="1"/>
  <c r="C19" i="1" s="1"/>
  <c r="C22" i="1" s="1"/>
  <c r="G23" i="2"/>
  <c r="I23" i="2" s="1"/>
  <c r="G20" i="1" s="1"/>
  <c r="G18" i="2"/>
  <c r="I18" i="2" s="1"/>
  <c r="G15" i="1" s="1"/>
  <c r="G22" i="2"/>
  <c r="I22" i="2" s="1"/>
  <c r="G19" i="1" s="1"/>
  <c r="G19" i="2"/>
  <c r="I19" i="2" s="1"/>
  <c r="G16" i="1" s="1"/>
  <c r="G21" i="2"/>
  <c r="I21" i="2" s="1"/>
  <c r="G18" i="1" s="1"/>
  <c r="G20" i="2"/>
  <c r="I20" i="2" s="1"/>
  <c r="G17" i="1" s="1"/>
  <c r="G25" i="2"/>
  <c r="I25" i="2" s="1"/>
  <c r="H26" i="2"/>
  <c r="G23" i="1" s="1"/>
  <c r="C23" i="1" s="1"/>
  <c r="F30" i="1" s="1"/>
  <c r="F31" i="1"/>
  <c r="F34" i="1" s="1"/>
  <c r="G22" i="1"/>
</calcChain>
</file>

<file path=xl/sharedStrings.xml><?xml version="1.0" encoding="utf-8"?>
<sst xmlns="http://schemas.openxmlformats.org/spreadsheetml/2006/main" count="228" uniqueCount="165">
  <si>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</si>
  <si>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</si>
  <si>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</si>
  <si>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</si>
  <si>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</si>
  <si>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</si>
  <si>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</si>
  <si>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</si>
  <si>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</si>
  <si>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</si>
  <si>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</si>
  <si>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</si>
  <si>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</si>
  <si>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</si>
  <si>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</si>
  <si>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</si>
  <si>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</si>
  <si>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</si>
  <si>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</si>
  <si>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</si>
  <si>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</si>
  <si>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</si>
  <si>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</si>
  <si>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</si>
  <si>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</si>
  <si>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</si>
  <si>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</si>
  <si>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</si>
  <si>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</si>
  <si>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</si>
  <si>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</si>
  <si>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</si>
  <si>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</si>
  <si>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</si>
  <si>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</si>
  <si>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</si>
  <si>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</si>
  <si>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</si>
  <si>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</si>
  <si>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</si>
  <si>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</si>
  <si>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</si>
  <si>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</si>
  <si>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</si>
  <si>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</si>
  <si>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</si>
  <si>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</si>
  <si>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</si>
  <si>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</si>
  <si>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</si>
  <si>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</si>
  <si>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</si>
  <si>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</si>
  <si>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</si>
  <si>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</si>
  <si>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</si>
  <si>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</si>
  <si>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</si>
  <si>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</si>
  <si>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</si>
  <si>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</si>
  <si>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</si>
  <si>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</si>
  <si>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</si>
  <si>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</si>
  <si>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</si>
  <si>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</si>
  <si>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</si>
  <si>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</si>
  <si>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</si>
  <si>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</si>
  <si>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</si>
  <si>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</si>
  <si>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</si>
  <si>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</si>
  <si>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</si>
  <si>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</si>
  <si>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</si>
  <si>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Si_202402</t>
  </si>
  <si>
    <t>MŠ Trávník č. 41</t>
  </si>
  <si>
    <t>SO 01</t>
  </si>
  <si>
    <t>Stavební úpravy</t>
  </si>
  <si>
    <t>801.31</t>
  </si>
  <si>
    <t>m3</t>
  </si>
  <si>
    <t>Oplocení cú 2024-1</t>
  </si>
  <si>
    <t>133210011R00</t>
  </si>
  <si>
    <t xml:space="preserve">Hloubení šachet zem.vrtákem hor.3-4;D 15cm,hl.50cm </t>
  </si>
  <si>
    <t>kus</t>
  </si>
  <si>
    <t>162201101R00</t>
  </si>
  <si>
    <t xml:space="preserve">Vodorovné přemístění výkopku z hor.1-4 do 20 m </t>
  </si>
  <si>
    <t>7 sloupků:3,14159*0,08*0,08*0,50*7</t>
  </si>
  <si>
    <t>33</t>
  </si>
  <si>
    <t>Sloupy a pilíře,stožáry,stojky</t>
  </si>
  <si>
    <t>338171122R00</t>
  </si>
  <si>
    <t xml:space="preserve">Osazení sloupků plot.ocel. do 2,6 m, zabet.C 25/30 </t>
  </si>
  <si>
    <t>28342432.R</t>
  </si>
  <si>
    <t>Krytka plotová PVC černá, průměr 48 mm</t>
  </si>
  <si>
    <t>55342338.R</t>
  </si>
  <si>
    <t>Sloupky plotové průběžné  H 210cm komaxit</t>
  </si>
  <si>
    <t>55342342.R</t>
  </si>
  <si>
    <t>Sloupek plotový kraj a roh komaxit 2100/48x1,5 mm</t>
  </si>
  <si>
    <t>96</t>
  </si>
  <si>
    <t>Bourání konstrukcí</t>
  </si>
  <si>
    <t>966079881R00</t>
  </si>
  <si>
    <t xml:space="preserve">Přerušení ocelových profilů průřezu do 7 cm2 </t>
  </si>
  <si>
    <t>demontáž stáv sloupků plotu:7</t>
  </si>
  <si>
    <t>99</t>
  </si>
  <si>
    <t>Staveništní přesun hmot</t>
  </si>
  <si>
    <t>999281105R00</t>
  </si>
  <si>
    <t xml:space="preserve">Přesun hmot pro opravy a údržbu do výšky 6 m </t>
  </si>
  <si>
    <t>t</t>
  </si>
  <si>
    <t>VN</t>
  </si>
  <si>
    <t>Vedlejší náklady</t>
  </si>
  <si>
    <t>005121010R</t>
  </si>
  <si>
    <t xml:space="preserve">Vybudování zařízení staveniště </t>
  </si>
  <si>
    <t>Soubor</t>
  </si>
  <si>
    <t>005121020R</t>
  </si>
  <si>
    <t xml:space="preserve">Provoz zařízení staveniště </t>
  </si>
  <si>
    <t>005121031R</t>
  </si>
  <si>
    <t xml:space="preserve">Odstranění zařízení staveniště </t>
  </si>
  <si>
    <t>005122010R</t>
  </si>
  <si>
    <t xml:space="preserve">Provoz objednatele </t>
  </si>
  <si>
    <t>005124010R</t>
  </si>
  <si>
    <t xml:space="preserve">Koordinační činnost (IČD) </t>
  </si>
  <si>
    <t>VRN0</t>
  </si>
  <si>
    <t xml:space="preserve">Ztížené výrobní podmínky </t>
  </si>
  <si>
    <t>767</t>
  </si>
  <si>
    <t>Konstrukce zámečnické</t>
  </si>
  <si>
    <t>767911120R00</t>
  </si>
  <si>
    <t xml:space="preserve">Montáž oplocení z pletiva v.do 1,6 m,napínací drát </t>
  </si>
  <si>
    <t>m</t>
  </si>
  <si>
    <t>767911821R00</t>
  </si>
  <si>
    <t xml:space="preserve">Demontáž drátěného pletiva výšky do 1,6 m </t>
  </si>
  <si>
    <t>767912110R00</t>
  </si>
  <si>
    <t xml:space="preserve">Montáž oplocení - ostnatého drátu H do 2,0 m </t>
  </si>
  <si>
    <t>767920210R00</t>
  </si>
  <si>
    <t xml:space="preserve">Montáž vrátek na ocelové sloupky, plochy do 2 m2 </t>
  </si>
  <si>
    <t>767920810R00</t>
  </si>
  <si>
    <t xml:space="preserve">Demontáž vrat k oplocení plochy do 2 m2 </t>
  </si>
  <si>
    <t>zrušenístáv brankyv plot+:1</t>
  </si>
  <si>
    <t>31327513.R</t>
  </si>
  <si>
    <t>Pletivo 4hr.PRIMA Standard 55/2,5 Zn+PVC, v.1600mm</t>
  </si>
  <si>
    <t>31478110</t>
  </si>
  <si>
    <t>Drát ostnatý PVC Fluidex zelený</t>
  </si>
  <si>
    <t>31478152.R</t>
  </si>
  <si>
    <t>Drát napínací PVC pr. drátu 2,4 mm</t>
  </si>
  <si>
    <t>31479012.R</t>
  </si>
  <si>
    <t>Napínací strojek - PVC</t>
  </si>
  <si>
    <t>55342604.R</t>
  </si>
  <si>
    <t>Branka  jednokřídlá š = 1 m, h = 1,75 m komaxit, 2 sloupky</t>
  </si>
  <si>
    <t>998767101R00</t>
  </si>
  <si>
    <t xml:space="preserve">Přesun hmot pro zámečnické konstr., výšky do 6 m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</si>
  <si>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</si>
  <si>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</si>
  <si>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</si>
  <si>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</si>
  <si>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</si>
  <si>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</si>
  <si>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</si>
  <si>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</si>
  <si>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ing. Milan KOČAŘ</t>
  </si>
  <si>
    <t>výběrové řízení</t>
  </si>
  <si>
    <t>projektový</t>
  </si>
  <si>
    <t>ing. Šišák</t>
  </si>
  <si>
    <t>MĚSTO KROMĚŘÍŽ, VELKÉ NÁM. 115, KROMĚŘÍŽ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</si>
</sst>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0.0"/>
    <numFmt numFmtId="166" formatCode="#,##0\ &quot;Kč&quot;"/>
  </numFmts>
  <fonts count="26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b/>
      <sz val="12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14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3" fontId="5" fillId="0" borderId="11" xfId="0" applyNumberFormat="1" applyFont="1" applyBorder="1" applyAlignment="1">
      <alignment horizontal="left"/>
    </xf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/>
    <xf numFmtId="0" fontId="3" fillId="2" borderId="0" xfId="0" applyFont="1" applyFill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6" xfId="0" applyFont="1" applyBorder="1" applyAlignment="1">
      <alignment horizontal="left"/>
    </xf>
    <xf numFmtId="0" fontId="5" fillId="0" borderId="16" xfId="0" applyFont="1" applyBorder="1"/>
    <xf numFmtId="0" fontId="1" fillId="0" borderId="0" xfId="0" applyFo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Font="1" applyBorder="1" applyAlignment="1">
      <alignment horizontal="left"/>
    </xf>
    <xf numFmtId="0" fontId="3" fillId="0" borderId="47" xfId="0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Font="1" applyBorder="1" applyAlignment="1">
      <alignment horizontal="right"/>
    </xf>
    <xf numFmtId="0" fontId="3" fillId="0" borderId="8" xfId="1" applyFont="1" applyBorder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23" fillId="0" borderId="0" xfId="1" applyFont="1"/>
    <xf numFmtId="0" fontId="10" fillId="0" borderId="0" xfId="1" applyAlignment="1">
      <alignment horizontal="right"/>
    </xf>
    <xf numFmtId="0" fontId="24" fillId="0" borderId="0" xfId="1" applyFont="1"/>
    <xf numFmtId="3" fontId="24" fillId="0" borderId="0" xfId="1" applyNumberFormat="1" applyFont="1" applyAlignment="1">
      <alignment horizontal="right"/>
    </xf>
    <xf numFmtId="4" fontId="24" fillId="0" borderId="0" xfId="1" applyNumberFormat="1" applyFont="1"/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6" fillId="5" borderId="4" xfId="0" applyFont="1" applyFill="1" applyBorder="1" applyAlignment="1">
      <alignment horizontal="left"/>
    </xf>
    <xf numFmtId="0" fontId="5" fillId="5" borderId="3" xfId="0" applyFont="1" applyFill="1" applyBorder="1" applyAlignment="1">
      <alignment horizontal="centerContinuous"/>
    </xf>
    <xf numFmtId="0" fontId="5" fillId="6" borderId="16" xfId="0" applyFont="1" applyFill="1" applyBorder="1" applyAlignment="1">
      <alignment horizontal="left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9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4" borderId="15" xfId="0" applyNumberFormat="1" applyFont="1" applyFill="1" applyBorder="1" applyAlignment="1">
      <alignment horizontal="right" indent="2"/>
    </xf>
    <xf numFmtId="166" fontId="3" fillId="4" borderId="16" xfId="0" applyNumberFormat="1" applyFont="1" applyFill="1" applyBorder="1" applyAlignment="1">
      <alignment horizontal="right" indent="2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25" fillId="2" borderId="41" xfId="0" applyNumberFormat="1" applyFont="1" applyFill="1" applyBorder="1" applyAlignment="1">
      <alignment horizontal="right" indent="2"/>
    </xf>
    <xf numFmtId="166" fontId="25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/>
  <dimension ref="A1:BE55"/>
  <sheetViews>
    <sheetView zoomScale="90" zoomScaleNormal="90" workbookViewId="0">
      <selection activeCell="D23" sqref="D23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>
        <f>Rekapitulace!H1</f>
        <v>2</v>
      </c>
      <c r="D2" s="181" t="str">
        <f>Rekapitulace!G2</f>
        <v>Oplocení cú 2024-1</v>
      </c>
      <c r="E2" s="182"/>
      <c r="F2" s="6" t="s">
        <v>2</v>
      </c>
      <c r="G2" s="7" t="s">
        <v>82</v>
      </c>
    </row>
    <row r="3" spans="1:57" ht="3" hidden="1" customHeight="1" x14ac:dyDescent="0.2">
      <c r="A3" s="8"/>
      <c r="B3" s="9"/>
      <c r="C3" s="10"/>
      <c r="D3" s="10"/>
      <c r="E3" s="9"/>
      <c r="F3" s="11"/>
      <c r="G3" s="12"/>
    </row>
    <row r="4" spans="1:57" ht="12" customHeight="1" x14ac:dyDescent="0.2">
      <c r="A4" s="13" t="s">
        <v>3</v>
      </c>
      <c r="B4" s="9"/>
      <c r="C4" s="10" t="s">
        <v>4</v>
      </c>
      <c r="D4" s="10"/>
      <c r="E4" s="9"/>
      <c r="F4" s="11" t="s">
        <v>5</v>
      </c>
      <c r="G4" s="14"/>
    </row>
    <row r="5" spans="1:57" ht="12.95" customHeight="1" x14ac:dyDescent="0.2">
      <c r="A5" s="15" t="s">
        <v>80</v>
      </c>
      <c r="B5" s="16"/>
      <c r="C5" s="17" t="s">
        <v>81</v>
      </c>
      <c r="D5" s="18"/>
      <c r="E5" s="19"/>
      <c r="F5" s="11" t="s">
        <v>7</v>
      </c>
      <c r="G5" s="12"/>
    </row>
    <row r="6" spans="1:57" ht="12.95" customHeight="1" x14ac:dyDescent="0.2">
      <c r="A6" s="13" t="s">
        <v>8</v>
      </c>
      <c r="B6" s="9"/>
      <c r="C6" s="10" t="s">
        <v>9</v>
      </c>
      <c r="D6" s="10"/>
      <c r="E6" s="9"/>
      <c r="F6" s="11" t="s">
        <v>10</v>
      </c>
      <c r="G6" s="20">
        <v>0</v>
      </c>
    </row>
    <row r="7" spans="1:57" ht="12.95" customHeight="1" x14ac:dyDescent="0.2">
      <c r="A7" s="21" t="s">
        <v>78</v>
      </c>
      <c r="B7" s="22"/>
      <c r="C7" s="23" t="s">
        <v>79</v>
      </c>
      <c r="D7" s="24"/>
      <c r="E7" s="24"/>
      <c r="F7" s="25" t="s">
        <v>11</v>
      </c>
      <c r="G7" s="20">
        <f>IF(PocetMJ=0,,ROUND((F30+F32)/PocetMJ,1))</f>
        <v>0</v>
      </c>
    </row>
    <row r="8" spans="1:57" x14ac:dyDescent="0.2">
      <c r="A8" s="26" t="s">
        <v>12</v>
      </c>
      <c r="B8" s="11"/>
      <c r="C8" s="185" t="s">
        <v>160</v>
      </c>
      <c r="D8" s="185"/>
      <c r="E8" s="186"/>
      <c r="F8" s="11" t="s">
        <v>13</v>
      </c>
      <c r="G8" s="183" t="s">
        <v>162</v>
      </c>
    </row>
    <row r="9" spans="1:57" x14ac:dyDescent="0.2">
      <c r="A9" s="26" t="s">
        <v>14</v>
      </c>
      <c r="B9" s="11"/>
      <c r="C9" s="185" t="str">
        <f>Projektant</f>
        <v>ing. Milan KOČAŘ</v>
      </c>
      <c r="D9" s="185"/>
      <c r="E9" s="186"/>
      <c r="F9" s="11"/>
      <c r="G9" s="27"/>
    </row>
    <row r="10" spans="1:57" x14ac:dyDescent="0.2">
      <c r="A10" s="26" t="s">
        <v>15</v>
      </c>
      <c r="B10" s="11"/>
      <c r="C10" s="185" t="s">
        <v>164</v>
      </c>
      <c r="D10" s="185"/>
      <c r="E10" s="185"/>
      <c r="F10" s="11"/>
      <c r="G10" s="28"/>
      <c r="H10" s="29"/>
    </row>
    <row r="11" spans="1:57" ht="13.5" customHeight="1" x14ac:dyDescent="0.2">
      <c r="A11" s="26" t="s">
        <v>16</v>
      </c>
      <c r="B11" s="11"/>
      <c r="C11" s="185" t="s">
        <v>161</v>
      </c>
      <c r="D11" s="185"/>
      <c r="E11" s="185"/>
      <c r="F11" s="11" t="s">
        <v>17</v>
      </c>
      <c r="G11" s="28" t="s">
        <v>78</v>
      </c>
      <c r="BA11" s="30"/>
      <c r="BB11" s="30"/>
      <c r="BC11" s="30"/>
      <c r="BD11" s="30"/>
      <c r="BE11" s="30"/>
    </row>
    <row r="12" spans="1:57" ht="12.75" customHeight="1" x14ac:dyDescent="0.2">
      <c r="A12" s="31" t="s">
        <v>18</v>
      </c>
      <c r="B12" s="9"/>
      <c r="C12" s="186" t="s">
        <v>163</v>
      </c>
      <c r="D12" s="187"/>
      <c r="E12" s="188"/>
      <c r="F12" s="32" t="s">
        <v>19</v>
      </c>
      <c r="G12" s="33"/>
    </row>
    <row r="13" spans="1:57" ht="28.5" customHeight="1" thickBot="1" x14ac:dyDescent="0.25">
      <c r="A13" s="34" t="s">
        <v>20</v>
      </c>
      <c r="B13" s="35"/>
      <c r="C13" s="35"/>
      <c r="D13" s="35"/>
      <c r="E13" s="36"/>
      <c r="F13" s="36"/>
      <c r="G13" s="37"/>
    </row>
    <row r="14" spans="1:57" ht="17.25" customHeight="1" thickBot="1" x14ac:dyDescent="0.25">
      <c r="A14" s="38" t="s">
        <v>21</v>
      </c>
      <c r="B14" s="39"/>
      <c r="C14" s="40"/>
      <c r="D14" s="41" t="s">
        <v>22</v>
      </c>
      <c r="E14" s="42"/>
      <c r="F14" s="42"/>
      <c r="G14" s="40"/>
    </row>
    <row r="15" spans="1:57" ht="15.95" customHeight="1" x14ac:dyDescent="0.2">
      <c r="A15" s="43"/>
      <c r="B15" s="44" t="s">
        <v>23</v>
      </c>
      <c r="C15" s="45">
        <f>HSV</f>
        <v>0</v>
      </c>
      <c r="D15" s="46" t="str">
        <f>Rekapitulace!A18</f>
        <v>Ztížené výrobní podmínky</v>
      </c>
      <c r="E15" s="47"/>
      <c r="F15" s="48"/>
      <c r="G15" s="45">
        <f>Rekapitulace!I18</f>
        <v>0</v>
      </c>
    </row>
    <row r="16" spans="1:57" ht="15.95" customHeight="1" x14ac:dyDescent="0.2">
      <c r="A16" s="43" t="s">
        <v>24</v>
      </c>
      <c r="B16" s="44" t="s">
        <v>25</v>
      </c>
      <c r="C16" s="45">
        <f>PSV</f>
        <v>0</v>
      </c>
      <c r="D16" s="8" t="str">
        <f>Rekapitulace!A19</f>
        <v>Oborová přirážka</v>
      </c>
      <c r="E16" s="49"/>
      <c r="F16" s="50"/>
      <c r="G16" s="45">
        <f>Rekapitulace!I19</f>
        <v>0</v>
      </c>
    </row>
    <row r="17" spans="1:7" ht="15.95" customHeight="1" x14ac:dyDescent="0.2">
      <c r="A17" s="43" t="s">
        <v>26</v>
      </c>
      <c r="B17" s="44" t="s">
        <v>27</v>
      </c>
      <c r="C17" s="45">
        <f>Mont</f>
        <v>0</v>
      </c>
      <c r="D17" s="8" t="str">
        <f>Rekapitulace!A20</f>
        <v>Přesun stavebních kapacit</v>
      </c>
      <c r="E17" s="49"/>
      <c r="F17" s="50"/>
      <c r="G17" s="45">
        <f>Rekapitulace!I20</f>
        <v>0</v>
      </c>
    </row>
    <row r="18" spans="1:7" ht="15.95" customHeight="1" x14ac:dyDescent="0.2">
      <c r="A18" s="51" t="s">
        <v>28</v>
      </c>
      <c r="B18" s="52" t="s">
        <v>29</v>
      </c>
      <c r="C18" s="45">
        <f>Dodavka</f>
        <v>0</v>
      </c>
      <c r="D18" s="8" t="str">
        <f>Rekapitulace!A21</f>
        <v>Mimostaveništní doprava</v>
      </c>
      <c r="E18" s="49"/>
      <c r="F18" s="50"/>
      <c r="G18" s="45">
        <f>Rekapitulace!I21</f>
        <v>0</v>
      </c>
    </row>
    <row r="19" spans="1:7" ht="15.95" customHeight="1" x14ac:dyDescent="0.2">
      <c r="A19" s="53" t="s">
        <v>30</v>
      </c>
      <c r="B19" s="44"/>
      <c r="C19" s="45">
        <f>SUM(C15:C18)</f>
        <v>0</v>
      </c>
      <c r="D19" s="8" t="str">
        <f>Rekapitulace!A22</f>
        <v>Zařízení staveniště</v>
      </c>
      <c r="E19" s="49"/>
      <c r="F19" s="50"/>
      <c r="G19" s="45">
        <f>Rekapitulace!I22</f>
        <v>0</v>
      </c>
    </row>
    <row r="20" spans="1:7" ht="15.95" customHeight="1" x14ac:dyDescent="0.2">
      <c r="A20" s="53"/>
      <c r="B20" s="44"/>
      <c r="C20" s="45"/>
      <c r="D20" s="8" t="str">
        <f>Rekapitulace!A23</f>
        <v>Provoz investora</v>
      </c>
      <c r="E20" s="49"/>
      <c r="F20" s="50"/>
      <c r="G20" s="45">
        <f>Rekapitulace!I23</f>
        <v>0</v>
      </c>
    </row>
    <row r="21" spans="1:7" ht="15.95" customHeight="1" x14ac:dyDescent="0.2">
      <c r="A21" s="53" t="s">
        <v>31</v>
      </c>
      <c r="B21" s="44"/>
      <c r="C21" s="45">
        <f>HZS</f>
        <v>0</v>
      </c>
      <c r="D21" s="8" t="str">
        <f>Rekapitulace!A24</f>
        <v>Kompletační činnost (IČD)</v>
      </c>
      <c r="E21" s="49"/>
      <c r="F21" s="50"/>
      <c r="G21" s="45">
        <f>Rekapitulace!I24</f>
        <v>0</v>
      </c>
    </row>
    <row r="22" spans="1:7" ht="15.95" customHeight="1" x14ac:dyDescent="0.2">
      <c r="A22" s="54" t="s">
        <v>32</v>
      </c>
      <c r="B22" s="55"/>
      <c r="C22" s="45">
        <f>C19+C21</f>
        <v>0</v>
      </c>
      <c r="D22" s="8" t="s">
        <v>33</v>
      </c>
      <c r="E22" s="49"/>
      <c r="F22" s="50"/>
      <c r="G22" s="45">
        <f>G23-SUM(G15:G21)</f>
        <v>0</v>
      </c>
    </row>
    <row r="23" spans="1:7" ht="15.95" customHeight="1" thickBot="1" x14ac:dyDescent="0.25">
      <c r="A23" s="189" t="s">
        <v>34</v>
      </c>
      <c r="B23" s="190"/>
      <c r="C23" s="56">
        <f>C22+G23</f>
        <v>0</v>
      </c>
      <c r="D23" s="57" t="s">
        <v>35</v>
      </c>
      <c r="E23" s="58"/>
      <c r="F23" s="59"/>
      <c r="G23" s="45">
        <f>VRN</f>
        <v>0</v>
      </c>
    </row>
    <row r="24" spans="1:7" x14ac:dyDescent="0.2">
      <c r="A24" s="60" t="s">
        <v>36</v>
      </c>
      <c r="B24" s="61"/>
      <c r="C24" s="62"/>
      <c r="D24" s="61" t="s">
        <v>37</v>
      </c>
      <c r="E24" s="61"/>
      <c r="F24" s="63" t="s">
        <v>38</v>
      </c>
      <c r="G24" s="64"/>
    </row>
    <row r="25" spans="1:7" x14ac:dyDescent="0.2">
      <c r="A25" s="54" t="s">
        <v>39</v>
      </c>
      <c r="B25" s="55"/>
      <c r="C25" s="65"/>
      <c r="D25" s="55" t="s">
        <v>39</v>
      </c>
      <c r="E25" s="55"/>
      <c r="F25" s="66" t="s">
        <v>39</v>
      </c>
      <c r="G25" s="67"/>
    </row>
    <row r="26" spans="1:7" ht="37.5" customHeight="1" x14ac:dyDescent="0.2">
      <c r="A26" s="54" t="s">
        <v>40</v>
      </c>
      <c r="B26" s="68"/>
      <c r="C26" s="65"/>
      <c r="D26" s="55" t="s">
        <v>40</v>
      </c>
      <c r="E26" s="55"/>
      <c r="F26" s="66" t="s">
        <v>40</v>
      </c>
      <c r="G26" s="67"/>
    </row>
    <row r="27" spans="1:7" x14ac:dyDescent="0.2">
      <c r="A27" s="54"/>
      <c r="B27" s="69"/>
      <c r="C27" s="65"/>
      <c r="D27" s="55"/>
      <c r="E27" s="55"/>
      <c r="F27" s="66"/>
      <c r="G27" s="67"/>
    </row>
    <row r="28" spans="1:7" x14ac:dyDescent="0.2">
      <c r="A28" s="54" t="s">
        <v>41</v>
      </c>
      <c r="B28" s="55"/>
      <c r="C28" s="65"/>
      <c r="D28" s="66" t="s">
        <v>42</v>
      </c>
      <c r="E28" s="65"/>
      <c r="F28" s="55" t="s">
        <v>42</v>
      </c>
      <c r="G28" s="67"/>
    </row>
    <row r="29" spans="1:7" ht="69" customHeight="1" x14ac:dyDescent="0.2">
      <c r="A29" s="54"/>
      <c r="B29" s="55"/>
      <c r="C29" s="70"/>
      <c r="D29" s="71"/>
      <c r="E29" s="70"/>
      <c r="F29" s="55"/>
      <c r="G29" s="67"/>
    </row>
    <row r="30" spans="1:7" x14ac:dyDescent="0.2">
      <c r="A30" s="72" t="s">
        <v>43</v>
      </c>
      <c r="B30" s="73"/>
      <c r="C30" s="74">
        <v>21</v>
      </c>
      <c r="D30" s="73" t="s">
        <v>44</v>
      </c>
      <c r="E30" s="75"/>
      <c r="F30" s="191">
        <f>C23-F32</f>
        <v>0</v>
      </c>
      <c r="G30" s="192"/>
    </row>
    <row r="31" spans="1:7" x14ac:dyDescent="0.2">
      <c r="A31" s="72" t="s">
        <v>45</v>
      </c>
      <c r="B31" s="73"/>
      <c r="C31" s="74">
        <f>SazbaDPH1</f>
        <v>21</v>
      </c>
      <c r="D31" s="73" t="s">
        <v>46</v>
      </c>
      <c r="E31" s="75"/>
      <c r="F31" s="193">
        <f>ROUND(PRODUCT(F30,C31/100),0)</f>
        <v>0</v>
      </c>
      <c r="G31" s="194"/>
    </row>
    <row r="32" spans="1:7" x14ac:dyDescent="0.2">
      <c r="A32" s="72" t="s">
        <v>43</v>
      </c>
      <c r="B32" s="73"/>
      <c r="C32" s="74">
        <v>0</v>
      </c>
      <c r="D32" s="73" t="s">
        <v>46</v>
      </c>
      <c r="E32" s="75"/>
      <c r="F32" s="193">
        <v>0</v>
      </c>
      <c r="G32" s="194"/>
    </row>
    <row r="33" spans="1:8" x14ac:dyDescent="0.2">
      <c r="A33" s="72" t="s">
        <v>45</v>
      </c>
      <c r="B33" s="76"/>
      <c r="C33" s="77">
        <f>SazbaDPH2</f>
        <v>0</v>
      </c>
      <c r="D33" s="73" t="s">
        <v>46</v>
      </c>
      <c r="E33" s="50"/>
      <c r="F33" s="193">
        <f>ROUND(PRODUCT(F32,C33/100),0)</f>
        <v>0</v>
      </c>
      <c r="G33" s="194"/>
    </row>
    <row r="34" spans="1:8" s="81" customFormat="1" ht="19.5" customHeight="1" thickBot="1" x14ac:dyDescent="0.3">
      <c r="A34" s="78" t="s">
        <v>47</v>
      </c>
      <c r="B34" s="79"/>
      <c r="C34" s="79"/>
      <c r="D34" s="79"/>
      <c r="E34" s="80"/>
      <c r="F34" s="195">
        <f>ROUND(SUM(F30:F33),0)</f>
        <v>0</v>
      </c>
      <c r="G34" s="196"/>
    </row>
    <row r="36" spans="1:8" x14ac:dyDescent="0.2">
      <c r="A36" t="s">
        <v>48</v>
      </c>
      <c r="H36" t="s">
        <v>6</v>
      </c>
    </row>
    <row r="37" spans="1:8" ht="14.25" customHeight="1" x14ac:dyDescent="0.2">
      <c r="B37" s="184"/>
      <c r="C37" s="184"/>
      <c r="D37" s="184"/>
      <c r="E37" s="184"/>
      <c r="F37" s="184"/>
      <c r="G37" s="184"/>
      <c r="H37" t="s">
        <v>6</v>
      </c>
    </row>
    <row r="38" spans="1:8" ht="12.75" customHeight="1" x14ac:dyDescent="0.2">
      <c r="A38" s="82"/>
      <c r="B38" s="184"/>
      <c r="C38" s="184"/>
      <c r="D38" s="184"/>
      <c r="E38" s="184"/>
      <c r="F38" s="184"/>
      <c r="G38" s="184"/>
      <c r="H38" t="s">
        <v>6</v>
      </c>
    </row>
    <row r="39" spans="1:8" x14ac:dyDescent="0.2">
      <c r="A39" s="82"/>
      <c r="B39" s="184"/>
      <c r="C39" s="184"/>
      <c r="D39" s="184"/>
      <c r="E39" s="184"/>
      <c r="F39" s="184"/>
      <c r="G39" s="184"/>
      <c r="H39" t="s">
        <v>6</v>
      </c>
    </row>
    <row r="40" spans="1:8" x14ac:dyDescent="0.2">
      <c r="A40" s="82"/>
      <c r="B40" s="184"/>
      <c r="C40" s="184"/>
      <c r="D40" s="184"/>
      <c r="E40" s="184"/>
      <c r="F40" s="184"/>
      <c r="G40" s="184"/>
      <c r="H40" t="s">
        <v>6</v>
      </c>
    </row>
    <row r="41" spans="1:8" x14ac:dyDescent="0.2">
      <c r="A41" s="82"/>
      <c r="B41" s="184"/>
      <c r="C41" s="184"/>
      <c r="D41" s="184"/>
      <c r="E41" s="184"/>
      <c r="F41" s="184"/>
      <c r="G41" s="184"/>
      <c r="H41" t="s">
        <v>6</v>
      </c>
    </row>
    <row r="42" spans="1:8" x14ac:dyDescent="0.2">
      <c r="A42" s="82"/>
      <c r="B42" s="184"/>
      <c r="C42" s="184"/>
      <c r="D42" s="184"/>
      <c r="E42" s="184"/>
      <c r="F42" s="184"/>
      <c r="G42" s="184"/>
      <c r="H42" t="s">
        <v>6</v>
      </c>
    </row>
    <row r="43" spans="1:8" x14ac:dyDescent="0.2">
      <c r="A43" s="82"/>
      <c r="B43" s="184"/>
      <c r="C43" s="184"/>
      <c r="D43" s="184"/>
      <c r="E43" s="184"/>
      <c r="F43" s="184"/>
      <c r="G43" s="184"/>
      <c r="H43" t="s">
        <v>6</v>
      </c>
    </row>
    <row r="44" spans="1:8" x14ac:dyDescent="0.2">
      <c r="A44" s="82"/>
      <c r="B44" s="184"/>
      <c r="C44" s="184"/>
      <c r="D44" s="184"/>
      <c r="E44" s="184"/>
      <c r="F44" s="184"/>
      <c r="G44" s="184"/>
      <c r="H44" t="s">
        <v>6</v>
      </c>
    </row>
    <row r="45" spans="1:8" ht="0.75" customHeight="1" x14ac:dyDescent="0.2">
      <c r="A45" s="82"/>
      <c r="B45" s="184"/>
      <c r="C45" s="184"/>
      <c r="D45" s="184"/>
      <c r="E45" s="184"/>
      <c r="F45" s="184"/>
      <c r="G45" s="184"/>
      <c r="H45" t="s">
        <v>6</v>
      </c>
    </row>
    <row r="46" spans="1:8" x14ac:dyDescent="0.2">
      <c r="B46" s="197"/>
      <c r="C46" s="197"/>
      <c r="D46" s="197"/>
      <c r="E46" s="197"/>
      <c r="F46" s="197"/>
      <c r="G46" s="197"/>
    </row>
    <row r="47" spans="1:8" x14ac:dyDescent="0.2">
      <c r="B47" s="197"/>
      <c r="C47" s="197"/>
      <c r="D47" s="197"/>
      <c r="E47" s="197"/>
      <c r="F47" s="197"/>
      <c r="G47" s="197"/>
    </row>
    <row r="48" spans="1:8" x14ac:dyDescent="0.2">
      <c r="B48" s="197"/>
      <c r="C48" s="197"/>
      <c r="D48" s="197"/>
      <c r="E48" s="197"/>
      <c r="F48" s="197"/>
      <c r="G48" s="197"/>
    </row>
    <row r="49" spans="2:7" x14ac:dyDescent="0.2">
      <c r="B49" s="197"/>
      <c r="C49" s="197"/>
      <c r="D49" s="197"/>
      <c r="E49" s="197"/>
      <c r="F49" s="197"/>
      <c r="G49" s="197"/>
    </row>
    <row r="50" spans="2:7" x14ac:dyDescent="0.2">
      <c r="B50" s="197"/>
      <c r="C50" s="197"/>
      <c r="D50" s="197"/>
      <c r="E50" s="197"/>
      <c r="F50" s="197"/>
      <c r="G50" s="197"/>
    </row>
    <row r="51" spans="2:7" x14ac:dyDescent="0.2">
      <c r="B51" s="197"/>
      <c r="C51" s="197"/>
      <c r="D51" s="197"/>
      <c r="E51" s="197"/>
      <c r="F51" s="197"/>
      <c r="G51" s="197"/>
    </row>
    <row r="52" spans="2:7" x14ac:dyDescent="0.2">
      <c r="B52" s="197"/>
      <c r="C52" s="197"/>
      <c r="D52" s="197"/>
      <c r="E52" s="197"/>
      <c r="F52" s="197"/>
      <c r="G52" s="197"/>
    </row>
    <row r="53" spans="2:7" x14ac:dyDescent="0.2">
      <c r="B53" s="197"/>
      <c r="C53" s="197"/>
      <c r="D53" s="197"/>
      <c r="E53" s="197"/>
      <c r="F53" s="197"/>
      <c r="G53" s="197"/>
    </row>
    <row r="54" spans="2:7" x14ac:dyDescent="0.2">
      <c r="B54" s="197"/>
      <c r="C54" s="197"/>
      <c r="D54" s="197"/>
      <c r="E54" s="197"/>
      <c r="F54" s="197"/>
      <c r="G54" s="197"/>
    </row>
    <row r="55" spans="2:7" x14ac:dyDescent="0.2">
      <c r="B55" s="197"/>
      <c r="C55" s="197"/>
      <c r="D55" s="197"/>
      <c r="E55" s="197"/>
      <c r="F55" s="197"/>
      <c r="G55" s="19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/>
  <dimension ref="A1:BE77"/>
  <sheetViews>
    <sheetView workbookViewId="0">
      <selection activeCell="H26" sqref="H26:I26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98" t="s">
        <v>49</v>
      </c>
      <c r="B1" s="199"/>
      <c r="C1" s="83" t="str">
        <f>CONCATENATE(cislostavby," ",nazevstavby)</f>
        <v>Si_202402 MŠ Trávník č. 41</v>
      </c>
      <c r="D1" s="84"/>
      <c r="E1" s="85"/>
      <c r="F1" s="84"/>
      <c r="G1" s="86" t="s">
        <v>50</v>
      </c>
      <c r="H1" s="87">
        <v>2</v>
      </c>
      <c r="I1" s="88"/>
    </row>
    <row r="2" spans="1:57" ht="13.5" thickBot="1" x14ac:dyDescent="0.25">
      <c r="A2" s="200" t="s">
        <v>51</v>
      </c>
      <c r="B2" s="201"/>
      <c r="C2" s="89" t="str">
        <f>CONCATENATE(cisloobjektu," ",nazevobjektu)</f>
        <v>SO 01 Stavební úpravy</v>
      </c>
      <c r="D2" s="90"/>
      <c r="E2" s="91"/>
      <c r="F2" s="90"/>
      <c r="G2" s="202" t="s">
        <v>84</v>
      </c>
      <c r="H2" s="203"/>
      <c r="I2" s="204"/>
    </row>
    <row r="3" spans="1:57" ht="13.5" thickTop="1" x14ac:dyDescent="0.2">
      <c r="A3" s="55"/>
      <c r="B3" s="55"/>
      <c r="C3" s="55"/>
      <c r="D3" s="55"/>
      <c r="E3" s="55"/>
      <c r="F3" s="55"/>
      <c r="G3" s="55"/>
      <c r="H3" s="55"/>
      <c r="I3" s="55"/>
    </row>
    <row r="4" spans="1:57" ht="19.5" customHeight="1" x14ac:dyDescent="0.25">
      <c r="A4" s="92" t="s">
        <v>52</v>
      </c>
      <c r="B4" s="93"/>
      <c r="C4" s="93"/>
      <c r="D4" s="93"/>
      <c r="E4" s="93"/>
      <c r="F4" s="93"/>
      <c r="G4" s="93"/>
      <c r="H4" s="93"/>
      <c r="I4" s="93"/>
    </row>
    <row r="5" spans="1:57" ht="13.5" thickBot="1" x14ac:dyDescent="0.25">
      <c r="A5" s="55"/>
      <c r="B5" s="55"/>
      <c r="C5" s="55"/>
      <c r="D5" s="55"/>
      <c r="E5" s="55"/>
      <c r="F5" s="55"/>
      <c r="G5" s="55"/>
      <c r="H5" s="55"/>
      <c r="I5" s="55"/>
    </row>
    <row r="6" spans="1:57" ht="13.5" thickBot="1" x14ac:dyDescent="0.25">
      <c r="A6" s="94"/>
      <c r="B6" s="95" t="s">
        <v>53</v>
      </c>
      <c r="C6" s="95"/>
      <c r="D6" s="96"/>
      <c r="E6" s="97" t="s">
        <v>54</v>
      </c>
      <c r="F6" s="98" t="s">
        <v>55</v>
      </c>
      <c r="G6" s="98" t="s">
        <v>56</v>
      </c>
      <c r="H6" s="98" t="s">
        <v>57</v>
      </c>
      <c r="I6" s="99" t="s">
        <v>31</v>
      </c>
    </row>
    <row r="7" spans="1:57" x14ac:dyDescent="0.2">
      <c r="A7" s="177" t="str">
        <f>Položky!B7</f>
        <v>1</v>
      </c>
      <c r="B7" s="100" t="str">
        <f>Položky!C7</f>
        <v>Zemní práce</v>
      </c>
      <c r="C7" s="55"/>
      <c r="D7" s="101"/>
      <c r="E7" s="178">
        <f>Položky!BA11</f>
        <v>0</v>
      </c>
      <c r="F7" s="179">
        <f>Položky!BB11</f>
        <v>0</v>
      </c>
      <c r="G7" s="179">
        <f>Položky!BC11</f>
        <v>0</v>
      </c>
      <c r="H7" s="179">
        <f>Položky!BD11</f>
        <v>0</v>
      </c>
      <c r="I7" s="180">
        <f>Položky!BE11</f>
        <v>0</v>
      </c>
    </row>
    <row r="8" spans="1:57" x14ac:dyDescent="0.2">
      <c r="A8" s="177" t="str">
        <f>Položky!B12</f>
        <v>33</v>
      </c>
      <c r="B8" s="100" t="str">
        <f>Položky!C12</f>
        <v>Sloupy a pilíře,stožáry,stojky</v>
      </c>
      <c r="C8" s="55"/>
      <c r="D8" s="101"/>
      <c r="E8" s="178">
        <f>Položky!BA17</f>
        <v>0</v>
      </c>
      <c r="F8" s="179">
        <f>Položky!BB17</f>
        <v>0</v>
      </c>
      <c r="G8" s="179">
        <f>Položky!BC17</f>
        <v>0</v>
      </c>
      <c r="H8" s="179">
        <f>Položky!BD17</f>
        <v>0</v>
      </c>
      <c r="I8" s="180">
        <f>Položky!BE17</f>
        <v>0</v>
      </c>
    </row>
    <row r="9" spans="1:57" x14ac:dyDescent="0.2">
      <c r="A9" s="177" t="str">
        <f>Položky!B18</f>
        <v>96</v>
      </c>
      <c r="B9" s="100" t="str">
        <f>Položky!C18</f>
        <v>Bourání konstrukcí</v>
      </c>
      <c r="C9" s="55"/>
      <c r="D9" s="101"/>
      <c r="E9" s="178">
        <f>Položky!BA21</f>
        <v>0</v>
      </c>
      <c r="F9" s="179">
        <f>Položky!BB21</f>
        <v>0</v>
      </c>
      <c r="G9" s="179">
        <f>Položky!BC21</f>
        <v>0</v>
      </c>
      <c r="H9" s="179">
        <f>Položky!BD21</f>
        <v>0</v>
      </c>
      <c r="I9" s="180">
        <f>Položky!BE21</f>
        <v>0</v>
      </c>
    </row>
    <row r="10" spans="1:57" x14ac:dyDescent="0.2">
      <c r="A10" s="177" t="str">
        <f>Položky!B22</f>
        <v>99</v>
      </c>
      <c r="B10" s="100" t="str">
        <f>Položky!C22</f>
        <v>Staveništní přesun hmot</v>
      </c>
      <c r="C10" s="55"/>
      <c r="D10" s="101"/>
      <c r="E10" s="178">
        <f>Položky!BA24</f>
        <v>0</v>
      </c>
      <c r="F10" s="179">
        <f>Položky!BB24</f>
        <v>0</v>
      </c>
      <c r="G10" s="179">
        <f>Položky!BC24</f>
        <v>0</v>
      </c>
      <c r="H10" s="179">
        <f>Položky!BD24</f>
        <v>0</v>
      </c>
      <c r="I10" s="180">
        <f>Položky!BE24</f>
        <v>0</v>
      </c>
    </row>
    <row r="11" spans="1:57" x14ac:dyDescent="0.2">
      <c r="A11" s="177" t="str">
        <f>Položky!B25</f>
        <v>VN</v>
      </c>
      <c r="B11" s="100" t="str">
        <f>Položky!C25</f>
        <v>Vedlejší náklady</v>
      </c>
      <c r="C11" s="55"/>
      <c r="D11" s="101"/>
      <c r="E11" s="178">
        <f>Položky!BA32</f>
        <v>0</v>
      </c>
      <c r="F11" s="179">
        <f>Položky!BB32</f>
        <v>0</v>
      </c>
      <c r="G11" s="179">
        <f>Položky!BC32</f>
        <v>0</v>
      </c>
      <c r="H11" s="179">
        <f>Položky!BD32</f>
        <v>0</v>
      </c>
      <c r="I11" s="180">
        <f>Položky!BE32</f>
        <v>0</v>
      </c>
    </row>
    <row r="12" spans="1:57" ht="13.5" thickBot="1" x14ac:dyDescent="0.25">
      <c r="A12" s="177" t="str">
        <f>Položky!B33</f>
        <v>767</v>
      </c>
      <c r="B12" s="100" t="str">
        <f>Položky!C33</f>
        <v>Konstrukce zámečnické</v>
      </c>
      <c r="C12" s="55"/>
      <c r="D12" s="101"/>
      <c r="E12" s="178">
        <f>Položky!BA46</f>
        <v>0</v>
      </c>
      <c r="F12" s="179">
        <f>Položky!BB46</f>
        <v>0</v>
      </c>
      <c r="G12" s="179">
        <f>Položky!BC46</f>
        <v>0</v>
      </c>
      <c r="H12" s="179">
        <f>Položky!BD46</f>
        <v>0</v>
      </c>
      <c r="I12" s="180">
        <f>Položky!BE46</f>
        <v>0</v>
      </c>
    </row>
    <row r="13" spans="1:57" s="108" customFormat="1" ht="13.5" thickBot="1" x14ac:dyDescent="0.25">
      <c r="A13" s="102"/>
      <c r="B13" s="103" t="s">
        <v>58</v>
      </c>
      <c r="C13" s="103"/>
      <c r="D13" s="104"/>
      <c r="E13" s="105">
        <f>SUM(E7:E12)</f>
        <v>0</v>
      </c>
      <c r="F13" s="106">
        <f>SUM(F7:F12)</f>
        <v>0</v>
      </c>
      <c r="G13" s="106">
        <f>SUM(G7:G12)</f>
        <v>0</v>
      </c>
      <c r="H13" s="106">
        <f>SUM(H7:H12)</f>
        <v>0</v>
      </c>
      <c r="I13" s="107">
        <f>SUM(I7:I12)</f>
        <v>0</v>
      </c>
    </row>
    <row r="14" spans="1:57" x14ac:dyDescent="0.2">
      <c r="A14" s="55"/>
      <c r="B14" s="55"/>
      <c r="C14" s="55"/>
      <c r="D14" s="55"/>
      <c r="E14" s="55"/>
      <c r="F14" s="55"/>
      <c r="G14" s="55"/>
      <c r="H14" s="55"/>
      <c r="I14" s="55"/>
    </row>
    <row r="15" spans="1:57" ht="19.5" customHeight="1" x14ac:dyDescent="0.25">
      <c r="A15" s="93" t="s">
        <v>59</v>
      </c>
      <c r="B15" s="93"/>
      <c r="C15" s="93"/>
      <c r="D15" s="93"/>
      <c r="E15" s="93"/>
      <c r="F15" s="93"/>
      <c r="G15" s="109"/>
      <c r="H15" s="93"/>
      <c r="I15" s="93"/>
      <c r="BA15" s="30"/>
      <c r="BB15" s="30"/>
      <c r="BC15" s="30"/>
      <c r="BD15" s="30"/>
      <c r="BE15" s="30"/>
    </row>
    <row r="16" spans="1:57" ht="13.5" thickBot="1" x14ac:dyDescent="0.25">
      <c r="A16" s="55"/>
      <c r="B16" s="55"/>
      <c r="C16" s="55"/>
      <c r="D16" s="55"/>
      <c r="E16" s="55"/>
      <c r="F16" s="55"/>
      <c r="G16" s="55"/>
      <c r="H16" s="55"/>
      <c r="I16" s="55"/>
    </row>
    <row r="17" spans="1:53" x14ac:dyDescent="0.2">
      <c r="A17" s="60" t="s">
        <v>60</v>
      </c>
      <c r="B17" s="61"/>
      <c r="C17" s="61"/>
      <c r="D17" s="110"/>
      <c r="E17" s="111" t="s">
        <v>61</v>
      </c>
      <c r="F17" s="112" t="s">
        <v>62</v>
      </c>
      <c r="G17" s="113" t="s">
        <v>63</v>
      </c>
      <c r="H17" s="114"/>
      <c r="I17" s="115" t="s">
        <v>61</v>
      </c>
    </row>
    <row r="18" spans="1:53" x14ac:dyDescent="0.2">
      <c r="A18" s="53" t="s">
        <v>152</v>
      </c>
      <c r="B18" s="44"/>
      <c r="C18" s="44"/>
      <c r="D18" s="116"/>
      <c r="E18" s="117">
        <v>0</v>
      </c>
      <c r="F18" s="118">
        <v>0</v>
      </c>
      <c r="G18" s="119">
        <f t="shared" ref="G18:G25" si="0">CHOOSE(BA18+1,HSV+PSV,HSV+PSV+Mont,HSV+PSV+Dodavka+Mont,HSV,PSV,Mont,Dodavka,Mont+Dodavka,0)</f>
        <v>0</v>
      </c>
      <c r="H18" s="120"/>
      <c r="I18" s="121">
        <f t="shared" ref="I18:I25" si="1">E18+F18*G18/100</f>
        <v>0</v>
      </c>
      <c r="BA18">
        <v>0</v>
      </c>
    </row>
    <row r="19" spans="1:53" x14ac:dyDescent="0.2">
      <c r="A19" s="53" t="s">
        <v>153</v>
      </c>
      <c r="B19" s="44"/>
      <c r="C19" s="44"/>
      <c r="D19" s="116"/>
      <c r="E19" s="117">
        <v>0</v>
      </c>
      <c r="F19" s="118">
        <v>0</v>
      </c>
      <c r="G19" s="119">
        <f t="shared" si="0"/>
        <v>0</v>
      </c>
      <c r="H19" s="120"/>
      <c r="I19" s="121">
        <f t="shared" si="1"/>
        <v>0</v>
      </c>
      <c r="BA19">
        <v>0</v>
      </c>
    </row>
    <row r="20" spans="1:53" x14ac:dyDescent="0.2">
      <c r="A20" s="53" t="s">
        <v>154</v>
      </c>
      <c r="B20" s="44"/>
      <c r="C20" s="44"/>
      <c r="D20" s="116"/>
      <c r="E20" s="117">
        <v>0</v>
      </c>
      <c r="F20" s="118">
        <v>0</v>
      </c>
      <c r="G20" s="119">
        <f t="shared" si="0"/>
        <v>0</v>
      </c>
      <c r="H20" s="120"/>
      <c r="I20" s="121">
        <f t="shared" si="1"/>
        <v>0</v>
      </c>
      <c r="BA20">
        <v>0</v>
      </c>
    </row>
    <row r="21" spans="1:53" x14ac:dyDescent="0.2">
      <c r="A21" s="53" t="s">
        <v>155</v>
      </c>
      <c r="B21" s="44"/>
      <c r="C21" s="44"/>
      <c r="D21" s="116"/>
      <c r="E21" s="117">
        <v>0</v>
      </c>
      <c r="F21" s="118">
        <v>0</v>
      </c>
      <c r="G21" s="119">
        <f t="shared" si="0"/>
        <v>0</v>
      </c>
      <c r="H21" s="120"/>
      <c r="I21" s="121">
        <f t="shared" si="1"/>
        <v>0</v>
      </c>
      <c r="BA21">
        <v>0</v>
      </c>
    </row>
    <row r="22" spans="1:53" x14ac:dyDescent="0.2">
      <c r="A22" s="53" t="s">
        <v>156</v>
      </c>
      <c r="B22" s="44"/>
      <c r="C22" s="44"/>
      <c r="D22" s="116"/>
      <c r="E22" s="117">
        <v>0</v>
      </c>
      <c r="F22" s="118">
        <v>0</v>
      </c>
      <c r="G22" s="119">
        <f t="shared" si="0"/>
        <v>0</v>
      </c>
      <c r="H22" s="120"/>
      <c r="I22" s="121">
        <f t="shared" si="1"/>
        <v>0</v>
      </c>
      <c r="BA22">
        <v>1</v>
      </c>
    </row>
    <row r="23" spans="1:53" x14ac:dyDescent="0.2">
      <c r="A23" s="53" t="s">
        <v>157</v>
      </c>
      <c r="B23" s="44"/>
      <c r="C23" s="44"/>
      <c r="D23" s="116"/>
      <c r="E23" s="117">
        <v>0</v>
      </c>
      <c r="F23" s="118">
        <v>0</v>
      </c>
      <c r="G23" s="119">
        <f t="shared" si="0"/>
        <v>0</v>
      </c>
      <c r="H23" s="120"/>
      <c r="I23" s="121">
        <f t="shared" si="1"/>
        <v>0</v>
      </c>
      <c r="BA23">
        <v>1</v>
      </c>
    </row>
    <row r="24" spans="1:53" x14ac:dyDescent="0.2">
      <c r="A24" s="53" t="s">
        <v>158</v>
      </c>
      <c r="B24" s="44"/>
      <c r="C24" s="44"/>
      <c r="D24" s="116"/>
      <c r="E24" s="117">
        <v>0</v>
      </c>
      <c r="F24" s="118">
        <v>0</v>
      </c>
      <c r="G24" s="119">
        <f t="shared" si="0"/>
        <v>0</v>
      </c>
      <c r="H24" s="120"/>
      <c r="I24" s="121">
        <f t="shared" si="1"/>
        <v>0</v>
      </c>
      <c r="BA24">
        <v>2</v>
      </c>
    </row>
    <row r="25" spans="1:53" x14ac:dyDescent="0.2">
      <c r="A25" s="53" t="s">
        <v>159</v>
      </c>
      <c r="B25" s="44"/>
      <c r="C25" s="44"/>
      <c r="D25" s="116"/>
      <c r="E25" s="117">
        <v>0</v>
      </c>
      <c r="F25" s="118">
        <v>0</v>
      </c>
      <c r="G25" s="119">
        <f t="shared" si="0"/>
        <v>0</v>
      </c>
      <c r="H25" s="120"/>
      <c r="I25" s="121">
        <f t="shared" si="1"/>
        <v>0</v>
      </c>
      <c r="BA25">
        <v>2</v>
      </c>
    </row>
    <row r="26" spans="1:53" ht="13.5" thickBot="1" x14ac:dyDescent="0.25">
      <c r="A26" s="122"/>
      <c r="B26" s="123" t="s">
        <v>64</v>
      </c>
      <c r="C26" s="124"/>
      <c r="D26" s="125"/>
      <c r="E26" s="126"/>
      <c r="F26" s="127"/>
      <c r="G26" s="127"/>
      <c r="H26" s="205">
        <f>SUM(I18:I25)</f>
        <v>0</v>
      </c>
      <c r="I26" s="206"/>
    </row>
    <row r="28" spans="1:53" x14ac:dyDescent="0.2">
      <c r="B28" s="108"/>
      <c r="F28" s="128"/>
      <c r="G28" s="129"/>
      <c r="H28" s="129"/>
      <c r="I28" s="130"/>
    </row>
    <row r="29" spans="1:53" x14ac:dyDescent="0.2">
      <c r="F29" s="128"/>
      <c r="G29" s="129"/>
      <c r="H29" s="129"/>
      <c r="I29" s="130"/>
    </row>
    <row r="30" spans="1:53" x14ac:dyDescent="0.2">
      <c r="F30" s="128"/>
      <c r="G30" s="129"/>
      <c r="H30" s="129"/>
      <c r="I30" s="130"/>
    </row>
    <row r="31" spans="1:53" x14ac:dyDescent="0.2">
      <c r="F31" s="128"/>
      <c r="G31" s="129"/>
      <c r="H31" s="129"/>
      <c r="I31" s="130"/>
    </row>
    <row r="32" spans="1:53" x14ac:dyDescent="0.2">
      <c r="F32" s="128"/>
      <c r="G32" s="129"/>
      <c r="H32" s="129"/>
      <c r="I32" s="130"/>
    </row>
    <row r="33" spans="6:9" x14ac:dyDescent="0.2">
      <c r="F33" s="128"/>
      <c r="G33" s="129"/>
      <c r="H33" s="129"/>
      <c r="I33" s="130"/>
    </row>
    <row r="34" spans="6:9" x14ac:dyDescent="0.2">
      <c r="F34" s="128"/>
      <c r="G34" s="129"/>
      <c r="H34" s="129"/>
      <c r="I34" s="130"/>
    </row>
    <row r="35" spans="6:9" x14ac:dyDescent="0.2">
      <c r="F35" s="128"/>
      <c r="G35" s="129"/>
      <c r="H35" s="129"/>
      <c r="I35" s="130"/>
    </row>
    <row r="36" spans="6:9" x14ac:dyDescent="0.2">
      <c r="F36" s="128"/>
      <c r="G36" s="129"/>
      <c r="H36" s="129"/>
      <c r="I36" s="130"/>
    </row>
    <row r="37" spans="6:9" x14ac:dyDescent="0.2">
      <c r="F37" s="128"/>
      <c r="G37" s="129"/>
      <c r="H37" s="129"/>
      <c r="I37" s="130"/>
    </row>
    <row r="38" spans="6:9" x14ac:dyDescent="0.2">
      <c r="F38" s="128"/>
      <c r="G38" s="129"/>
      <c r="H38" s="129"/>
      <c r="I38" s="130"/>
    </row>
    <row r="39" spans="6:9" x14ac:dyDescent="0.2">
      <c r="F39" s="128"/>
      <c r="G39" s="129"/>
      <c r="H39" s="129"/>
      <c r="I39" s="130"/>
    </row>
    <row r="40" spans="6:9" x14ac:dyDescent="0.2">
      <c r="F40" s="128"/>
      <c r="G40" s="129"/>
      <c r="H40" s="129"/>
      <c r="I40" s="130"/>
    </row>
    <row r="41" spans="6:9" x14ac:dyDescent="0.2">
      <c r="F41" s="128"/>
      <c r="G41" s="129"/>
      <c r="H41" s="129"/>
      <c r="I41" s="130"/>
    </row>
    <row r="42" spans="6:9" x14ac:dyDescent="0.2">
      <c r="F42" s="128"/>
      <c r="G42" s="129"/>
      <c r="H42" s="129"/>
      <c r="I42" s="130"/>
    </row>
    <row r="43" spans="6:9" x14ac:dyDescent="0.2">
      <c r="F43" s="128"/>
      <c r="G43" s="129"/>
      <c r="H43" s="129"/>
      <c r="I43" s="130"/>
    </row>
    <row r="44" spans="6:9" x14ac:dyDescent="0.2">
      <c r="F44" s="128"/>
      <c r="G44" s="129"/>
      <c r="H44" s="129"/>
      <c r="I44" s="130"/>
    </row>
    <row r="45" spans="6:9" x14ac:dyDescent="0.2">
      <c r="F45" s="128"/>
      <c r="G45" s="129"/>
      <c r="H45" s="129"/>
      <c r="I45" s="130"/>
    </row>
    <row r="46" spans="6:9" x14ac:dyDescent="0.2">
      <c r="F46" s="128"/>
      <c r="G46" s="129"/>
      <c r="H46" s="129"/>
      <c r="I46" s="130"/>
    </row>
    <row r="47" spans="6:9" x14ac:dyDescent="0.2">
      <c r="F47" s="128"/>
      <c r="G47" s="129"/>
      <c r="H47" s="129"/>
      <c r="I47" s="130"/>
    </row>
    <row r="48" spans="6:9" x14ac:dyDescent="0.2">
      <c r="F48" s="128"/>
      <c r="G48" s="129"/>
      <c r="H48" s="129"/>
      <c r="I48" s="130"/>
    </row>
    <row r="49" spans="6:9" x14ac:dyDescent="0.2">
      <c r="F49" s="128"/>
      <c r="G49" s="129"/>
      <c r="H49" s="129"/>
      <c r="I49" s="130"/>
    </row>
    <row r="50" spans="6:9" x14ac:dyDescent="0.2">
      <c r="F50" s="128"/>
      <c r="G50" s="129"/>
      <c r="H50" s="129"/>
      <c r="I50" s="130"/>
    </row>
    <row r="51" spans="6:9" x14ac:dyDescent="0.2">
      <c r="F51" s="128"/>
      <c r="G51" s="129"/>
      <c r="H51" s="129"/>
      <c r="I51" s="130"/>
    </row>
    <row r="52" spans="6:9" x14ac:dyDescent="0.2">
      <c r="F52" s="128"/>
      <c r="G52" s="129"/>
      <c r="H52" s="129"/>
      <c r="I52" s="130"/>
    </row>
    <row r="53" spans="6:9" x14ac:dyDescent="0.2">
      <c r="F53" s="128"/>
      <c r="G53" s="129"/>
      <c r="H53" s="129"/>
      <c r="I53" s="130"/>
    </row>
    <row r="54" spans="6:9" x14ac:dyDescent="0.2">
      <c r="F54" s="128"/>
      <c r="G54" s="129"/>
      <c r="H54" s="129"/>
      <c r="I54" s="130"/>
    </row>
    <row r="55" spans="6:9" x14ac:dyDescent="0.2">
      <c r="F55" s="128"/>
      <c r="G55" s="129"/>
      <c r="H55" s="129"/>
      <c r="I55" s="130"/>
    </row>
    <row r="56" spans="6:9" x14ac:dyDescent="0.2">
      <c r="F56" s="128"/>
      <c r="G56" s="129"/>
      <c r="H56" s="129"/>
      <c r="I56" s="130"/>
    </row>
    <row r="57" spans="6:9" x14ac:dyDescent="0.2">
      <c r="F57" s="128"/>
      <c r="G57" s="129"/>
      <c r="H57" s="129"/>
      <c r="I57" s="130"/>
    </row>
    <row r="58" spans="6:9" x14ac:dyDescent="0.2">
      <c r="F58" s="128"/>
      <c r="G58" s="129"/>
      <c r="H58" s="129"/>
      <c r="I58" s="130"/>
    </row>
    <row r="59" spans="6:9" x14ac:dyDescent="0.2">
      <c r="F59" s="128"/>
      <c r="G59" s="129"/>
      <c r="H59" s="129"/>
      <c r="I59" s="130"/>
    </row>
    <row r="60" spans="6:9" x14ac:dyDescent="0.2">
      <c r="F60" s="128"/>
      <c r="G60" s="129"/>
      <c r="H60" s="129"/>
      <c r="I60" s="130"/>
    </row>
    <row r="61" spans="6:9" x14ac:dyDescent="0.2">
      <c r="F61" s="128"/>
      <c r="G61" s="129"/>
      <c r="H61" s="129"/>
      <c r="I61" s="130"/>
    </row>
    <row r="62" spans="6:9" x14ac:dyDescent="0.2">
      <c r="F62" s="128"/>
      <c r="G62" s="129"/>
      <c r="H62" s="129"/>
      <c r="I62" s="130"/>
    </row>
    <row r="63" spans="6:9" x14ac:dyDescent="0.2">
      <c r="F63" s="128"/>
      <c r="G63" s="129"/>
      <c r="H63" s="129"/>
      <c r="I63" s="130"/>
    </row>
    <row r="64" spans="6:9" x14ac:dyDescent="0.2">
      <c r="F64" s="128"/>
      <c r="G64" s="129"/>
      <c r="H64" s="129"/>
      <c r="I64" s="130"/>
    </row>
    <row r="65" spans="6:9" x14ac:dyDescent="0.2">
      <c r="F65" s="128"/>
      <c r="G65" s="129"/>
      <c r="H65" s="129"/>
      <c r="I65" s="130"/>
    </row>
    <row r="66" spans="6:9" x14ac:dyDescent="0.2">
      <c r="F66" s="128"/>
      <c r="G66" s="129"/>
      <c r="H66" s="129"/>
      <c r="I66" s="130"/>
    </row>
    <row r="67" spans="6:9" x14ac:dyDescent="0.2">
      <c r="F67" s="128"/>
      <c r="G67" s="129"/>
      <c r="H67" s="129"/>
      <c r="I67" s="130"/>
    </row>
    <row r="68" spans="6:9" x14ac:dyDescent="0.2">
      <c r="F68" s="128"/>
      <c r="G68" s="129"/>
      <c r="H68" s="129"/>
      <c r="I68" s="130"/>
    </row>
    <row r="69" spans="6:9" x14ac:dyDescent="0.2">
      <c r="F69" s="128"/>
      <c r="G69" s="129"/>
      <c r="H69" s="129"/>
      <c r="I69" s="130"/>
    </row>
    <row r="70" spans="6:9" x14ac:dyDescent="0.2">
      <c r="F70" s="128"/>
      <c r="G70" s="129"/>
      <c r="H70" s="129"/>
      <c r="I70" s="130"/>
    </row>
    <row r="71" spans="6:9" x14ac:dyDescent="0.2">
      <c r="F71" s="128"/>
      <c r="G71" s="129"/>
      <c r="H71" s="129"/>
      <c r="I71" s="130"/>
    </row>
    <row r="72" spans="6:9" x14ac:dyDescent="0.2">
      <c r="F72" s="128"/>
      <c r="G72" s="129"/>
      <c r="H72" s="129"/>
      <c r="I72" s="130"/>
    </row>
    <row r="73" spans="6:9" x14ac:dyDescent="0.2">
      <c r="F73" s="128"/>
      <c r="G73" s="129"/>
      <c r="H73" s="129"/>
      <c r="I73" s="130"/>
    </row>
    <row r="74" spans="6:9" x14ac:dyDescent="0.2">
      <c r="F74" s="128"/>
      <c r="G74" s="129"/>
      <c r="H74" s="129"/>
      <c r="I74" s="130"/>
    </row>
    <row r="75" spans="6:9" x14ac:dyDescent="0.2">
      <c r="F75" s="128"/>
      <c r="G75" s="129"/>
      <c r="H75" s="129"/>
      <c r="I75" s="130"/>
    </row>
    <row r="76" spans="6:9" x14ac:dyDescent="0.2">
      <c r="F76" s="128"/>
      <c r="G76" s="129"/>
      <c r="H76" s="129"/>
      <c r="I76" s="130"/>
    </row>
    <row r="77" spans="6:9" x14ac:dyDescent="0.2">
      <c r="F77" s="128"/>
      <c r="G77" s="129"/>
      <c r="H77" s="129"/>
      <c r="I77" s="130"/>
    </row>
  </sheetData>
  <mergeCells count="4">
    <mergeCell ref="A1:B1"/>
    <mergeCell ref="A2:B2"/>
    <mergeCell ref="G2:I2"/>
    <mergeCell ref="H26:I26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CZ107"/>
  <sheetViews>
    <sheetView showGridLines="0" showZeros="0" tabSelected="1" topLeftCell="A28" workbookViewId="0">
      <selection activeCell="I14" sqref="I14"/>
    </sheetView>
  </sheetViews>
  <sheetFormatPr defaultColWidth="9.140625" defaultRowHeight="12.75" x14ac:dyDescent="0.2"/>
  <cols>
    <col min="1" max="1" width="4.42578125" style="131" customWidth="1"/>
    <col min="2" max="2" width="11.5703125" style="131" customWidth="1"/>
    <col min="3" max="3" width="40.42578125" style="131" customWidth="1"/>
    <col min="4" max="4" width="5.5703125" style="131" customWidth="1"/>
    <col min="5" max="5" width="8.5703125" style="173" customWidth="1"/>
    <col min="6" max="6" width="9.85546875" style="131" customWidth="1"/>
    <col min="7" max="7" width="13.85546875" style="131" customWidth="1"/>
    <col min="8" max="11" width="9.140625" style="131"/>
    <col min="12" max="12" width="75.28515625" style="131" customWidth="1"/>
    <col min="13" max="13" width="45.28515625" style="131" customWidth="1"/>
    <col min="14" max="16384" width="9.140625" style="131"/>
  </cols>
  <sheetData>
    <row r="1" spans="1:104" ht="15.75" x14ac:dyDescent="0.25">
      <c r="A1" s="209" t="s">
        <v>65</v>
      </c>
      <c r="B1" s="209"/>
      <c r="C1" s="209"/>
      <c r="D1" s="209"/>
      <c r="E1" s="209"/>
      <c r="F1" s="209"/>
      <c r="G1" s="209"/>
    </row>
    <row r="2" spans="1:104" ht="14.25" customHeight="1" thickBot="1" x14ac:dyDescent="0.25">
      <c r="A2" s="132"/>
      <c r="B2" s="133"/>
      <c r="C2" s="134"/>
      <c r="D2" s="134"/>
      <c r="E2" s="135"/>
      <c r="F2" s="134"/>
      <c r="G2" s="134"/>
    </row>
    <row r="3" spans="1:104" ht="13.5" thickTop="1" x14ac:dyDescent="0.2">
      <c r="A3" s="198" t="s">
        <v>49</v>
      </c>
      <c r="B3" s="199"/>
      <c r="C3" s="83" t="str">
        <f>CONCATENATE(cislostavby," ",nazevstavby)</f>
        <v>Si_202402 MŠ Trávník č. 41</v>
      </c>
      <c r="D3" s="84"/>
      <c r="E3" s="136" t="s">
        <v>66</v>
      </c>
      <c r="F3" s="137">
        <f>Rekapitulace!H1</f>
        <v>2</v>
      </c>
      <c r="G3" s="138"/>
    </row>
    <row r="4" spans="1:104" ht="13.5" thickBot="1" x14ac:dyDescent="0.25">
      <c r="A4" s="210" t="s">
        <v>51</v>
      </c>
      <c r="B4" s="201"/>
      <c r="C4" s="89" t="str">
        <f>CONCATENATE(cisloobjektu," ",nazevobjektu)</f>
        <v>SO 01 Stavební úpravy</v>
      </c>
      <c r="D4" s="90"/>
      <c r="E4" s="211" t="str">
        <f>Rekapitulace!G2</f>
        <v>Oplocení cú 2024-1</v>
      </c>
      <c r="F4" s="212"/>
      <c r="G4" s="213"/>
    </row>
    <row r="5" spans="1:104" ht="13.5" thickTop="1" x14ac:dyDescent="0.2">
      <c r="A5" s="139"/>
      <c r="B5" s="132"/>
      <c r="C5" s="132"/>
      <c r="D5" s="132"/>
      <c r="E5" s="140"/>
      <c r="F5" s="132"/>
      <c r="G5" s="132"/>
    </row>
    <row r="6" spans="1:104" x14ac:dyDescent="0.2">
      <c r="A6" s="141" t="s">
        <v>67</v>
      </c>
      <c r="B6" s="142" t="s">
        <v>68</v>
      </c>
      <c r="C6" s="142" t="s">
        <v>69</v>
      </c>
      <c r="D6" s="142" t="s">
        <v>70</v>
      </c>
      <c r="E6" s="142" t="s">
        <v>71</v>
      </c>
      <c r="F6" s="142" t="s">
        <v>72</v>
      </c>
      <c r="G6" s="143" t="s">
        <v>73</v>
      </c>
    </row>
    <row r="7" spans="1:104" x14ac:dyDescent="0.2">
      <c r="A7" s="144" t="s">
        <v>74</v>
      </c>
      <c r="B7" s="145" t="s">
        <v>75</v>
      </c>
      <c r="C7" s="146" t="s">
        <v>76</v>
      </c>
      <c r="D7" s="147"/>
      <c r="E7" s="148"/>
      <c r="F7" s="148"/>
      <c r="G7" s="149"/>
      <c r="O7" s="150">
        <v>1</v>
      </c>
    </row>
    <row r="8" spans="1:104" x14ac:dyDescent="0.2">
      <c r="A8" s="151">
        <v>1</v>
      </c>
      <c r="B8" s="152" t="s">
        <v>85</v>
      </c>
      <c r="C8" s="153" t="s">
        <v>86</v>
      </c>
      <c r="D8" s="154" t="s">
        <v>87</v>
      </c>
      <c r="E8" s="155">
        <v>7</v>
      </c>
      <c r="F8" s="155"/>
      <c r="G8" s="156">
        <f>E8*F8</f>
        <v>0</v>
      </c>
      <c r="O8" s="150">
        <v>2</v>
      </c>
      <c r="AA8" s="131">
        <v>1</v>
      </c>
      <c r="AB8" s="131">
        <v>1</v>
      </c>
      <c r="AC8" s="131">
        <v>1</v>
      </c>
      <c r="AZ8" s="131">
        <v>1</v>
      </c>
      <c r="BA8" s="131">
        <f>IF(AZ8=1,G8,0)</f>
        <v>0</v>
      </c>
      <c r="BB8" s="131">
        <f>IF(AZ8=2,G8,0)</f>
        <v>0</v>
      </c>
      <c r="BC8" s="131">
        <f>IF(AZ8=3,G8,0)</f>
        <v>0</v>
      </c>
      <c r="BD8" s="131">
        <f>IF(AZ8=4,G8,0)</f>
        <v>0</v>
      </c>
      <c r="BE8" s="131">
        <f>IF(AZ8=5,G8,0)</f>
        <v>0</v>
      </c>
      <c r="CA8" s="157">
        <v>1</v>
      </c>
      <c r="CB8" s="157">
        <v>1</v>
      </c>
      <c r="CZ8" s="131">
        <v>0</v>
      </c>
    </row>
    <row r="9" spans="1:104" x14ac:dyDescent="0.2">
      <c r="A9" s="151">
        <v>2</v>
      </c>
      <c r="B9" s="152" t="s">
        <v>88</v>
      </c>
      <c r="C9" s="153" t="s">
        <v>89</v>
      </c>
      <c r="D9" s="154" t="s">
        <v>83</v>
      </c>
      <c r="E9" s="155">
        <v>7.0400000000000004E-2</v>
      </c>
      <c r="F9" s="155"/>
      <c r="G9" s="156">
        <f>E9*F9</f>
        <v>0</v>
      </c>
      <c r="O9" s="150">
        <v>2</v>
      </c>
      <c r="AA9" s="131">
        <v>1</v>
      </c>
      <c r="AB9" s="131">
        <v>1</v>
      </c>
      <c r="AC9" s="131">
        <v>1</v>
      </c>
      <c r="AZ9" s="131">
        <v>1</v>
      </c>
      <c r="BA9" s="131">
        <f>IF(AZ9=1,G9,0)</f>
        <v>0</v>
      </c>
      <c r="BB9" s="131">
        <f>IF(AZ9=2,G9,0)</f>
        <v>0</v>
      </c>
      <c r="BC9" s="131">
        <f>IF(AZ9=3,G9,0)</f>
        <v>0</v>
      </c>
      <c r="BD9" s="131">
        <f>IF(AZ9=4,G9,0)</f>
        <v>0</v>
      </c>
      <c r="BE9" s="131">
        <f>IF(AZ9=5,G9,0)</f>
        <v>0</v>
      </c>
      <c r="CA9" s="157">
        <v>1</v>
      </c>
      <c r="CB9" s="157">
        <v>1</v>
      </c>
      <c r="CZ9" s="131">
        <v>0</v>
      </c>
    </row>
    <row r="10" spans="1:104" x14ac:dyDescent="0.2">
      <c r="A10" s="158"/>
      <c r="B10" s="160"/>
      <c r="C10" s="207" t="s">
        <v>90</v>
      </c>
      <c r="D10" s="208"/>
      <c r="E10" s="161">
        <v>7.0400000000000004E-2</v>
      </c>
      <c r="F10" s="162"/>
      <c r="G10" s="163"/>
      <c r="M10" s="159" t="s">
        <v>90</v>
      </c>
      <c r="O10" s="150"/>
    </row>
    <row r="11" spans="1:104" x14ac:dyDescent="0.2">
      <c r="A11" s="164"/>
      <c r="B11" s="165" t="s">
        <v>77</v>
      </c>
      <c r="C11" s="166" t="str">
        <f>CONCATENATE(B7," ",C7)</f>
        <v>1 Zemní práce</v>
      </c>
      <c r="D11" s="167"/>
      <c r="E11" s="168"/>
      <c r="F11" s="169"/>
      <c r="G11" s="170">
        <f>SUM(G7:G10)</f>
        <v>0</v>
      </c>
      <c r="O11" s="150">
        <v>4</v>
      </c>
      <c r="BA11" s="171">
        <f>SUM(BA7:BA10)</f>
        <v>0</v>
      </c>
      <c r="BB11" s="171">
        <f>SUM(BB7:BB10)</f>
        <v>0</v>
      </c>
      <c r="BC11" s="171">
        <f>SUM(BC7:BC10)</f>
        <v>0</v>
      </c>
      <c r="BD11" s="171">
        <f>SUM(BD7:BD10)</f>
        <v>0</v>
      </c>
      <c r="BE11" s="171">
        <f>SUM(BE7:BE10)</f>
        <v>0</v>
      </c>
    </row>
    <row r="12" spans="1:104" x14ac:dyDescent="0.2">
      <c r="A12" s="144" t="s">
        <v>74</v>
      </c>
      <c r="B12" s="145" t="s">
        <v>91</v>
      </c>
      <c r="C12" s="146" t="s">
        <v>92</v>
      </c>
      <c r="D12" s="147"/>
      <c r="E12" s="148"/>
      <c r="F12" s="148"/>
      <c r="G12" s="149"/>
      <c r="O12" s="150">
        <v>1</v>
      </c>
    </row>
    <row r="13" spans="1:104" x14ac:dyDescent="0.2">
      <c r="A13" s="151">
        <v>3</v>
      </c>
      <c r="B13" s="152" t="s">
        <v>93</v>
      </c>
      <c r="C13" s="153" t="s">
        <v>94</v>
      </c>
      <c r="D13" s="154" t="s">
        <v>87</v>
      </c>
      <c r="E13" s="155">
        <v>7</v>
      </c>
      <c r="F13" s="155"/>
      <c r="G13" s="156">
        <f>E13*F13</f>
        <v>0</v>
      </c>
      <c r="O13" s="150">
        <v>2</v>
      </c>
      <c r="AA13" s="131">
        <v>1</v>
      </c>
      <c r="AB13" s="131">
        <v>1</v>
      </c>
      <c r="AC13" s="131">
        <v>1</v>
      </c>
      <c r="AZ13" s="131">
        <v>1</v>
      </c>
      <c r="BA13" s="131">
        <f>IF(AZ13=1,G13,0)</f>
        <v>0</v>
      </c>
      <c r="BB13" s="131">
        <f>IF(AZ13=2,G13,0)</f>
        <v>0</v>
      </c>
      <c r="BC13" s="131">
        <f>IF(AZ13=3,G13,0)</f>
        <v>0</v>
      </c>
      <c r="BD13" s="131">
        <f>IF(AZ13=4,G13,0)</f>
        <v>0</v>
      </c>
      <c r="BE13" s="131">
        <f>IF(AZ13=5,G13,0)</f>
        <v>0</v>
      </c>
      <c r="CA13" s="157">
        <v>1</v>
      </c>
      <c r="CB13" s="157">
        <v>1</v>
      </c>
      <c r="CZ13" s="131">
        <v>0.125</v>
      </c>
    </row>
    <row r="14" spans="1:104" x14ac:dyDescent="0.2">
      <c r="A14" s="151">
        <v>4</v>
      </c>
      <c r="B14" s="152" t="s">
        <v>95</v>
      </c>
      <c r="C14" s="153" t="s">
        <v>96</v>
      </c>
      <c r="D14" s="154" t="s">
        <v>87</v>
      </c>
      <c r="E14" s="155">
        <v>7</v>
      </c>
      <c r="F14" s="155"/>
      <c r="G14" s="156">
        <f>E14*F14</f>
        <v>0</v>
      </c>
      <c r="O14" s="150">
        <v>2</v>
      </c>
      <c r="AA14" s="131">
        <v>3</v>
      </c>
      <c r="AB14" s="131">
        <v>7</v>
      </c>
      <c r="AC14" s="131" t="s">
        <v>95</v>
      </c>
      <c r="AZ14" s="131">
        <v>1</v>
      </c>
      <c r="BA14" s="131">
        <f>IF(AZ14=1,G14,0)</f>
        <v>0</v>
      </c>
      <c r="BB14" s="131">
        <f>IF(AZ14=2,G14,0)</f>
        <v>0</v>
      </c>
      <c r="BC14" s="131">
        <f>IF(AZ14=3,G14,0)</f>
        <v>0</v>
      </c>
      <c r="BD14" s="131">
        <f>IF(AZ14=4,G14,0)</f>
        <v>0</v>
      </c>
      <c r="BE14" s="131">
        <f>IF(AZ14=5,G14,0)</f>
        <v>0</v>
      </c>
      <c r="CA14" s="157">
        <v>3</v>
      </c>
      <c r="CB14" s="157">
        <v>7</v>
      </c>
      <c r="CZ14" s="131">
        <v>0</v>
      </c>
    </row>
    <row r="15" spans="1:104" x14ac:dyDescent="0.2">
      <c r="A15" s="151">
        <v>5</v>
      </c>
      <c r="B15" s="152" t="s">
        <v>97</v>
      </c>
      <c r="C15" s="153" t="s">
        <v>98</v>
      </c>
      <c r="D15" s="154" t="s">
        <v>87</v>
      </c>
      <c r="E15" s="155">
        <v>5</v>
      </c>
      <c r="F15" s="155"/>
      <c r="G15" s="156">
        <f>E15*F15</f>
        <v>0</v>
      </c>
      <c r="O15" s="150">
        <v>2</v>
      </c>
      <c r="AA15" s="131">
        <v>3</v>
      </c>
      <c r="AB15" s="131">
        <v>0</v>
      </c>
      <c r="AC15" s="131" t="s">
        <v>97</v>
      </c>
      <c r="AZ15" s="131">
        <v>1</v>
      </c>
      <c r="BA15" s="131">
        <f>IF(AZ15=1,G15,0)</f>
        <v>0</v>
      </c>
      <c r="BB15" s="131">
        <f>IF(AZ15=2,G15,0)</f>
        <v>0</v>
      </c>
      <c r="BC15" s="131">
        <f>IF(AZ15=3,G15,0)</f>
        <v>0</v>
      </c>
      <c r="BD15" s="131">
        <f>IF(AZ15=4,G15,0)</f>
        <v>0</v>
      </c>
      <c r="BE15" s="131">
        <f>IF(AZ15=5,G15,0)</f>
        <v>0</v>
      </c>
      <c r="CA15" s="157">
        <v>3</v>
      </c>
      <c r="CB15" s="157">
        <v>0</v>
      </c>
      <c r="CZ15" s="131">
        <v>1.34E-2</v>
      </c>
    </row>
    <row r="16" spans="1:104" x14ac:dyDescent="0.2">
      <c r="A16" s="151">
        <v>6</v>
      </c>
      <c r="B16" s="152" t="s">
        <v>99</v>
      </c>
      <c r="C16" s="153" t="s">
        <v>100</v>
      </c>
      <c r="D16" s="154" t="s">
        <v>87</v>
      </c>
      <c r="E16" s="155">
        <v>2</v>
      </c>
      <c r="F16" s="155"/>
      <c r="G16" s="156">
        <f>E16*F16</f>
        <v>0</v>
      </c>
      <c r="O16" s="150">
        <v>2</v>
      </c>
      <c r="AA16" s="131">
        <v>3</v>
      </c>
      <c r="AB16" s="131">
        <v>0</v>
      </c>
      <c r="AC16" s="131" t="s">
        <v>99</v>
      </c>
      <c r="AZ16" s="131">
        <v>1</v>
      </c>
      <c r="BA16" s="131">
        <f>IF(AZ16=1,G16,0)</f>
        <v>0</v>
      </c>
      <c r="BB16" s="131">
        <f>IF(AZ16=2,G16,0)</f>
        <v>0</v>
      </c>
      <c r="BC16" s="131">
        <f>IF(AZ16=3,G16,0)</f>
        <v>0</v>
      </c>
      <c r="BD16" s="131">
        <f>IF(AZ16=4,G16,0)</f>
        <v>0</v>
      </c>
      <c r="BE16" s="131">
        <f>IF(AZ16=5,G16,0)</f>
        <v>0</v>
      </c>
      <c r="CA16" s="157">
        <v>3</v>
      </c>
      <c r="CB16" s="157">
        <v>0</v>
      </c>
      <c r="CZ16" s="131">
        <v>3.5999999999999999E-3</v>
      </c>
    </row>
    <row r="17" spans="1:104" x14ac:dyDescent="0.2">
      <c r="A17" s="164"/>
      <c r="B17" s="165" t="s">
        <v>77</v>
      </c>
      <c r="C17" s="166" t="str">
        <f>CONCATENATE(B12," ",C12)</f>
        <v>33 Sloupy a pilíře,stožáry,stojky</v>
      </c>
      <c r="D17" s="167"/>
      <c r="E17" s="168"/>
      <c r="F17" s="169"/>
      <c r="G17" s="170">
        <f>SUM(G12:G16)</f>
        <v>0</v>
      </c>
      <c r="O17" s="150">
        <v>4</v>
      </c>
      <c r="BA17" s="171">
        <f>SUM(BA12:BA16)</f>
        <v>0</v>
      </c>
      <c r="BB17" s="171">
        <f>SUM(BB12:BB16)</f>
        <v>0</v>
      </c>
      <c r="BC17" s="171">
        <f>SUM(BC12:BC16)</f>
        <v>0</v>
      </c>
      <c r="BD17" s="171">
        <f>SUM(BD12:BD16)</f>
        <v>0</v>
      </c>
      <c r="BE17" s="171">
        <f>SUM(BE12:BE16)</f>
        <v>0</v>
      </c>
    </row>
    <row r="18" spans="1:104" x14ac:dyDescent="0.2">
      <c r="A18" s="144" t="s">
        <v>74</v>
      </c>
      <c r="B18" s="145" t="s">
        <v>101</v>
      </c>
      <c r="C18" s="146" t="s">
        <v>102</v>
      </c>
      <c r="D18" s="147"/>
      <c r="E18" s="148"/>
      <c r="F18" s="148"/>
      <c r="G18" s="149"/>
      <c r="O18" s="150">
        <v>1</v>
      </c>
    </row>
    <row r="19" spans="1:104" x14ac:dyDescent="0.2">
      <c r="A19" s="151">
        <v>7</v>
      </c>
      <c r="B19" s="152" t="s">
        <v>103</v>
      </c>
      <c r="C19" s="153" t="s">
        <v>104</v>
      </c>
      <c r="D19" s="154" t="s">
        <v>87</v>
      </c>
      <c r="E19" s="155">
        <v>7</v>
      </c>
      <c r="F19" s="155"/>
      <c r="G19" s="156">
        <f>E19*F19</f>
        <v>0</v>
      </c>
      <c r="O19" s="150">
        <v>2</v>
      </c>
      <c r="AA19" s="131">
        <v>1</v>
      </c>
      <c r="AB19" s="131">
        <v>1</v>
      </c>
      <c r="AC19" s="131">
        <v>1</v>
      </c>
      <c r="AZ19" s="131">
        <v>1</v>
      </c>
      <c r="BA19" s="131">
        <f>IF(AZ19=1,G19,0)</f>
        <v>0</v>
      </c>
      <c r="BB19" s="131">
        <f>IF(AZ19=2,G19,0)</f>
        <v>0</v>
      </c>
      <c r="BC19" s="131">
        <f>IF(AZ19=3,G19,0)</f>
        <v>0</v>
      </c>
      <c r="BD19" s="131">
        <f>IF(AZ19=4,G19,0)</f>
        <v>0</v>
      </c>
      <c r="BE19" s="131">
        <f>IF(AZ19=5,G19,0)</f>
        <v>0</v>
      </c>
      <c r="CA19" s="157">
        <v>1</v>
      </c>
      <c r="CB19" s="157">
        <v>1</v>
      </c>
      <c r="CZ19" s="131">
        <v>0</v>
      </c>
    </row>
    <row r="20" spans="1:104" x14ac:dyDescent="0.2">
      <c r="A20" s="158"/>
      <c r="B20" s="160"/>
      <c r="C20" s="207" t="s">
        <v>105</v>
      </c>
      <c r="D20" s="208"/>
      <c r="E20" s="161">
        <v>7</v>
      </c>
      <c r="F20" s="162"/>
      <c r="G20" s="163"/>
      <c r="M20" s="159" t="s">
        <v>105</v>
      </c>
      <c r="O20" s="150"/>
    </row>
    <row r="21" spans="1:104" x14ac:dyDescent="0.2">
      <c r="A21" s="164"/>
      <c r="B21" s="165" t="s">
        <v>77</v>
      </c>
      <c r="C21" s="166" t="str">
        <f>CONCATENATE(B18," ",C18)</f>
        <v>96 Bourání konstrukcí</v>
      </c>
      <c r="D21" s="167"/>
      <c r="E21" s="168"/>
      <c r="F21" s="169"/>
      <c r="G21" s="170">
        <f>SUM(G18:G20)</f>
        <v>0</v>
      </c>
      <c r="O21" s="150">
        <v>4</v>
      </c>
      <c r="BA21" s="171">
        <f>SUM(BA18:BA20)</f>
        <v>0</v>
      </c>
      <c r="BB21" s="171">
        <f>SUM(BB18:BB20)</f>
        <v>0</v>
      </c>
      <c r="BC21" s="171">
        <f>SUM(BC18:BC20)</f>
        <v>0</v>
      </c>
      <c r="BD21" s="171">
        <f>SUM(BD18:BD20)</f>
        <v>0</v>
      </c>
      <c r="BE21" s="171">
        <f>SUM(BE18:BE20)</f>
        <v>0</v>
      </c>
    </row>
    <row r="22" spans="1:104" x14ac:dyDescent="0.2">
      <c r="A22" s="144" t="s">
        <v>74</v>
      </c>
      <c r="B22" s="145" t="s">
        <v>106</v>
      </c>
      <c r="C22" s="146" t="s">
        <v>107</v>
      </c>
      <c r="D22" s="147"/>
      <c r="E22" s="148"/>
      <c r="F22" s="148"/>
      <c r="G22" s="149"/>
      <c r="O22" s="150">
        <v>1</v>
      </c>
    </row>
    <row r="23" spans="1:104" x14ac:dyDescent="0.2">
      <c r="A23" s="151">
        <v>8</v>
      </c>
      <c r="B23" s="152" t="s">
        <v>108</v>
      </c>
      <c r="C23" s="153" t="s">
        <v>109</v>
      </c>
      <c r="D23" s="154" t="s">
        <v>110</v>
      </c>
      <c r="E23" s="155">
        <v>0.94920000000000004</v>
      </c>
      <c r="F23" s="155"/>
      <c r="G23" s="156">
        <f>E23*F23</f>
        <v>0</v>
      </c>
      <c r="O23" s="150">
        <v>2</v>
      </c>
      <c r="AA23" s="131">
        <v>7</v>
      </c>
      <c r="AB23" s="131">
        <v>1</v>
      </c>
      <c r="AC23" s="131">
        <v>2</v>
      </c>
      <c r="AZ23" s="131">
        <v>1</v>
      </c>
      <c r="BA23" s="131">
        <f>IF(AZ23=1,G23,0)</f>
        <v>0</v>
      </c>
      <c r="BB23" s="131">
        <f>IF(AZ23=2,G23,0)</f>
        <v>0</v>
      </c>
      <c r="BC23" s="131">
        <f>IF(AZ23=3,G23,0)</f>
        <v>0</v>
      </c>
      <c r="BD23" s="131">
        <f>IF(AZ23=4,G23,0)</f>
        <v>0</v>
      </c>
      <c r="BE23" s="131">
        <f>IF(AZ23=5,G23,0)</f>
        <v>0</v>
      </c>
      <c r="CA23" s="157">
        <v>7</v>
      </c>
      <c r="CB23" s="157">
        <v>1</v>
      </c>
      <c r="CZ23" s="131">
        <v>0</v>
      </c>
    </row>
    <row r="24" spans="1:104" x14ac:dyDescent="0.2">
      <c r="A24" s="164"/>
      <c r="B24" s="165" t="s">
        <v>77</v>
      </c>
      <c r="C24" s="166" t="str">
        <f>CONCATENATE(B22," ",C22)</f>
        <v>99 Staveništní přesun hmot</v>
      </c>
      <c r="D24" s="167"/>
      <c r="E24" s="168"/>
      <c r="F24" s="169"/>
      <c r="G24" s="170">
        <f>SUM(G22:G23)</f>
        <v>0</v>
      </c>
      <c r="O24" s="150">
        <v>4</v>
      </c>
      <c r="BA24" s="171">
        <f>SUM(BA22:BA23)</f>
        <v>0</v>
      </c>
      <c r="BB24" s="171">
        <f>SUM(BB22:BB23)</f>
        <v>0</v>
      </c>
      <c r="BC24" s="171">
        <f>SUM(BC22:BC23)</f>
        <v>0</v>
      </c>
      <c r="BD24" s="171">
        <f>SUM(BD22:BD23)</f>
        <v>0</v>
      </c>
      <c r="BE24" s="171">
        <f>SUM(BE22:BE23)</f>
        <v>0</v>
      </c>
    </row>
    <row r="25" spans="1:104" x14ac:dyDescent="0.2">
      <c r="A25" s="144" t="s">
        <v>74</v>
      </c>
      <c r="B25" s="145" t="s">
        <v>111</v>
      </c>
      <c r="C25" s="146" t="s">
        <v>112</v>
      </c>
      <c r="D25" s="147"/>
      <c r="E25" s="148"/>
      <c r="F25" s="148"/>
      <c r="G25" s="149"/>
      <c r="O25" s="150">
        <v>1</v>
      </c>
    </row>
    <row r="26" spans="1:104" x14ac:dyDescent="0.2">
      <c r="A26" s="151">
        <v>9</v>
      </c>
      <c r="B26" s="152" t="s">
        <v>113</v>
      </c>
      <c r="C26" s="153" t="s">
        <v>114</v>
      </c>
      <c r="D26" s="154" t="s">
        <v>115</v>
      </c>
      <c r="E26" s="155">
        <v>1</v>
      </c>
      <c r="F26" s="155"/>
      <c r="G26" s="156">
        <f t="shared" ref="G26:G31" si="0">E26*F26</f>
        <v>0</v>
      </c>
      <c r="O26" s="150">
        <v>2</v>
      </c>
      <c r="AA26" s="131">
        <v>12</v>
      </c>
      <c r="AB26" s="131">
        <v>0</v>
      </c>
      <c r="AC26" s="131">
        <v>22</v>
      </c>
      <c r="AZ26" s="131">
        <v>1</v>
      </c>
      <c r="BA26" s="131">
        <f t="shared" ref="BA26:BA31" si="1">IF(AZ26=1,G26,0)</f>
        <v>0</v>
      </c>
      <c r="BB26" s="131">
        <f t="shared" ref="BB26:BB31" si="2">IF(AZ26=2,G26,0)</f>
        <v>0</v>
      </c>
      <c r="BC26" s="131">
        <f t="shared" ref="BC26:BC31" si="3">IF(AZ26=3,G26,0)</f>
        <v>0</v>
      </c>
      <c r="BD26" s="131">
        <f t="shared" ref="BD26:BD31" si="4">IF(AZ26=4,G26,0)</f>
        <v>0</v>
      </c>
      <c r="BE26" s="131">
        <f t="shared" ref="BE26:BE31" si="5">IF(AZ26=5,G26,0)</f>
        <v>0</v>
      </c>
      <c r="CA26" s="157">
        <v>12</v>
      </c>
      <c r="CB26" s="157">
        <v>0</v>
      </c>
      <c r="CZ26" s="131">
        <v>0</v>
      </c>
    </row>
    <row r="27" spans="1:104" x14ac:dyDescent="0.2">
      <c r="A27" s="151">
        <v>10</v>
      </c>
      <c r="B27" s="152" t="s">
        <v>116</v>
      </c>
      <c r="C27" s="153" t="s">
        <v>117</v>
      </c>
      <c r="D27" s="154" t="s">
        <v>115</v>
      </c>
      <c r="E27" s="155">
        <v>1</v>
      </c>
      <c r="F27" s="155"/>
      <c r="G27" s="156">
        <f t="shared" si="0"/>
        <v>0</v>
      </c>
      <c r="O27" s="150">
        <v>2</v>
      </c>
      <c r="AA27" s="131">
        <v>12</v>
      </c>
      <c r="AB27" s="131">
        <v>0</v>
      </c>
      <c r="AC27" s="131">
        <v>23</v>
      </c>
      <c r="AZ27" s="131">
        <v>1</v>
      </c>
      <c r="BA27" s="131">
        <f t="shared" si="1"/>
        <v>0</v>
      </c>
      <c r="BB27" s="131">
        <f t="shared" si="2"/>
        <v>0</v>
      </c>
      <c r="BC27" s="131">
        <f t="shared" si="3"/>
        <v>0</v>
      </c>
      <c r="BD27" s="131">
        <f t="shared" si="4"/>
        <v>0</v>
      </c>
      <c r="BE27" s="131">
        <f t="shared" si="5"/>
        <v>0</v>
      </c>
      <c r="CA27" s="157">
        <v>12</v>
      </c>
      <c r="CB27" s="157">
        <v>0</v>
      </c>
      <c r="CZ27" s="131">
        <v>0</v>
      </c>
    </row>
    <row r="28" spans="1:104" x14ac:dyDescent="0.2">
      <c r="A28" s="151">
        <v>11</v>
      </c>
      <c r="B28" s="152" t="s">
        <v>118</v>
      </c>
      <c r="C28" s="153" t="s">
        <v>119</v>
      </c>
      <c r="D28" s="154" t="s">
        <v>115</v>
      </c>
      <c r="E28" s="155">
        <v>1</v>
      </c>
      <c r="F28" s="155"/>
      <c r="G28" s="156">
        <f t="shared" si="0"/>
        <v>0</v>
      </c>
      <c r="O28" s="150">
        <v>2</v>
      </c>
      <c r="AA28" s="131">
        <v>12</v>
      </c>
      <c r="AB28" s="131">
        <v>0</v>
      </c>
      <c r="AC28" s="131">
        <v>24</v>
      </c>
      <c r="AZ28" s="131">
        <v>1</v>
      </c>
      <c r="BA28" s="131">
        <f t="shared" si="1"/>
        <v>0</v>
      </c>
      <c r="BB28" s="131">
        <f t="shared" si="2"/>
        <v>0</v>
      </c>
      <c r="BC28" s="131">
        <f t="shared" si="3"/>
        <v>0</v>
      </c>
      <c r="BD28" s="131">
        <f t="shared" si="4"/>
        <v>0</v>
      </c>
      <c r="BE28" s="131">
        <f t="shared" si="5"/>
        <v>0</v>
      </c>
      <c r="CA28" s="157">
        <v>12</v>
      </c>
      <c r="CB28" s="157">
        <v>0</v>
      </c>
      <c r="CZ28" s="131">
        <v>0</v>
      </c>
    </row>
    <row r="29" spans="1:104" x14ac:dyDescent="0.2">
      <c r="A29" s="151">
        <v>12</v>
      </c>
      <c r="B29" s="152" t="s">
        <v>120</v>
      </c>
      <c r="C29" s="153" t="s">
        <v>121</v>
      </c>
      <c r="D29" s="154" t="s">
        <v>115</v>
      </c>
      <c r="E29" s="155">
        <v>1</v>
      </c>
      <c r="F29" s="155"/>
      <c r="G29" s="156">
        <f t="shared" si="0"/>
        <v>0</v>
      </c>
      <c r="O29" s="150">
        <v>2</v>
      </c>
      <c r="AA29" s="131">
        <v>12</v>
      </c>
      <c r="AB29" s="131">
        <v>0</v>
      </c>
      <c r="AC29" s="131">
        <v>25</v>
      </c>
      <c r="AZ29" s="131">
        <v>1</v>
      </c>
      <c r="BA29" s="131">
        <f t="shared" si="1"/>
        <v>0</v>
      </c>
      <c r="BB29" s="131">
        <f t="shared" si="2"/>
        <v>0</v>
      </c>
      <c r="BC29" s="131">
        <f t="shared" si="3"/>
        <v>0</v>
      </c>
      <c r="BD29" s="131">
        <f t="shared" si="4"/>
        <v>0</v>
      </c>
      <c r="BE29" s="131">
        <f t="shared" si="5"/>
        <v>0</v>
      </c>
      <c r="CA29" s="157">
        <v>12</v>
      </c>
      <c r="CB29" s="157">
        <v>0</v>
      </c>
      <c r="CZ29" s="131">
        <v>0</v>
      </c>
    </row>
    <row r="30" spans="1:104" x14ac:dyDescent="0.2">
      <c r="A30" s="151">
        <v>13</v>
      </c>
      <c r="B30" s="152" t="s">
        <v>122</v>
      </c>
      <c r="C30" s="153" t="s">
        <v>123</v>
      </c>
      <c r="D30" s="154" t="s">
        <v>115</v>
      </c>
      <c r="E30" s="155">
        <v>1</v>
      </c>
      <c r="F30" s="155"/>
      <c r="G30" s="156">
        <f t="shared" si="0"/>
        <v>0</v>
      </c>
      <c r="O30" s="150">
        <v>2</v>
      </c>
      <c r="AA30" s="131">
        <v>12</v>
      </c>
      <c r="AB30" s="131">
        <v>0</v>
      </c>
      <c r="AC30" s="131">
        <v>26</v>
      </c>
      <c r="AZ30" s="131">
        <v>1</v>
      </c>
      <c r="BA30" s="131">
        <f t="shared" si="1"/>
        <v>0</v>
      </c>
      <c r="BB30" s="131">
        <f t="shared" si="2"/>
        <v>0</v>
      </c>
      <c r="BC30" s="131">
        <f t="shared" si="3"/>
        <v>0</v>
      </c>
      <c r="BD30" s="131">
        <f t="shared" si="4"/>
        <v>0</v>
      </c>
      <c r="BE30" s="131">
        <f t="shared" si="5"/>
        <v>0</v>
      </c>
      <c r="CA30" s="157">
        <v>12</v>
      </c>
      <c r="CB30" s="157">
        <v>0</v>
      </c>
      <c r="CZ30" s="131">
        <v>0</v>
      </c>
    </row>
    <row r="31" spans="1:104" x14ac:dyDescent="0.2">
      <c r="A31" s="151">
        <v>14</v>
      </c>
      <c r="B31" s="152" t="s">
        <v>124</v>
      </c>
      <c r="C31" s="153" t="s">
        <v>125</v>
      </c>
      <c r="D31" s="154" t="s">
        <v>115</v>
      </c>
      <c r="E31" s="155">
        <v>1</v>
      </c>
      <c r="F31" s="155"/>
      <c r="G31" s="156">
        <f t="shared" si="0"/>
        <v>0</v>
      </c>
      <c r="O31" s="150">
        <v>2</v>
      </c>
      <c r="AA31" s="131">
        <v>12</v>
      </c>
      <c r="AB31" s="131">
        <v>0</v>
      </c>
      <c r="AC31" s="131">
        <v>27</v>
      </c>
      <c r="AZ31" s="131">
        <v>1</v>
      </c>
      <c r="BA31" s="131">
        <f t="shared" si="1"/>
        <v>0</v>
      </c>
      <c r="BB31" s="131">
        <f t="shared" si="2"/>
        <v>0</v>
      </c>
      <c r="BC31" s="131">
        <f t="shared" si="3"/>
        <v>0</v>
      </c>
      <c r="BD31" s="131">
        <f t="shared" si="4"/>
        <v>0</v>
      </c>
      <c r="BE31" s="131">
        <f t="shared" si="5"/>
        <v>0</v>
      </c>
      <c r="CA31" s="157">
        <v>12</v>
      </c>
      <c r="CB31" s="157">
        <v>0</v>
      </c>
      <c r="CZ31" s="131">
        <v>0</v>
      </c>
    </row>
    <row r="32" spans="1:104" x14ac:dyDescent="0.2">
      <c r="A32" s="164"/>
      <c r="B32" s="165" t="s">
        <v>77</v>
      </c>
      <c r="C32" s="166" t="str">
        <f>CONCATENATE(B25," ",C25)</f>
        <v>VN Vedlejší náklady</v>
      </c>
      <c r="D32" s="167"/>
      <c r="E32" s="168"/>
      <c r="F32" s="169"/>
      <c r="G32" s="170">
        <f>SUM(G25:G31)</f>
        <v>0</v>
      </c>
      <c r="O32" s="150">
        <v>4</v>
      </c>
      <c r="BA32" s="171">
        <f>SUM(BA25:BA31)</f>
        <v>0</v>
      </c>
      <c r="BB32" s="171">
        <f>SUM(BB25:BB31)</f>
        <v>0</v>
      </c>
      <c r="BC32" s="171">
        <f>SUM(BC25:BC31)</f>
        <v>0</v>
      </c>
      <c r="BD32" s="171">
        <f>SUM(BD25:BD31)</f>
        <v>0</v>
      </c>
      <c r="BE32" s="171">
        <f>SUM(BE25:BE31)</f>
        <v>0</v>
      </c>
    </row>
    <row r="33" spans="1:104" x14ac:dyDescent="0.2">
      <c r="A33" s="144" t="s">
        <v>74</v>
      </c>
      <c r="B33" s="145" t="s">
        <v>126</v>
      </c>
      <c r="C33" s="146" t="s">
        <v>127</v>
      </c>
      <c r="D33" s="147"/>
      <c r="E33" s="148"/>
      <c r="F33" s="148"/>
      <c r="G33" s="149"/>
      <c r="O33" s="150">
        <v>1</v>
      </c>
    </row>
    <row r="34" spans="1:104" x14ac:dyDescent="0.2">
      <c r="A34" s="151">
        <v>15</v>
      </c>
      <c r="B34" s="152" t="s">
        <v>128</v>
      </c>
      <c r="C34" s="153" t="s">
        <v>129</v>
      </c>
      <c r="D34" s="154" t="s">
        <v>130</v>
      </c>
      <c r="E34" s="155">
        <v>13</v>
      </c>
      <c r="F34" s="155"/>
      <c r="G34" s="156">
        <f>E34*F34</f>
        <v>0</v>
      </c>
      <c r="O34" s="150">
        <v>2</v>
      </c>
      <c r="AA34" s="131">
        <v>1</v>
      </c>
      <c r="AB34" s="131">
        <v>7</v>
      </c>
      <c r="AC34" s="131">
        <v>7</v>
      </c>
      <c r="AZ34" s="131">
        <v>2</v>
      </c>
      <c r="BA34" s="131">
        <f>IF(AZ34=1,G34,0)</f>
        <v>0</v>
      </c>
      <c r="BB34" s="131">
        <f>IF(AZ34=2,G34,0)</f>
        <v>0</v>
      </c>
      <c r="BC34" s="131">
        <f>IF(AZ34=3,G34,0)</f>
        <v>0</v>
      </c>
      <c r="BD34" s="131">
        <f>IF(AZ34=4,G34,0)</f>
        <v>0</v>
      </c>
      <c r="BE34" s="131">
        <f>IF(AZ34=5,G34,0)</f>
        <v>0</v>
      </c>
      <c r="CA34" s="157">
        <v>1</v>
      </c>
      <c r="CB34" s="157">
        <v>7</v>
      </c>
      <c r="CZ34" s="131">
        <v>0</v>
      </c>
    </row>
    <row r="35" spans="1:104" x14ac:dyDescent="0.2">
      <c r="A35" s="151">
        <v>16</v>
      </c>
      <c r="B35" s="152" t="s">
        <v>131</v>
      </c>
      <c r="C35" s="153" t="s">
        <v>132</v>
      </c>
      <c r="D35" s="154" t="s">
        <v>130</v>
      </c>
      <c r="E35" s="155">
        <v>13</v>
      </c>
      <c r="F35" s="155"/>
      <c r="G35" s="156">
        <f>E35*F35</f>
        <v>0</v>
      </c>
      <c r="O35" s="150">
        <v>2</v>
      </c>
      <c r="AA35" s="131">
        <v>1</v>
      </c>
      <c r="AB35" s="131">
        <v>7</v>
      </c>
      <c r="AC35" s="131">
        <v>7</v>
      </c>
      <c r="AZ35" s="131">
        <v>2</v>
      </c>
      <c r="BA35" s="131">
        <f>IF(AZ35=1,G35,0)</f>
        <v>0</v>
      </c>
      <c r="BB35" s="131">
        <f>IF(AZ35=2,G35,0)</f>
        <v>0</v>
      </c>
      <c r="BC35" s="131">
        <f>IF(AZ35=3,G35,0)</f>
        <v>0</v>
      </c>
      <c r="BD35" s="131">
        <f>IF(AZ35=4,G35,0)</f>
        <v>0</v>
      </c>
      <c r="BE35" s="131">
        <f>IF(AZ35=5,G35,0)</f>
        <v>0</v>
      </c>
      <c r="CA35" s="157">
        <v>1</v>
      </c>
      <c r="CB35" s="157">
        <v>7</v>
      </c>
      <c r="CZ35" s="131">
        <v>0</v>
      </c>
    </row>
    <row r="36" spans="1:104" x14ac:dyDescent="0.2">
      <c r="A36" s="151">
        <v>17</v>
      </c>
      <c r="B36" s="152" t="s">
        <v>133</v>
      </c>
      <c r="C36" s="153" t="s">
        <v>134</v>
      </c>
      <c r="D36" s="154" t="s">
        <v>130</v>
      </c>
      <c r="E36" s="155">
        <v>27.2</v>
      </c>
      <c r="F36" s="155"/>
      <c r="G36" s="156">
        <f>E36*F36</f>
        <v>0</v>
      </c>
      <c r="O36" s="150">
        <v>2</v>
      </c>
      <c r="AA36" s="131">
        <v>1</v>
      </c>
      <c r="AB36" s="131">
        <v>7</v>
      </c>
      <c r="AC36" s="131">
        <v>7</v>
      </c>
      <c r="AZ36" s="131">
        <v>2</v>
      </c>
      <c r="BA36" s="131">
        <f>IF(AZ36=1,G36,0)</f>
        <v>0</v>
      </c>
      <c r="BB36" s="131">
        <f>IF(AZ36=2,G36,0)</f>
        <v>0</v>
      </c>
      <c r="BC36" s="131">
        <f>IF(AZ36=3,G36,0)</f>
        <v>0</v>
      </c>
      <c r="BD36" s="131">
        <f>IF(AZ36=4,G36,0)</f>
        <v>0</v>
      </c>
      <c r="BE36" s="131">
        <f>IF(AZ36=5,G36,0)</f>
        <v>0</v>
      </c>
      <c r="CA36" s="157">
        <v>1</v>
      </c>
      <c r="CB36" s="157">
        <v>7</v>
      </c>
      <c r="CZ36" s="131">
        <v>0</v>
      </c>
    </row>
    <row r="37" spans="1:104" x14ac:dyDescent="0.2">
      <c r="A37" s="151">
        <v>18</v>
      </c>
      <c r="B37" s="152" t="s">
        <v>135</v>
      </c>
      <c r="C37" s="153" t="s">
        <v>136</v>
      </c>
      <c r="D37" s="154" t="s">
        <v>87</v>
      </c>
      <c r="E37" s="155">
        <v>1</v>
      </c>
      <c r="F37" s="155"/>
      <c r="G37" s="156">
        <f>E37*F37</f>
        <v>0</v>
      </c>
      <c r="O37" s="150">
        <v>2</v>
      </c>
      <c r="AA37" s="131">
        <v>1</v>
      </c>
      <c r="AB37" s="131">
        <v>0</v>
      </c>
      <c r="AC37" s="131">
        <v>0</v>
      </c>
      <c r="AZ37" s="131">
        <v>2</v>
      </c>
      <c r="BA37" s="131">
        <f>IF(AZ37=1,G37,0)</f>
        <v>0</v>
      </c>
      <c r="BB37" s="131">
        <f>IF(AZ37=2,G37,0)</f>
        <v>0</v>
      </c>
      <c r="BC37" s="131">
        <f>IF(AZ37=3,G37,0)</f>
        <v>0</v>
      </c>
      <c r="BD37" s="131">
        <f>IF(AZ37=4,G37,0)</f>
        <v>0</v>
      </c>
      <c r="BE37" s="131">
        <f>IF(AZ37=5,G37,0)</f>
        <v>0</v>
      </c>
      <c r="CA37" s="157">
        <v>1</v>
      </c>
      <c r="CB37" s="157">
        <v>0</v>
      </c>
      <c r="CZ37" s="131">
        <v>0</v>
      </c>
    </row>
    <row r="38" spans="1:104" x14ac:dyDescent="0.2">
      <c r="A38" s="151">
        <v>19</v>
      </c>
      <c r="B38" s="152" t="s">
        <v>137</v>
      </c>
      <c r="C38" s="153" t="s">
        <v>138</v>
      </c>
      <c r="D38" s="154" t="s">
        <v>87</v>
      </c>
      <c r="E38" s="155">
        <v>1</v>
      </c>
      <c r="F38" s="155"/>
      <c r="G38" s="156">
        <f>E38*F38</f>
        <v>0</v>
      </c>
      <c r="O38" s="150">
        <v>2</v>
      </c>
      <c r="AA38" s="131">
        <v>1</v>
      </c>
      <c r="AB38" s="131">
        <v>7</v>
      </c>
      <c r="AC38" s="131">
        <v>7</v>
      </c>
      <c r="AZ38" s="131">
        <v>2</v>
      </c>
      <c r="BA38" s="131">
        <f>IF(AZ38=1,G38,0)</f>
        <v>0</v>
      </c>
      <c r="BB38" s="131">
        <f>IF(AZ38=2,G38,0)</f>
        <v>0</v>
      </c>
      <c r="BC38" s="131">
        <f>IF(AZ38=3,G38,0)</f>
        <v>0</v>
      </c>
      <c r="BD38" s="131">
        <f>IF(AZ38=4,G38,0)</f>
        <v>0</v>
      </c>
      <c r="BE38" s="131">
        <f>IF(AZ38=5,G38,0)</f>
        <v>0</v>
      </c>
      <c r="CA38" s="157">
        <v>1</v>
      </c>
      <c r="CB38" s="157">
        <v>7</v>
      </c>
      <c r="CZ38" s="131">
        <v>0</v>
      </c>
    </row>
    <row r="39" spans="1:104" x14ac:dyDescent="0.2">
      <c r="A39" s="158"/>
      <c r="B39" s="160"/>
      <c r="C39" s="207" t="s">
        <v>139</v>
      </c>
      <c r="D39" s="208"/>
      <c r="E39" s="161">
        <v>1</v>
      </c>
      <c r="F39" s="162"/>
      <c r="G39" s="163"/>
      <c r="M39" s="159" t="s">
        <v>139</v>
      </c>
      <c r="O39" s="150"/>
    </row>
    <row r="40" spans="1:104" x14ac:dyDescent="0.2">
      <c r="A40" s="151">
        <v>20</v>
      </c>
      <c r="B40" s="152" t="s">
        <v>140</v>
      </c>
      <c r="C40" s="153" t="s">
        <v>141</v>
      </c>
      <c r="D40" s="154" t="s">
        <v>130</v>
      </c>
      <c r="E40" s="155">
        <v>13.6</v>
      </c>
      <c r="F40" s="155"/>
      <c r="G40" s="156">
        <f t="shared" ref="G40:G45" si="6">E40*F40</f>
        <v>0</v>
      </c>
      <c r="O40" s="150">
        <v>2</v>
      </c>
      <c r="AA40" s="131">
        <v>3</v>
      </c>
      <c r="AB40" s="131">
        <v>0</v>
      </c>
      <c r="AC40" s="131" t="s">
        <v>140</v>
      </c>
      <c r="AZ40" s="131">
        <v>2</v>
      </c>
      <c r="BA40" s="131">
        <f t="shared" ref="BA40:BA45" si="7">IF(AZ40=1,G40,0)</f>
        <v>0</v>
      </c>
      <c r="BB40" s="131">
        <f t="shared" ref="BB40:BB45" si="8">IF(AZ40=2,G40,0)</f>
        <v>0</v>
      </c>
      <c r="BC40" s="131">
        <f t="shared" ref="BC40:BC45" si="9">IF(AZ40=3,G40,0)</f>
        <v>0</v>
      </c>
      <c r="BD40" s="131">
        <f t="shared" ref="BD40:BD45" si="10">IF(AZ40=4,G40,0)</f>
        <v>0</v>
      </c>
      <c r="BE40" s="131">
        <f t="shared" ref="BE40:BE45" si="11">IF(AZ40=5,G40,0)</f>
        <v>0</v>
      </c>
      <c r="CA40" s="157">
        <v>3</v>
      </c>
      <c r="CB40" s="157">
        <v>0</v>
      </c>
      <c r="CZ40" s="131">
        <v>1.2800000000000001E-3</v>
      </c>
    </row>
    <row r="41" spans="1:104" x14ac:dyDescent="0.2">
      <c r="A41" s="151">
        <v>21</v>
      </c>
      <c r="B41" s="152" t="s">
        <v>142</v>
      </c>
      <c r="C41" s="153" t="s">
        <v>143</v>
      </c>
      <c r="D41" s="154" t="s">
        <v>130</v>
      </c>
      <c r="E41" s="155">
        <v>28.5</v>
      </c>
      <c r="F41" s="155"/>
      <c r="G41" s="156">
        <f t="shared" si="6"/>
        <v>0</v>
      </c>
      <c r="O41" s="150">
        <v>2</v>
      </c>
      <c r="AA41" s="131">
        <v>3</v>
      </c>
      <c r="AB41" s="131">
        <v>0</v>
      </c>
      <c r="AC41" s="131">
        <v>31478110</v>
      </c>
      <c r="AZ41" s="131">
        <v>2</v>
      </c>
      <c r="BA41" s="131">
        <f t="shared" si="7"/>
        <v>0</v>
      </c>
      <c r="BB41" s="131">
        <f t="shared" si="8"/>
        <v>0</v>
      </c>
      <c r="BC41" s="131">
        <f t="shared" si="9"/>
        <v>0</v>
      </c>
      <c r="BD41" s="131">
        <f t="shared" si="10"/>
        <v>0</v>
      </c>
      <c r="BE41" s="131">
        <f t="shared" si="11"/>
        <v>0</v>
      </c>
      <c r="CA41" s="157">
        <v>3</v>
      </c>
      <c r="CB41" s="157">
        <v>0</v>
      </c>
      <c r="CZ41" s="131">
        <v>0</v>
      </c>
    </row>
    <row r="42" spans="1:104" x14ac:dyDescent="0.2">
      <c r="A42" s="151">
        <v>22</v>
      </c>
      <c r="B42" s="152" t="s">
        <v>144</v>
      </c>
      <c r="C42" s="153" t="s">
        <v>145</v>
      </c>
      <c r="D42" s="154" t="s">
        <v>130</v>
      </c>
      <c r="E42" s="155">
        <v>42.8</v>
      </c>
      <c r="F42" s="155"/>
      <c r="G42" s="156">
        <f t="shared" si="6"/>
        <v>0</v>
      </c>
      <c r="O42" s="150">
        <v>2</v>
      </c>
      <c r="AA42" s="131">
        <v>3</v>
      </c>
      <c r="AB42" s="131">
        <v>0</v>
      </c>
      <c r="AC42" s="131" t="s">
        <v>144</v>
      </c>
      <c r="AZ42" s="131">
        <v>2</v>
      </c>
      <c r="BA42" s="131">
        <f t="shared" si="7"/>
        <v>0</v>
      </c>
      <c r="BB42" s="131">
        <f t="shared" si="8"/>
        <v>0</v>
      </c>
      <c r="BC42" s="131">
        <f t="shared" si="9"/>
        <v>0</v>
      </c>
      <c r="BD42" s="131">
        <f t="shared" si="10"/>
        <v>0</v>
      </c>
      <c r="BE42" s="131">
        <f t="shared" si="11"/>
        <v>0</v>
      </c>
      <c r="CA42" s="157">
        <v>3</v>
      </c>
      <c r="CB42" s="157">
        <v>0</v>
      </c>
      <c r="CZ42" s="131">
        <v>0</v>
      </c>
    </row>
    <row r="43" spans="1:104" x14ac:dyDescent="0.2">
      <c r="A43" s="151">
        <v>23</v>
      </c>
      <c r="B43" s="152" t="s">
        <v>146</v>
      </c>
      <c r="C43" s="153" t="s">
        <v>147</v>
      </c>
      <c r="D43" s="154" t="s">
        <v>87</v>
      </c>
      <c r="E43" s="155">
        <v>3</v>
      </c>
      <c r="F43" s="155"/>
      <c r="G43" s="156">
        <f t="shared" si="6"/>
        <v>0</v>
      </c>
      <c r="O43" s="150">
        <v>2</v>
      </c>
      <c r="AA43" s="131">
        <v>3</v>
      </c>
      <c r="AB43" s="131">
        <v>0</v>
      </c>
      <c r="AC43" s="131" t="s">
        <v>146</v>
      </c>
      <c r="AZ43" s="131">
        <v>2</v>
      </c>
      <c r="BA43" s="131">
        <f t="shared" si="7"/>
        <v>0</v>
      </c>
      <c r="BB43" s="131">
        <f t="shared" si="8"/>
        <v>0</v>
      </c>
      <c r="BC43" s="131">
        <f t="shared" si="9"/>
        <v>0</v>
      </c>
      <c r="BD43" s="131">
        <f t="shared" si="10"/>
        <v>0</v>
      </c>
      <c r="BE43" s="131">
        <f t="shared" si="11"/>
        <v>0</v>
      </c>
      <c r="CA43" s="157">
        <v>3</v>
      </c>
      <c r="CB43" s="157">
        <v>0</v>
      </c>
      <c r="CZ43" s="131">
        <v>0</v>
      </c>
    </row>
    <row r="44" spans="1:104" ht="22.5" x14ac:dyDescent="0.2">
      <c r="A44" s="151">
        <v>24</v>
      </c>
      <c r="B44" s="152" t="s">
        <v>148</v>
      </c>
      <c r="C44" s="153" t="s">
        <v>149</v>
      </c>
      <c r="D44" s="154" t="s">
        <v>87</v>
      </c>
      <c r="E44" s="155">
        <v>1</v>
      </c>
      <c r="F44" s="155"/>
      <c r="G44" s="156">
        <f t="shared" si="6"/>
        <v>0</v>
      </c>
      <c r="O44" s="150">
        <v>2</v>
      </c>
      <c r="AA44" s="131">
        <v>3</v>
      </c>
      <c r="AB44" s="131">
        <v>0</v>
      </c>
      <c r="AC44" s="131" t="s">
        <v>148</v>
      </c>
      <c r="AZ44" s="131">
        <v>2</v>
      </c>
      <c r="BA44" s="131">
        <f t="shared" si="7"/>
        <v>0</v>
      </c>
      <c r="BB44" s="131">
        <f t="shared" si="8"/>
        <v>0</v>
      </c>
      <c r="BC44" s="131">
        <f t="shared" si="9"/>
        <v>0</v>
      </c>
      <c r="BD44" s="131">
        <f t="shared" si="10"/>
        <v>0</v>
      </c>
      <c r="BE44" s="131">
        <f t="shared" si="11"/>
        <v>0</v>
      </c>
      <c r="CA44" s="157">
        <v>3</v>
      </c>
      <c r="CB44" s="157">
        <v>0</v>
      </c>
      <c r="CZ44" s="131">
        <v>6.3200000000000006E-2</v>
      </c>
    </row>
    <row r="45" spans="1:104" x14ac:dyDescent="0.2">
      <c r="A45" s="151">
        <v>25</v>
      </c>
      <c r="B45" s="152" t="s">
        <v>150</v>
      </c>
      <c r="C45" s="153" t="s">
        <v>151</v>
      </c>
      <c r="D45" s="154" t="s">
        <v>110</v>
      </c>
      <c r="E45" s="155">
        <v>8.0607999999999999E-2</v>
      </c>
      <c r="F45" s="155"/>
      <c r="G45" s="156">
        <f t="shared" si="6"/>
        <v>0</v>
      </c>
      <c r="O45" s="150">
        <v>2</v>
      </c>
      <c r="AA45" s="131">
        <v>7</v>
      </c>
      <c r="AB45" s="131">
        <v>1001</v>
      </c>
      <c r="AC45" s="131">
        <v>5</v>
      </c>
      <c r="AZ45" s="131">
        <v>2</v>
      </c>
      <c r="BA45" s="131">
        <f t="shared" si="7"/>
        <v>0</v>
      </c>
      <c r="BB45" s="131">
        <f t="shared" si="8"/>
        <v>0</v>
      </c>
      <c r="BC45" s="131">
        <f t="shared" si="9"/>
        <v>0</v>
      </c>
      <c r="BD45" s="131">
        <f t="shared" si="10"/>
        <v>0</v>
      </c>
      <c r="BE45" s="131">
        <f t="shared" si="11"/>
        <v>0</v>
      </c>
      <c r="CA45" s="157">
        <v>7</v>
      </c>
      <c r="CB45" s="157">
        <v>1001</v>
      </c>
      <c r="CZ45" s="131">
        <v>0</v>
      </c>
    </row>
    <row r="46" spans="1:104" x14ac:dyDescent="0.2">
      <c r="A46" s="164"/>
      <c r="B46" s="165" t="s">
        <v>77</v>
      </c>
      <c r="C46" s="166" t="str">
        <f>CONCATENATE(B33," ",C33)</f>
        <v>767 Konstrukce zámečnické</v>
      </c>
      <c r="D46" s="167"/>
      <c r="E46" s="168"/>
      <c r="F46" s="169"/>
      <c r="G46" s="170">
        <f>SUM(G33:G45)</f>
        <v>0</v>
      </c>
      <c r="O46" s="150">
        <v>4</v>
      </c>
      <c r="BA46" s="171">
        <f>SUM(BA33:BA45)</f>
        <v>0</v>
      </c>
      <c r="BB46" s="171">
        <f>SUM(BB33:BB45)</f>
        <v>0</v>
      </c>
      <c r="BC46" s="171">
        <f>SUM(BC33:BC45)</f>
        <v>0</v>
      </c>
      <c r="BD46" s="171">
        <f>SUM(BD33:BD45)</f>
        <v>0</v>
      </c>
      <c r="BE46" s="171">
        <f>SUM(BE33:BE45)</f>
        <v>0</v>
      </c>
    </row>
    <row r="47" spans="1:104" x14ac:dyDescent="0.2">
      <c r="E47" s="131"/>
    </row>
    <row r="48" spans="1:104" x14ac:dyDescent="0.2">
      <c r="E48" s="131"/>
    </row>
    <row r="49" spans="5:5" x14ac:dyDescent="0.2">
      <c r="E49" s="131"/>
    </row>
    <row r="50" spans="5:5" x14ac:dyDescent="0.2">
      <c r="E50" s="131"/>
    </row>
    <row r="51" spans="5:5" x14ac:dyDescent="0.2">
      <c r="E51" s="131"/>
    </row>
    <row r="52" spans="5:5" x14ac:dyDescent="0.2">
      <c r="E52" s="131"/>
    </row>
    <row r="53" spans="5:5" x14ac:dyDescent="0.2">
      <c r="E53" s="131"/>
    </row>
    <row r="54" spans="5:5" x14ac:dyDescent="0.2">
      <c r="E54" s="131"/>
    </row>
    <row r="55" spans="5:5" x14ac:dyDescent="0.2">
      <c r="E55" s="131"/>
    </row>
    <row r="56" spans="5:5" x14ac:dyDescent="0.2">
      <c r="E56" s="131"/>
    </row>
    <row r="57" spans="5:5" x14ac:dyDescent="0.2">
      <c r="E57" s="131"/>
    </row>
    <row r="58" spans="5:5" x14ac:dyDescent="0.2">
      <c r="E58" s="131"/>
    </row>
    <row r="59" spans="5:5" x14ac:dyDescent="0.2">
      <c r="E59" s="131"/>
    </row>
    <row r="60" spans="5:5" x14ac:dyDescent="0.2">
      <c r="E60" s="131"/>
    </row>
    <row r="61" spans="5:5" x14ac:dyDescent="0.2">
      <c r="E61" s="131"/>
    </row>
    <row r="62" spans="5:5" x14ac:dyDescent="0.2">
      <c r="E62" s="131"/>
    </row>
    <row r="63" spans="5:5" x14ac:dyDescent="0.2">
      <c r="E63" s="131"/>
    </row>
    <row r="64" spans="5:5" x14ac:dyDescent="0.2">
      <c r="E64" s="131"/>
    </row>
    <row r="65" spans="5:5" x14ac:dyDescent="0.2">
      <c r="E65" s="131"/>
    </row>
    <row r="66" spans="5:5" x14ac:dyDescent="0.2">
      <c r="E66" s="131"/>
    </row>
    <row r="67" spans="5:5" x14ac:dyDescent="0.2">
      <c r="E67" s="131"/>
    </row>
    <row r="68" spans="5:5" x14ac:dyDescent="0.2">
      <c r="E68" s="131"/>
    </row>
    <row r="69" spans="5:5" x14ac:dyDescent="0.2">
      <c r="E69" s="131"/>
    </row>
    <row r="70" spans="5:5" x14ac:dyDescent="0.2">
      <c r="E70" s="131"/>
    </row>
    <row r="71" spans="5:5" x14ac:dyDescent="0.2">
      <c r="E71" s="131"/>
    </row>
    <row r="72" spans="5:5" x14ac:dyDescent="0.2">
      <c r="E72" s="131"/>
    </row>
    <row r="73" spans="5:5" x14ac:dyDescent="0.2">
      <c r="E73" s="131"/>
    </row>
    <row r="74" spans="5:5" x14ac:dyDescent="0.2">
      <c r="E74" s="131"/>
    </row>
    <row r="75" spans="5:5" x14ac:dyDescent="0.2">
      <c r="E75" s="131"/>
    </row>
    <row r="76" spans="5:5" x14ac:dyDescent="0.2">
      <c r="E76" s="131"/>
    </row>
    <row r="77" spans="5:5" x14ac:dyDescent="0.2">
      <c r="E77" s="131"/>
    </row>
    <row r="78" spans="5:5" x14ac:dyDescent="0.2">
      <c r="E78" s="131"/>
    </row>
    <row r="79" spans="5:5" x14ac:dyDescent="0.2">
      <c r="E79" s="131"/>
    </row>
    <row r="80" spans="5:5" x14ac:dyDescent="0.2">
      <c r="E80" s="131"/>
    </row>
    <row r="81" spans="5:5" x14ac:dyDescent="0.2">
      <c r="E81" s="131"/>
    </row>
    <row r="82" spans="5:5" x14ac:dyDescent="0.2">
      <c r="E82" s="131"/>
    </row>
    <row r="83" spans="5:5" x14ac:dyDescent="0.2">
      <c r="E83" s="131"/>
    </row>
    <row r="84" spans="5:5" x14ac:dyDescent="0.2">
      <c r="E84" s="131"/>
    </row>
    <row r="85" spans="5:5" x14ac:dyDescent="0.2">
      <c r="E85" s="131"/>
    </row>
    <row r="86" spans="5:5" x14ac:dyDescent="0.2">
      <c r="E86" s="131"/>
    </row>
    <row r="87" spans="5:5" x14ac:dyDescent="0.2">
      <c r="E87" s="131"/>
    </row>
    <row r="88" spans="5:5" x14ac:dyDescent="0.2">
      <c r="E88" s="131"/>
    </row>
    <row r="89" spans="5:5" x14ac:dyDescent="0.2">
      <c r="E89" s="131"/>
    </row>
    <row r="90" spans="5:5" x14ac:dyDescent="0.2">
      <c r="E90" s="131"/>
    </row>
    <row r="91" spans="5:5" x14ac:dyDescent="0.2">
      <c r="E91" s="131"/>
    </row>
    <row r="92" spans="5:5" x14ac:dyDescent="0.2">
      <c r="E92" s="131"/>
    </row>
    <row r="93" spans="5:5" x14ac:dyDescent="0.2">
      <c r="E93" s="131"/>
    </row>
    <row r="94" spans="5:5" x14ac:dyDescent="0.2">
      <c r="E94" s="131"/>
    </row>
    <row r="95" spans="5:5" x14ac:dyDescent="0.2">
      <c r="E95" s="131"/>
    </row>
    <row r="96" spans="5:5" x14ac:dyDescent="0.2">
      <c r="E96" s="131"/>
    </row>
    <row r="97" spans="1:7" x14ac:dyDescent="0.2">
      <c r="E97" s="131"/>
    </row>
    <row r="98" spans="1:7" x14ac:dyDescent="0.2">
      <c r="E98" s="131"/>
    </row>
    <row r="99" spans="1:7" x14ac:dyDescent="0.2">
      <c r="E99" s="131"/>
    </row>
    <row r="100" spans="1:7" x14ac:dyDescent="0.2">
      <c r="E100" s="131"/>
    </row>
    <row r="101" spans="1:7" x14ac:dyDescent="0.2">
      <c r="E101" s="131"/>
    </row>
    <row r="102" spans="1:7" x14ac:dyDescent="0.2">
      <c r="E102" s="131"/>
    </row>
    <row r="103" spans="1:7" x14ac:dyDescent="0.2">
      <c r="E103" s="131"/>
    </row>
    <row r="104" spans="1:7" x14ac:dyDescent="0.2">
      <c r="E104" s="131"/>
    </row>
    <row r="105" spans="1:7" x14ac:dyDescent="0.2">
      <c r="A105" s="172"/>
      <c r="B105" s="172"/>
    </row>
    <row r="106" spans="1:7" x14ac:dyDescent="0.2">
      <c r="C106" s="174"/>
      <c r="D106" s="174"/>
      <c r="E106" s="175"/>
      <c r="F106" s="174"/>
      <c r="G106" s="176"/>
    </row>
    <row r="107" spans="1:7" x14ac:dyDescent="0.2">
      <c r="A107" s="172"/>
      <c r="B107" s="172"/>
    </row>
  </sheetData>
  <mergeCells count="7">
    <mergeCell ref="C39:D39"/>
    <mergeCell ref="C20:D20"/>
    <mergeCell ref="A1:G1"/>
    <mergeCell ref="A3:B3"/>
    <mergeCell ref="A4:B4"/>
    <mergeCell ref="E4:G4"/>
    <mergeCell ref="C10:D10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J.Š.</dc:creator>
  <cp:lastModifiedBy>Milan</cp:lastModifiedBy>
  <dcterms:created xsi:type="dcterms:W3CDTF">2024-02-28T09:30:14Z</dcterms:created>
  <dcterms:modified xsi:type="dcterms:W3CDTF">2024-03-15T11:20:41Z</dcterms:modified>
</cp:coreProperties>
</file>