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M_ntb\Desktop\V\MŠ_Mánesova\rozpočty excel\"/>
    </mc:Choice>
  </mc:AlternateContent>
  <xr:revisionPtr revIDLastSave="0" documentId="8_{EAD1F16C-A2C3-4658-A10C-E71374E30E89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Pol'!$A$1:$U$94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48" i="1"/>
  <c r="I47" i="1"/>
  <c r="G39" i="1"/>
  <c r="F39" i="1"/>
  <c r="G84" i="12"/>
  <c r="AC84" i="12"/>
  <c r="AD84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2" i="12"/>
  <c r="G32" i="12" s="1"/>
  <c r="I32" i="12"/>
  <c r="I31" i="12" s="1"/>
  <c r="K32" i="12"/>
  <c r="K31" i="12" s="1"/>
  <c r="O32" i="12"/>
  <c r="O31" i="12" s="1"/>
  <c r="Q32" i="12"/>
  <c r="Q31" i="12" s="1"/>
  <c r="U32" i="12"/>
  <c r="U31" i="12" s="1"/>
  <c r="F34" i="12"/>
  <c r="G34" i="12"/>
  <c r="M34" i="12" s="1"/>
  <c r="M33" i="12" s="1"/>
  <c r="I34" i="12"/>
  <c r="I33" i="12" s="1"/>
  <c r="K34" i="12"/>
  <c r="K33" i="12" s="1"/>
  <c r="O34" i="12"/>
  <c r="O33" i="12" s="1"/>
  <c r="Q34" i="12"/>
  <c r="Q33" i="12" s="1"/>
  <c r="U34" i="12"/>
  <c r="U33" i="12" s="1"/>
  <c r="F35" i="12"/>
  <c r="G35" i="12"/>
  <c r="M35" i="12" s="1"/>
  <c r="I35" i="12"/>
  <c r="K35" i="12"/>
  <c r="O35" i="12"/>
  <c r="Q35" i="12"/>
  <c r="U35" i="12"/>
  <c r="F37" i="12"/>
  <c r="G37" i="12"/>
  <c r="M37" i="12" s="1"/>
  <c r="I37" i="12"/>
  <c r="I36" i="12" s="1"/>
  <c r="K37" i="12"/>
  <c r="K36" i="12" s="1"/>
  <c r="O37" i="12"/>
  <c r="O36" i="12" s="1"/>
  <c r="Q37" i="12"/>
  <c r="Q36" i="12" s="1"/>
  <c r="U37" i="12"/>
  <c r="U36" i="12" s="1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70" i="12"/>
  <c r="G70" i="12"/>
  <c r="G69" i="12" s="1"/>
  <c r="I70" i="12"/>
  <c r="I69" i="12" s="1"/>
  <c r="K70" i="12"/>
  <c r="K69" i="12" s="1"/>
  <c r="O70" i="12"/>
  <c r="O69" i="12" s="1"/>
  <c r="Q70" i="12"/>
  <c r="Q69" i="12" s="1"/>
  <c r="U70" i="12"/>
  <c r="U69" i="12" s="1"/>
  <c r="F72" i="12"/>
  <c r="G72" i="12"/>
  <c r="G71" i="12" s="1"/>
  <c r="I72" i="12"/>
  <c r="I71" i="12" s="1"/>
  <c r="K72" i="12"/>
  <c r="K71" i="12" s="1"/>
  <c r="M72" i="12"/>
  <c r="M71" i="12" s="1"/>
  <c r="O72" i="12"/>
  <c r="O71" i="12" s="1"/>
  <c r="Q72" i="12"/>
  <c r="Q71" i="12" s="1"/>
  <c r="U72" i="12"/>
  <c r="U71" i="12" s="1"/>
  <c r="F73" i="12"/>
  <c r="G73" i="12"/>
  <c r="I73" i="12"/>
  <c r="K73" i="12"/>
  <c r="M73" i="12"/>
  <c r="O73" i="12"/>
  <c r="Q73" i="12"/>
  <c r="U73" i="12"/>
  <c r="F75" i="12"/>
  <c r="G75" i="12"/>
  <c r="G74" i="12" s="1"/>
  <c r="I75" i="12"/>
  <c r="I74" i="12" s="1"/>
  <c r="K75" i="12"/>
  <c r="K74" i="12" s="1"/>
  <c r="M75" i="12"/>
  <c r="M74" i="12" s="1"/>
  <c r="O75" i="12"/>
  <c r="O74" i="12" s="1"/>
  <c r="Q75" i="12"/>
  <c r="Q74" i="12" s="1"/>
  <c r="U75" i="12"/>
  <c r="U74" i="12" s="1"/>
  <c r="G76" i="12"/>
  <c r="F77" i="12"/>
  <c r="G77" i="12"/>
  <c r="I77" i="12"/>
  <c r="I76" i="12" s="1"/>
  <c r="K77" i="12"/>
  <c r="K76" i="12" s="1"/>
  <c r="M77" i="12"/>
  <c r="M76" i="12" s="1"/>
  <c r="O77" i="12"/>
  <c r="O76" i="12" s="1"/>
  <c r="Q77" i="12"/>
  <c r="Q76" i="12" s="1"/>
  <c r="U77" i="12"/>
  <c r="U76" i="12" s="1"/>
  <c r="F78" i="12"/>
  <c r="G78" i="12"/>
  <c r="I78" i="12"/>
  <c r="K78" i="12"/>
  <c r="M78" i="12"/>
  <c r="O78" i="12"/>
  <c r="Q78" i="12"/>
  <c r="U78" i="12"/>
  <c r="F80" i="12"/>
  <c r="G80" i="12"/>
  <c r="G79" i="12" s="1"/>
  <c r="I80" i="12"/>
  <c r="I79" i="12" s="1"/>
  <c r="K80" i="12"/>
  <c r="K79" i="12" s="1"/>
  <c r="M80" i="12"/>
  <c r="M79" i="12" s="1"/>
  <c r="O80" i="12"/>
  <c r="O79" i="12" s="1"/>
  <c r="Q80" i="12"/>
  <c r="Q79" i="12" s="1"/>
  <c r="U80" i="12"/>
  <c r="U79" i="12" s="1"/>
  <c r="F82" i="12"/>
  <c r="G82" i="12" s="1"/>
  <c r="I82" i="12"/>
  <c r="I81" i="12" s="1"/>
  <c r="K82" i="12"/>
  <c r="K81" i="12" s="1"/>
  <c r="O82" i="12"/>
  <c r="O81" i="12" s="1"/>
  <c r="Q82" i="12"/>
  <c r="Q81" i="12" s="1"/>
  <c r="U82" i="12"/>
  <c r="U81" i="12" s="1"/>
  <c r="I20" i="1"/>
  <c r="I19" i="1"/>
  <c r="I18" i="1"/>
  <c r="I17" i="1"/>
  <c r="I16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57" i="1" l="1"/>
  <c r="G28" i="1"/>
  <c r="G23" i="1"/>
  <c r="M36" i="12"/>
  <c r="M82" i="12"/>
  <c r="M81" i="12" s="1"/>
  <c r="G81" i="12"/>
  <c r="M32" i="12"/>
  <c r="M31" i="12" s="1"/>
  <c r="G31" i="12"/>
  <c r="M70" i="12"/>
  <c r="M69" i="12" s="1"/>
  <c r="G33" i="12"/>
  <c r="G36" i="12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<sst xmlns="http://schemas.openxmlformats.org/spreadsheetml/2006/main" count="455" uniqueCount="236">
  <si>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</si>
  <si>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</si>
  <si>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</si>
  <si>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</si>
  <si>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</si>
  <si>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</si>
  <si>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</si>
  <si>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</si>
  <si>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</si>
  <si>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</si>
  <si>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</si>
  <si>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</si>
  <si>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</si>
  <si>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</si>
  <si>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</si>
  <si>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</si>
  <si>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</si>
  <si>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</si>
  <si>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</si>
  <si>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</si>
  <si>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</si>
  <si>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</si>
  <si>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</si>
  <si>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</si>
  <si>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</si>
  <si>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</si>
  <si>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</si>
  <si>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</si>
  <si>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</si>
  <si>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</si>
  <si>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</si>
  <si>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</si>
  <si>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</si>
  <si>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</si>
  <si>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</si>
  <si>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</si>
  <si>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</si>
  <si>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</si>
  <si>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</si>
  <si>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</si>
  <si>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</si>
  <si>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</si>
  <si>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</si>
  <si>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</si>
  <si>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</si>
  <si>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13 - 23 - Mateřská škola Mánesova - oprava vodovodní přípojky</t>
  </si>
  <si>
    <t>Město Kroměříž</t>
  </si>
  <si>
    <t>Velké náměstí 115/1</t>
  </si>
  <si>
    <t>Kroměříž</t>
  </si>
  <si>
    <t>76701</t>
  </si>
  <si>
    <t>00287351</t>
  </si>
  <si>
    <t>CZ00287351</t>
  </si>
  <si>
    <t>Bc. Jaroslav Mrhálek</t>
  </si>
  <si>
    <t>4</t>
  </si>
  <si>
    <t>Kostelany</t>
  </si>
  <si>
    <t>09409742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</si>
  <si>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</si>
  <si>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</si>
  <si>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</si>
  <si>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</si>
  <si>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</si>
  <si>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</si>
  <si>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</si>
  <si>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</si>
  <si>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</si>
  <si>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</si>
  <si>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</si>
  <si>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</si>
  <si>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</si>
  <si>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</si>
  <si>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</si>
  <si>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</si>
  <si>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</si>
  <si>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</si>
  <si>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</si>
  <si>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</si>
  <si>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</si>
  <si>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</si>
  <si>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722</t>
  </si>
  <si>
    <t>Vnitřní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</si>
  <si>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</si>
  <si>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</si>
  <si>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</si>
  <si>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</si>
  <si>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</si>
  <si>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</si>
  <si>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</si>
  <si>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</si>
  <si>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</si>
  <si>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</si>
  <si>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</si>
  <si>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</si>
  <si>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</si>
  <si>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</si>
  <si>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</si>
  <si>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</si>
  <si>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</si>
  <si>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</si>
  <si>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</si>
  <si>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</si>
  <si>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</si>
  <si>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</si>
  <si>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</si>
  <si>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</si>
  <si>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</si>
  <si>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</si>
  <si>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</si>
  <si>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</si>
  <si>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</si>
  <si>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113106231R00</t>
  </si>
  <si>
    <t>Rozebrání dlažeb ze zámkové dlažby v kamenivu</t>
  </si>
  <si>
    <t>m2</t>
  </si>
  <si>
    <t>POL1_0</t>
  </si>
  <si>
    <t>113201111R00</t>
  </si>
  <si>
    <t>Vytrhání obrubníků chodníkových a parkových</t>
  </si>
  <si>
    <t>m</t>
  </si>
  <si>
    <t>113107520R00</t>
  </si>
  <si>
    <t>Odstranění podkladu pl. 50 m2,kam.drcené tl.20 cm</t>
  </si>
  <si>
    <t>119001411R00</t>
  </si>
  <si>
    <t>Dočasné zajištění beton.a plast. potrubí do DN 200</t>
  </si>
  <si>
    <t>119001421R00</t>
  </si>
  <si>
    <t>Dočasné zajištění kabelů - do počtu 3 kabelů</t>
  </si>
  <si>
    <t>120001101R00</t>
  </si>
  <si>
    <t>Příplatek za ztížení vykopávky v blízkosti vedení</t>
  </si>
  <si>
    <t>m3</t>
  </si>
  <si>
    <t>121101101R00</t>
  </si>
  <si>
    <t>Sejmutí ornice s přemístěním do 50 m</t>
  </si>
  <si>
    <t>132201211R00</t>
  </si>
  <si>
    <t>Hloubení rýh š.do 200 cm hor.3 do 100 m3,STROJNĚ</t>
  </si>
  <si>
    <t>151101101R00</t>
  </si>
  <si>
    <t>Pažení a rozepření stěn rýh - příložné - hl.do 2 m</t>
  </si>
  <si>
    <t>151101111R00</t>
  </si>
  <si>
    <t>Odstranění pažení stěn rýh - příložné - hl. do 2 m</t>
  </si>
  <si>
    <t>161101101R00</t>
  </si>
  <si>
    <t>Svislé přemístění výkopku z hor.1-4 do 2,5 m</t>
  </si>
  <si>
    <t>162201102R00</t>
  </si>
  <si>
    <t>Vodorovné přemístění výkopku z hor.1-4 do 50 m</t>
  </si>
  <si>
    <t>162701105R00</t>
  </si>
  <si>
    <t>Vodorovné přemístění výkopku z hor.1-4 do 10000 m</t>
  </si>
  <si>
    <t>167101101R00</t>
  </si>
  <si>
    <t>Nakládání výkopku z hor. 1 ÷ 4 v množství do 100 m3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</si>
  <si>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</si>
  <si>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</si>
  <si>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</si>
  <si>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</si>
  <si>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174101101R00</t>
  </si>
  <si>
    <t>Zásyp jam, rýh, šachet se zhutněním</t>
  </si>
  <si>
    <t>175101101R00</t>
  </si>
  <si>
    <t>Obsyp potrubí bez prohození sypaniny</t>
  </si>
  <si>
    <t>181301105R00</t>
  </si>
  <si>
    <t>Rozprostření ornice, rovina, tl. 25-30 cm,do 500m2</t>
  </si>
  <si>
    <t>180401211R00</t>
  </si>
  <si>
    <t>Založení trávníku lučního výsevem v rovině</t>
  </si>
  <si>
    <t>00572471R</t>
  </si>
  <si>
    <t>Směs travní luční II. - střednědobá PROFI</t>
  </si>
  <si>
    <t>kg</t>
  </si>
  <si>
    <t>POL3_0</t>
  </si>
  <si>
    <t>181101102R00</t>
  </si>
  <si>
    <t>Úprava pláně v zářezech v hor. 1-4, se zhutněním</t>
  </si>
  <si>
    <t>451572111R00</t>
  </si>
  <si>
    <t>Lože pod potrubí z kameniva těženého 0 - 4 mm</t>
  </si>
  <si>
    <t>564861111R00</t>
  </si>
  <si>
    <t>Podklad ze štěrkodrti po zhutnění tloušťky 20 cm</t>
  </si>
  <si>
    <t>596215021R00</t>
  </si>
  <si>
    <t>Kladení zámkové dlažby tl. 6 cm do drtě tl. 4 cm</t>
  </si>
  <si>
    <t>871241121R00</t>
  </si>
  <si>
    <t>Montáž potrubí polyetylenového ve výkopu d 90 mm</t>
  </si>
  <si>
    <t>286136722R</t>
  </si>
  <si>
    <t>Trubka vodovodní SafeTech RC PE 100, rozměr 90 x 5,4 mm, SDR 17</t>
  </si>
  <si>
    <t>857601101R00</t>
  </si>
  <si>
    <t>Montáž tvarovek jednoosých, tvárná litina DN 80</t>
  </si>
  <si>
    <t>kus</t>
  </si>
  <si>
    <t>857362121R00</t>
  </si>
  <si>
    <t>Montáž tvarovek litin. jednoos. přír. výkop DN 250</t>
  </si>
  <si>
    <t>857701101R00</t>
  </si>
  <si>
    <t>Montáž tvarovek odbočných, tvárná litina DN 80</t>
  </si>
  <si>
    <t>857701106R00</t>
  </si>
  <si>
    <t>Montáž tvarovek odbočných, tvárná litina DN 250</t>
  </si>
  <si>
    <t>877242121R00</t>
  </si>
  <si>
    <t>Přirážka za 1 spoj elektrotvarovky d 90 mm</t>
  </si>
  <si>
    <t>891241111R00</t>
  </si>
  <si>
    <t>Montáž vodovodních šoupátek ve výkopu DN 80</t>
  </si>
  <si>
    <t>891247111R00</t>
  </si>
  <si>
    <t>Montáž hydrantů podzemních DN 80</t>
  </si>
  <si>
    <t>899401112R00</t>
  </si>
  <si>
    <t>Osazení poklopů litinových šoupátkových</t>
  </si>
  <si>
    <t>899401113R00</t>
  </si>
  <si>
    <t>Osazení poklopů litinových hydrantových</t>
  </si>
  <si>
    <t>42228310R</t>
  </si>
  <si>
    <t>Šoupátko HAWLE 4000E2 DN 80 přírubové - voda</t>
  </si>
  <si>
    <t>422737412R</t>
  </si>
  <si>
    <t>Hydrant HAWLE podzemní DUO K240, DN 80, krycí hloubka 1,5 m</t>
  </si>
  <si>
    <t>422935309R</t>
  </si>
  <si>
    <t>Spojka HAWLE Synoflex 7974, DN 250</t>
  </si>
  <si>
    <t>552599962R</t>
  </si>
  <si>
    <t>Tvarovka přírubová s přírubovou odbočkou Duktus T DN 250/80</t>
  </si>
  <si>
    <t>552599939R</t>
  </si>
  <si>
    <t>Tvarovka přírubová s přírubovou odbočkou Duktus T DN 80/80</t>
  </si>
  <si>
    <t>5526009702R</t>
  </si>
  <si>
    <t>Koleno přírubové s patkou Duktus N DN 80</t>
  </si>
  <si>
    <t>R</t>
  </si>
  <si>
    <t>Uliční poklop tuhý pro šoupátko</t>
  </si>
  <si>
    <t>ks</t>
  </si>
  <si>
    <t>Uliční poklop tuhý pro podzemní Hydranty</t>
  </si>
  <si>
    <t>Podkladová deska pro šoupátka</t>
  </si>
  <si>
    <t>Podkladová deska pro podzemní Hydranty</t>
  </si>
  <si>
    <t>Těsnění pryž s vložkou DN80</t>
  </si>
  <si>
    <t>Těsnění pryž s vložkou DN 250</t>
  </si>
  <si>
    <t>šroub s maticí M 16x70</t>
  </si>
  <si>
    <t>Podložka M 16</t>
  </si>
  <si>
    <t>Souprava zemní teleskopická pro šoupátka DN50-100</t>
  </si>
  <si>
    <t>Tlaková zkouška vodovodního potrubí DN 80</t>
  </si>
  <si>
    <t>899721112R00</t>
  </si>
  <si>
    <t>Fólie výstražná z PVC bílá, šířka 30 cm</t>
  </si>
  <si>
    <t>899731113R00</t>
  </si>
  <si>
    <t>Vodič signalizační CYY 4 mm2</t>
  </si>
  <si>
    <t>Prostup vodovodu do budovy</t>
  </si>
  <si>
    <t>soub</t>
  </si>
  <si>
    <t>917862111R00</t>
  </si>
  <si>
    <t>Osazení stojatého obrubníku betonového, s boční opěrou, do lože z betonu C 12/15</t>
  </si>
  <si>
    <t>Zkouška funkčnosti signalizačního vodiče</t>
  </si>
  <si>
    <t>Zkouška ovladatelnosti armatur</t>
  </si>
  <si>
    <t>967052011R00</t>
  </si>
  <si>
    <t>Odstranění betonové vrstvy do tl. 10 cm</t>
  </si>
  <si>
    <t>979054441R00</t>
  </si>
  <si>
    <t>Očištění vybour. dlaždic s výplní kamen. těženým</t>
  </si>
  <si>
    <t>998276201R00</t>
  </si>
  <si>
    <t>Přesun hmot, trub.vedení plast. obsypaná kamenivem</t>
  </si>
  <si>
    <t>t</t>
  </si>
  <si>
    <t>722290234R00</t>
  </si>
  <si>
    <t>Proplach a dezinfekce vodovodního potrubí DN 80 mm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</si>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</sst>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DEMO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 t="s">
        <v>51</v>
      </c>
      <c r="J6" s="11"/>
    </row>
    <row r="7" spans="1:15" ht="15.75" customHeight="1" x14ac:dyDescent="0.2">
      <c r="A7" s="4"/>
      <c r="B7" s="40"/>
      <c r="C7" s="122" t="s">
        <v>49</v>
      </c>
      <c r="D7" s="104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55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49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SUMIF(F47:F56,A16,I47:I56)+SUMIF(F47:F56,"PSU",I47:I56)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SUMIF(F47:F56,A17,I47:I56)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SUMIF(F47:F56,A18,I47:I56)</f>
        <v>0</v>
      </c>
      <c r="J18" s="82"/>
    </row>
    <row r="19" spans="1:10" ht="23.25" customHeight="1" x14ac:dyDescent="0.2">
      <c r="A19" s="192" t="s">
        <v>80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SUMIF(F47:F56,A19,I47:I56)</f>
        <v>0</v>
      </c>
      <c r="J19" s="82"/>
    </row>
    <row r="20" spans="1:10" ht="23.25" customHeight="1" x14ac:dyDescent="0.2">
      <c r="A20" s="192" t="s">
        <v>81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SUMIF(F47:F56,A20,I47:I56)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45349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56</v>
      </c>
      <c r="C39" s="137" t="s">
        <v>45</v>
      </c>
      <c r="D39" s="138"/>
      <c r="E39" s="138"/>
      <c r="F39" s="146">
        <f>'Rozpočet Pol'!AC84</f>
        <v>0</v>
      </c>
      <c r="G39" s="147">
        <f>'Rozpočet Pol'!AD84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57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60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61</v>
      </c>
      <c r="C47" s="174" t="s">
        <v>62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53</v>
      </c>
      <c r="C48" s="164" t="s">
        <v>63</v>
      </c>
      <c r="D48" s="166"/>
      <c r="E48" s="166"/>
      <c r="F48" s="182" t="s">
        <v>23</v>
      </c>
      <c r="G48" s="183"/>
      <c r="H48" s="183"/>
      <c r="I48" s="184">
        <f>'Rozpočet Pol'!G31</f>
        <v>0</v>
      </c>
      <c r="J48" s="184"/>
    </row>
    <row r="49" spans="1:10" ht="25.5" customHeight="1" x14ac:dyDescent="0.2">
      <c r="A49" s="162"/>
      <c r="B49" s="165" t="s">
        <v>64</v>
      </c>
      <c r="C49" s="164" t="s">
        <v>65</v>
      </c>
      <c r="D49" s="166"/>
      <c r="E49" s="166"/>
      <c r="F49" s="182" t="s">
        <v>23</v>
      </c>
      <c r="G49" s="183"/>
      <c r="H49" s="183"/>
      <c r="I49" s="184">
        <f>'Rozpočet Pol'!G33</f>
        <v>0</v>
      </c>
      <c r="J49" s="184"/>
    </row>
    <row r="50" spans="1:10" ht="25.5" customHeight="1" x14ac:dyDescent="0.2">
      <c r="A50" s="162"/>
      <c r="B50" s="165" t="s">
        <v>66</v>
      </c>
      <c r="C50" s="164" t="s">
        <v>67</v>
      </c>
      <c r="D50" s="166"/>
      <c r="E50" s="166"/>
      <c r="F50" s="182" t="s">
        <v>23</v>
      </c>
      <c r="G50" s="183"/>
      <c r="H50" s="183"/>
      <c r="I50" s="184">
        <f>'Rozpočet Pol'!G36</f>
        <v>0</v>
      </c>
      <c r="J50" s="184"/>
    </row>
    <row r="51" spans="1:10" ht="25.5" customHeight="1" x14ac:dyDescent="0.2">
      <c r="A51" s="162"/>
      <c r="B51" s="165" t="s">
        <v>68</v>
      </c>
      <c r="C51" s="164" t="s">
        <v>69</v>
      </c>
      <c r="D51" s="166"/>
      <c r="E51" s="166"/>
      <c r="F51" s="182" t="s">
        <v>23</v>
      </c>
      <c r="G51" s="183"/>
      <c r="H51" s="183"/>
      <c r="I51" s="184">
        <f>'Rozpočet Pol'!G69</f>
        <v>0</v>
      </c>
      <c r="J51" s="184"/>
    </row>
    <row r="52" spans="1:10" ht="25.5" customHeight="1" x14ac:dyDescent="0.2">
      <c r="A52" s="162"/>
      <c r="B52" s="165" t="s">
        <v>70</v>
      </c>
      <c r="C52" s="164" t="s">
        <v>71</v>
      </c>
      <c r="D52" s="166"/>
      <c r="E52" s="166"/>
      <c r="F52" s="182" t="s">
        <v>23</v>
      </c>
      <c r="G52" s="183"/>
      <c r="H52" s="183"/>
      <c r="I52" s="184">
        <f>'Rozpočet Pol'!G71</f>
        <v>0</v>
      </c>
      <c r="J52" s="184"/>
    </row>
    <row r="53" spans="1:10" ht="25.5" customHeight="1" x14ac:dyDescent="0.2">
      <c r="A53" s="162"/>
      <c r="B53" s="165" t="s">
        <v>72</v>
      </c>
      <c r="C53" s="164" t="s">
        <v>73</v>
      </c>
      <c r="D53" s="166"/>
      <c r="E53" s="166"/>
      <c r="F53" s="182" t="s">
        <v>23</v>
      </c>
      <c r="G53" s="183"/>
      <c r="H53" s="183"/>
      <c r="I53" s="184">
        <f>'Rozpočet Pol'!G74</f>
        <v>0</v>
      </c>
      <c r="J53" s="184"/>
    </row>
    <row r="54" spans="1:10" ht="25.5" customHeight="1" x14ac:dyDescent="0.2">
      <c r="A54" s="162"/>
      <c r="B54" s="165" t="s">
        <v>74</v>
      </c>
      <c r="C54" s="164" t="s">
        <v>75</v>
      </c>
      <c r="D54" s="166"/>
      <c r="E54" s="166"/>
      <c r="F54" s="182" t="s">
        <v>23</v>
      </c>
      <c r="G54" s="183"/>
      <c r="H54" s="183"/>
      <c r="I54" s="184">
        <f>'Rozpočet Pol'!G76</f>
        <v>0</v>
      </c>
      <c r="J54" s="184"/>
    </row>
    <row r="55" spans="1:10" ht="25.5" customHeight="1" x14ac:dyDescent="0.2">
      <c r="A55" s="162"/>
      <c r="B55" s="165" t="s">
        <v>76</v>
      </c>
      <c r="C55" s="164" t="s">
        <v>77</v>
      </c>
      <c r="D55" s="166"/>
      <c r="E55" s="166"/>
      <c r="F55" s="182" t="s">
        <v>23</v>
      </c>
      <c r="G55" s="183"/>
      <c r="H55" s="183"/>
      <c r="I55" s="184">
        <f>'Rozpočet Pol'!G79</f>
        <v>0</v>
      </c>
      <c r="J55" s="184"/>
    </row>
    <row r="56" spans="1:10" ht="25.5" customHeight="1" x14ac:dyDescent="0.2">
      <c r="A56" s="162"/>
      <c r="B56" s="176" t="s">
        <v>78</v>
      </c>
      <c r="C56" s="177" t="s">
        <v>79</v>
      </c>
      <c r="D56" s="178"/>
      <c r="E56" s="178"/>
      <c r="F56" s="185" t="s">
        <v>24</v>
      </c>
      <c r="G56" s="186"/>
      <c r="H56" s="186"/>
      <c r="I56" s="187">
        <f>'Rozpočet Pol'!G81</f>
        <v>0</v>
      </c>
      <c r="J56" s="187"/>
    </row>
    <row r="57" spans="1:10" ht="25.5" customHeight="1" x14ac:dyDescent="0.2">
      <c r="A57" s="163"/>
      <c r="B57" s="169" t="s">
        <v>1</v>
      </c>
      <c r="C57" s="169"/>
      <c r="D57" s="170"/>
      <c r="E57" s="170"/>
      <c r="F57" s="188"/>
      <c r="G57" s="189"/>
      <c r="H57" s="189"/>
      <c r="I57" s="190">
        <f>SUM(I47:I56)</f>
        <v>0</v>
      </c>
      <c r="J57" s="190"/>
    </row>
    <row r="58" spans="1:10" x14ac:dyDescent="0.2">
      <c r="F58" s="191"/>
      <c r="G58" s="129"/>
      <c r="H58" s="191"/>
      <c r="I58" s="129"/>
      <c r="J58" s="129"/>
    </row>
    <row r="59" spans="1:10" x14ac:dyDescent="0.2">
      <c r="F59" s="191"/>
      <c r="G59" s="129"/>
      <c r="H59" s="191"/>
      <c r="I59" s="129"/>
      <c r="J59" s="129"/>
    </row>
    <row r="60" spans="1:10" x14ac:dyDescent="0.2">
      <c r="F60" s="191"/>
      <c r="G60" s="129"/>
      <c r="H60" s="191"/>
      <c r="I60" s="129"/>
      <c r="J60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7:J57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83</v>
      </c>
    </row>
    <row r="2" spans="1:60" ht="24.95" customHeight="1" x14ac:dyDescent="0.2">
      <c r="A2" s="201" t="s">
        <v>82</v>
      </c>
      <c r="B2" s="195"/>
      <c r="C2" s="196" t="s">
        <v>45</v>
      </c>
      <c r="D2" s="197"/>
      <c r="E2" s="197"/>
      <c r="F2" s="197"/>
      <c r="G2" s="203"/>
      <c r="AE2" t="s">
        <v>84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85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86</v>
      </c>
    </row>
    <row r="5" spans="1:60" hidden="1" x14ac:dyDescent="0.2">
      <c r="A5" s="205" t="s">
        <v>87</v>
      </c>
      <c r="B5" s="206"/>
      <c r="C5" s="207"/>
      <c r="D5" s="208"/>
      <c r="E5" s="208"/>
      <c r="F5" s="208"/>
      <c r="G5" s="209"/>
      <c r="AE5" t="s">
        <v>88</v>
      </c>
    </row>
    <row r="7" spans="1:60" ht="38.25" x14ac:dyDescent="0.2">
      <c r="A7" s="214" t="s">
        <v>89</v>
      </c>
      <c r="B7" s="215" t="s">
        <v>90</v>
      </c>
      <c r="C7" s="215" t="s">
        <v>91</v>
      </c>
      <c r="D7" s="214" t="s">
        <v>92</v>
      </c>
      <c r="E7" s="214" t="s">
        <v>93</v>
      </c>
      <c r="F7" s="210" t="s">
        <v>94</v>
      </c>
      <c r="G7" s="231" t="s">
        <v>28</v>
      </c>
      <c r="H7" s="232" t="s">
        <v>29</v>
      </c>
      <c r="I7" s="232" t="s">
        <v>95</v>
      </c>
      <c r="J7" s="232" t="s">
        <v>30</v>
      </c>
      <c r="K7" s="232" t="s">
        <v>96</v>
      </c>
      <c r="L7" s="232" t="s">
        <v>97</v>
      </c>
      <c r="M7" s="232" t="s">
        <v>98</v>
      </c>
      <c r="N7" s="232" t="s">
        <v>99</v>
      </c>
      <c r="O7" s="232" t="s">
        <v>100</v>
      </c>
      <c r="P7" s="232" t="s">
        <v>101</v>
      </c>
      <c r="Q7" s="232" t="s">
        <v>102</v>
      </c>
      <c r="R7" s="232" t="s">
        <v>103</v>
      </c>
      <c r="S7" s="232" t="s">
        <v>104</v>
      </c>
      <c r="T7" s="232" t="s">
        <v>105</v>
      </c>
      <c r="U7" s="217" t="s">
        <v>106</v>
      </c>
    </row>
    <row r="8" spans="1:60" x14ac:dyDescent="0.2">
      <c r="A8" s="233" t="s">
        <v>107</v>
      </c>
      <c r="B8" s="234" t="s">
        <v>61</v>
      </c>
      <c r="C8" s="235" t="s">
        <v>62</v>
      </c>
      <c r="D8" s="236"/>
      <c r="E8" s="237"/>
      <c r="F8" s="238"/>
      <c r="G8" s="238">
        <f>SUMIF(AE9:AE30,"&lt;&gt;NOR",G9:G30)</f>
        <v>0</v>
      </c>
      <c r="H8" s="238"/>
      <c r="I8" s="238">
        <f>SUM(I9:I30)</f>
        <v>0</v>
      </c>
      <c r="J8" s="238"/>
      <c r="K8" s="238">
        <f>SUM(K9:K30)</f>
        <v>0</v>
      </c>
      <c r="L8" s="238"/>
      <c r="M8" s="238">
        <f>SUM(M9:M30)</f>
        <v>0</v>
      </c>
      <c r="N8" s="216"/>
      <c r="O8" s="216">
        <f>SUM(O9:O30)</f>
        <v>0.26998</v>
      </c>
      <c r="P8" s="216"/>
      <c r="Q8" s="216">
        <f>SUM(Q9:Q30)</f>
        <v>21.592500000000001</v>
      </c>
      <c r="R8" s="216"/>
      <c r="S8" s="216"/>
      <c r="T8" s="233"/>
      <c r="U8" s="216">
        <f>SUM(U9:U30)</f>
        <v>281.28000000000003</v>
      </c>
      <c r="AE8" t="s">
        <v>108</v>
      </c>
    </row>
    <row r="9" spans="1:60" outlineLevel="1" x14ac:dyDescent="0.2">
      <c r="A9" s="212">
        <v>1</v>
      </c>
      <c r="B9" s="218" t="s">
        <v>109</v>
      </c>
      <c r="C9" s="261" t="s">
        <v>110</v>
      </c>
      <c r="D9" s="220" t="s">
        <v>111</v>
      </c>
      <c r="E9" s="226">
        <v>28.5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0.22500000000000001</v>
      </c>
      <c r="Q9" s="221">
        <f>ROUND(E9*P9,5)</f>
        <v>6.4124999999999996</v>
      </c>
      <c r="R9" s="221"/>
      <c r="S9" s="221"/>
      <c r="T9" s="222">
        <v>0.14199999999999999</v>
      </c>
      <c r="U9" s="221">
        <f>ROUND(E9*T9,2)</f>
        <v>4.05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112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8" t="s">
        <v>113</v>
      </c>
      <c r="C10" s="261" t="s">
        <v>114</v>
      </c>
      <c r="D10" s="220" t="s">
        <v>115</v>
      </c>
      <c r="E10" s="226">
        <v>12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0</v>
      </c>
      <c r="O10" s="221">
        <f>ROUND(E10*N10,5)</f>
        <v>0</v>
      </c>
      <c r="P10" s="221">
        <v>0.22</v>
      </c>
      <c r="Q10" s="221">
        <f>ROUND(E10*P10,5)</f>
        <v>2.64</v>
      </c>
      <c r="R10" s="221"/>
      <c r="S10" s="221"/>
      <c r="T10" s="222">
        <v>0.14299999999999999</v>
      </c>
      <c r="U10" s="221">
        <f>ROUND(E10*T10,2)</f>
        <v>1.72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112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116</v>
      </c>
      <c r="C11" s="261" t="s">
        <v>117</v>
      </c>
      <c r="D11" s="220" t="s">
        <v>111</v>
      </c>
      <c r="E11" s="226">
        <v>28.5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</v>
      </c>
      <c r="O11" s="221">
        <f>ROUND(E11*N11,5)</f>
        <v>0</v>
      </c>
      <c r="P11" s="221">
        <v>0.44</v>
      </c>
      <c r="Q11" s="221">
        <f>ROUND(E11*P11,5)</f>
        <v>12.54</v>
      </c>
      <c r="R11" s="221"/>
      <c r="S11" s="221"/>
      <c r="T11" s="222">
        <v>0.63200000000000001</v>
      </c>
      <c r="U11" s="221">
        <f>ROUND(E11*T11,2)</f>
        <v>18.010000000000002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112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8" t="s">
        <v>118</v>
      </c>
      <c r="C12" s="261" t="s">
        <v>119</v>
      </c>
      <c r="D12" s="220" t="s">
        <v>115</v>
      </c>
      <c r="E12" s="226">
        <v>1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1.069E-2</v>
      </c>
      <c r="O12" s="221">
        <f>ROUND(E12*N12,5)</f>
        <v>1.069E-2</v>
      </c>
      <c r="P12" s="221">
        <v>0</v>
      </c>
      <c r="Q12" s="221">
        <f>ROUND(E12*P12,5)</f>
        <v>0</v>
      </c>
      <c r="R12" s="221"/>
      <c r="S12" s="221"/>
      <c r="T12" s="222">
        <v>0.90800000000000003</v>
      </c>
      <c r="U12" s="221">
        <f>ROUND(E12*T12,2)</f>
        <v>0.91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112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8" t="s">
        <v>120</v>
      </c>
      <c r="C13" s="261" t="s">
        <v>121</v>
      </c>
      <c r="D13" s="220" t="s">
        <v>115</v>
      </c>
      <c r="E13" s="226">
        <v>1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2.478E-2</v>
      </c>
      <c r="O13" s="221">
        <f>ROUND(E13*N13,5)</f>
        <v>2.478E-2</v>
      </c>
      <c r="P13" s="221">
        <v>0</v>
      </c>
      <c r="Q13" s="221">
        <f>ROUND(E13*P13,5)</f>
        <v>0</v>
      </c>
      <c r="R13" s="221"/>
      <c r="S13" s="221"/>
      <c r="T13" s="222">
        <v>0.54700000000000004</v>
      </c>
      <c r="U13" s="221">
        <f>ROUND(E13*T13,2)</f>
        <v>0.55000000000000004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112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8" t="s">
        <v>122</v>
      </c>
      <c r="C14" s="261" t="s">
        <v>123</v>
      </c>
      <c r="D14" s="220" t="s">
        <v>124</v>
      </c>
      <c r="E14" s="226">
        <v>3.12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1.548</v>
      </c>
      <c r="U14" s="221">
        <f>ROUND(E14*T14,2)</f>
        <v>4.83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112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7</v>
      </c>
      <c r="B15" s="218" t="s">
        <v>125</v>
      </c>
      <c r="C15" s="261" t="s">
        <v>126</v>
      </c>
      <c r="D15" s="220" t="s">
        <v>124</v>
      </c>
      <c r="E15" s="226">
        <v>24.524999999999999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9.7000000000000003E-2</v>
      </c>
      <c r="U15" s="221">
        <f>ROUND(E15*T15,2)</f>
        <v>2.38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112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8</v>
      </c>
      <c r="B16" s="218" t="s">
        <v>127</v>
      </c>
      <c r="C16" s="261" t="s">
        <v>128</v>
      </c>
      <c r="D16" s="220" t="s">
        <v>124</v>
      </c>
      <c r="E16" s="226">
        <v>76.959999999999994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0.2</v>
      </c>
      <c r="U16" s="221">
        <f>ROUND(E16*T16,2)</f>
        <v>15.39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112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9</v>
      </c>
      <c r="B17" s="218" t="s">
        <v>129</v>
      </c>
      <c r="C17" s="261" t="s">
        <v>130</v>
      </c>
      <c r="D17" s="220" t="s">
        <v>111</v>
      </c>
      <c r="E17" s="226">
        <v>236.8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9.7999999999999997E-4</v>
      </c>
      <c r="O17" s="221">
        <f>ROUND(E17*N17,5)</f>
        <v>0.23205999999999999</v>
      </c>
      <c r="P17" s="221">
        <v>0</v>
      </c>
      <c r="Q17" s="221">
        <f>ROUND(E17*P17,5)</f>
        <v>0</v>
      </c>
      <c r="R17" s="221"/>
      <c r="S17" s="221"/>
      <c r="T17" s="222">
        <v>0.23599999999999999</v>
      </c>
      <c r="U17" s="221">
        <f>ROUND(E17*T17,2)</f>
        <v>55.88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112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10</v>
      </c>
      <c r="B18" s="218" t="s">
        <v>131</v>
      </c>
      <c r="C18" s="261" t="s">
        <v>132</v>
      </c>
      <c r="D18" s="220" t="s">
        <v>111</v>
      </c>
      <c r="E18" s="226">
        <v>236.8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7.0000000000000007E-2</v>
      </c>
      <c r="U18" s="221">
        <f>ROUND(E18*T18,2)</f>
        <v>16.579999999999998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112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11</v>
      </c>
      <c r="B19" s="218" t="s">
        <v>133</v>
      </c>
      <c r="C19" s="261" t="s">
        <v>134</v>
      </c>
      <c r="D19" s="220" t="s">
        <v>124</v>
      </c>
      <c r="E19" s="226">
        <v>76.959999999999994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0.34499999999999997</v>
      </c>
      <c r="U19" s="221">
        <f>ROUND(E19*T19,2)</f>
        <v>26.55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112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12</v>
      </c>
      <c r="B20" s="218" t="s">
        <v>135</v>
      </c>
      <c r="C20" s="261" t="s">
        <v>136</v>
      </c>
      <c r="D20" s="220" t="s">
        <v>124</v>
      </c>
      <c r="E20" s="226">
        <v>47.951999999999998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7.3999999999999996E-2</v>
      </c>
      <c r="U20" s="221">
        <f>ROUND(E20*T20,2)</f>
        <v>3.55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112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13</v>
      </c>
      <c r="B21" s="218" t="s">
        <v>137</v>
      </c>
      <c r="C21" s="261" t="s">
        <v>138</v>
      </c>
      <c r="D21" s="220" t="s">
        <v>124</v>
      </c>
      <c r="E21" s="226">
        <v>29.8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1.0999999999999999E-2</v>
      </c>
      <c r="U21" s="221">
        <f>ROUND(E21*T21,2)</f>
        <v>0.33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112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2">
        <v>14</v>
      </c>
      <c r="B22" s="218" t="s">
        <v>139</v>
      </c>
      <c r="C22" s="261" t="s">
        <v>140</v>
      </c>
      <c r="D22" s="220" t="s">
        <v>124</v>
      </c>
      <c r="E22" s="226">
        <v>72.477000000000004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0.65200000000000002</v>
      </c>
      <c r="U22" s="221">
        <f>ROUND(E22*T22,2)</f>
        <v>47.26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112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15</v>
      </c>
      <c r="B23" s="218" t="s">
        <v>141</v>
      </c>
      <c r="C23" s="261" t="s">
        <v>142</v>
      </c>
      <c r="D23" s="220" t="s">
        <v>124</v>
      </c>
      <c r="E23" s="226">
        <v>101.485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8.9999999999999993E-3</v>
      </c>
      <c r="U23" s="221">
        <f>ROUND(E23*T23,2)</f>
        <v>0.91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112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12">
        <v>16</v>
      </c>
      <c r="B24" s="218" t="s">
        <v>143</v>
      </c>
      <c r="C24" s="261" t="s">
        <v>144</v>
      </c>
      <c r="D24" s="220" t="s">
        <v>124</v>
      </c>
      <c r="E24" s="226">
        <v>29.007999999999999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112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17</v>
      </c>
      <c r="B25" s="218" t="s">
        <v>145</v>
      </c>
      <c r="C25" s="261" t="s">
        <v>146</v>
      </c>
      <c r="D25" s="220" t="s">
        <v>124</v>
      </c>
      <c r="E25" s="226">
        <v>47.951999999999998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0.20200000000000001</v>
      </c>
      <c r="U25" s="221">
        <f>ROUND(E25*T25,2)</f>
        <v>9.69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112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18</v>
      </c>
      <c r="B26" s="218" t="s">
        <v>147</v>
      </c>
      <c r="C26" s="261" t="s">
        <v>148</v>
      </c>
      <c r="D26" s="220" t="s">
        <v>124</v>
      </c>
      <c r="E26" s="226">
        <v>22.6175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1.587</v>
      </c>
      <c r="U26" s="221">
        <f>ROUND(E26*T26,2)</f>
        <v>35.89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112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19</v>
      </c>
      <c r="B27" s="218" t="s">
        <v>149</v>
      </c>
      <c r="C27" s="261" t="s">
        <v>150</v>
      </c>
      <c r="D27" s="220" t="s">
        <v>111</v>
      </c>
      <c r="E27" s="226">
        <v>81.75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0.41599999999999998</v>
      </c>
      <c r="U27" s="221">
        <f>ROUND(E27*T27,2)</f>
        <v>34.01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112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20</v>
      </c>
      <c r="B28" s="218" t="s">
        <v>151</v>
      </c>
      <c r="C28" s="261" t="s">
        <v>152</v>
      </c>
      <c r="D28" s="220" t="s">
        <v>111</v>
      </c>
      <c r="E28" s="226">
        <v>81.75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2.1000000000000001E-2</v>
      </c>
      <c r="U28" s="221">
        <f>ROUND(E28*T28,2)</f>
        <v>1.72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112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21</v>
      </c>
      <c r="B29" s="218" t="s">
        <v>153</v>
      </c>
      <c r="C29" s="261" t="s">
        <v>154</v>
      </c>
      <c r="D29" s="220" t="s">
        <v>155</v>
      </c>
      <c r="E29" s="226">
        <v>2.4500000000000002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1E-3</v>
      </c>
      <c r="O29" s="221">
        <f>ROUND(E29*N29,5)</f>
        <v>2.4499999999999999E-3</v>
      </c>
      <c r="P29" s="221">
        <v>0</v>
      </c>
      <c r="Q29" s="221">
        <f>ROUND(E29*P29,5)</f>
        <v>0</v>
      </c>
      <c r="R29" s="221"/>
      <c r="S29" s="221"/>
      <c r="T29" s="222">
        <v>0</v>
      </c>
      <c r="U29" s="221">
        <f>ROUND(E29*T29,2)</f>
        <v>0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156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22</v>
      </c>
      <c r="B30" s="218" t="s">
        <v>157</v>
      </c>
      <c r="C30" s="261" t="s">
        <v>158</v>
      </c>
      <c r="D30" s="220" t="s">
        <v>111</v>
      </c>
      <c r="E30" s="226">
        <v>59.2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1.7999999999999999E-2</v>
      </c>
      <c r="U30" s="221">
        <f>ROUND(E30*T30,2)</f>
        <v>1.07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112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13" t="s">
        <v>107</v>
      </c>
      <c r="B31" s="219" t="s">
        <v>53</v>
      </c>
      <c r="C31" s="262" t="s">
        <v>63</v>
      </c>
      <c r="D31" s="223"/>
      <c r="E31" s="227"/>
      <c r="F31" s="230"/>
      <c r="G31" s="230">
        <f>SUMIF(AE32:AE32,"&lt;&gt;NOR",G32:G32)</f>
        <v>0</v>
      </c>
      <c r="H31" s="230"/>
      <c r="I31" s="230">
        <f>SUM(I32:I32)</f>
        <v>0</v>
      </c>
      <c r="J31" s="230"/>
      <c r="K31" s="230">
        <f>SUM(K32:K32)</f>
        <v>0</v>
      </c>
      <c r="L31" s="230"/>
      <c r="M31" s="230">
        <f>SUM(M32:M32)</f>
        <v>0</v>
      </c>
      <c r="N31" s="224"/>
      <c r="O31" s="224">
        <f>SUM(O32:O32)</f>
        <v>11.19336</v>
      </c>
      <c r="P31" s="224"/>
      <c r="Q31" s="224">
        <f>SUM(Q32:Q32)</f>
        <v>0</v>
      </c>
      <c r="R31" s="224"/>
      <c r="S31" s="224"/>
      <c r="T31" s="225"/>
      <c r="U31" s="224">
        <f>SUM(U32:U32)</f>
        <v>10.029999999999999</v>
      </c>
      <c r="AE31" t="s">
        <v>108</v>
      </c>
    </row>
    <row r="32" spans="1:60" outlineLevel="1" x14ac:dyDescent="0.2">
      <c r="A32" s="212">
        <v>23</v>
      </c>
      <c r="B32" s="218" t="s">
        <v>159</v>
      </c>
      <c r="C32" s="261" t="s">
        <v>160</v>
      </c>
      <c r="D32" s="220" t="s">
        <v>124</v>
      </c>
      <c r="E32" s="226">
        <v>5.92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1.8907700000000001</v>
      </c>
      <c r="O32" s="221">
        <f>ROUND(E32*N32,5)</f>
        <v>11.19336</v>
      </c>
      <c r="P32" s="221">
        <v>0</v>
      </c>
      <c r="Q32" s="221">
        <f>ROUND(E32*P32,5)</f>
        <v>0</v>
      </c>
      <c r="R32" s="221"/>
      <c r="S32" s="221"/>
      <c r="T32" s="222">
        <v>1.6950000000000001</v>
      </c>
      <c r="U32" s="221">
        <f>ROUND(E32*T32,2)</f>
        <v>10.029999999999999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112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x14ac:dyDescent="0.2">
      <c r="A33" s="213" t="s">
        <v>107</v>
      </c>
      <c r="B33" s="219" t="s">
        <v>64</v>
      </c>
      <c r="C33" s="262" t="s">
        <v>65</v>
      </c>
      <c r="D33" s="223"/>
      <c r="E33" s="227"/>
      <c r="F33" s="230"/>
      <c r="G33" s="230">
        <f>SUMIF(AE34:AE35,"&lt;&gt;NOR",G34:G35)</f>
        <v>0</v>
      </c>
      <c r="H33" s="230"/>
      <c r="I33" s="230">
        <f>SUM(I34:I35)</f>
        <v>0</v>
      </c>
      <c r="J33" s="230"/>
      <c r="K33" s="230">
        <f>SUM(K34:K35)</f>
        <v>0</v>
      </c>
      <c r="L33" s="230"/>
      <c r="M33" s="230">
        <f>SUM(M34:M35)</f>
        <v>0</v>
      </c>
      <c r="N33" s="224"/>
      <c r="O33" s="224">
        <f>SUM(O34:O35)</f>
        <v>15.216149999999999</v>
      </c>
      <c r="P33" s="224"/>
      <c r="Q33" s="224">
        <f>SUM(Q34:Q35)</f>
        <v>0</v>
      </c>
      <c r="R33" s="224"/>
      <c r="S33" s="224"/>
      <c r="T33" s="225"/>
      <c r="U33" s="224">
        <f>SUM(U34:U35)</f>
        <v>13.71</v>
      </c>
      <c r="AE33" t="s">
        <v>108</v>
      </c>
    </row>
    <row r="34" spans="1:60" outlineLevel="1" x14ac:dyDescent="0.2">
      <c r="A34" s="212">
        <v>24</v>
      </c>
      <c r="B34" s="218" t="s">
        <v>161</v>
      </c>
      <c r="C34" s="261" t="s">
        <v>162</v>
      </c>
      <c r="D34" s="220" t="s">
        <v>111</v>
      </c>
      <c r="E34" s="226">
        <v>28.5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0.46</v>
      </c>
      <c r="O34" s="221">
        <f>ROUND(E34*N34,5)</f>
        <v>13.11</v>
      </c>
      <c r="P34" s="221">
        <v>0</v>
      </c>
      <c r="Q34" s="221">
        <f>ROUND(E34*P34,5)</f>
        <v>0</v>
      </c>
      <c r="R34" s="221"/>
      <c r="S34" s="221"/>
      <c r="T34" s="222">
        <v>2.9000000000000001E-2</v>
      </c>
      <c r="U34" s="221">
        <f>ROUND(E34*T34,2)</f>
        <v>0.83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112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25</v>
      </c>
      <c r="B35" s="218" t="s">
        <v>163</v>
      </c>
      <c r="C35" s="261" t="s">
        <v>164</v>
      </c>
      <c r="D35" s="220" t="s">
        <v>111</v>
      </c>
      <c r="E35" s="226">
        <v>28.5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7.3899999999999993E-2</v>
      </c>
      <c r="O35" s="221">
        <f>ROUND(E35*N35,5)</f>
        <v>2.10615</v>
      </c>
      <c r="P35" s="221">
        <v>0</v>
      </c>
      <c r="Q35" s="221">
        <f>ROUND(E35*P35,5)</f>
        <v>0</v>
      </c>
      <c r="R35" s="221"/>
      <c r="S35" s="221"/>
      <c r="T35" s="222">
        <v>0.45200000000000001</v>
      </c>
      <c r="U35" s="221">
        <f>ROUND(E35*T35,2)</f>
        <v>12.88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112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13" t="s">
        <v>107</v>
      </c>
      <c r="B36" s="219" t="s">
        <v>66</v>
      </c>
      <c r="C36" s="262" t="s">
        <v>67</v>
      </c>
      <c r="D36" s="223"/>
      <c r="E36" s="227"/>
      <c r="F36" s="230"/>
      <c r="G36" s="230">
        <f>SUMIF(AE37:AE68,"&lt;&gt;NOR",G37:G68)</f>
        <v>0</v>
      </c>
      <c r="H36" s="230"/>
      <c r="I36" s="230">
        <f>SUM(I37:I68)</f>
        <v>0</v>
      </c>
      <c r="J36" s="230"/>
      <c r="K36" s="230">
        <f>SUM(K37:K68)</f>
        <v>0</v>
      </c>
      <c r="L36" s="230"/>
      <c r="M36" s="230">
        <f>SUM(M37:M68)</f>
        <v>0</v>
      </c>
      <c r="N36" s="224"/>
      <c r="O36" s="224">
        <f>SUM(O37:O68)</f>
        <v>2.2969999999999997</v>
      </c>
      <c r="P36" s="224"/>
      <c r="Q36" s="224">
        <f>SUM(Q37:Q68)</f>
        <v>0</v>
      </c>
      <c r="R36" s="224"/>
      <c r="S36" s="224"/>
      <c r="T36" s="225"/>
      <c r="U36" s="224">
        <f>SUM(U37:U68)</f>
        <v>42.810000000000009</v>
      </c>
      <c r="AE36" t="s">
        <v>108</v>
      </c>
    </row>
    <row r="37" spans="1:60" outlineLevel="1" x14ac:dyDescent="0.2">
      <c r="A37" s="212">
        <v>26</v>
      </c>
      <c r="B37" s="218" t="s">
        <v>165</v>
      </c>
      <c r="C37" s="261" t="s">
        <v>166</v>
      </c>
      <c r="D37" s="220" t="s">
        <v>115</v>
      </c>
      <c r="E37" s="226">
        <v>74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0.126</v>
      </c>
      <c r="U37" s="221">
        <f>ROUND(E37*T37,2)</f>
        <v>9.32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112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12">
        <v>27</v>
      </c>
      <c r="B38" s="218" t="s">
        <v>167</v>
      </c>
      <c r="C38" s="261" t="s">
        <v>168</v>
      </c>
      <c r="D38" s="220" t="s">
        <v>115</v>
      </c>
      <c r="E38" s="226">
        <v>75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1.47E-3</v>
      </c>
      <c r="O38" s="221">
        <f>ROUND(E38*N38,5)</f>
        <v>0.11025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156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28</v>
      </c>
      <c r="B39" s="218" t="s">
        <v>169</v>
      </c>
      <c r="C39" s="261" t="s">
        <v>170</v>
      </c>
      <c r="D39" s="220" t="s">
        <v>171</v>
      </c>
      <c r="E39" s="226">
        <v>5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1.2216</v>
      </c>
      <c r="U39" s="221">
        <f>ROUND(E39*T39,2)</f>
        <v>6.11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112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29</v>
      </c>
      <c r="B40" s="218" t="s">
        <v>172</v>
      </c>
      <c r="C40" s="261" t="s">
        <v>173</v>
      </c>
      <c r="D40" s="220" t="s">
        <v>171</v>
      </c>
      <c r="E40" s="226">
        <v>2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5.0499999999999998E-3</v>
      </c>
      <c r="O40" s="221">
        <f>ROUND(E40*N40,5)</f>
        <v>1.01E-2</v>
      </c>
      <c r="P40" s="221">
        <v>0</v>
      </c>
      <c r="Q40" s="221">
        <f>ROUND(E40*P40,5)</f>
        <v>0</v>
      </c>
      <c r="R40" s="221"/>
      <c r="S40" s="221"/>
      <c r="T40" s="222">
        <v>1.4330000000000001</v>
      </c>
      <c r="U40" s="221">
        <f>ROUND(E40*T40,2)</f>
        <v>2.87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112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30</v>
      </c>
      <c r="B41" s="218" t="s">
        <v>172</v>
      </c>
      <c r="C41" s="261" t="s">
        <v>173</v>
      </c>
      <c r="D41" s="220" t="s">
        <v>171</v>
      </c>
      <c r="E41" s="226">
        <v>2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5.0499999999999998E-3</v>
      </c>
      <c r="O41" s="221">
        <f>ROUND(E41*N41,5)</f>
        <v>1.01E-2</v>
      </c>
      <c r="P41" s="221">
        <v>0</v>
      </c>
      <c r="Q41" s="221">
        <f>ROUND(E41*P41,5)</f>
        <v>0</v>
      </c>
      <c r="R41" s="221"/>
      <c r="S41" s="221"/>
      <c r="T41" s="222">
        <v>1.4330000000000001</v>
      </c>
      <c r="U41" s="221">
        <f>ROUND(E41*T41,2)</f>
        <v>2.87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112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31</v>
      </c>
      <c r="B42" s="218" t="s">
        <v>174</v>
      </c>
      <c r="C42" s="261" t="s">
        <v>175</v>
      </c>
      <c r="D42" s="220" t="s">
        <v>171</v>
      </c>
      <c r="E42" s="226">
        <v>1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1.1E-4</v>
      </c>
      <c r="O42" s="221">
        <f>ROUND(E42*N42,5)</f>
        <v>1.1E-4</v>
      </c>
      <c r="P42" s="221">
        <v>0</v>
      </c>
      <c r="Q42" s="221">
        <f>ROUND(E42*P42,5)</f>
        <v>0</v>
      </c>
      <c r="R42" s="221"/>
      <c r="S42" s="221"/>
      <c r="T42" s="222">
        <v>1.56</v>
      </c>
      <c r="U42" s="221">
        <f>ROUND(E42*T42,2)</f>
        <v>1.56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112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32</v>
      </c>
      <c r="B43" s="218" t="s">
        <v>176</v>
      </c>
      <c r="C43" s="261" t="s">
        <v>177</v>
      </c>
      <c r="D43" s="220" t="s">
        <v>171</v>
      </c>
      <c r="E43" s="226">
        <v>1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2.5300000000000001E-3</v>
      </c>
      <c r="O43" s="221">
        <f>ROUND(E43*N43,5)</f>
        <v>2.5300000000000001E-3</v>
      </c>
      <c r="P43" s="221">
        <v>0</v>
      </c>
      <c r="Q43" s="221">
        <f>ROUND(E43*P43,5)</f>
        <v>0</v>
      </c>
      <c r="R43" s="221"/>
      <c r="S43" s="221"/>
      <c r="T43" s="222">
        <v>3.05</v>
      </c>
      <c r="U43" s="221">
        <f>ROUND(E43*T43,2)</f>
        <v>3.05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112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33</v>
      </c>
      <c r="B44" s="218" t="s">
        <v>178</v>
      </c>
      <c r="C44" s="261" t="s">
        <v>179</v>
      </c>
      <c r="D44" s="220" t="s">
        <v>171</v>
      </c>
      <c r="E44" s="226">
        <v>4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0.28320000000000001</v>
      </c>
      <c r="U44" s="221">
        <f>ROUND(E44*T44,2)</f>
        <v>1.1299999999999999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112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34</v>
      </c>
      <c r="B45" s="218" t="s">
        <v>180</v>
      </c>
      <c r="C45" s="261" t="s">
        <v>181</v>
      </c>
      <c r="D45" s="220" t="s">
        <v>171</v>
      </c>
      <c r="E45" s="226">
        <v>2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2.2000000000000001E-4</v>
      </c>
      <c r="O45" s="221">
        <f>ROUND(E45*N45,5)</f>
        <v>4.4000000000000002E-4</v>
      </c>
      <c r="P45" s="221">
        <v>0</v>
      </c>
      <c r="Q45" s="221">
        <f>ROUND(E45*P45,5)</f>
        <v>0</v>
      </c>
      <c r="R45" s="221"/>
      <c r="S45" s="221"/>
      <c r="T45" s="222">
        <v>1.554</v>
      </c>
      <c r="U45" s="221">
        <f>ROUND(E45*T45,2)</f>
        <v>3.11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112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>
        <v>35</v>
      </c>
      <c r="B46" s="218" t="s">
        <v>182</v>
      </c>
      <c r="C46" s="261" t="s">
        <v>183</v>
      </c>
      <c r="D46" s="220" t="s">
        <v>171</v>
      </c>
      <c r="E46" s="226">
        <v>1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1.1E-4</v>
      </c>
      <c r="O46" s="221">
        <f>ROUND(E46*N46,5)</f>
        <v>1.1E-4</v>
      </c>
      <c r="P46" s="221">
        <v>0</v>
      </c>
      <c r="Q46" s="221">
        <f>ROUND(E46*P46,5)</f>
        <v>0</v>
      </c>
      <c r="R46" s="221"/>
      <c r="S46" s="221"/>
      <c r="T46" s="222">
        <v>0.70799999999999996</v>
      </c>
      <c r="U46" s="221">
        <f>ROUND(E46*T46,2)</f>
        <v>0.71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112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>
        <v>36</v>
      </c>
      <c r="B47" s="218" t="s">
        <v>184</v>
      </c>
      <c r="C47" s="261" t="s">
        <v>185</v>
      </c>
      <c r="D47" s="220" t="s">
        <v>171</v>
      </c>
      <c r="E47" s="226">
        <v>2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0.12303</v>
      </c>
      <c r="O47" s="221">
        <f>ROUND(E47*N47,5)</f>
        <v>0.24606</v>
      </c>
      <c r="P47" s="221">
        <v>0</v>
      </c>
      <c r="Q47" s="221">
        <f>ROUND(E47*P47,5)</f>
        <v>0</v>
      </c>
      <c r="R47" s="221"/>
      <c r="S47" s="221"/>
      <c r="T47" s="222">
        <v>0.86299999999999999</v>
      </c>
      <c r="U47" s="221">
        <f>ROUND(E47*T47,2)</f>
        <v>1.73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112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37</v>
      </c>
      <c r="B48" s="218" t="s">
        <v>186</v>
      </c>
      <c r="C48" s="261" t="s">
        <v>187</v>
      </c>
      <c r="D48" s="220" t="s">
        <v>171</v>
      </c>
      <c r="E48" s="226">
        <v>1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0.32906000000000002</v>
      </c>
      <c r="O48" s="221">
        <f>ROUND(E48*N48,5)</f>
        <v>0.32906000000000002</v>
      </c>
      <c r="P48" s="221">
        <v>0</v>
      </c>
      <c r="Q48" s="221">
        <f>ROUND(E48*P48,5)</f>
        <v>0</v>
      </c>
      <c r="R48" s="221"/>
      <c r="S48" s="221"/>
      <c r="T48" s="222">
        <v>1.1819999999999999</v>
      </c>
      <c r="U48" s="221">
        <f>ROUND(E48*T48,2)</f>
        <v>1.18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112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38</v>
      </c>
      <c r="B49" s="218" t="s">
        <v>186</v>
      </c>
      <c r="C49" s="261" t="s">
        <v>187</v>
      </c>
      <c r="D49" s="220" t="s">
        <v>171</v>
      </c>
      <c r="E49" s="226">
        <v>4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0.32906000000000002</v>
      </c>
      <c r="O49" s="221">
        <f>ROUND(E49*N49,5)</f>
        <v>1.3162400000000001</v>
      </c>
      <c r="P49" s="221">
        <v>0</v>
      </c>
      <c r="Q49" s="221">
        <f>ROUND(E49*P49,5)</f>
        <v>0</v>
      </c>
      <c r="R49" s="221"/>
      <c r="S49" s="221"/>
      <c r="T49" s="222">
        <v>1.1819999999999999</v>
      </c>
      <c r="U49" s="221">
        <f>ROUND(E49*T49,2)</f>
        <v>4.7300000000000004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112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39</v>
      </c>
      <c r="B50" s="218" t="s">
        <v>188</v>
      </c>
      <c r="C50" s="261" t="s">
        <v>189</v>
      </c>
      <c r="D50" s="220" t="s">
        <v>171</v>
      </c>
      <c r="E50" s="226">
        <v>2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1.8499999999999999E-2</v>
      </c>
      <c r="O50" s="221">
        <f>ROUND(E50*N50,5)</f>
        <v>3.6999999999999998E-2</v>
      </c>
      <c r="P50" s="221">
        <v>0</v>
      </c>
      <c r="Q50" s="221">
        <f>ROUND(E50*P50,5)</f>
        <v>0</v>
      </c>
      <c r="R50" s="221"/>
      <c r="S50" s="221"/>
      <c r="T50" s="222">
        <v>0</v>
      </c>
      <c r="U50" s="221">
        <f>ROUND(E50*T50,2)</f>
        <v>0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156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12">
        <v>40</v>
      </c>
      <c r="B51" s="218" t="s">
        <v>190</v>
      </c>
      <c r="C51" s="261" t="s">
        <v>191</v>
      </c>
      <c r="D51" s="220" t="s">
        <v>171</v>
      </c>
      <c r="E51" s="226">
        <v>1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3.95E-2</v>
      </c>
      <c r="O51" s="221">
        <f>ROUND(E51*N51,5)</f>
        <v>3.95E-2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156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>
        <v>41</v>
      </c>
      <c r="B52" s="218" t="s">
        <v>192</v>
      </c>
      <c r="C52" s="261" t="s">
        <v>193</v>
      </c>
      <c r="D52" s="220" t="s">
        <v>171</v>
      </c>
      <c r="E52" s="226">
        <v>2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4.8599999999999997E-2</v>
      </c>
      <c r="O52" s="221">
        <f>ROUND(E52*N52,5)</f>
        <v>9.7199999999999995E-2</v>
      </c>
      <c r="P52" s="221">
        <v>0</v>
      </c>
      <c r="Q52" s="221">
        <f>ROUND(E52*P52,5)</f>
        <v>0</v>
      </c>
      <c r="R52" s="221"/>
      <c r="S52" s="221"/>
      <c r="T52" s="222">
        <v>0</v>
      </c>
      <c r="U52" s="221">
        <f>ROUND(E52*T52,2)</f>
        <v>0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156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12">
        <v>42</v>
      </c>
      <c r="B53" s="218" t="s">
        <v>194</v>
      </c>
      <c r="C53" s="261" t="s">
        <v>195</v>
      </c>
      <c r="D53" s="220" t="s">
        <v>171</v>
      </c>
      <c r="E53" s="226">
        <v>1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6.7500000000000004E-2</v>
      </c>
      <c r="O53" s="221">
        <f>ROUND(E53*N53,5)</f>
        <v>6.7500000000000004E-2</v>
      </c>
      <c r="P53" s="221">
        <v>0</v>
      </c>
      <c r="Q53" s="221">
        <f>ROUND(E53*P53,5)</f>
        <v>0</v>
      </c>
      <c r="R53" s="221"/>
      <c r="S53" s="221"/>
      <c r="T53" s="222">
        <v>0</v>
      </c>
      <c r="U53" s="221">
        <f>ROUND(E53*T53,2)</f>
        <v>0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156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12">
        <v>43</v>
      </c>
      <c r="B54" s="218" t="s">
        <v>196</v>
      </c>
      <c r="C54" s="261" t="s">
        <v>197</v>
      </c>
      <c r="D54" s="220" t="s">
        <v>171</v>
      </c>
      <c r="E54" s="226">
        <v>1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1.49E-2</v>
      </c>
      <c r="O54" s="221">
        <f>ROUND(E54*N54,5)</f>
        <v>1.49E-2</v>
      </c>
      <c r="P54" s="221">
        <v>0</v>
      </c>
      <c r="Q54" s="221">
        <f>ROUND(E54*P54,5)</f>
        <v>0</v>
      </c>
      <c r="R54" s="221"/>
      <c r="S54" s="221"/>
      <c r="T54" s="222">
        <v>0</v>
      </c>
      <c r="U54" s="221">
        <f>ROUND(E54*T54,2)</f>
        <v>0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156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44</v>
      </c>
      <c r="B55" s="218" t="s">
        <v>198</v>
      </c>
      <c r="C55" s="261" t="s">
        <v>199</v>
      </c>
      <c r="D55" s="220" t="s">
        <v>171</v>
      </c>
      <c r="E55" s="226">
        <v>1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1.2200000000000001E-2</v>
      </c>
      <c r="O55" s="221">
        <f>ROUND(E55*N55,5)</f>
        <v>1.2200000000000001E-2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156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45</v>
      </c>
      <c r="B56" s="218" t="s">
        <v>200</v>
      </c>
      <c r="C56" s="261" t="s">
        <v>201</v>
      </c>
      <c r="D56" s="220" t="s">
        <v>202</v>
      </c>
      <c r="E56" s="226">
        <v>2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112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46</v>
      </c>
      <c r="B57" s="218" t="s">
        <v>200</v>
      </c>
      <c r="C57" s="261" t="s">
        <v>203</v>
      </c>
      <c r="D57" s="220" t="s">
        <v>202</v>
      </c>
      <c r="E57" s="226">
        <v>1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112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47</v>
      </c>
      <c r="B58" s="218" t="s">
        <v>200</v>
      </c>
      <c r="C58" s="261" t="s">
        <v>204</v>
      </c>
      <c r="D58" s="220" t="s">
        <v>202</v>
      </c>
      <c r="E58" s="226">
        <v>2</v>
      </c>
      <c r="F58" s="228">
        <f>H58+J58</f>
        <v>0</v>
      </c>
      <c r="G58" s="229">
        <f>ROUND(E58*F58,2)</f>
        <v>0</v>
      </c>
      <c r="H58" s="229"/>
      <c r="I58" s="229">
        <f>ROUND(E58*H58,2)</f>
        <v>0</v>
      </c>
      <c r="J58" s="229"/>
      <c r="K58" s="229">
        <f>ROUND(E58*J58,2)</f>
        <v>0</v>
      </c>
      <c r="L58" s="229">
        <v>21</v>
      </c>
      <c r="M58" s="229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112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48</v>
      </c>
      <c r="B59" s="218" t="s">
        <v>200</v>
      </c>
      <c r="C59" s="261" t="s">
        <v>205</v>
      </c>
      <c r="D59" s="220" t="s">
        <v>202</v>
      </c>
      <c r="E59" s="226">
        <v>1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21</v>
      </c>
      <c r="M59" s="229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0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112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49</v>
      </c>
      <c r="B60" s="218" t="s">
        <v>200</v>
      </c>
      <c r="C60" s="261" t="s">
        <v>206</v>
      </c>
      <c r="D60" s="220" t="s">
        <v>202</v>
      </c>
      <c r="E60" s="226">
        <v>8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21</v>
      </c>
      <c r="M60" s="229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112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50</v>
      </c>
      <c r="B61" s="218" t="s">
        <v>200</v>
      </c>
      <c r="C61" s="261" t="s">
        <v>207</v>
      </c>
      <c r="D61" s="220" t="s">
        <v>202</v>
      </c>
      <c r="E61" s="226">
        <v>2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0</v>
      </c>
      <c r="O61" s="221">
        <f>ROUND(E61*N61,5)</f>
        <v>0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112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51</v>
      </c>
      <c r="B62" s="218" t="s">
        <v>200</v>
      </c>
      <c r="C62" s="261" t="s">
        <v>208</v>
      </c>
      <c r="D62" s="220" t="s">
        <v>202</v>
      </c>
      <c r="E62" s="226">
        <v>88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112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52</v>
      </c>
      <c r="B63" s="218" t="s">
        <v>200</v>
      </c>
      <c r="C63" s="261" t="s">
        <v>209</v>
      </c>
      <c r="D63" s="220" t="s">
        <v>202</v>
      </c>
      <c r="E63" s="226">
        <v>88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21</v>
      </c>
      <c r="M63" s="229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112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12">
        <v>53</v>
      </c>
      <c r="B64" s="218" t="s">
        <v>200</v>
      </c>
      <c r="C64" s="261" t="s">
        <v>210</v>
      </c>
      <c r="D64" s="220" t="s">
        <v>202</v>
      </c>
      <c r="E64" s="226">
        <v>2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112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54</v>
      </c>
      <c r="B65" s="218" t="s">
        <v>200</v>
      </c>
      <c r="C65" s="261" t="s">
        <v>211</v>
      </c>
      <c r="D65" s="220" t="s">
        <v>115</v>
      </c>
      <c r="E65" s="226">
        <v>74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21</v>
      </c>
      <c r="M65" s="229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0</v>
      </c>
      <c r="U65" s="221">
        <f>ROUND(E65*T65,2)</f>
        <v>0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112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55</v>
      </c>
      <c r="B66" s="218" t="s">
        <v>212</v>
      </c>
      <c r="C66" s="261" t="s">
        <v>213</v>
      </c>
      <c r="D66" s="220" t="s">
        <v>115</v>
      </c>
      <c r="E66" s="226">
        <v>74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21</v>
      </c>
      <c r="M66" s="229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2.5999999999999999E-2</v>
      </c>
      <c r="U66" s="221">
        <f>ROUND(E66*T66,2)</f>
        <v>1.92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112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56</v>
      </c>
      <c r="B67" s="218" t="s">
        <v>214</v>
      </c>
      <c r="C67" s="261" t="s">
        <v>215</v>
      </c>
      <c r="D67" s="220" t="s">
        <v>115</v>
      </c>
      <c r="E67" s="226">
        <v>74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5.0000000000000002E-5</v>
      </c>
      <c r="O67" s="221">
        <f>ROUND(E67*N67,5)</f>
        <v>3.7000000000000002E-3</v>
      </c>
      <c r="P67" s="221">
        <v>0</v>
      </c>
      <c r="Q67" s="221">
        <f>ROUND(E67*P67,5)</f>
        <v>0</v>
      </c>
      <c r="R67" s="221"/>
      <c r="S67" s="221"/>
      <c r="T67" s="222">
        <v>3.4000000000000002E-2</v>
      </c>
      <c r="U67" s="221">
        <f>ROUND(E67*T67,2)</f>
        <v>2.52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112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57</v>
      </c>
      <c r="B68" s="218" t="s">
        <v>200</v>
      </c>
      <c r="C68" s="261" t="s">
        <v>216</v>
      </c>
      <c r="D68" s="220" t="s">
        <v>217</v>
      </c>
      <c r="E68" s="226">
        <v>1</v>
      </c>
      <c r="F68" s="228">
        <f>H68+J68</f>
        <v>0</v>
      </c>
      <c r="G68" s="229">
        <f>ROUND(E68*F68,2)</f>
        <v>0</v>
      </c>
      <c r="H68" s="229"/>
      <c r="I68" s="229">
        <f>ROUND(E68*H68,2)</f>
        <v>0</v>
      </c>
      <c r="J68" s="229"/>
      <c r="K68" s="229">
        <f>ROUND(E68*J68,2)</f>
        <v>0</v>
      </c>
      <c r="L68" s="229">
        <v>21</v>
      </c>
      <c r="M68" s="229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</v>
      </c>
      <c r="U68" s="221">
        <f>ROUND(E68*T68,2)</f>
        <v>0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112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213" t="s">
        <v>107</v>
      </c>
      <c r="B69" s="219" t="s">
        <v>68</v>
      </c>
      <c r="C69" s="262" t="s">
        <v>69</v>
      </c>
      <c r="D69" s="223"/>
      <c r="E69" s="227"/>
      <c r="F69" s="230"/>
      <c r="G69" s="230">
        <f>SUMIF(AE70:AE70,"&lt;&gt;NOR",G70:G70)</f>
        <v>0</v>
      </c>
      <c r="H69" s="230"/>
      <c r="I69" s="230">
        <f>SUM(I70:I70)</f>
        <v>0</v>
      </c>
      <c r="J69" s="230"/>
      <c r="K69" s="230">
        <f>SUM(K70:K70)</f>
        <v>0</v>
      </c>
      <c r="L69" s="230"/>
      <c r="M69" s="230">
        <f>SUM(M70:M70)</f>
        <v>0</v>
      </c>
      <c r="N69" s="224"/>
      <c r="O69" s="224">
        <f>SUM(O70:O70)</f>
        <v>2.2559999999999998</v>
      </c>
      <c r="P69" s="224"/>
      <c r="Q69" s="224">
        <f>SUM(Q70:Q70)</f>
        <v>0</v>
      </c>
      <c r="R69" s="224"/>
      <c r="S69" s="224"/>
      <c r="T69" s="225"/>
      <c r="U69" s="224">
        <f>SUM(U70:U70)</f>
        <v>3.26</v>
      </c>
      <c r="AE69" t="s">
        <v>108</v>
      </c>
    </row>
    <row r="70" spans="1:60" ht="22.5" outlineLevel="1" x14ac:dyDescent="0.2">
      <c r="A70" s="212">
        <v>58</v>
      </c>
      <c r="B70" s="218" t="s">
        <v>218</v>
      </c>
      <c r="C70" s="261" t="s">
        <v>219</v>
      </c>
      <c r="D70" s="220" t="s">
        <v>115</v>
      </c>
      <c r="E70" s="226">
        <v>12</v>
      </c>
      <c r="F70" s="228">
        <f>H70+J70</f>
        <v>0</v>
      </c>
      <c r="G70" s="229">
        <f>ROUND(E70*F70,2)</f>
        <v>0</v>
      </c>
      <c r="H70" s="229"/>
      <c r="I70" s="229">
        <f>ROUND(E70*H70,2)</f>
        <v>0</v>
      </c>
      <c r="J70" s="229"/>
      <c r="K70" s="229">
        <f>ROUND(E70*J70,2)</f>
        <v>0</v>
      </c>
      <c r="L70" s="229">
        <v>21</v>
      </c>
      <c r="M70" s="229">
        <f>G70*(1+L70/100)</f>
        <v>0</v>
      </c>
      <c r="N70" s="221">
        <v>0.188</v>
      </c>
      <c r="O70" s="221">
        <f>ROUND(E70*N70,5)</f>
        <v>2.2559999999999998</v>
      </c>
      <c r="P70" s="221">
        <v>0</v>
      </c>
      <c r="Q70" s="221">
        <f>ROUND(E70*P70,5)</f>
        <v>0</v>
      </c>
      <c r="R70" s="221"/>
      <c r="S70" s="221"/>
      <c r="T70" s="222">
        <v>0.27200000000000002</v>
      </c>
      <c r="U70" s="221">
        <f>ROUND(E70*T70,2)</f>
        <v>3.26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112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x14ac:dyDescent="0.2">
      <c r="A71" s="213" t="s">
        <v>107</v>
      </c>
      <c r="B71" s="219" t="s">
        <v>70</v>
      </c>
      <c r="C71" s="262" t="s">
        <v>71</v>
      </c>
      <c r="D71" s="223"/>
      <c r="E71" s="227"/>
      <c r="F71" s="230"/>
      <c r="G71" s="230">
        <f>SUMIF(AE72:AE73,"&lt;&gt;NOR",G72:G73)</f>
        <v>0</v>
      </c>
      <c r="H71" s="230"/>
      <c r="I71" s="230">
        <f>SUM(I72:I73)</f>
        <v>0</v>
      </c>
      <c r="J71" s="230"/>
      <c r="K71" s="230">
        <f>SUM(K72:K73)</f>
        <v>0</v>
      </c>
      <c r="L71" s="230"/>
      <c r="M71" s="230">
        <f>SUM(M72:M73)</f>
        <v>0</v>
      </c>
      <c r="N71" s="224"/>
      <c r="O71" s="224">
        <f>SUM(O72:O73)</f>
        <v>0</v>
      </c>
      <c r="P71" s="224"/>
      <c r="Q71" s="224">
        <f>SUM(Q72:Q73)</f>
        <v>0</v>
      </c>
      <c r="R71" s="224"/>
      <c r="S71" s="224"/>
      <c r="T71" s="225"/>
      <c r="U71" s="224">
        <f>SUM(U72:U73)</f>
        <v>0</v>
      </c>
      <c r="AE71" t="s">
        <v>108</v>
      </c>
    </row>
    <row r="72" spans="1:60" outlineLevel="1" x14ac:dyDescent="0.2">
      <c r="A72" s="212">
        <v>59</v>
      </c>
      <c r="B72" s="218" t="s">
        <v>200</v>
      </c>
      <c r="C72" s="261" t="s">
        <v>220</v>
      </c>
      <c r="D72" s="220" t="s">
        <v>217</v>
      </c>
      <c r="E72" s="226">
        <v>1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112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>
        <v>60</v>
      </c>
      <c r="B73" s="218" t="s">
        <v>200</v>
      </c>
      <c r="C73" s="261" t="s">
        <v>221</v>
      </c>
      <c r="D73" s="220" t="s">
        <v>217</v>
      </c>
      <c r="E73" s="226">
        <v>1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112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x14ac:dyDescent="0.2">
      <c r="A74" s="213" t="s">
        <v>107</v>
      </c>
      <c r="B74" s="219" t="s">
        <v>72</v>
      </c>
      <c r="C74" s="262" t="s">
        <v>73</v>
      </c>
      <c r="D74" s="223"/>
      <c r="E74" s="227"/>
      <c r="F74" s="230"/>
      <c r="G74" s="230">
        <f>SUMIF(AE75:AE75,"&lt;&gt;NOR",G75:G75)</f>
        <v>0</v>
      </c>
      <c r="H74" s="230"/>
      <c r="I74" s="230">
        <f>SUM(I75:I75)</f>
        <v>0</v>
      </c>
      <c r="J74" s="230"/>
      <c r="K74" s="230">
        <f>SUM(K75:K75)</f>
        <v>0</v>
      </c>
      <c r="L74" s="230"/>
      <c r="M74" s="230">
        <f>SUM(M75:M75)</f>
        <v>0</v>
      </c>
      <c r="N74" s="224"/>
      <c r="O74" s="224">
        <f>SUM(O75:O75)</f>
        <v>0</v>
      </c>
      <c r="P74" s="224"/>
      <c r="Q74" s="224">
        <f>SUM(Q75:Q75)</f>
        <v>8.7999999999999995E-2</v>
      </c>
      <c r="R74" s="224"/>
      <c r="S74" s="224"/>
      <c r="T74" s="225"/>
      <c r="U74" s="224">
        <f>SUM(U75:U75)</f>
        <v>0.95</v>
      </c>
      <c r="AE74" t="s">
        <v>108</v>
      </c>
    </row>
    <row r="75" spans="1:60" outlineLevel="1" x14ac:dyDescent="0.2">
      <c r="A75" s="212">
        <v>61</v>
      </c>
      <c r="B75" s="218" t="s">
        <v>222</v>
      </c>
      <c r="C75" s="261" t="s">
        <v>223</v>
      </c>
      <c r="D75" s="220" t="s">
        <v>111</v>
      </c>
      <c r="E75" s="226">
        <v>0.5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0</v>
      </c>
      <c r="O75" s="221">
        <f>ROUND(E75*N75,5)</f>
        <v>0</v>
      </c>
      <c r="P75" s="221">
        <v>0.17599999999999999</v>
      </c>
      <c r="Q75" s="221">
        <f>ROUND(E75*P75,5)</f>
        <v>8.7999999999999995E-2</v>
      </c>
      <c r="R75" s="221"/>
      <c r="S75" s="221"/>
      <c r="T75" s="222">
        <v>1.899</v>
      </c>
      <c r="U75" s="221">
        <f>ROUND(E75*T75,2)</f>
        <v>0.95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112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x14ac:dyDescent="0.2">
      <c r="A76" s="213" t="s">
        <v>107</v>
      </c>
      <c r="B76" s="219" t="s">
        <v>74</v>
      </c>
      <c r="C76" s="262" t="s">
        <v>75</v>
      </c>
      <c r="D76" s="223"/>
      <c r="E76" s="227"/>
      <c r="F76" s="230"/>
      <c r="G76" s="230">
        <f>SUMIF(AE77:AE78,"&lt;&gt;NOR",G77:G78)</f>
        <v>0</v>
      </c>
      <c r="H76" s="230"/>
      <c r="I76" s="230">
        <f>SUM(I77:I78)</f>
        <v>0</v>
      </c>
      <c r="J76" s="230"/>
      <c r="K76" s="230">
        <f>SUM(K77:K78)</f>
        <v>0</v>
      </c>
      <c r="L76" s="230"/>
      <c r="M76" s="230">
        <f>SUM(M77:M78)</f>
        <v>0</v>
      </c>
      <c r="N76" s="224"/>
      <c r="O76" s="224">
        <f>SUM(O77:O78)</f>
        <v>0</v>
      </c>
      <c r="P76" s="224"/>
      <c r="Q76" s="224">
        <f>SUM(Q77:Q78)</f>
        <v>0</v>
      </c>
      <c r="R76" s="224"/>
      <c r="S76" s="224"/>
      <c r="T76" s="225"/>
      <c r="U76" s="224">
        <f>SUM(U77:U78)</f>
        <v>4.66</v>
      </c>
      <c r="AE76" t="s">
        <v>108</v>
      </c>
    </row>
    <row r="77" spans="1:60" outlineLevel="1" x14ac:dyDescent="0.2">
      <c r="A77" s="212">
        <v>62</v>
      </c>
      <c r="B77" s="218" t="s">
        <v>224</v>
      </c>
      <c r="C77" s="261" t="s">
        <v>225</v>
      </c>
      <c r="D77" s="220" t="s">
        <v>111</v>
      </c>
      <c r="E77" s="226">
        <v>28.5</v>
      </c>
      <c r="F77" s="228">
        <f>H77+J77</f>
        <v>0</v>
      </c>
      <c r="G77" s="229">
        <f>ROUND(E77*F77,2)</f>
        <v>0</v>
      </c>
      <c r="H77" s="229"/>
      <c r="I77" s="229">
        <f>ROUND(E77*H77,2)</f>
        <v>0</v>
      </c>
      <c r="J77" s="229"/>
      <c r="K77" s="229">
        <f>ROUND(E77*J77,2)</f>
        <v>0</v>
      </c>
      <c r="L77" s="229">
        <v>21</v>
      </c>
      <c r="M77" s="229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0.115</v>
      </c>
      <c r="U77" s="221">
        <f>ROUND(E77*T77,2)</f>
        <v>3.28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112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63</v>
      </c>
      <c r="B78" s="218" t="s">
        <v>224</v>
      </c>
      <c r="C78" s="261" t="s">
        <v>225</v>
      </c>
      <c r="D78" s="220" t="s">
        <v>111</v>
      </c>
      <c r="E78" s="226">
        <v>12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21</v>
      </c>
      <c r="M78" s="229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0.115</v>
      </c>
      <c r="U78" s="221">
        <f>ROUND(E78*T78,2)</f>
        <v>1.38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112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x14ac:dyDescent="0.2">
      <c r="A79" s="213" t="s">
        <v>107</v>
      </c>
      <c r="B79" s="219" t="s">
        <v>76</v>
      </c>
      <c r="C79" s="262" t="s">
        <v>77</v>
      </c>
      <c r="D79" s="223"/>
      <c r="E79" s="227"/>
      <c r="F79" s="230"/>
      <c r="G79" s="230">
        <f>SUMIF(AE80:AE80,"&lt;&gt;NOR",G80:G80)</f>
        <v>0</v>
      </c>
      <c r="H79" s="230"/>
      <c r="I79" s="230">
        <f>SUM(I80:I80)</f>
        <v>0</v>
      </c>
      <c r="J79" s="230"/>
      <c r="K79" s="230">
        <f>SUM(K80:K80)</f>
        <v>0</v>
      </c>
      <c r="L79" s="230"/>
      <c r="M79" s="230">
        <f>SUM(M80:M80)</f>
        <v>0</v>
      </c>
      <c r="N79" s="224"/>
      <c r="O79" s="224">
        <f>SUM(O80:O80)</f>
        <v>0</v>
      </c>
      <c r="P79" s="224"/>
      <c r="Q79" s="224">
        <f>SUM(Q80:Q80)</f>
        <v>0</v>
      </c>
      <c r="R79" s="224"/>
      <c r="S79" s="224"/>
      <c r="T79" s="225"/>
      <c r="U79" s="224">
        <f>SUM(U80:U80)</f>
        <v>33.81</v>
      </c>
      <c r="AE79" t="s">
        <v>108</v>
      </c>
    </row>
    <row r="80" spans="1:60" ht="22.5" outlineLevel="1" x14ac:dyDescent="0.2">
      <c r="A80" s="212">
        <v>64</v>
      </c>
      <c r="B80" s="218" t="s">
        <v>226</v>
      </c>
      <c r="C80" s="261" t="s">
        <v>227</v>
      </c>
      <c r="D80" s="220" t="s">
        <v>228</v>
      </c>
      <c r="E80" s="226">
        <v>159.84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21</v>
      </c>
      <c r="M80" s="229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0.21149999999999999</v>
      </c>
      <c r="U80" s="221">
        <f>ROUND(E80*T80,2)</f>
        <v>33.81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112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x14ac:dyDescent="0.2">
      <c r="A81" s="213" t="s">
        <v>107</v>
      </c>
      <c r="B81" s="219" t="s">
        <v>78</v>
      </c>
      <c r="C81" s="262" t="s">
        <v>79</v>
      </c>
      <c r="D81" s="223"/>
      <c r="E81" s="227"/>
      <c r="F81" s="230"/>
      <c r="G81" s="230">
        <f>SUMIF(AE82:AE82,"&lt;&gt;NOR",G82:G82)</f>
        <v>0</v>
      </c>
      <c r="H81" s="230"/>
      <c r="I81" s="230">
        <f>SUM(I82:I82)</f>
        <v>0</v>
      </c>
      <c r="J81" s="230"/>
      <c r="K81" s="230">
        <f>SUM(K82:K82)</f>
        <v>0</v>
      </c>
      <c r="L81" s="230"/>
      <c r="M81" s="230">
        <f>SUM(M82:M82)</f>
        <v>0</v>
      </c>
      <c r="N81" s="224"/>
      <c r="O81" s="224">
        <f>SUM(O82:O82)</f>
        <v>7.3999999999999999E-4</v>
      </c>
      <c r="P81" s="224"/>
      <c r="Q81" s="224">
        <f>SUM(Q82:Q82)</f>
        <v>0</v>
      </c>
      <c r="R81" s="224"/>
      <c r="S81" s="224"/>
      <c r="T81" s="225"/>
      <c r="U81" s="224">
        <f>SUM(U82:U82)</f>
        <v>4.59</v>
      </c>
      <c r="AE81" t="s">
        <v>108</v>
      </c>
    </row>
    <row r="82" spans="1:60" ht="22.5" outlineLevel="1" x14ac:dyDescent="0.2">
      <c r="A82" s="239">
        <v>65</v>
      </c>
      <c r="B82" s="240" t="s">
        <v>229</v>
      </c>
      <c r="C82" s="263" t="s">
        <v>230</v>
      </c>
      <c r="D82" s="241" t="s">
        <v>115</v>
      </c>
      <c r="E82" s="242">
        <v>74</v>
      </c>
      <c r="F82" s="243">
        <f>H82+J82</f>
        <v>0</v>
      </c>
      <c r="G82" s="244">
        <f>ROUND(E82*F82,2)</f>
        <v>0</v>
      </c>
      <c r="H82" s="244"/>
      <c r="I82" s="244">
        <f>ROUND(E82*H82,2)</f>
        <v>0</v>
      </c>
      <c r="J82" s="244"/>
      <c r="K82" s="244">
        <f>ROUND(E82*J82,2)</f>
        <v>0</v>
      </c>
      <c r="L82" s="244">
        <v>21</v>
      </c>
      <c r="M82" s="244">
        <f>G82*(1+L82/100)</f>
        <v>0</v>
      </c>
      <c r="N82" s="245">
        <v>1.0000000000000001E-5</v>
      </c>
      <c r="O82" s="245">
        <f>ROUND(E82*N82,5)</f>
        <v>7.3999999999999999E-4</v>
      </c>
      <c r="P82" s="245">
        <v>0</v>
      </c>
      <c r="Q82" s="245">
        <f>ROUND(E82*P82,5)</f>
        <v>0</v>
      </c>
      <c r="R82" s="245"/>
      <c r="S82" s="245"/>
      <c r="T82" s="246">
        <v>6.2E-2</v>
      </c>
      <c r="U82" s="245">
        <f>ROUND(E82*T82,2)</f>
        <v>4.59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112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6"/>
      <c r="B83" s="7" t="s">
        <v>231</v>
      </c>
      <c r="C83" s="264" t="s">
        <v>231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C83">
        <v>12</v>
      </c>
      <c r="AD83">
        <v>21</v>
      </c>
    </row>
    <row r="84" spans="1:60" x14ac:dyDescent="0.2">
      <c r="A84" s="247"/>
      <c r="B84" s="248" t="s">
        <v>28</v>
      </c>
      <c r="C84" s="265" t="s">
        <v>231</v>
      </c>
      <c r="D84" s="249"/>
      <c r="E84" s="249"/>
      <c r="F84" s="249"/>
      <c r="G84" s="260">
        <f>G8+G31+G33+G36+G69+G71+G74+G76+G79+G81</f>
        <v>0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C84">
        <f>SUMIF(L7:L82,AC83,G7:G82)</f>
        <v>0</v>
      </c>
      <c r="AD84">
        <f>SUMIF(L7:L82,AD83,G7:G82)</f>
        <v>0</v>
      </c>
      <c r="AE84" t="s">
        <v>232</v>
      </c>
    </row>
    <row r="85" spans="1:60" x14ac:dyDescent="0.2">
      <c r="A85" s="6"/>
      <c r="B85" s="7" t="s">
        <v>231</v>
      </c>
      <c r="C85" s="264" t="s">
        <v>231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60" x14ac:dyDescent="0.2">
      <c r="A86" s="6"/>
      <c r="B86" s="7" t="s">
        <v>231</v>
      </c>
      <c r="C86" s="264" t="s">
        <v>231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60" x14ac:dyDescent="0.2">
      <c r="A87" s="250" t="s">
        <v>233</v>
      </c>
      <c r="B87" s="250"/>
      <c r="C87" s="26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">
      <c r="A88" s="251"/>
      <c r="B88" s="252"/>
      <c r="C88" s="267"/>
      <c r="D88" s="252"/>
      <c r="E88" s="252"/>
      <c r="F88" s="252"/>
      <c r="G88" s="253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E88" t="s">
        <v>234</v>
      </c>
    </row>
    <row r="89" spans="1:60" x14ac:dyDescent="0.2">
      <c r="A89" s="254"/>
      <c r="B89" s="255"/>
      <c r="C89" s="268"/>
      <c r="D89" s="255"/>
      <c r="E89" s="255"/>
      <c r="F89" s="255"/>
      <c r="G89" s="25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254"/>
      <c r="B90" s="255"/>
      <c r="C90" s="268"/>
      <c r="D90" s="255"/>
      <c r="E90" s="255"/>
      <c r="F90" s="255"/>
      <c r="G90" s="25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4"/>
      <c r="B91" s="255"/>
      <c r="C91" s="268"/>
      <c r="D91" s="255"/>
      <c r="E91" s="255"/>
      <c r="F91" s="255"/>
      <c r="G91" s="25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7"/>
      <c r="B92" s="258"/>
      <c r="C92" s="269"/>
      <c r="D92" s="258"/>
      <c r="E92" s="258"/>
      <c r="F92" s="258"/>
      <c r="G92" s="259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6"/>
      <c r="B93" s="7" t="s">
        <v>231</v>
      </c>
      <c r="C93" s="264" t="s">
        <v>231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C94" s="270"/>
      <c r="AE94" t="s">
        <v>235</v>
      </c>
    </row>
  </sheetData>
  <mergeCells count="6">
    <mergeCell ref="A1:G1"/>
    <mergeCell ref="C2:G2"/>
    <mergeCell ref="C3:G3"/>
    <mergeCell ref="C4:G4"/>
    <mergeCell ref="A87:C87"/>
    <mergeCell ref="A88:G92"/>
  </mergeCells>
  <pageMargins left="0.39370078740157499" right="0.19685039370078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Mrhálek Jaroslav (220210)</dc:creator>
  <cp:lastModifiedBy>Mrhálek Jaroslav (220210)</cp:lastModifiedBy>
  <cp:lastPrinted>2014-02-28T09:52:57Z</cp:lastPrinted>
  <dcterms:created xsi:type="dcterms:W3CDTF">2009-04-08T07:15:50Z</dcterms:created>
  <dcterms:modified xsi:type="dcterms:W3CDTF">2024-02-27T07:31:11Z</dcterms:modified>
</cp:coreProperties>
</file>