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J\Desktop\"/>
    </mc:Choice>
  </mc:AlternateContent>
  <xr:revisionPtr revIDLastSave="0" documentId="8_{3647D2D4-6D20-4AC8-AD35-3AA143A2B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Pol'!$A$1:$Y$411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410" i="12"/>
  <c r="BA408" i="12"/>
  <c r="BA403" i="12"/>
  <c r="BA398" i="12"/>
  <c r="BA395" i="12"/>
  <c r="BA393" i="12"/>
  <c r="BA391" i="12"/>
  <c r="BA388" i="12"/>
  <c r="BA386" i="12"/>
  <c r="BA319" i="12"/>
  <c r="BA192" i="12"/>
  <c r="BA81" i="12"/>
  <c r="BA78" i="12"/>
  <c r="G9" i="12"/>
  <c r="G8" i="12" s="1"/>
  <c r="I9" i="12"/>
  <c r="K9" i="12"/>
  <c r="K8" i="12" s="1"/>
  <c r="O9" i="12"/>
  <c r="O8" i="12" s="1"/>
  <c r="Q9" i="12"/>
  <c r="V9" i="12"/>
  <c r="V8" i="12" s="1"/>
  <c r="G13" i="12"/>
  <c r="I13" i="12"/>
  <c r="I8" i="12" s="1"/>
  <c r="K13" i="12"/>
  <c r="M13" i="12"/>
  <c r="O13" i="12"/>
  <c r="Q13" i="12"/>
  <c r="V13" i="12"/>
  <c r="G14" i="12"/>
  <c r="M14" i="12" s="1"/>
  <c r="I14" i="12"/>
  <c r="K14" i="12"/>
  <c r="O14" i="12"/>
  <c r="Q14" i="12"/>
  <c r="Q8" i="12" s="1"/>
  <c r="V14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4" i="12"/>
  <c r="I24" i="12"/>
  <c r="I23" i="12" s="1"/>
  <c r="K24" i="12"/>
  <c r="K23" i="12" s="1"/>
  <c r="M24" i="12"/>
  <c r="O24" i="12"/>
  <c r="Q24" i="12"/>
  <c r="Q23" i="12" s="1"/>
  <c r="V24" i="12"/>
  <c r="V23" i="12" s="1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40" i="12"/>
  <c r="M40" i="12" s="1"/>
  <c r="I40" i="12"/>
  <c r="K40" i="12"/>
  <c r="O40" i="12"/>
  <c r="O23" i="12" s="1"/>
  <c r="Q40" i="12"/>
  <c r="V40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7" i="12"/>
  <c r="M57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7" i="12"/>
  <c r="M67" i="12" s="1"/>
  <c r="M66" i="12" s="1"/>
  <c r="I67" i="12"/>
  <c r="I66" i="12" s="1"/>
  <c r="K67" i="12"/>
  <c r="K66" i="12" s="1"/>
  <c r="O67" i="12"/>
  <c r="O66" i="12" s="1"/>
  <c r="Q67" i="12"/>
  <c r="Q66" i="12" s="1"/>
  <c r="V67" i="12"/>
  <c r="V66" i="12" s="1"/>
  <c r="G70" i="12"/>
  <c r="I70" i="12"/>
  <c r="K70" i="12"/>
  <c r="M70" i="12"/>
  <c r="O70" i="12"/>
  <c r="Q70" i="12"/>
  <c r="V70" i="12"/>
  <c r="K71" i="12"/>
  <c r="V71" i="12"/>
  <c r="G72" i="12"/>
  <c r="G71" i="12" s="1"/>
  <c r="I72" i="12"/>
  <c r="I71" i="12" s="1"/>
  <c r="K72" i="12"/>
  <c r="M72" i="12"/>
  <c r="M71" i="12" s="1"/>
  <c r="O72" i="12"/>
  <c r="O71" i="12" s="1"/>
  <c r="Q72" i="12"/>
  <c r="Q71" i="12" s="1"/>
  <c r="V72" i="12"/>
  <c r="G75" i="12"/>
  <c r="I75" i="12"/>
  <c r="I74" i="12" s="1"/>
  <c r="K75" i="12"/>
  <c r="K74" i="12" s="1"/>
  <c r="M75" i="12"/>
  <c r="O75" i="12"/>
  <c r="Q75" i="12"/>
  <c r="Q74" i="12" s="1"/>
  <c r="V75" i="12"/>
  <c r="V74" i="12" s="1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G84" i="12"/>
  <c r="M84" i="12" s="1"/>
  <c r="I84" i="12"/>
  <c r="K84" i="12"/>
  <c r="O84" i="12"/>
  <c r="O74" i="12" s="1"/>
  <c r="Q84" i="12"/>
  <c r="V84" i="12"/>
  <c r="G89" i="12"/>
  <c r="G88" i="12" s="1"/>
  <c r="I89" i="12"/>
  <c r="K89" i="12"/>
  <c r="K88" i="12" s="1"/>
  <c r="M89" i="12"/>
  <c r="O89" i="12"/>
  <c r="O88" i="12" s="1"/>
  <c r="Q89" i="12"/>
  <c r="V89" i="12"/>
  <c r="V88" i="12" s="1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7" i="12"/>
  <c r="I97" i="12"/>
  <c r="I88" i="12" s="1"/>
  <c r="K97" i="12"/>
  <c r="M97" i="12"/>
  <c r="O97" i="12"/>
  <c r="Q97" i="12"/>
  <c r="Q88" i="12" s="1"/>
  <c r="V97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G103" i="12" s="1"/>
  <c r="I104" i="12"/>
  <c r="K104" i="12"/>
  <c r="K103" i="12" s="1"/>
  <c r="O104" i="12"/>
  <c r="O103" i="12" s="1"/>
  <c r="Q104" i="12"/>
  <c r="V104" i="12"/>
  <c r="V103" i="12" s="1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I109" i="12"/>
  <c r="I103" i="12" s="1"/>
  <c r="K109" i="12"/>
  <c r="M109" i="12"/>
  <c r="O109" i="12"/>
  <c r="Q109" i="12"/>
  <c r="Q103" i="12" s="1"/>
  <c r="V109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7" i="12"/>
  <c r="I137" i="12"/>
  <c r="K137" i="12"/>
  <c r="M137" i="12"/>
  <c r="O137" i="12"/>
  <c r="Q137" i="12"/>
  <c r="V137" i="12"/>
  <c r="G140" i="12"/>
  <c r="I140" i="12"/>
  <c r="K140" i="12"/>
  <c r="M140" i="12"/>
  <c r="O140" i="12"/>
  <c r="Q140" i="12"/>
  <c r="V140" i="12"/>
  <c r="G143" i="12"/>
  <c r="M143" i="12" s="1"/>
  <c r="I143" i="12"/>
  <c r="K143" i="12"/>
  <c r="O143" i="12"/>
  <c r="Q143" i="12"/>
  <c r="V143" i="12"/>
  <c r="G148" i="12"/>
  <c r="I148" i="12"/>
  <c r="K148" i="12"/>
  <c r="M148" i="12"/>
  <c r="O148" i="12"/>
  <c r="Q148" i="12"/>
  <c r="V148" i="12"/>
  <c r="G154" i="12"/>
  <c r="I154" i="12"/>
  <c r="K154" i="12"/>
  <c r="M154" i="12"/>
  <c r="O154" i="12"/>
  <c r="Q154" i="12"/>
  <c r="V154" i="12"/>
  <c r="G157" i="12"/>
  <c r="I157" i="12"/>
  <c r="K157" i="12"/>
  <c r="M157" i="12"/>
  <c r="O157" i="12"/>
  <c r="Q157" i="12"/>
  <c r="V157" i="12"/>
  <c r="G161" i="12"/>
  <c r="M161" i="12" s="1"/>
  <c r="I161" i="12"/>
  <c r="K161" i="12"/>
  <c r="O161" i="12"/>
  <c r="Q161" i="12"/>
  <c r="V161" i="12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3" i="12"/>
  <c r="I173" i="12"/>
  <c r="K173" i="12"/>
  <c r="M173" i="12"/>
  <c r="O173" i="12"/>
  <c r="Q173" i="12"/>
  <c r="V173" i="12"/>
  <c r="G176" i="12"/>
  <c r="I176" i="12"/>
  <c r="I175" i="12" s="1"/>
  <c r="K176" i="12"/>
  <c r="K175" i="12" s="1"/>
  <c r="M176" i="12"/>
  <c r="O176" i="12"/>
  <c r="Q176" i="12"/>
  <c r="Q175" i="12" s="1"/>
  <c r="V176" i="12"/>
  <c r="V175" i="12" s="1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3" i="12"/>
  <c r="M183" i="12" s="1"/>
  <c r="I183" i="12"/>
  <c r="K183" i="12"/>
  <c r="O183" i="12"/>
  <c r="O175" i="12" s="1"/>
  <c r="Q183" i="12"/>
  <c r="V183" i="12"/>
  <c r="G186" i="12"/>
  <c r="I186" i="12"/>
  <c r="K186" i="12"/>
  <c r="M186" i="12"/>
  <c r="O186" i="12"/>
  <c r="Q186" i="12"/>
  <c r="V186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4" i="12"/>
  <c r="I194" i="12"/>
  <c r="K194" i="12"/>
  <c r="M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201" i="12"/>
  <c r="I201" i="12"/>
  <c r="I200" i="12" s="1"/>
  <c r="K201" i="12"/>
  <c r="K200" i="12" s="1"/>
  <c r="M201" i="12"/>
  <c r="O201" i="12"/>
  <c r="Q201" i="12"/>
  <c r="Q200" i="12" s="1"/>
  <c r="V201" i="12"/>
  <c r="V200" i="12" s="1"/>
  <c r="G202" i="12"/>
  <c r="M202" i="12" s="1"/>
  <c r="I202" i="12"/>
  <c r="K202" i="12"/>
  <c r="O202" i="12"/>
  <c r="Q202" i="12"/>
  <c r="V202" i="12"/>
  <c r="G203" i="12"/>
  <c r="I203" i="12"/>
  <c r="K203" i="12"/>
  <c r="M203" i="12"/>
  <c r="O203" i="12"/>
  <c r="Q203" i="12"/>
  <c r="V203" i="12"/>
  <c r="G207" i="12"/>
  <c r="M207" i="12" s="1"/>
  <c r="I207" i="12"/>
  <c r="K207" i="12"/>
  <c r="O207" i="12"/>
  <c r="O200" i="12" s="1"/>
  <c r="Q207" i="12"/>
  <c r="V207" i="12"/>
  <c r="G210" i="12"/>
  <c r="G209" i="12" s="1"/>
  <c r="I210" i="12"/>
  <c r="K210" i="12"/>
  <c r="K209" i="12" s="1"/>
  <c r="O210" i="12"/>
  <c r="O209" i="12" s="1"/>
  <c r="Q210" i="12"/>
  <c r="V210" i="12"/>
  <c r="V209" i="12" s="1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7" i="12"/>
  <c r="I217" i="12"/>
  <c r="I209" i="12" s="1"/>
  <c r="K217" i="12"/>
  <c r="M217" i="12"/>
  <c r="O217" i="12"/>
  <c r="Q217" i="12"/>
  <c r="Q209" i="12" s="1"/>
  <c r="V217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G231" i="12"/>
  <c r="M231" i="12" s="1"/>
  <c r="I231" i="12"/>
  <c r="K231" i="12"/>
  <c r="O231" i="12"/>
  <c r="Q231" i="12"/>
  <c r="V231" i="12"/>
  <c r="G234" i="12"/>
  <c r="I234" i="12"/>
  <c r="K234" i="12"/>
  <c r="M234" i="12"/>
  <c r="O234" i="12"/>
  <c r="Q234" i="12"/>
  <c r="V234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6" i="12"/>
  <c r="I246" i="12"/>
  <c r="K246" i="12"/>
  <c r="M246" i="12"/>
  <c r="O246" i="12"/>
  <c r="Q246" i="12"/>
  <c r="V246" i="12"/>
  <c r="G248" i="12"/>
  <c r="M248" i="12" s="1"/>
  <c r="I248" i="12"/>
  <c r="K248" i="12"/>
  <c r="O248" i="12"/>
  <c r="Q248" i="12"/>
  <c r="V248" i="12"/>
  <c r="G251" i="12"/>
  <c r="I251" i="12"/>
  <c r="K251" i="12"/>
  <c r="M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I255" i="12"/>
  <c r="K255" i="12"/>
  <c r="M255" i="12"/>
  <c r="O255" i="12"/>
  <c r="Q255" i="12"/>
  <c r="V255" i="12"/>
  <c r="G264" i="12"/>
  <c r="M264" i="12" s="1"/>
  <c r="I264" i="12"/>
  <c r="K264" i="12"/>
  <c r="O264" i="12"/>
  <c r="Q264" i="12"/>
  <c r="V264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8" i="12"/>
  <c r="I268" i="12"/>
  <c r="K268" i="12"/>
  <c r="M268" i="12"/>
  <c r="O268" i="12"/>
  <c r="Q268" i="12"/>
  <c r="V268" i="12"/>
  <c r="G272" i="12"/>
  <c r="M272" i="12" s="1"/>
  <c r="I272" i="12"/>
  <c r="K272" i="12"/>
  <c r="O272" i="12"/>
  <c r="Q272" i="12"/>
  <c r="V272" i="12"/>
  <c r="G275" i="12"/>
  <c r="M275" i="12" s="1"/>
  <c r="I275" i="12"/>
  <c r="I274" i="12" s="1"/>
  <c r="K275" i="12"/>
  <c r="K274" i="12" s="1"/>
  <c r="O275" i="12"/>
  <c r="O274" i="12" s="1"/>
  <c r="Q275" i="12"/>
  <c r="Q274" i="12" s="1"/>
  <c r="V275" i="12"/>
  <c r="V274" i="12" s="1"/>
  <c r="G277" i="12"/>
  <c r="I277" i="12"/>
  <c r="K277" i="12"/>
  <c r="M277" i="12"/>
  <c r="O277" i="12"/>
  <c r="Q277" i="12"/>
  <c r="V277" i="12"/>
  <c r="G278" i="12"/>
  <c r="I278" i="12"/>
  <c r="K278" i="12"/>
  <c r="M278" i="12"/>
  <c r="O278" i="12"/>
  <c r="Q278" i="12"/>
  <c r="V278" i="12"/>
  <c r="G280" i="12"/>
  <c r="I280" i="12"/>
  <c r="K280" i="12"/>
  <c r="M280" i="12"/>
  <c r="O280" i="12"/>
  <c r="Q280" i="12"/>
  <c r="V280" i="12"/>
  <c r="G284" i="12"/>
  <c r="M284" i="12" s="1"/>
  <c r="I284" i="12"/>
  <c r="K284" i="12"/>
  <c r="O284" i="12"/>
  <c r="Q284" i="12"/>
  <c r="V284" i="12"/>
  <c r="G288" i="12"/>
  <c r="I288" i="12"/>
  <c r="K288" i="12"/>
  <c r="M288" i="12"/>
  <c r="O288" i="12"/>
  <c r="Q288" i="12"/>
  <c r="V288" i="12"/>
  <c r="G289" i="12"/>
  <c r="I289" i="12"/>
  <c r="K289" i="12"/>
  <c r="M289" i="12"/>
  <c r="O289" i="12"/>
  <c r="Q289" i="12"/>
  <c r="V289" i="12"/>
  <c r="G293" i="12"/>
  <c r="I293" i="12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6" i="12"/>
  <c r="I296" i="12"/>
  <c r="K296" i="12"/>
  <c r="M296" i="12"/>
  <c r="O296" i="12"/>
  <c r="Q296" i="12"/>
  <c r="V296" i="12"/>
  <c r="G300" i="12"/>
  <c r="I300" i="12"/>
  <c r="K300" i="12"/>
  <c r="M300" i="12"/>
  <c r="O300" i="12"/>
  <c r="Q300" i="12"/>
  <c r="V300" i="12"/>
  <c r="G304" i="12"/>
  <c r="I304" i="12"/>
  <c r="K304" i="12"/>
  <c r="M304" i="12"/>
  <c r="O304" i="12"/>
  <c r="Q304" i="12"/>
  <c r="V304" i="12"/>
  <c r="G306" i="12"/>
  <c r="M306" i="12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I308" i="12"/>
  <c r="K308" i="12"/>
  <c r="M308" i="12"/>
  <c r="O308" i="12"/>
  <c r="Q308" i="12"/>
  <c r="V308" i="12"/>
  <c r="G310" i="12"/>
  <c r="I310" i="12"/>
  <c r="K310" i="12"/>
  <c r="M310" i="12"/>
  <c r="O310" i="12"/>
  <c r="Q310" i="12"/>
  <c r="V310" i="12"/>
  <c r="G312" i="12"/>
  <c r="M312" i="12" s="1"/>
  <c r="I312" i="12"/>
  <c r="K312" i="12"/>
  <c r="O312" i="12"/>
  <c r="Q312" i="12"/>
  <c r="V312" i="12"/>
  <c r="G313" i="12"/>
  <c r="I313" i="12"/>
  <c r="K313" i="12"/>
  <c r="M313" i="12"/>
  <c r="O313" i="12"/>
  <c r="Q313" i="12"/>
  <c r="V313" i="12"/>
  <c r="G315" i="12"/>
  <c r="I315" i="12"/>
  <c r="K315" i="12"/>
  <c r="M315" i="12"/>
  <c r="O315" i="12"/>
  <c r="Q315" i="12"/>
  <c r="V315" i="12"/>
  <c r="G316" i="12"/>
  <c r="I316" i="12"/>
  <c r="K316" i="12"/>
  <c r="M316" i="12"/>
  <c r="O316" i="12"/>
  <c r="Q316" i="12"/>
  <c r="V316" i="12"/>
  <c r="G318" i="12"/>
  <c r="M318" i="12" s="1"/>
  <c r="I318" i="12"/>
  <c r="K318" i="12"/>
  <c r="O318" i="12"/>
  <c r="Q318" i="12"/>
  <c r="V318" i="12"/>
  <c r="G320" i="12"/>
  <c r="I320" i="12"/>
  <c r="K320" i="12"/>
  <c r="M320" i="12"/>
  <c r="O320" i="12"/>
  <c r="Q320" i="12"/>
  <c r="V320" i="12"/>
  <c r="G323" i="12"/>
  <c r="I323" i="12"/>
  <c r="K323" i="12"/>
  <c r="M323" i="12"/>
  <c r="O323" i="12"/>
  <c r="Q323" i="12"/>
  <c r="V323" i="12"/>
  <c r="G324" i="12"/>
  <c r="I324" i="12"/>
  <c r="K324" i="12"/>
  <c r="M324" i="12"/>
  <c r="O324" i="12"/>
  <c r="Q324" i="12"/>
  <c r="V324" i="12"/>
  <c r="G326" i="12"/>
  <c r="M326" i="12" s="1"/>
  <c r="I326" i="12"/>
  <c r="K326" i="12"/>
  <c r="O326" i="12"/>
  <c r="Q326" i="12"/>
  <c r="V326" i="12"/>
  <c r="G327" i="12"/>
  <c r="I327" i="12"/>
  <c r="K327" i="12"/>
  <c r="M327" i="12"/>
  <c r="O327" i="12"/>
  <c r="Q327" i="12"/>
  <c r="V327" i="12"/>
  <c r="G328" i="12"/>
  <c r="I328" i="12"/>
  <c r="K328" i="12"/>
  <c r="M328" i="12"/>
  <c r="O328" i="12"/>
  <c r="Q328" i="12"/>
  <c r="V328" i="12"/>
  <c r="G329" i="12"/>
  <c r="I329" i="12"/>
  <c r="K329" i="12"/>
  <c r="M329" i="12"/>
  <c r="O329" i="12"/>
  <c r="Q329" i="12"/>
  <c r="V329" i="12"/>
  <c r="G333" i="12"/>
  <c r="M333" i="12" s="1"/>
  <c r="I333" i="12"/>
  <c r="K333" i="12"/>
  <c r="O333" i="12"/>
  <c r="Q333" i="12"/>
  <c r="V333" i="12"/>
  <c r="G336" i="12"/>
  <c r="G335" i="12" s="1"/>
  <c r="I336" i="12"/>
  <c r="K336" i="12"/>
  <c r="K335" i="12" s="1"/>
  <c r="M336" i="12"/>
  <c r="O336" i="12"/>
  <c r="O335" i="12" s="1"/>
  <c r="Q336" i="12"/>
  <c r="V336" i="12"/>
  <c r="V335" i="12" s="1"/>
  <c r="G338" i="12"/>
  <c r="I338" i="12"/>
  <c r="K338" i="12"/>
  <c r="M338" i="12"/>
  <c r="O338" i="12"/>
  <c r="Q338" i="12"/>
  <c r="V338" i="12"/>
  <c r="G339" i="12"/>
  <c r="M339" i="12" s="1"/>
  <c r="I339" i="12"/>
  <c r="K339" i="12"/>
  <c r="O339" i="12"/>
  <c r="Q339" i="12"/>
  <c r="V339" i="12"/>
  <c r="G341" i="12"/>
  <c r="I341" i="12"/>
  <c r="I335" i="12" s="1"/>
  <c r="K341" i="12"/>
  <c r="M341" i="12"/>
  <c r="O341" i="12"/>
  <c r="Q341" i="12"/>
  <c r="Q335" i="12" s="1"/>
  <c r="V341" i="12"/>
  <c r="G342" i="12"/>
  <c r="I342" i="12"/>
  <c r="K342" i="12"/>
  <c r="M342" i="12"/>
  <c r="O342" i="12"/>
  <c r="Q342" i="12"/>
  <c r="V342" i="12"/>
  <c r="G343" i="12"/>
  <c r="I343" i="12"/>
  <c r="K343" i="12"/>
  <c r="M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7" i="12"/>
  <c r="I347" i="12"/>
  <c r="K347" i="12"/>
  <c r="M347" i="12"/>
  <c r="O347" i="12"/>
  <c r="Q347" i="12"/>
  <c r="V347" i="12"/>
  <c r="G349" i="12"/>
  <c r="I349" i="12"/>
  <c r="K349" i="12"/>
  <c r="M349" i="12"/>
  <c r="O349" i="12"/>
  <c r="Q349" i="12"/>
  <c r="V349" i="12"/>
  <c r="G351" i="12"/>
  <c r="G352" i="12"/>
  <c r="I352" i="12"/>
  <c r="I351" i="12" s="1"/>
  <c r="K352" i="12"/>
  <c r="K351" i="12" s="1"/>
  <c r="M352" i="12"/>
  <c r="M351" i="12" s="1"/>
  <c r="O352" i="12"/>
  <c r="Q352" i="12"/>
  <c r="Q351" i="12" s="1"/>
  <c r="V352" i="12"/>
  <c r="V351" i="12" s="1"/>
  <c r="G355" i="12"/>
  <c r="I355" i="12"/>
  <c r="K355" i="12"/>
  <c r="M355" i="12"/>
  <c r="O355" i="12"/>
  <c r="Q355" i="12"/>
  <c r="V355" i="12"/>
  <c r="G356" i="12"/>
  <c r="I356" i="12"/>
  <c r="K356" i="12"/>
  <c r="M356" i="12"/>
  <c r="O356" i="12"/>
  <c r="Q356" i="12"/>
  <c r="V356" i="12"/>
  <c r="G358" i="12"/>
  <c r="M358" i="12" s="1"/>
  <c r="I358" i="12"/>
  <c r="K358" i="12"/>
  <c r="O358" i="12"/>
  <c r="O351" i="12" s="1"/>
  <c r="Q358" i="12"/>
  <c r="V358" i="12"/>
  <c r="G360" i="12"/>
  <c r="I360" i="12"/>
  <c r="K360" i="12"/>
  <c r="M360" i="12"/>
  <c r="O360" i="12"/>
  <c r="Q360" i="12"/>
  <c r="V360" i="12"/>
  <c r="G362" i="12"/>
  <c r="I362" i="12"/>
  <c r="K362" i="12"/>
  <c r="M362" i="12"/>
  <c r="O362" i="12"/>
  <c r="Q362" i="12"/>
  <c r="V362" i="12"/>
  <c r="G371" i="12"/>
  <c r="I371" i="12"/>
  <c r="K371" i="12"/>
  <c r="M371" i="12"/>
  <c r="O371" i="12"/>
  <c r="Q371" i="12"/>
  <c r="V371" i="12"/>
  <c r="G380" i="12"/>
  <c r="O380" i="12"/>
  <c r="G381" i="12"/>
  <c r="I381" i="12"/>
  <c r="I380" i="12" s="1"/>
  <c r="K381" i="12"/>
  <c r="K380" i="12" s="1"/>
  <c r="M381" i="12"/>
  <c r="M380" i="12" s="1"/>
  <c r="O381" i="12"/>
  <c r="Q381" i="12"/>
  <c r="Q380" i="12" s="1"/>
  <c r="V381" i="12"/>
  <c r="V380" i="12" s="1"/>
  <c r="G382" i="12"/>
  <c r="I382" i="12"/>
  <c r="K382" i="12"/>
  <c r="M382" i="12"/>
  <c r="O382" i="12"/>
  <c r="Q382" i="12"/>
  <c r="V382" i="12"/>
  <c r="G383" i="12"/>
  <c r="I383" i="12"/>
  <c r="K383" i="12"/>
  <c r="M383" i="12"/>
  <c r="O383" i="12"/>
  <c r="Q383" i="12"/>
  <c r="V383" i="12"/>
  <c r="G384" i="12"/>
  <c r="O384" i="12"/>
  <c r="G385" i="12"/>
  <c r="I385" i="12"/>
  <c r="I384" i="12" s="1"/>
  <c r="K385" i="12"/>
  <c r="K384" i="12" s="1"/>
  <c r="M385" i="12"/>
  <c r="M384" i="12" s="1"/>
  <c r="O385" i="12"/>
  <c r="Q385" i="12"/>
  <c r="Q384" i="12" s="1"/>
  <c r="V385" i="12"/>
  <c r="V384" i="12" s="1"/>
  <c r="G387" i="12"/>
  <c r="I387" i="12"/>
  <c r="K387" i="12"/>
  <c r="M387" i="12"/>
  <c r="O387" i="12"/>
  <c r="Q387" i="12"/>
  <c r="V387" i="12"/>
  <c r="G390" i="12"/>
  <c r="M390" i="12" s="1"/>
  <c r="M389" i="12" s="1"/>
  <c r="I390" i="12"/>
  <c r="I389" i="12" s="1"/>
  <c r="K390" i="12"/>
  <c r="K389" i="12" s="1"/>
  <c r="O390" i="12"/>
  <c r="O389" i="12" s="1"/>
  <c r="Q390" i="12"/>
  <c r="Q389" i="12" s="1"/>
  <c r="V390" i="12"/>
  <c r="V389" i="12" s="1"/>
  <c r="G392" i="12"/>
  <c r="I392" i="12"/>
  <c r="K392" i="12"/>
  <c r="M392" i="12"/>
  <c r="O392" i="12"/>
  <c r="Q392" i="12"/>
  <c r="V392" i="12"/>
  <c r="G394" i="12"/>
  <c r="I394" i="12"/>
  <c r="K394" i="12"/>
  <c r="M394" i="12"/>
  <c r="O394" i="12"/>
  <c r="Q394" i="12"/>
  <c r="V394" i="12"/>
  <c r="G397" i="12"/>
  <c r="M397" i="12" s="1"/>
  <c r="M396" i="12" s="1"/>
  <c r="I397" i="12"/>
  <c r="I396" i="12" s="1"/>
  <c r="K397" i="12"/>
  <c r="K396" i="12" s="1"/>
  <c r="O397" i="12"/>
  <c r="O396" i="12" s="1"/>
  <c r="Q397" i="12"/>
  <c r="Q396" i="12" s="1"/>
  <c r="V397" i="12"/>
  <c r="V396" i="12" s="1"/>
  <c r="I399" i="12"/>
  <c r="Q399" i="12"/>
  <c r="G400" i="12"/>
  <c r="G399" i="12" s="1"/>
  <c r="I400" i="12"/>
  <c r="K400" i="12"/>
  <c r="K399" i="12" s="1"/>
  <c r="M400" i="12"/>
  <c r="M399" i="12" s="1"/>
  <c r="O400" i="12"/>
  <c r="O399" i="12" s="1"/>
  <c r="Q400" i="12"/>
  <c r="V400" i="12"/>
  <c r="V399" i="12" s="1"/>
  <c r="G402" i="12"/>
  <c r="I402" i="12"/>
  <c r="K402" i="12"/>
  <c r="M402" i="12"/>
  <c r="O402" i="12"/>
  <c r="Q402" i="12"/>
  <c r="V402" i="12"/>
  <c r="G404" i="12"/>
  <c r="O404" i="12"/>
  <c r="G405" i="12"/>
  <c r="I405" i="12"/>
  <c r="I404" i="12" s="1"/>
  <c r="K405" i="12"/>
  <c r="K404" i="12" s="1"/>
  <c r="M405" i="12"/>
  <c r="M404" i="12" s="1"/>
  <c r="O405" i="12"/>
  <c r="Q405" i="12"/>
  <c r="Q404" i="12" s="1"/>
  <c r="V405" i="12"/>
  <c r="V404" i="12" s="1"/>
  <c r="G407" i="12"/>
  <c r="I407" i="12"/>
  <c r="K407" i="12"/>
  <c r="M407" i="12"/>
  <c r="O407" i="12"/>
  <c r="Q407" i="12"/>
  <c r="V407" i="12"/>
  <c r="AE410" i="12"/>
  <c r="I20" i="1"/>
  <c r="I19" i="1"/>
  <c r="I18" i="1"/>
  <c r="I17" i="1"/>
  <c r="I16" i="1"/>
  <c r="I69" i="1"/>
  <c r="J67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3" i="1" l="1"/>
  <c r="J54" i="1"/>
  <c r="J57" i="1"/>
  <c r="J61" i="1"/>
  <c r="J63" i="1"/>
  <c r="J66" i="1"/>
  <c r="J55" i="1"/>
  <c r="J59" i="1"/>
  <c r="J56" i="1"/>
  <c r="J58" i="1"/>
  <c r="J60" i="1"/>
  <c r="J62" i="1"/>
  <c r="J64" i="1"/>
  <c r="J65" i="1"/>
  <c r="J68" i="1"/>
  <c r="G26" i="1"/>
  <c r="A26" i="1"/>
  <c r="A23" i="1"/>
  <c r="G28" i="1"/>
  <c r="M200" i="12"/>
  <c r="M274" i="12"/>
  <c r="M88" i="12"/>
  <c r="M23" i="12"/>
  <c r="M335" i="12"/>
  <c r="M175" i="12"/>
  <c r="M74" i="12"/>
  <c r="AF410" i="12"/>
  <c r="G396" i="12"/>
  <c r="G389" i="12"/>
  <c r="G274" i="12"/>
  <c r="M210" i="12"/>
  <c r="M209" i="12" s="1"/>
  <c r="M104" i="12"/>
  <c r="M103" i="12" s="1"/>
  <c r="G66" i="12"/>
  <c r="M9" i="12"/>
  <c r="M8" i="12" s="1"/>
  <c r="G200" i="12"/>
  <c r="G175" i="12"/>
  <c r="G74" i="12"/>
  <c r="G23" i="12"/>
  <c r="I21" i="1"/>
  <c r="H43" i="1"/>
  <c r="J42" i="1"/>
  <c r="J39" i="1"/>
  <c r="J43" i="1" s="1"/>
  <c r="J41" i="1"/>
  <c r="J69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</author>
  </authors>
  <commentList>
    <comment ref="S6" authorId="0" shapeId="0" xr:uid="{68DB8DCD-63EB-48EC-B26B-667875F8A9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6279C8-3AC4-4246-BE03-6E5786696A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<sst xmlns="http://schemas.openxmlformats.org/spreadsheetml/2006/main" count="2076" uniqueCount="668">
  <si>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</si>
  <si>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</si>
  <si>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</si>
  <si>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</si>
  <si>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</si>
  <si>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</si>
  <si>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</si>
  <si>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</si>
  <si>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</si>
  <si>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</si>
  <si>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</si>
  <si>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</si>
  <si>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</si>
  <si>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</si>
  <si>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</si>
  <si>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</si>
  <si>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</si>
  <si>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</si>
  <si>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</si>
  <si>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</si>
  <si>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</si>
  <si>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</si>
  <si>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</si>
  <si>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</si>
  <si>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</si>
  <si>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</si>
  <si>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</si>
  <si>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</si>
  <si>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</si>
  <si>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</si>
  <si>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</si>
  <si>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</si>
  <si>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</si>
  <si>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</si>
  <si>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</si>
  <si>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</si>
  <si>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</si>
  <si>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</si>
  <si>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</si>
  <si>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</si>
  <si>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</si>
  <si>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</si>
  <si>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</si>
  <si>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</si>
  <si>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STŘECHY NAD UČEBNAMI</t>
  </si>
  <si>
    <t>Objekt:</t>
  </si>
  <si>
    <t>Rozpočet:</t>
  </si>
  <si>
    <t>31</t>
  </si>
  <si>
    <t xml:space="preserve">ZŠ U SÝPEK Č.P.1462 KROMĚŘÍŽ </t>
  </si>
  <si>
    <t>Město Kroměříž</t>
  </si>
  <si>
    <t>Velké náměstí 115</t>
  </si>
  <si>
    <t>Kroměříž</t>
  </si>
  <si>
    <t>76701</t>
  </si>
  <si>
    <t>00287351</t>
  </si>
  <si>
    <t>ing.Jakub Burý</t>
  </si>
  <si>
    <t>Tovačovského 2784/24</t>
  </si>
  <si>
    <t>74298445</t>
  </si>
  <si>
    <t>Stavba</t>
  </si>
  <si>
    <t>Stavební objekt</t>
  </si>
  <si>
    <t>Celkem za stavbu</t>
  </si>
  <si>
    <t>CZK</t>
  </si>
  <si>
    <t>#POPS</t>
  </si>
  <si>
    <t xml:space="preserve">Popis stavby: 31 - ZŠ U SÝPEK Č.P.1462 KROMĚŘÍŽ </t>
  </si>
  <si>
    <t>#POPO</t>
  </si>
  <si>
    <t>Popis objektu: 01 - OPRAVA STŘECHY NAD UČEBNAMI</t>
  </si>
  <si>
    <t>#POPR</t>
  </si>
  <si>
    <t>Popis rozpočtu: 01 - OPRAVA STŘECHY NAD UČEBNAMI</t>
  </si>
  <si>
    <t>Rekapitulace dílů</t>
  </si>
  <si>
    <t>Typ dílu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</si>
  <si>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</si>
  <si>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</si>
  <si>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</si>
  <si>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</si>
  <si>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</si>
  <si>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</si>
  <si>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</si>
  <si>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</si>
  <si>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</si>
  <si>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</si>
  <si>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</si>
  <si>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</si>
  <si>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</si>
  <si>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</si>
  <si>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</si>
  <si>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</si>
  <si>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</si>
  <si>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</si>
  <si>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</si>
  <si>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</si>
  <si>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</si>
  <si>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</si>
  <si>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</si>
  <si>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</si>
  <si>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</si>
  <si>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</si>
  <si>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</si>
  <si>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</si>
  <si>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</si>
  <si>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</si>
  <si>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</si>
  <si>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</si>
  <si>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</si>
  <si>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</si>
  <si>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</si>
  <si>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</si>
  <si>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</si>
  <si>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</si>
  <si>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</si>
  <si>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</si>
  <si>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</si>
  <si>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</si>
  <si>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</si>
  <si>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</si>
  <si>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</si>
  <si>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</si>
  <si>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</si>
  <si>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</si>
  <si>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</si>
  <si>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</si>
  <si>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</si>
  <si>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</si>
  <si>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</si>
  <si>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</si>
  <si>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</si>
  <si>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</si>
  <si>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</si>
  <si>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</si>
  <si>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</si>
  <si>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</si>
  <si>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631312711R00</t>
  </si>
  <si>
    <t xml:space="preserve">Mazanina z betonu prostého tl. přes 50 do 80 mm třídy C 25/30,  </t>
  </si>
  <si>
    <t>m3</t>
  </si>
  <si>
    <t>801-1</t>
  </si>
  <si>
    <t>RTS 24/ I</t>
  </si>
  <si>
    <t>Práce</t>
  </si>
  <si>
    <t>Běžná</t>
  </si>
  <si>
    <t>POL1_</t>
  </si>
  <si>
    <t>(z kameniva) hlazená dřevěným hladítkem</t>
  </si>
  <si>
    <t>SPI</t>
  </si>
  <si>
    <t>Včetně vytvoření dilatačních spár, bez zaplnění.</t>
  </si>
  <si>
    <t>POP</t>
  </si>
  <si>
    <t>0,35*0,05*(65,365+10,138+5,697+5,446)</t>
  </si>
  <si>
    <t>VV</t>
  </si>
  <si>
    <t>631319223R00</t>
  </si>
  <si>
    <t>Příplatek za výrobu betonu C 20/25, na staveništi, ze suché směsi</t>
  </si>
  <si>
    <t>801-4</t>
  </si>
  <si>
    <t>631361921RT0</t>
  </si>
  <si>
    <t>Výztuž mazanin z betonů a z lehkých betonů ze svařovaných sítí průměr drátu 4 mm, velikost oka 150/150 mm</t>
  </si>
  <si>
    <t>t</t>
  </si>
  <si>
    <t>včetně distančních prvků</t>
  </si>
  <si>
    <t>1.35 kg/m2 : 0,35*(65,365+10,183+5,697+5,445)*1,35*0,001*1,05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</si>
  <si>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</si>
  <si>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</si>
  <si>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</si>
  <si>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417351111R00</t>
  </si>
  <si>
    <t>Bednění bočnic ztužujících pásů a věnců včetně vzpěr obě strany, zřízení</t>
  </si>
  <si>
    <t>m</t>
  </si>
  <si>
    <t>0,05*(65,365-0,3-0,45+5,697*2+0,45*0,05*2)</t>
  </si>
  <si>
    <t>0,05*(0,45+5,445)*2</t>
  </si>
  <si>
    <t>417351116R00</t>
  </si>
  <si>
    <t>Bednění bočnic ztužujících pásů a věnců včetně vzpěr odstranění</t>
  </si>
  <si>
    <t>m2</t>
  </si>
  <si>
    <t>943955031R00</t>
  </si>
  <si>
    <t>Montáž lešeňové podlahy bez příčníků, výšky do 10 m</t>
  </si>
  <si>
    <t>800-3</t>
  </si>
  <si>
    <t>cca  60 % z plochy : (829,1+23,4+30,1)*0,6</t>
  </si>
  <si>
    <t>943955831R00</t>
  </si>
  <si>
    <t>Demontáž lešeňové podlahy bez příčníků a podélníků, výšky do 10 m</t>
  </si>
  <si>
    <t>949946122R00</t>
  </si>
  <si>
    <t>Montáž lešeňové konstrukce trubkové bez podlah celkové výšky přes 10  do 20 m</t>
  </si>
  <si>
    <t>bez podlah,</t>
  </si>
  <si>
    <t>stojky á 4 m : (80+6+12)*12</t>
  </si>
  <si>
    <t xml:space="preserve">(65,362*2+1,2)*2/4=80 ks : </t>
  </si>
  <si>
    <t xml:space="preserve">(10,912+1,2)*2/4= 6 ks : </t>
  </si>
  <si>
    <t xml:space="preserve">Atky 5,697 a 5,446=12 ks : </t>
  </si>
  <si>
    <t>podélníky-výška pole lešení 2 m : (65,336+1,2)*2*2*6</t>
  </si>
  <si>
    <t>(10,912+1,1)*2*6</t>
  </si>
  <si>
    <t>6*2*2*2</t>
  </si>
  <si>
    <t>příčníky : 65,56/4*2*6*2</t>
  </si>
  <si>
    <t>fasáda délka  10,912 m : 4*2*6</t>
  </si>
  <si>
    <t>fasáda 5,697 a 5,446) : 2*2*6*2</t>
  </si>
  <si>
    <t>Ztužení : 500</t>
  </si>
  <si>
    <t>949946822R00</t>
  </si>
  <si>
    <t>Demontáž lešeňové konstrukce trubkové bez podlah celkové výšky přes 10  do 20 m</t>
  </si>
  <si>
    <t>949946194R00</t>
  </si>
  <si>
    <t>Montáž lešeňové konstrukce trubkové bez podlah příplatek k ceně za každý další i započatý měsíc použití lešení  celkové výšky do 38 m</t>
  </si>
  <si>
    <t>3954</t>
  </si>
  <si>
    <t>943955022R00</t>
  </si>
  <si>
    <t>Montáž lešeňové podlahy s příčníky nebo podélníky, výšky přes 10 do 20 m</t>
  </si>
  <si>
    <t>1*(65,656*2+1,2+1,2+10,912+5,697+1,2+5,446*2+1,4*2)</t>
  </si>
  <si>
    <t>943955832R00</t>
  </si>
  <si>
    <t>Demontáž lešeňové podlahy bez příčníků a podélníků, výšky přes 10 do 20 m</t>
  </si>
  <si>
    <t>943955198R00</t>
  </si>
  <si>
    <t xml:space="preserve">Montáž lešeňové podlahy Pronájem lešeňových podlážek za den použití </t>
  </si>
  <si>
    <t>pro prostorové lešení</t>
  </si>
  <si>
    <t>165,213*30</t>
  </si>
  <si>
    <t>944946111RT1</t>
  </si>
  <si>
    <t xml:space="preserve">Ochrana před propadem suti na lešových podlahách z geotextilie, jen montáž,  </t>
  </si>
  <si>
    <t>69366055R</t>
  </si>
  <si>
    <t>Geosyntetika typ: geotextilie; netkaná; materiál: PP; tl (2 kPa) = 3,9 mm; plošná hmotnost = 300 g/m2; Pevnost v tahu podélně = 10,0 kN/m; Pevnost v tahu příčně = 23,0 kN/m</t>
  </si>
  <si>
    <t>SPCM</t>
  </si>
  <si>
    <t>Specifikace</t>
  </si>
  <si>
    <t>POL3_</t>
  </si>
  <si>
    <t>87,29*1,15</t>
  </si>
  <si>
    <t>943943151R01</t>
  </si>
  <si>
    <t>Pravidelná prohlídka-kontrola lešení 1 x za 14 dní</t>
  </si>
  <si>
    <t>soubor</t>
  </si>
  <si>
    <t>Vlastní</t>
  </si>
  <si>
    <t>Indiv</t>
  </si>
  <si>
    <t xml:space="preserve">jednotná sazba-2000 Kč : </t>
  </si>
  <si>
    <t xml:space="preserve">jízdné 12 Kč/km x70 km=840,- : </t>
  </si>
  <si>
    <t>1</t>
  </si>
  <si>
    <t>944945013R00</t>
  </si>
  <si>
    <t>Montáž záchytné stříšky šířky přes 2 m</t>
  </si>
  <si>
    <t>Hlavní vchoid : 7</t>
  </si>
  <si>
    <t>Zadní vchod : 2</t>
  </si>
  <si>
    <t>944945813R00</t>
  </si>
  <si>
    <t>Demontáž záchytné stříšky šířky přes 2 m</t>
  </si>
  <si>
    <t>zřizované současně s lehkým nebo těžkým lešením,</t>
  </si>
  <si>
    <t>Usnesení ZMK/23/7/22</t>
  </si>
  <si>
    <t>Poplatek za užívání veřejného prostranství(chodníku) 10 kč/den/m2 -celkem 30  dní,plocha 52,80 m2</t>
  </si>
  <si>
    <t>den</t>
  </si>
  <si>
    <t xml:space="preserve">0,8*66= 52,80 m2 : </t>
  </si>
  <si>
    <t xml:space="preserve">52,8*10 =528 Kč/den : </t>
  </si>
  <si>
    <t>30 dní : 30</t>
  </si>
  <si>
    <t>953943112R00</t>
  </si>
  <si>
    <t>Osazování jiných kovových výrobků do vynechaných nebo vysekaných kapes zdiva, se zajištěním polohy, se zalitím cementovou maltou  přes 1 kg do 5 kg/kus</t>
  </si>
  <si>
    <t>kus</t>
  </si>
  <si>
    <t>osazování výrobků ostatních jinde neuvedených, bez dodání</t>
  </si>
  <si>
    <t>28+18+18</t>
  </si>
  <si>
    <t>492117R1</t>
  </si>
  <si>
    <t>Mřížka ventillační do zdiva 400/200 mm -exrudovaný hliník s nástřikem polymerovým</t>
  </si>
  <si>
    <t>ls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</si>
  <si>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</si>
  <si>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</si>
  <si>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</si>
  <si>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</si>
  <si>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</si>
  <si>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965082923R00</t>
  </si>
  <si>
    <t>Odstranění násypu pod podlahami a ochranného na střechách tloušťky do 100 mm, plochy přes 2 m2</t>
  </si>
  <si>
    <t>801-3</t>
  </si>
  <si>
    <t>plocha A : 829,1*0,1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</si>
  <si>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</si>
  <si>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</si>
  <si>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</si>
  <si>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vězrací otvory střechy A : (0,4+0,2)*2*0,35*(28+18+18)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</si>
  <si>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</si>
  <si>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</si>
  <si>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</si>
  <si>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0,35*65,365</t>
  </si>
  <si>
    <t>0,35*(10,183+5,697+5,446)</t>
  </si>
  <si>
    <t>971033441R00</t>
  </si>
  <si>
    <t>Vybourání otvorů ve zdivu cihelném z jakýchkoliv cihel pálených  na jakoukoliv maltu vápenou nebo vápenocementovou, plochy do 0,25 m2, tloušťky do 300 mm</t>
  </si>
  <si>
    <t>základovém nebo nadzákladovém,</t>
  </si>
  <si>
    <t>Včetně pomocného lešení o výšce podlahy do 1900 mm a pro zatížení do 1,5 kPa  (150 kg/m2).</t>
  </si>
  <si>
    <t>979011111R001</t>
  </si>
  <si>
    <t>Svislá doprava suti a vybour. hmot za 2.NP a 1.PP</t>
  </si>
  <si>
    <t>Odstranění násypu : 82,91*1,4</t>
  </si>
  <si>
    <t>přisekání ostění : 26,88*0,055</t>
  </si>
  <si>
    <t>přisekání zdiva plošné : 30,341*0,183</t>
  </si>
  <si>
    <t>bourání otvorů pro mřížky : 64*0,138</t>
  </si>
  <si>
    <t>979011121R001</t>
  </si>
  <si>
    <t>Svislá doprava suti za kašdé další podlaží</t>
  </si>
  <si>
    <t>131,963*2</t>
  </si>
  <si>
    <t>97908211111</t>
  </si>
  <si>
    <t>Vnitrostaveništní doprava vybouraných hmot do 10 m</t>
  </si>
  <si>
    <t>9790821211R00</t>
  </si>
  <si>
    <t>Vntrostaveništní doprava suti-příáplatek za každých dalších 5 m</t>
  </si>
  <si>
    <t>4 x 5 m : 131,963*4</t>
  </si>
  <si>
    <t>9790811111R00</t>
  </si>
  <si>
    <t>Odvoz suti na skládku-do 1 km</t>
  </si>
  <si>
    <t>979081121r001</t>
  </si>
  <si>
    <t>Příplatek za každý další 1 km celkem  10 km, Depoz s.r.o.-Kuchyňky (Zdounky)</t>
  </si>
  <si>
    <t>131,963*10</t>
  </si>
  <si>
    <t>979990162R001</t>
  </si>
  <si>
    <t>Poplatek za skládku -cihelná suť +násyp</t>
  </si>
  <si>
    <t>tun</t>
  </si>
  <si>
    <t>712300831R01</t>
  </si>
  <si>
    <t>Odstranění povlakové krytiny střech do 10°, 1 vrstva</t>
  </si>
  <si>
    <t>829,1+23,4+23,4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</si>
  <si>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</si>
  <si>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</si>
  <si>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</si>
  <si>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</si>
  <si>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2,63*2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</si>
  <si>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</si>
  <si>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</si>
  <si>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</si>
  <si>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</si>
  <si>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2,63*5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</si>
  <si>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</si>
  <si>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</si>
  <si>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</si>
  <si>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</si>
  <si>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</si>
  <si>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2,63*10</t>
  </si>
  <si>
    <t>979990121R00</t>
  </si>
  <si>
    <t>Poplatek za uložení, asfaltové pásy,  , skupina 17 03 02 z Katalogu odpadů</t>
  </si>
  <si>
    <t>kategorie 17 03 02 asfaltové směsi obsahující dehet</t>
  </si>
  <si>
    <t>712373121R00</t>
  </si>
  <si>
    <t xml:space="preserve">Povlakové krytiny střech do 10° z termoplastické fólie kotvené do profilovaného plechu nebo do bednění, 6 kotev/m2, při tl. izolace do 160 mm, bez dodávky fólie,  </t>
  </si>
  <si>
    <t>800-711</t>
  </si>
  <si>
    <t>včetně ukotvení k podkladu hmoždinkami, svaření všech spojů a překrytí kotev fólií.</t>
  </si>
  <si>
    <t>plocha A1 : 829,1</t>
  </si>
  <si>
    <t>plocha atiky vodorovná A2 : 38</t>
  </si>
  <si>
    <t xml:space="preserve">plocha atiky svislá A3 : </t>
  </si>
  <si>
    <t>podélná atika : (11,997-11,769+0,1)*(65,365-0,25--0,45)</t>
  </si>
  <si>
    <t xml:space="preserve">atika dl.10,62 m : </t>
  </si>
  <si>
    <t xml:space="preserve">11,997-11,769 = 0,228 : </t>
  </si>
  <si>
    <t>11,997-11,118 = 0,879 : (0,29+0,88)*0,5*10,182</t>
  </si>
  <si>
    <t>(11,118-10,77)*0,5*(5,697+5,446)</t>
  </si>
  <si>
    <t>(0,29+0,88)*0,5*10,062</t>
  </si>
  <si>
    <t>plocha B : 23,4</t>
  </si>
  <si>
    <t>plocha C : 30,1</t>
  </si>
  <si>
    <t>283221049R</t>
  </si>
  <si>
    <t>Fólie hladká hydroizolační tl = 1,50 mm; funkce: proti prorůstání; materiál: PVC-P; nosná vložka: PES tkanina</t>
  </si>
  <si>
    <t>kategorie Broof T3 : 955,89*1,15</t>
  </si>
  <si>
    <t>712391171RT1</t>
  </si>
  <si>
    <t>Textílie na střechách do 10° podkladní, položení - bez dodávky textílie</t>
  </si>
  <si>
    <t>955,89</t>
  </si>
  <si>
    <t>69366195R</t>
  </si>
  <si>
    <t>Geosyntetika typ: geotextilie; skladba: skelné vlákno; plošná hmotnost = 120 g/m2; Pevnost v tahu podélně = 8,0 kN/m; Pevnost v tahu příčně = 3,5 kN/m</t>
  </si>
  <si>
    <t>995,89*1,15</t>
  </si>
  <si>
    <t>712378003R00</t>
  </si>
  <si>
    <t>Povlakové krytiny střech do 10° z termoplastické fólie Klempířské doplňky k povlakovým krytinám z fólií atiková okapnice, RŠ 250 mm, z pozinkovaného plechu s povrchovou úpravou PVC</t>
  </si>
  <si>
    <t xml:space="preserve">  včetně dodávek výrobků</t>
  </si>
  <si>
    <t>Úprava délky a připevnění okapnice natloukacími hmoždinkami včetně dodávky okapnice.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</si>
  <si>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</si>
  <si>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</si>
  <si>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Úprava délky a připevnění závětrné lišty natloukacími hmoždinkami včetně dodávky lišty.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</si>
  <si>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</si>
  <si>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</si>
  <si>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Úprava délky a připevnění rohové lišty natloukacími hmoždinkami včetně dodávky lišty.</t>
  </si>
  <si>
    <t>vodorovně : 96</t>
  </si>
  <si>
    <t>svislá : 2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</si>
  <si>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</si>
  <si>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</si>
  <si>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svisle : (11,997-11,110)*6</t>
  </si>
  <si>
    <t>(11,295-10,77)*4</t>
  </si>
  <si>
    <t>712378104RT1</t>
  </si>
  <si>
    <t>Povlakové krytiny střech do 10° z termoplastické fólie Klempířské doplňky k povlakovým krytinám z fólií prostup pro kabely, průměr 24 mm, s manžetou z fólie z měkčeného PVC</t>
  </si>
  <si>
    <t>Osazení a ukotvení prostupu, utěsnění PU pěnou, přitavení límce a doplnění zálivkovou hmotou.</t>
  </si>
  <si>
    <t>712378012R00</t>
  </si>
  <si>
    <t>Povlakové krytiny střech do 10° z termoplastické fólie Klempířské doplňky k povlakovým krytinám z fólií krycí a stěnová lišta, rš 160 + 80 mm, k uchycení krytiny ke stěně,  , z pozinkovaného plechu s povrchovou úpravou PVC</t>
  </si>
  <si>
    <t>včetně vyhnuté stěnové lišty</t>
  </si>
  <si>
    <t>86+15</t>
  </si>
  <si>
    <t>712378008R00</t>
  </si>
  <si>
    <t>Povlakové krytiny střech do 10° z termoplastické fólie Klempířské doplňky k povlakovým krytinám z fólií pásek, RŠ 50 mm, z pozinkovaného plechu s povrchovou úpravou PVC</t>
  </si>
  <si>
    <t>Úprava délky a připevnění pásku natloukacími hmoždinkami včetně dodávky pásku.</t>
  </si>
  <si>
    <t>(14,070+7,062)/1,5*11</t>
  </si>
  <si>
    <t>7,062/1,5*3,454</t>
  </si>
  <si>
    <t>(1,906+10+10,906)/1,5*(11+5,697)</t>
  </si>
  <si>
    <t>18,384/1,5*10,183</t>
  </si>
  <si>
    <t>712378008R001</t>
  </si>
  <si>
    <t>Těsnící pěnová páska EPDM TN 011</t>
  </si>
  <si>
    <t>712378102RT4</t>
  </si>
  <si>
    <t>Povlakové krytiny střech do 10° z termoplastické fólie Klempířské doplňky k povlakovým krytinám z fólií komínek odvětrání střešního souvrství, průměr 125 mm, s manžetou z fólie z měkčeného PVC</t>
  </si>
  <si>
    <t>Osazení a ukotvení komínku, přitavení těsnicí manžety.</t>
  </si>
  <si>
    <t>998712102R00</t>
  </si>
  <si>
    <t>Přesun hmot pro povlakové krytiny v objektech výšky přes 6 do 12 m</t>
  </si>
  <si>
    <t>50 m vodorovně</t>
  </si>
  <si>
    <t>952902110R00</t>
  </si>
  <si>
    <t>Čištění budov zametáním v místnostech, chodbách, na schodišti a na půdě</t>
  </si>
  <si>
    <t>pod parozábranu : 829,1+23,4</t>
  </si>
  <si>
    <t>pultová střecgha nad technickým  koridorem : 30,1</t>
  </si>
  <si>
    <t>771101101R00</t>
  </si>
  <si>
    <t xml:space="preserve">Příprava podkladu pod dlažby vysávání podkladů pod keramickou dlažbu průmyslovým vysavačem </t>
  </si>
  <si>
    <t>800-771</t>
  </si>
  <si>
    <t>713111231RS6</t>
  </si>
  <si>
    <t>Montáž tepelné izolace stropů parotěsná zábrana stropů shora s přelepením spojů, včetně dodávky fólie</t>
  </si>
  <si>
    <t>800-713</t>
  </si>
  <si>
    <t>včetně dodávky fólie a spojovacích prostředků.</t>
  </si>
  <si>
    <t>829,1+23,4</t>
  </si>
  <si>
    <t>713141717R00</t>
  </si>
  <si>
    <t>Pokládka střešních spádových klínů kotvením jednou kotvou/m2</t>
  </si>
  <si>
    <t>0,6*0,6*10</t>
  </si>
  <si>
    <t>0,45*0,5*50</t>
  </si>
  <si>
    <t>28713458/R1</t>
  </si>
  <si>
    <t>Spádový klín pěnový polystyrén EPS 100</t>
  </si>
  <si>
    <t>14,85*1,02</t>
  </si>
  <si>
    <t>713111262RL3</t>
  </si>
  <si>
    <t>Montáž tepelné izolace stropů parotěsná zábrana utěsnění prostupů pružnou páskou, s dodávkou materiálu</t>
  </si>
  <si>
    <t>713111271RS3</t>
  </si>
  <si>
    <t>Montáž tepelné izolace stropů parotěsná zábrana napojení parozábrany na související konstrukce oboustrannou páskou, s dodávkou materiálu</t>
  </si>
  <si>
    <t>3,753+10,62+65,36-0,28-0,45+10,183+0,45*2+5,697+5,446</t>
  </si>
  <si>
    <t>713181113RT2</t>
  </si>
  <si>
    <t>Izolace foukaná do střešních konstrukcí, minerální</t>
  </si>
  <si>
    <t>Vyříznutí otvoru v podkladu pro osazení stroje na foukání izolace, foukání a dodávka izolace. Zapravení vyřezaného otvoru.</t>
  </si>
  <si>
    <t>(829,1+32,4)*0,22</t>
  </si>
  <si>
    <t>713131152R00</t>
  </si>
  <si>
    <t>Montáž izolace lepením a zajištění hmoždinkami na tmel a hmoždinky - 6 ks/m2, na cihly plné</t>
  </si>
  <si>
    <t>atika A3-svislá část : 138,4</t>
  </si>
  <si>
    <t>63151374.AR</t>
  </si>
  <si>
    <t>Výrobek izolační pro budovy z minerální vlny (MW) tvar: deska; tloušťka d = 100,0 mm; OH = 30 kg/m3; lambda = 0,037 W/(m.K)</t>
  </si>
  <si>
    <t>138,4*1,02</t>
  </si>
  <si>
    <t>998713102R00</t>
  </si>
  <si>
    <t>Přesun hmot pro izolace tepelné v objektech výšky do 12 m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</si>
  <si>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</si>
  <si>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</si>
  <si>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800-721</t>
  </si>
  <si>
    <t>721273200R00</t>
  </si>
  <si>
    <t>Ventilační hlavice D 50 mm, souprava z PP, včetně dodávky materiálu</t>
  </si>
  <si>
    <t>721176224R00</t>
  </si>
  <si>
    <t>Potrubí KG svodné (ležaté) v zemi vnější průměr D 160 mm, tloušťka stěny 4,0 mm, DN 150</t>
  </si>
  <si>
    <t>včetně tvarovek, objímek. Bez zednických výpomocí.</t>
  </si>
  <si>
    <t>Potrubí včetně tvarovek. Bez zednických výpomocí.</t>
  </si>
  <si>
    <t>5+5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</si>
  <si>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</si>
  <si>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</si>
  <si>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</si>
  <si>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</si>
  <si>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</si>
  <si>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</si>
  <si>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>skladba A : 829,1</t>
  </si>
  <si>
    <t>skladba B : 23,4</t>
  </si>
  <si>
    <t>762343811R00</t>
  </si>
  <si>
    <t>Demontáž bednění a laťování bednění okapů a štítových říms, včetně kostry, krajnice a závětrného prkna, střešních žlabů, pevných žaluzií a bednění z dílců z prken hrubých do 32 m</t>
  </si>
  <si>
    <t>skladba A : (0,15+0,3)*(7,062+14,078+4,12+4,94+45,641+18,484+0,35)</t>
  </si>
  <si>
    <t>skladba B : (0,15+0,3)*7,062</t>
  </si>
  <si>
    <t>13,57*2</t>
  </si>
  <si>
    <t>13,57*6</t>
  </si>
  <si>
    <t>97908-1121R</t>
  </si>
  <si>
    <t>Příplatek za každý další 1 km-24 km-skládka Kvítkovice</t>
  </si>
  <si>
    <t>13,57*24</t>
  </si>
  <si>
    <t>979990161R00</t>
  </si>
  <si>
    <t>Poplatek za uložení, dřevo,  , skupina 17 02 01 z Katalogu odpadů</t>
  </si>
  <si>
    <t>kategorie 17 02 01 dřevo</t>
  </si>
  <si>
    <t>762088113R00</t>
  </si>
  <si>
    <t>Zvláštní výkony zakrývání rozpracovaných tesařských konstrukcí těžkou plachtou na ochranu před srážkovou vodou, včetně odstranění 12 x 15 m</t>
  </si>
  <si>
    <t>Zakrývání rozpracovaných tesařských konstrukcí těžkou plachtou na ochranu před srážkovou vodou.</t>
  </si>
  <si>
    <t>hloubka stavby 11,183 m : 2+2</t>
  </si>
  <si>
    <t>762088116R00</t>
  </si>
  <si>
    <t>Zvláštní výkony zakrývání rozpracovaných tesařských konstrukcí těžkou plachtou na ochranu před srážkovou vodou, včetně odstranění 15 x 20 m</t>
  </si>
  <si>
    <t>hlouka střechy  17 m : 2</t>
  </si>
  <si>
    <t>762341210R00</t>
  </si>
  <si>
    <t xml:space="preserve">Montáž bednění střech rovných o sklonu do 60° z prken hrubých na sraz tloušťky do 32 mm včetně vyřezání otvorů ,  </t>
  </si>
  <si>
    <t>60510991R</t>
  </si>
  <si>
    <t>Prkno dřevina: SM; tl = 25 mm</t>
  </si>
  <si>
    <t>852,5*0,024*1,1</t>
  </si>
  <si>
    <t>762911111R00</t>
  </si>
  <si>
    <t xml:space="preserve">Impregnace řeziva máčením, ochrana proti dřevokazným houbám, plísním a dřevokaznému hmyzu </t>
  </si>
  <si>
    <t>Prkna bednění střechy : 852,5*1,1</t>
  </si>
  <si>
    <t>763613232RT1</t>
  </si>
  <si>
    <t>Montáž záklop stropů, z desek tl. nad 18 mm, na P+D, šroubováním, bez dodávky desky</t>
  </si>
  <si>
    <t>800-763</t>
  </si>
  <si>
    <t>vč. dodávky a montáže spojovacího materiálu</t>
  </si>
  <si>
    <t>60726119.AR</t>
  </si>
  <si>
    <t>Deska z plochých třísek (OSB) typ: 3; tl = 12,0 mm; povrch: broušený; hrana: P + D</t>
  </si>
  <si>
    <t>882,6*1,1</t>
  </si>
  <si>
    <t>762441113R00</t>
  </si>
  <si>
    <t>Obložení atiky montáž z dřevoštěpkových desek, 1 vrstva, připevnění hmoždinkami a šrouby</t>
  </si>
  <si>
    <t>atika š.450 mm : 0,45*(64,463+10,183+5,697+5,446)</t>
  </si>
  <si>
    <t>prvek 01 : 0,46*0,46*50</t>
  </si>
  <si>
    <t>60624196R</t>
  </si>
  <si>
    <t>překližka vodovzdorná; fólie oboustranně hladká; BR; tl = 21,0 mm; š = 2 500 mm; h = 1 250,0 mm; počet vrstev 11</t>
  </si>
  <si>
    <t>50*1,2</t>
  </si>
  <si>
    <t>762341620RT3</t>
  </si>
  <si>
    <t>Montáž bednění okapových říms, krajnic, závětrných prken, a žaluzií ve spádu nebo rovnoběžně s okapem z palubek , pero - drážka, včetně dodávky palubek tl. 19 mm</t>
  </si>
  <si>
    <t>0,2*(7,062+14,078+4,12+4,94+15,641+19,664)</t>
  </si>
  <si>
    <t>762331922R00</t>
  </si>
  <si>
    <t>Vázané konstrukce krovů vyřezání střešní vazby  průřezové plochy řeziva přes 120 do 224 cm2, délky vyřezané části krovu přes 3 do 5 m</t>
  </si>
  <si>
    <t xml:space="preserve">Odhad 20% délky prvků : </t>
  </si>
  <si>
    <t xml:space="preserve">plocha A : </t>
  </si>
  <si>
    <t>krokve 140/160 : (10,183+0,278)*19*0,2</t>
  </si>
  <si>
    <t>(10,183+0,278+5,697)*24*0,2</t>
  </si>
  <si>
    <t>10,62*15*0,2</t>
  </si>
  <si>
    <t>plocha B : 8*3,753*0,2</t>
  </si>
  <si>
    <t>vaznice : 5*(18,334+14,078+7,062)*0,2</t>
  </si>
  <si>
    <t>3*(15,642+4,94+4,12)*0,2</t>
  </si>
  <si>
    <t>762332932RT3</t>
  </si>
  <si>
    <t>Vázané konstrukce krovů doplnění části střešní vazby z hranolků, hranolů včetně dodávky řeziva  průřezové plochy přes 120 do 224 cm2, včetně dodávky hranolů 140 x 160 mm</t>
  </si>
  <si>
    <t>(0,14+0,16)*2*209,47</t>
  </si>
  <si>
    <t>762332932RT31</t>
  </si>
  <si>
    <t>Styčníková deska 124 x 264 x 1,5 mm</t>
  </si>
  <si>
    <t>ks</t>
  </si>
  <si>
    <t>762395000R00</t>
  </si>
  <si>
    <t>Spojovací a ochranné prostředky svory, prkna, hřebíky, pásová ocel, vruty, impregnace</t>
  </si>
  <si>
    <t>prkna : 852,33*0,024</t>
  </si>
  <si>
    <t>překližka : 60*0,023</t>
  </si>
  <si>
    <t>OSB desky : 882,6*0,012</t>
  </si>
  <si>
    <t>998762102R00</t>
  </si>
  <si>
    <t>Přesun hmot pro konstrukce tesařské v objektech výšky do 12 m</t>
  </si>
  <si>
    <t>764311822R00</t>
  </si>
  <si>
    <t xml:space="preserve">Demontáž krytiny hladké střešní z tabulí 2 x 1 m, plochy přes 25 m, sklonu do 30° </t>
  </si>
  <si>
    <t>800-764</t>
  </si>
  <si>
    <t>plocha A : 829,1</t>
  </si>
  <si>
    <t>764312831R00</t>
  </si>
  <si>
    <t>Demontáž krytiny hladké střešní z tabulí 2 x 0,67 m, plochy do 25 m, sklonu přes 30 do 45°</t>
  </si>
  <si>
    <t>764317800R00</t>
  </si>
  <si>
    <t xml:space="preserve">Demontáž krytiny hladké střešní železobetonových desek,  ,  </t>
  </si>
  <si>
    <t>764323830R00</t>
  </si>
  <si>
    <t xml:space="preserve">Demontáž oplechování okapů na střechách s živičnou (fóliovou) krytinou, rš 330 mm,  </t>
  </si>
  <si>
    <t>plocha A : 7,062+14,078+24,072+19,664-0,705-0,135-0,35</t>
  </si>
  <si>
    <t>plocha B : 7,062</t>
  </si>
  <si>
    <t>plocha C : 14,078</t>
  </si>
  <si>
    <t>764331850R00</t>
  </si>
  <si>
    <t>Demontáž lemování zdí  na střechách s tvrdou krytinou, rš 400 a 500 mm, sklonu do 30°</t>
  </si>
  <si>
    <t>plocha A : 65,365+10,283+5,697+5,446</t>
  </si>
  <si>
    <t>plocha B : 7,062+3,753</t>
  </si>
  <si>
    <t>plocha C : 14,078+2,065*2</t>
  </si>
  <si>
    <t>764359820R00</t>
  </si>
  <si>
    <t>Demontáž žlabů kotlíku oválného a čtyřhranného,  , sklonu do 30°</t>
  </si>
  <si>
    <t>764339830R00</t>
  </si>
  <si>
    <t>Demontáž lemování komínů, zděných ventilací a jiných střešních proniků  na hladké krytině, v ploše, sklonu do 30°</t>
  </si>
  <si>
    <t>prvek 01 : (0,3+0,45)*2*30*0,33</t>
  </si>
  <si>
    <t>prvek 02 : (0,6+0,9)*2*10*0,33</t>
  </si>
  <si>
    <t>0,3*0,3*30</t>
  </si>
  <si>
    <t>764342841R00</t>
  </si>
  <si>
    <t>Demontáž ostatních kusových prvků demontáž lemování trub, konzol a držáků s dilatačním kloboučkem  na  hladké a drážkové krytině, průměru přes 100 do 250 mm, sklonu do 30°</t>
  </si>
  <si>
    <t>prvky 03-06 : 8+1+1+1</t>
  </si>
  <si>
    <t>764342811R00</t>
  </si>
  <si>
    <t>Demontáž ostatních kusových prvků demontáž lemování trub, konzol a držáků s dilatačním kloboučkem  na  hladké a drážkové krytině, průměru do 75 mm, sklonu do 30°</t>
  </si>
  <si>
    <t>764391820R00</t>
  </si>
  <si>
    <t>Demontáž ostatních prvků střešních závětrné lišty, rš 250 a 330 mm, sklonu do 30°</t>
  </si>
  <si>
    <t>položka 12 : 3,454</t>
  </si>
  <si>
    <t>1,44*2</t>
  </si>
  <si>
    <t>5,697</t>
  </si>
  <si>
    <t>764352810R00</t>
  </si>
  <si>
    <t>Demontáž žlabů podokapních půlkruhových rovných, rš 330 mm, sklonu do 30°</t>
  </si>
  <si>
    <t>skladba A : 7,062+14,076+4,12+4,95+15,641+18,484+0,35</t>
  </si>
  <si>
    <t>skladba B : 7,062</t>
  </si>
  <si>
    <t>skladba C : 14,078</t>
  </si>
  <si>
    <t>764454802R00</t>
  </si>
  <si>
    <t>Demontáž odpadních trub nebo součástí trub kruhových , o průměru 120 mm</t>
  </si>
  <si>
    <t>26+15,5+1,5</t>
  </si>
  <si>
    <t>764362810R00</t>
  </si>
  <si>
    <t>Demontáž střešních otvorů střešních oken a poklopů, na krytině hladké a drážkové, sklonu do 30°</t>
  </si>
  <si>
    <t>764345831R00</t>
  </si>
  <si>
    <t>Demontáž ostatních kusových prvků demontáž ventilačních nástavců výšky 500 až 1 000 mm se stříškou a lemováním  průměru přes 75 do 150 mm, sklonu do 30°</t>
  </si>
  <si>
    <t>7,72</t>
  </si>
  <si>
    <t>7,72*2</t>
  </si>
  <si>
    <t>7,72*6</t>
  </si>
  <si>
    <t>979082213R00</t>
  </si>
  <si>
    <t>Vodorovná doprava suti po suchu bez naložení, ale se složením a hrubým urovnáním na vzdálenost do 1 km</t>
  </si>
  <si>
    <t>822-1</t>
  </si>
  <si>
    <t>7,72*15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</si>
  <si>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</si>
  <si>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</si>
  <si>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</si>
  <si>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764778114R00</t>
  </si>
  <si>
    <t>Žlaby podokapní půlkruhové, z hliníkového lakovaného plechu v barvě tmavě hnědé, antracitové, světle šedé, rš 400 mm, dodávka a montáž</t>
  </si>
  <si>
    <t>včetně háků, čel, rohů, rovných hrdel a dilatací</t>
  </si>
  <si>
    <t>včetně háků a čela.</t>
  </si>
  <si>
    <t>764778108RT1</t>
  </si>
  <si>
    <t>Ostatní prvky ke žlabům a odpadním troubám kotlík žlabový kulatý, z lakovaného hliníkového plechu v barvě tmavě hnědé, antracitové, světle šedé, o průměru 120 mm, pro žlab rš 400 mm, dodávka a montáž</t>
  </si>
  <si>
    <t>764778123R00</t>
  </si>
  <si>
    <t>Odpadní trouby kruhové, průměr 120 mm, z lakovaného hliníkového plechu, v barvě tmavě hnědé, antracitové, světle šedé, dodávka a montáž</t>
  </si>
  <si>
    <t>včetně objímek, kolen a zednické výpomoci.</t>
  </si>
  <si>
    <t>764778R00</t>
  </si>
  <si>
    <t>Odvětrávací komínek DN 200 z lakovaného plechu ,stříška,lemování pro napjení střešní folie, dopojení na navazující potrubí v podstřešním prostoru, světle šedý</t>
  </si>
  <si>
    <t>764778R01</t>
  </si>
  <si>
    <t>Odvětrávací komínek DN 240 z lakovaného plechu,stříška,lemování pro napojení střešní folie, dopojení na stávající potrubí v podstřešním prostoru</t>
  </si>
  <si>
    <t>764778R02</t>
  </si>
  <si>
    <t>Oplechování ukončení střechy u schodiště výšky 200 mm,poplastovaný plech, ukončení provedeno OSB 3 deskou, prosystémové ukončení PVC-P folie</t>
  </si>
  <si>
    <t>764775323R00</t>
  </si>
  <si>
    <t>Lemování komínů osazených v ploše, z lakovaného hliníkového plechu tl. 0,7 mm,  , dodávka a montáž</t>
  </si>
  <si>
    <t>včetně těsnící pásky, příponek a spojovacích prostředků.</t>
  </si>
  <si>
    <t>prvek střechy 01 : 0,45*2*0,5*50</t>
  </si>
  <si>
    <t>RŠ 500 mm : (0,45+0,33)*2*0,5*50</t>
  </si>
  <si>
    <t>998764102R00</t>
  </si>
  <si>
    <t>Přesun hmot pro konstrukce klempířské v objektech výšky do 12 m</t>
  </si>
  <si>
    <t>767584642R001</t>
  </si>
  <si>
    <t>Dodávka a montáž ventilačníí mřížky z tahokovu  š. 200 mm</t>
  </si>
  <si>
    <t xml:space="preserve">m     </t>
  </si>
  <si>
    <t>7,062+65,506</t>
  </si>
  <si>
    <t>767843150R00</t>
  </si>
  <si>
    <t>Ochranný systém proti pádu osob nerezový kotvicí bod, délky 500 mm, osazený do tenké dřevěné konstrukce (bednění nebo OSB desky)</t>
  </si>
  <si>
    <t>800-767</t>
  </si>
  <si>
    <t>767849118R00</t>
  </si>
  <si>
    <t xml:space="preserve">Ochranný systém proti pádu osob nerezové lano, průměr 8 mm,  </t>
  </si>
  <si>
    <t>60,386*2+10,912+11,183+3,753+5,446+1,44*2+5,697</t>
  </si>
  <si>
    <t>767849122R00</t>
  </si>
  <si>
    <t xml:space="preserve">Ochranný systém proti pádu osob napínací nerezová koncovka k lanu, průměr 8 mm,  </t>
  </si>
  <si>
    <t>767849133R00</t>
  </si>
  <si>
    <t xml:space="preserve">Ochranný systém proti pádu osob ztužující nerezová trubka o průměru 42 mm, délky 300 mm,  </t>
  </si>
  <si>
    <t>767849124R00</t>
  </si>
  <si>
    <t xml:space="preserve">Ochranný systém proti pádu osob pevná nerezová koncovka k lanu pr. 8 mm, délky 140 mm,  </t>
  </si>
  <si>
    <t>76787414100</t>
  </si>
  <si>
    <t>Poklop ocelový žárově pozinkovaný 600/600 mm pochozí+nástavec z OSB 3 desek v. 150 mm, madlo pro otevření zenčí</t>
  </si>
  <si>
    <t>767996801R00</t>
  </si>
  <si>
    <t>Demontáž ostatních doplňků staveb atypických konstrukcí  o hmotnosti přes 20 do 50 kg</t>
  </si>
  <si>
    <t>kg</t>
  </si>
  <si>
    <t>prvek 07 : 20</t>
  </si>
  <si>
    <t>767995103R00</t>
  </si>
  <si>
    <t>Výroba a montáž atypických kovovových doplňků staveb hmotnosti přes 10 do 20 kg</t>
  </si>
  <si>
    <t>prvek 06-podpěra nerez komína : 20</t>
  </si>
  <si>
    <t>998767102R00</t>
  </si>
  <si>
    <t>Přesun hmot pro kovové stavební doplňk. konstrukce v objektech výšky do 12 m</t>
  </si>
  <si>
    <t>783902811R00</t>
  </si>
  <si>
    <t>Ostatní práce odstranění starých nátěrů odstraňovačem nátěrů s umytím</t>
  </si>
  <si>
    <t>800-783</t>
  </si>
  <si>
    <t>plocha D : 196,8</t>
  </si>
  <si>
    <t>plocha E : 236,4</t>
  </si>
  <si>
    <t>783904811R00</t>
  </si>
  <si>
    <t>Ostatní práce odrezivění kovových konstrukcí</t>
  </si>
  <si>
    <t>783904811R01</t>
  </si>
  <si>
    <t>Odrezivění kovových konstrukcí, 2 x U profil 200-podpěra krovu A</t>
  </si>
  <si>
    <t>0,2*3*(6,2*15+5,5*5)</t>
  </si>
  <si>
    <t>783226100R00</t>
  </si>
  <si>
    <t xml:space="preserve">Nátěry kov.stavebních doplňk.konstrukcí syntetické základní,  </t>
  </si>
  <si>
    <t>2 x U 200 : 0,2*3*(6,2*15+5,5*5)</t>
  </si>
  <si>
    <t>783221900R00</t>
  </si>
  <si>
    <t xml:space="preserve">Údržba nátěrů doplňkových konstrukcí, syntetické jednonásobné,  </t>
  </si>
  <si>
    <t>na vzduchu schnoucích</t>
  </si>
  <si>
    <t>783522000R00</t>
  </si>
  <si>
    <t>Nátěry klempířských konstrukcí syntetické základní + dvojnásobné</t>
  </si>
  <si>
    <t>na vzduchu schnoucí</t>
  </si>
  <si>
    <t>prvek 09b : (3,652+13,964+12,984+12,859+4,736+23,294)*0,66</t>
  </si>
  <si>
    <t>prvek 10b : (6,26+2,96+2,96+6,26)*0,12*3,14</t>
  </si>
  <si>
    <t>prvek 12b : 0,33*2,82</t>
  </si>
  <si>
    <t>prvek 13b-cos 12,5=0,976 : 11,277/0,976*0,33</t>
  </si>
  <si>
    <t>5,783</t>
  </si>
  <si>
    <t>783782205R00</t>
  </si>
  <si>
    <t>Nátěr tesařských konstrukcí ochranný fungicidní+ biocidní (proti plísním, houbám a hmyzu), dvojnásobný</t>
  </si>
  <si>
    <t>včetně montáže, dodávky a demontáže lešení.</t>
  </si>
  <si>
    <t>krokve 140/160 : 19*(10,138+0,278)*(0,14+0,16)*2</t>
  </si>
  <si>
    <t>26*(10,183+0,278+6)*(0,14+0,16)*2</t>
  </si>
  <si>
    <t>23*10,602*(0,14+0,16)*2</t>
  </si>
  <si>
    <t>8*3,454*(0,16+0,14)*2</t>
  </si>
  <si>
    <t>vaznice : 64,635*7*(0,14+0,16)*2</t>
  </si>
  <si>
    <t>27,702*2*(0,14+0,16)*2</t>
  </si>
  <si>
    <t>odpočet měněné prvky krovu : -209,47*(0,14+0,16)*2</t>
  </si>
  <si>
    <t>HZS 01</t>
  </si>
  <si>
    <t>Demontáž vedení bleskosvodu na střeše, svislé a vodorovné přemístění</t>
  </si>
  <si>
    <t>hod</t>
  </si>
  <si>
    <t>HZS</t>
  </si>
  <si>
    <t>POL10_</t>
  </si>
  <si>
    <t>210220101R00</t>
  </si>
  <si>
    <t xml:space="preserve">Montáž svodového vodiče  FeZn průměr do 10 mm, Al průměr do 10 mm, Cu průměr do 8 mm, a podpěr,  </t>
  </si>
  <si>
    <t>M21005458</t>
  </si>
  <si>
    <t>Výchozí revize bleskosvodu</t>
  </si>
  <si>
    <t>005121020R</t>
  </si>
  <si>
    <t xml:space="preserve">Provoz zařízení staveniště </t>
  </si>
  <si>
    <t>Soubor</t>
  </si>
  <si>
    <t>VRN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</si>
  <si>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</si>
  <si>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</si>
  <si>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</si>
  <si>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</si>
  <si>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</si>
  <si>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</si>
  <si>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</si>
  <si>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</si>
  <si>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</si>
  <si>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</si>
  <si>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</si>
  <si>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</si>
  <si>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</si>
  <si>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</si>
  <si>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</si>
  <si>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</si>
  <si>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</si>
  <si>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</si>
  <si>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</si>
  <si>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</si>
  <si>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</si>
  <si>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Náklady spojené s účastí zhotovitele na předání a převzetí staveniště.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</si>
  <si>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</si>
  <si>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</si>
  <si>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</si>
  <si>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005124010R</t>
  </si>
  <si>
    <t>Koordinační činnost</t>
  </si>
  <si>
    <t>Koordinace stavebních a technologických dodávek stavby.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</si>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</sst>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l1OQQp30kF7u05P8EO+/8+B4fa7tZTaoOychi6l8L7rB3EsRN7yQDVus5QUBjozMXfpL3mCxYQCPIGQQLSOhrg==" saltValue="kEqQ0R++EBMGJ7xulcPMg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9" t="s">
        <v>22</v>
      </c>
      <c r="C2" s="110"/>
      <c r="D2" s="111" t="s">
        <v>47</v>
      </c>
      <c r="E2" s="112" t="s">
        <v>48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45</v>
      </c>
      <c r="C3" s="110"/>
      <c r="D3" s="116" t="s">
        <v>43</v>
      </c>
      <c r="E3" s="117" t="s">
        <v>44</v>
      </c>
      <c r="F3" s="118"/>
      <c r="G3" s="118"/>
      <c r="H3" s="118"/>
      <c r="I3" s="118"/>
      <c r="J3" s="119"/>
    </row>
    <row r="4" spans="1:15" ht="23.25" customHeight="1" x14ac:dyDescent="0.2">
      <c r="A4" s="105">
        <v>297</v>
      </c>
      <c r="B4" s="120" t="s">
        <v>46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126" t="s">
        <v>49</v>
      </c>
      <c r="E5" s="88"/>
      <c r="F5" s="88"/>
      <c r="G5" s="88"/>
      <c r="H5" s="18" t="s">
        <v>40</v>
      </c>
      <c r="I5" s="128" t="s">
        <v>53</v>
      </c>
      <c r="J5" s="8"/>
    </row>
    <row r="6" spans="1:15" ht="15.75" customHeight="1" x14ac:dyDescent="0.2">
      <c r="A6" s="2"/>
      <c r="B6" s="28"/>
      <c r="C6" s="53"/>
      <c r="D6" s="108" t="s">
        <v>50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06" t="s">
        <v>52</v>
      </c>
      <c r="E7" s="127" t="s">
        <v>51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07" t="s">
        <v>54</v>
      </c>
      <c r="H8" s="18" t="s">
        <v>40</v>
      </c>
      <c r="I8" s="128" t="s">
        <v>56</v>
      </c>
      <c r="J8" s="8"/>
    </row>
    <row r="9" spans="1:15" ht="15.75" hidden="1" customHeight="1" x14ac:dyDescent="0.2">
      <c r="A9" s="2"/>
      <c r="B9" s="2"/>
      <c r="D9" s="107" t="s">
        <v>55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06" t="s">
        <v>52</v>
      </c>
      <c r="E10" s="129" t="s">
        <v>51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0"/>
      <c r="E11" s="130"/>
      <c r="F11" s="130"/>
      <c r="G11" s="130"/>
      <c r="H11" s="18" t="s">
        <v>40</v>
      </c>
      <c r="I11" s="135"/>
      <c r="J11" s="8"/>
    </row>
    <row r="12" spans="1:15" ht="15.75" customHeight="1" x14ac:dyDescent="0.2">
      <c r="A12" s="2"/>
      <c r="B12" s="28"/>
      <c r="C12" s="53"/>
      <c r="D12" s="131"/>
      <c r="E12" s="131"/>
      <c r="F12" s="131"/>
      <c r="G12" s="131"/>
      <c r="H12" s="18" t="s">
        <v>34</v>
      </c>
      <c r="I12" s="135"/>
      <c r="J12" s="8"/>
    </row>
    <row r="13" spans="1:15" ht="15.75" customHeight="1" x14ac:dyDescent="0.2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7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SUMIF(F53:F68,A16,I53:I68)+SUMIF(F53:F68,"PSU",I53:I68)</f>
        <v>0</v>
      </c>
      <c r="J16" s="82"/>
    </row>
    <row r="17" spans="1:10" ht="23.25" customHeight="1" x14ac:dyDescent="0.2">
      <c r="A17" s="197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SUMIF(F53:F68,A17,I53:I68)</f>
        <v>0</v>
      </c>
      <c r="J17" s="82"/>
    </row>
    <row r="18" spans="1:10" ht="23.25" customHeight="1" x14ac:dyDescent="0.2">
      <c r="A18" s="197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SUMIF(F53:F68,A18,I53:I68)</f>
        <v>0</v>
      </c>
      <c r="J18" s="82"/>
    </row>
    <row r="19" spans="1:10" ht="23.25" customHeight="1" x14ac:dyDescent="0.2">
      <c r="A19" s="197" t="s">
        <v>98</v>
      </c>
      <c r="B19" s="38" t="s">
        <v>27</v>
      </c>
      <c r="C19" s="59"/>
      <c r="D19" s="60"/>
      <c r="E19" s="80"/>
      <c r="F19" s="81"/>
      <c r="G19" s="80"/>
      <c r="H19" s="81"/>
      <c r="I19" s="80">
        <f>SUMIF(F53:F68,A19,I53:I68)</f>
        <v>0</v>
      </c>
      <c r="J19" s="82"/>
    </row>
    <row r="20" spans="1:10" ht="23.25" customHeight="1" x14ac:dyDescent="0.2">
      <c r="A20" s="197" t="s">
        <v>99</v>
      </c>
      <c r="B20" s="38" t="s">
        <v>28</v>
      </c>
      <c r="C20" s="59"/>
      <c r="D20" s="60"/>
      <c r="E20" s="80"/>
      <c r="F20" s="81"/>
      <c r="G20" s="80"/>
      <c r="H20" s="81"/>
      <c r="I20" s="80">
        <f>SUMIF(F53:F68,A20,I53:I68)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12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57</v>
      </c>
      <c r="C39" s="148"/>
      <c r="D39" s="148"/>
      <c r="E39" s="148"/>
      <c r="F39" s="149">
        <f>'01 01 Pol'!AE410</f>
        <v>0</v>
      </c>
      <c r="G39" s="150">
        <f>'01 01 Pol'!AF410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3"/>
      <c r="C40" s="154" t="s">
        <v>58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43</v>
      </c>
      <c r="C41" s="154" t="s">
        <v>44</v>
      </c>
      <c r="D41" s="154"/>
      <c r="E41" s="154"/>
      <c r="F41" s="155">
        <f>'01 01 Pol'!AE410</f>
        <v>0</v>
      </c>
      <c r="G41" s="156">
        <f>'01 01 Pol'!AF410</f>
        <v>0</v>
      </c>
      <c r="H41" s="156">
        <f>(F41*SazbaDPH1/100)+(G41*SazbaDPH2/100)</f>
        <v>0</v>
      </c>
      <c r="I41" s="156">
        <f>F41+G41+H41</f>
        <v>0</v>
      </c>
      <c r="J41" s="157" t="str">
        <f>IF(_xlfn.SINGLE(CenaCelkemVypocet)=0,"",I41/_xlfn.SINGLE(CenaCelkemVypocet)*100)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'01 01 Pol'!AE410</f>
        <v>0</v>
      </c>
      <c r="G42" s="151">
        <f>'01 01 Pol'!AF410</f>
        <v>0</v>
      </c>
      <c r="H42" s="151">
        <f>(F42*SazbaDPH1/100)+(G42*SazbaDPH2/100)</f>
        <v>0</v>
      </c>
      <c r="I42" s="151">
        <f>F42+G42+H42</f>
        <v>0</v>
      </c>
      <c r="J42" s="152" t="str">
        <f>IF(_xlfn.SINGLE(CenaCelkemVypocet)=0,"",I42/_xlfn.SINGLE(CenaCelkemVypocet)*100)</f>
        <v/>
      </c>
    </row>
    <row r="43" spans="1:10" ht="25.5" hidden="1" customHeight="1" x14ac:dyDescent="0.2">
      <c r="A43" s="137"/>
      <c r="B43" s="160" t="s">
        <v>59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6" t="s">
        <v>67</v>
      </c>
    </row>
    <row r="52" spans="1:10" ht="25.5" customHeight="1" x14ac:dyDescent="0.2">
      <c r="A52" s="178"/>
      <c r="B52" s="181" t="s">
        <v>17</v>
      </c>
      <c r="C52" s="181" t="s">
        <v>5</v>
      </c>
      <c r="D52" s="182"/>
      <c r="E52" s="182"/>
      <c r="F52" s="183" t="s">
        <v>68</v>
      </c>
      <c r="G52" s="183"/>
      <c r="H52" s="183"/>
      <c r="I52" s="183" t="s">
        <v>29</v>
      </c>
      <c r="J52" s="183" t="s">
        <v>0</v>
      </c>
    </row>
    <row r="53" spans="1:10" ht="36.75" customHeight="1" x14ac:dyDescent="0.2">
      <c r="A53" s="179"/>
      <c r="B53" s="184" t="s">
        <v>69</v>
      </c>
      <c r="C53" s="185" t="s">
        <v>70</v>
      </c>
      <c r="D53" s="186"/>
      <c r="E53" s="186"/>
      <c r="F53" s="193" t="s">
        <v>24</v>
      </c>
      <c r="G53" s="194"/>
      <c r="H53" s="194"/>
      <c r="I53" s="194">
        <f>'01 01 Pol'!G8</f>
        <v>0</v>
      </c>
      <c r="J53" s="190" t="str">
        <f>IF(I69=0,"",I53/I69*100)</f>
        <v/>
      </c>
    </row>
    <row r="54" spans="1:10" ht="36.75" customHeight="1" x14ac:dyDescent="0.2">
      <c r="A54" s="179"/>
      <c r="B54" s="184" t="s">
        <v>71</v>
      </c>
      <c r="C54" s="185" t="s">
        <v>72</v>
      </c>
      <c r="D54" s="186"/>
      <c r="E54" s="186"/>
      <c r="F54" s="193" t="s">
        <v>24</v>
      </c>
      <c r="G54" s="194"/>
      <c r="H54" s="194"/>
      <c r="I54" s="194">
        <f>'01 01 Pol'!G23</f>
        <v>0</v>
      </c>
      <c r="J54" s="190" t="str">
        <f>IF(I69=0,"",I54/I69*100)</f>
        <v/>
      </c>
    </row>
    <row r="55" spans="1:10" ht="36.75" customHeight="1" x14ac:dyDescent="0.2">
      <c r="A55" s="179"/>
      <c r="B55" s="184" t="s">
        <v>73</v>
      </c>
      <c r="C55" s="185" t="s">
        <v>74</v>
      </c>
      <c r="D55" s="186"/>
      <c r="E55" s="186"/>
      <c r="F55" s="193" t="s">
        <v>24</v>
      </c>
      <c r="G55" s="194"/>
      <c r="H55" s="194"/>
      <c r="I55" s="194">
        <f>'01 01 Pol'!G66</f>
        <v>0</v>
      </c>
      <c r="J55" s="190" t="str">
        <f>IF(I69=0,"",I55/I69*100)</f>
        <v/>
      </c>
    </row>
    <row r="56" spans="1:10" ht="36.75" customHeight="1" x14ac:dyDescent="0.2">
      <c r="A56" s="179"/>
      <c r="B56" s="184" t="s">
        <v>75</v>
      </c>
      <c r="C56" s="185" t="s">
        <v>76</v>
      </c>
      <c r="D56" s="186"/>
      <c r="E56" s="186"/>
      <c r="F56" s="193" t="s">
        <v>24</v>
      </c>
      <c r="G56" s="194"/>
      <c r="H56" s="194"/>
      <c r="I56" s="194">
        <f>'01 01 Pol'!G74</f>
        <v>0</v>
      </c>
      <c r="J56" s="190" t="str">
        <f>IF(I69=0,"",I56/I69*100)</f>
        <v/>
      </c>
    </row>
    <row r="57" spans="1:10" ht="36.75" customHeight="1" x14ac:dyDescent="0.2">
      <c r="A57" s="179"/>
      <c r="B57" s="184" t="s">
        <v>77</v>
      </c>
      <c r="C57" s="185" t="s">
        <v>78</v>
      </c>
      <c r="D57" s="186"/>
      <c r="E57" s="186"/>
      <c r="F57" s="193" t="s">
        <v>24</v>
      </c>
      <c r="G57" s="194"/>
      <c r="H57" s="194"/>
      <c r="I57" s="194">
        <f>'01 01 Pol'!G71</f>
        <v>0</v>
      </c>
      <c r="J57" s="190" t="str">
        <f>IF(I69=0,"",I57/I69*100)</f>
        <v/>
      </c>
    </row>
    <row r="58" spans="1:10" ht="36.75" customHeight="1" x14ac:dyDescent="0.2">
      <c r="A58" s="179"/>
      <c r="B58" s="184" t="s">
        <v>79</v>
      </c>
      <c r="C58" s="185" t="s">
        <v>80</v>
      </c>
      <c r="D58" s="186"/>
      <c r="E58" s="186"/>
      <c r="F58" s="193" t="s">
        <v>25</v>
      </c>
      <c r="G58" s="194"/>
      <c r="H58" s="194"/>
      <c r="I58" s="194">
        <f>'01 01 Pol'!G103</f>
        <v>0</v>
      </c>
      <c r="J58" s="190" t="str">
        <f>IF(I69=0,"",I58/I69*100)</f>
        <v/>
      </c>
    </row>
    <row r="59" spans="1:10" ht="36.75" customHeight="1" x14ac:dyDescent="0.2">
      <c r="A59" s="179"/>
      <c r="B59" s="184" t="s">
        <v>81</v>
      </c>
      <c r="C59" s="185" t="s">
        <v>82</v>
      </c>
      <c r="D59" s="186"/>
      <c r="E59" s="186"/>
      <c r="F59" s="193" t="s">
        <v>25</v>
      </c>
      <c r="G59" s="194"/>
      <c r="H59" s="194"/>
      <c r="I59" s="194">
        <f>'01 01 Pol'!G175</f>
        <v>0</v>
      </c>
      <c r="J59" s="190" t="str">
        <f>IF(I69=0,"",I59/I69*100)</f>
        <v/>
      </c>
    </row>
    <row r="60" spans="1:10" ht="36.75" customHeight="1" x14ac:dyDescent="0.2">
      <c r="A60" s="179"/>
      <c r="B60" s="184" t="s">
        <v>83</v>
      </c>
      <c r="C60" s="185" t="s">
        <v>84</v>
      </c>
      <c r="D60" s="186"/>
      <c r="E60" s="186"/>
      <c r="F60" s="193" t="s">
        <v>25</v>
      </c>
      <c r="G60" s="194"/>
      <c r="H60" s="194"/>
      <c r="I60" s="194">
        <f>'01 01 Pol'!G200</f>
        <v>0</v>
      </c>
      <c r="J60" s="190" t="str">
        <f>IF(I69=0,"",I60/I69*100)</f>
        <v/>
      </c>
    </row>
    <row r="61" spans="1:10" ht="36.75" customHeight="1" x14ac:dyDescent="0.2">
      <c r="A61" s="179"/>
      <c r="B61" s="184" t="s">
        <v>85</v>
      </c>
      <c r="C61" s="185" t="s">
        <v>86</v>
      </c>
      <c r="D61" s="186"/>
      <c r="E61" s="186"/>
      <c r="F61" s="193" t="s">
        <v>25</v>
      </c>
      <c r="G61" s="194"/>
      <c r="H61" s="194"/>
      <c r="I61" s="194">
        <f>'01 01 Pol'!G209</f>
        <v>0</v>
      </c>
      <c r="J61" s="190" t="str">
        <f>IF(I69=0,"",I61/I69*100)</f>
        <v/>
      </c>
    </row>
    <row r="62" spans="1:10" ht="36.75" customHeight="1" x14ac:dyDescent="0.2">
      <c r="A62" s="179"/>
      <c r="B62" s="184" t="s">
        <v>87</v>
      </c>
      <c r="C62" s="185" t="s">
        <v>88</v>
      </c>
      <c r="D62" s="186"/>
      <c r="E62" s="186"/>
      <c r="F62" s="193" t="s">
        <v>25</v>
      </c>
      <c r="G62" s="194"/>
      <c r="H62" s="194"/>
      <c r="I62" s="194">
        <f>'01 01 Pol'!G274</f>
        <v>0</v>
      </c>
      <c r="J62" s="190" t="str">
        <f>IF(I69=0,"",I62/I69*100)</f>
        <v/>
      </c>
    </row>
    <row r="63" spans="1:10" ht="36.75" customHeight="1" x14ac:dyDescent="0.2">
      <c r="A63" s="179"/>
      <c r="B63" s="184" t="s">
        <v>89</v>
      </c>
      <c r="C63" s="185" t="s">
        <v>90</v>
      </c>
      <c r="D63" s="186"/>
      <c r="E63" s="186"/>
      <c r="F63" s="193" t="s">
        <v>25</v>
      </c>
      <c r="G63" s="194"/>
      <c r="H63" s="194"/>
      <c r="I63" s="194">
        <f>'01 01 Pol'!G335</f>
        <v>0</v>
      </c>
      <c r="J63" s="190" t="str">
        <f>IF(I69=0,"",I63/I69*100)</f>
        <v/>
      </c>
    </row>
    <row r="64" spans="1:10" ht="36.75" customHeight="1" x14ac:dyDescent="0.2">
      <c r="A64" s="179"/>
      <c r="B64" s="184" t="s">
        <v>91</v>
      </c>
      <c r="C64" s="185" t="s">
        <v>92</v>
      </c>
      <c r="D64" s="186"/>
      <c r="E64" s="186"/>
      <c r="F64" s="193" t="s">
        <v>25</v>
      </c>
      <c r="G64" s="194"/>
      <c r="H64" s="194"/>
      <c r="I64" s="194">
        <f>'01 01 Pol'!G351</f>
        <v>0</v>
      </c>
      <c r="J64" s="190" t="str">
        <f>IF(I69=0,"",I64/I69*100)</f>
        <v/>
      </c>
    </row>
    <row r="65" spans="1:10" ht="36.75" customHeight="1" x14ac:dyDescent="0.2">
      <c r="A65" s="179"/>
      <c r="B65" s="184" t="s">
        <v>93</v>
      </c>
      <c r="C65" s="185" t="s">
        <v>94</v>
      </c>
      <c r="D65" s="186"/>
      <c r="E65" s="186"/>
      <c r="F65" s="193" t="s">
        <v>26</v>
      </c>
      <c r="G65" s="194"/>
      <c r="H65" s="194"/>
      <c r="I65" s="194">
        <f>'01 01 Pol'!G380</f>
        <v>0</v>
      </c>
      <c r="J65" s="190" t="str">
        <f>IF(I69=0,"",I65/I69*100)</f>
        <v/>
      </c>
    </row>
    <row r="66" spans="1:10" ht="36.75" customHeight="1" x14ac:dyDescent="0.2">
      <c r="A66" s="179"/>
      <c r="B66" s="184" t="s">
        <v>95</v>
      </c>
      <c r="C66" s="185" t="s">
        <v>96</v>
      </c>
      <c r="D66" s="186"/>
      <c r="E66" s="186"/>
      <c r="F66" s="193" t="s">
        <v>97</v>
      </c>
      <c r="G66" s="194"/>
      <c r="H66" s="194"/>
      <c r="I66" s="194">
        <f>'01 01 Pol'!G88</f>
        <v>0</v>
      </c>
      <c r="J66" s="190" t="str">
        <f>IF(I69=0,"",I66/I69*100)</f>
        <v/>
      </c>
    </row>
    <row r="67" spans="1:10" ht="36.75" customHeight="1" x14ac:dyDescent="0.2">
      <c r="A67" s="179"/>
      <c r="B67" s="184" t="s">
        <v>98</v>
      </c>
      <c r="C67" s="185" t="s">
        <v>27</v>
      </c>
      <c r="D67" s="186"/>
      <c r="E67" s="186"/>
      <c r="F67" s="193" t="s">
        <v>98</v>
      </c>
      <c r="G67" s="194"/>
      <c r="H67" s="194"/>
      <c r="I67" s="194">
        <f>'01 01 Pol'!G384+'01 01 Pol'!G396+'01 01 Pol'!G404</f>
        <v>0</v>
      </c>
      <c r="J67" s="190" t="str">
        <f>IF(I69=0,"",I67/I69*100)</f>
        <v/>
      </c>
    </row>
    <row r="68" spans="1:10" ht="36.75" customHeight="1" x14ac:dyDescent="0.2">
      <c r="A68" s="179"/>
      <c r="B68" s="184" t="s">
        <v>99</v>
      </c>
      <c r="C68" s="185" t="s">
        <v>28</v>
      </c>
      <c r="D68" s="186"/>
      <c r="E68" s="186"/>
      <c r="F68" s="193" t="s">
        <v>99</v>
      </c>
      <c r="G68" s="194"/>
      <c r="H68" s="194"/>
      <c r="I68" s="194">
        <f>'01 01 Pol'!G389+'01 01 Pol'!G399</f>
        <v>0</v>
      </c>
      <c r="J68" s="190" t="str">
        <f>IF(I69=0,"",I68/I69*100)</f>
        <v/>
      </c>
    </row>
    <row r="69" spans="1:10" ht="25.5" customHeight="1" x14ac:dyDescent="0.2">
      <c r="A69" s="180"/>
      <c r="B69" s="187" t="s">
        <v>1</v>
      </c>
      <c r="C69" s="188"/>
      <c r="D69" s="189"/>
      <c r="E69" s="189"/>
      <c r="F69" s="195"/>
      <c r="G69" s="196"/>
      <c r="H69" s="196"/>
      <c r="I69" s="196">
        <f>SUM(I53:I68)</f>
        <v>0</v>
      </c>
      <c r="J69" s="191">
        <f>SUM(J53:J68)</f>
        <v>0</v>
      </c>
    </row>
    <row r="70" spans="1:10" x14ac:dyDescent="0.2">
      <c r="F70" s="136"/>
      <c r="G70" s="136"/>
      <c r="H70" s="136"/>
      <c r="I70" s="136"/>
      <c r="J70" s="192"/>
    </row>
    <row r="71" spans="1:10" x14ac:dyDescent="0.2">
      <c r="F71" s="136"/>
      <c r="G71" s="136"/>
      <c r="H71" s="136"/>
      <c r="I71" s="136"/>
      <c r="J71" s="192"/>
    </row>
    <row r="72" spans="1:10" x14ac:dyDescent="0.2">
      <c r="F72" s="136"/>
      <c r="G72" s="136"/>
      <c r="H72" s="136"/>
      <c r="I72" s="136"/>
      <c r="J72" s="192"/>
    </row>
  </sheetData>
  <sheetProtection algorithmName="SHA-512" hashValue="+gskRvKPQsgUFh76h304iTV+edQ9Xj4Bi0wJzfiqCv2C5s2bkGiSn+wjmpJ37WObo7EDpflhW11yY2uh901xiw==" saltValue="bwXNlJZeIZSb78sxLSKFM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oEdiY44KDw8JwS2aaACcVSl174pHkDj0ZG1136MTnJ0liG8vMzZnjTpKzWhAa/Lfy5l3O514BbvlfSa8c6uXow==" saltValue="H/j8XQ//R0l2c9faUFBWH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DA18-A678-4845-BBCE-0648E4C5FE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47</v>
      </c>
      <c r="C2" s="202" t="s">
        <v>48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43</v>
      </c>
      <c r="C3" s="202" t="s">
        <v>44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43</v>
      </c>
      <c r="C4" s="205" t="s">
        <v>44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127</v>
      </c>
      <c r="B8" s="228" t="s">
        <v>69</v>
      </c>
      <c r="C8" s="252" t="s">
        <v>70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0"/>
      <c r="O8" s="230">
        <f>SUM(O9:O22)</f>
        <v>3.64</v>
      </c>
      <c r="P8" s="230"/>
      <c r="Q8" s="230">
        <f>SUM(Q9:Q22)</f>
        <v>0</v>
      </c>
      <c r="R8" s="231"/>
      <c r="S8" s="231"/>
      <c r="T8" s="232"/>
      <c r="U8" s="226"/>
      <c r="V8" s="226">
        <f>SUM(V9:V22)</f>
        <v>18.82</v>
      </c>
      <c r="W8" s="226"/>
      <c r="X8" s="226"/>
      <c r="Y8" s="226"/>
      <c r="AG8" t="s">
        <v>128</v>
      </c>
    </row>
    <row r="9" spans="1:60" outlineLevel="1" x14ac:dyDescent="0.2">
      <c r="A9" s="234">
        <v>1</v>
      </c>
      <c r="B9" s="235" t="s">
        <v>129</v>
      </c>
      <c r="C9" s="253" t="s">
        <v>130</v>
      </c>
      <c r="D9" s="236" t="s">
        <v>131</v>
      </c>
      <c r="E9" s="237">
        <v>1.5163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2.5249999999999999</v>
      </c>
      <c r="O9" s="237">
        <f>ROUND(E9*N9,2)</f>
        <v>3.83</v>
      </c>
      <c r="P9" s="237">
        <v>0</v>
      </c>
      <c r="Q9" s="237">
        <f>ROUND(E9*P9,2)</f>
        <v>0</v>
      </c>
      <c r="R9" s="239" t="s">
        <v>132</v>
      </c>
      <c r="S9" s="239" t="s">
        <v>133</v>
      </c>
      <c r="T9" s="240" t="s">
        <v>133</v>
      </c>
      <c r="U9" s="223">
        <v>3.2130000000000001</v>
      </c>
      <c r="V9" s="223">
        <f>ROUND(E9*U9,2)</f>
        <v>4.87</v>
      </c>
      <c r="W9" s="223"/>
      <c r="X9" s="223" t="s">
        <v>134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136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4" t="s">
        <v>137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139</v>
      </c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140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6" t="s">
        <v>141</v>
      </c>
      <c r="D12" s="224"/>
      <c r="E12" s="225">
        <v>1.51631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142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2</v>
      </c>
      <c r="B13" s="244" t="s">
        <v>143</v>
      </c>
      <c r="C13" s="257" t="s">
        <v>144</v>
      </c>
      <c r="D13" s="245" t="s">
        <v>131</v>
      </c>
      <c r="E13" s="246">
        <v>1.5229999999999999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-0.30299999999999999</v>
      </c>
      <c r="O13" s="246">
        <f>ROUND(E13*N13,2)</f>
        <v>-0.46</v>
      </c>
      <c r="P13" s="246">
        <v>0</v>
      </c>
      <c r="Q13" s="246">
        <f>ROUND(E13*P13,2)</f>
        <v>0</v>
      </c>
      <c r="R13" s="248" t="s">
        <v>145</v>
      </c>
      <c r="S13" s="248" t="s">
        <v>133</v>
      </c>
      <c r="T13" s="249" t="s">
        <v>133</v>
      </c>
      <c r="U13" s="223">
        <v>4.5129299999999999</v>
      </c>
      <c r="V13" s="223">
        <f>ROUND(E13*U13,2)</f>
        <v>6.87</v>
      </c>
      <c r="W13" s="223"/>
      <c r="X13" s="223" t="s">
        <v>134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136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3</v>
      </c>
      <c r="B14" s="235" t="s">
        <v>146</v>
      </c>
      <c r="C14" s="253" t="s">
        <v>147</v>
      </c>
      <c r="D14" s="236" t="s">
        <v>148</v>
      </c>
      <c r="E14" s="237">
        <v>4.301E-2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1.07704</v>
      </c>
      <c r="O14" s="237">
        <f>ROUND(E14*N14,2)</f>
        <v>0.05</v>
      </c>
      <c r="P14" s="237">
        <v>0</v>
      </c>
      <c r="Q14" s="237">
        <f>ROUND(E14*P14,2)</f>
        <v>0</v>
      </c>
      <c r="R14" s="239" t="s">
        <v>132</v>
      </c>
      <c r="S14" s="239" t="s">
        <v>133</v>
      </c>
      <c r="T14" s="240" t="s">
        <v>133</v>
      </c>
      <c r="U14" s="223">
        <v>15.231</v>
      </c>
      <c r="V14" s="223">
        <f>ROUND(E14*U14,2)</f>
        <v>0.66</v>
      </c>
      <c r="W14" s="223"/>
      <c r="X14" s="223" t="s">
        <v>134</v>
      </c>
      <c r="Y14" s="223" t="s">
        <v>135</v>
      </c>
      <c r="Z14" s="213"/>
      <c r="AA14" s="213"/>
      <c r="AB14" s="213"/>
      <c r="AC14" s="213"/>
      <c r="AD14" s="213"/>
      <c r="AE14" s="213"/>
      <c r="AF14" s="213"/>
      <c r="AG14" s="213" t="s">
        <v>136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4" t="s">
        <v>149</v>
      </c>
      <c r="D15" s="241"/>
      <c r="E15" s="241"/>
      <c r="F15" s="241"/>
      <c r="G15" s="241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6" t="s">
        <v>150</v>
      </c>
      <c r="D16" s="224"/>
      <c r="E16" s="225">
        <v>4.301E-2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142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4">
        <v>4</v>
      </c>
      <c r="B17" s="235" t="s">
        <v>151</v>
      </c>
      <c r="C17" s="253" t="s">
        <v>152</v>
      </c>
      <c r="D17" s="236" t="s">
        <v>131</v>
      </c>
      <c r="E17" s="237">
        <v>1.516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132</v>
      </c>
      <c r="S17" s="239" t="s">
        <v>133</v>
      </c>
      <c r="T17" s="240" t="s">
        <v>133</v>
      </c>
      <c r="U17" s="223">
        <v>0.82</v>
      </c>
      <c r="V17" s="223">
        <f>ROUND(E17*U17,2)</f>
        <v>1.24</v>
      </c>
      <c r="W17" s="223"/>
      <c r="X17" s="223" t="s">
        <v>134</v>
      </c>
      <c r="Y17" s="223" t="s">
        <v>135</v>
      </c>
      <c r="Z17" s="213"/>
      <c r="AA17" s="213"/>
      <c r="AB17" s="213"/>
      <c r="AC17" s="213"/>
      <c r="AD17" s="213"/>
      <c r="AE17" s="213"/>
      <c r="AF17" s="213"/>
      <c r="AG17" s="213" t="s">
        <v>136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4" t="s">
        <v>153</v>
      </c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5</v>
      </c>
      <c r="B19" s="235" t="s">
        <v>154</v>
      </c>
      <c r="C19" s="253" t="s">
        <v>155</v>
      </c>
      <c r="D19" s="236" t="s">
        <v>156</v>
      </c>
      <c r="E19" s="237">
        <v>4.3921999999999999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4.965E-2</v>
      </c>
      <c r="O19" s="237">
        <f>ROUND(E19*N19,2)</f>
        <v>0.22</v>
      </c>
      <c r="P19" s="237">
        <v>0</v>
      </c>
      <c r="Q19" s="237">
        <f>ROUND(E19*P19,2)</f>
        <v>0</v>
      </c>
      <c r="R19" s="239" t="s">
        <v>132</v>
      </c>
      <c r="S19" s="239" t="s">
        <v>133</v>
      </c>
      <c r="T19" s="240" t="s">
        <v>133</v>
      </c>
      <c r="U19" s="223">
        <v>0.94</v>
      </c>
      <c r="V19" s="223">
        <f>ROUND(E19*U19,2)</f>
        <v>4.13</v>
      </c>
      <c r="W19" s="223"/>
      <c r="X19" s="223" t="s">
        <v>134</v>
      </c>
      <c r="Y19" s="223" t="s">
        <v>135</v>
      </c>
      <c r="Z19" s="213"/>
      <c r="AA19" s="213"/>
      <c r="AB19" s="213"/>
      <c r="AC19" s="213"/>
      <c r="AD19" s="213"/>
      <c r="AE19" s="213"/>
      <c r="AF19" s="213"/>
      <c r="AG19" s="213" t="s">
        <v>136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6" t="s">
        <v>157</v>
      </c>
      <c r="D20" s="224"/>
      <c r="E20" s="225">
        <v>3.8027000000000002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142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6" t="s">
        <v>158</v>
      </c>
      <c r="D21" s="224"/>
      <c r="E21" s="225">
        <v>0.58950000000000002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142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3">
        <v>6</v>
      </c>
      <c r="B22" s="244" t="s">
        <v>159</v>
      </c>
      <c r="C22" s="257" t="s">
        <v>160</v>
      </c>
      <c r="D22" s="245" t="s">
        <v>161</v>
      </c>
      <c r="E22" s="246">
        <v>4.3920000000000003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 t="s">
        <v>132</v>
      </c>
      <c r="S22" s="248" t="s">
        <v>133</v>
      </c>
      <c r="T22" s="249" t="s">
        <v>133</v>
      </c>
      <c r="U22" s="223">
        <v>0.24</v>
      </c>
      <c r="V22" s="223">
        <f>ROUND(E22*U22,2)</f>
        <v>1.05</v>
      </c>
      <c r="W22" s="223"/>
      <c r="X22" s="223" t="s">
        <v>134</v>
      </c>
      <c r="Y22" s="223" t="s">
        <v>135</v>
      </c>
      <c r="Z22" s="213"/>
      <c r="AA22" s="213"/>
      <c r="AB22" s="213"/>
      <c r="AC22" s="213"/>
      <c r="AD22" s="213"/>
      <c r="AE22" s="213"/>
      <c r="AF22" s="213"/>
      <c r="AG22" s="213" t="s">
        <v>136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7" t="s">
        <v>127</v>
      </c>
      <c r="B23" s="228" t="s">
        <v>71</v>
      </c>
      <c r="C23" s="252" t="s">
        <v>72</v>
      </c>
      <c r="D23" s="229"/>
      <c r="E23" s="230"/>
      <c r="F23" s="231"/>
      <c r="G23" s="231">
        <f>SUMIF(AG24:AG65,"&lt;&gt;NOR",G24:G65)</f>
        <v>0</v>
      </c>
      <c r="H23" s="231"/>
      <c r="I23" s="231">
        <f>SUM(I24:I65)</f>
        <v>0</v>
      </c>
      <c r="J23" s="231"/>
      <c r="K23" s="231">
        <f>SUM(K24:K65)</f>
        <v>0</v>
      </c>
      <c r="L23" s="231"/>
      <c r="M23" s="231">
        <f>SUM(M24:M65)</f>
        <v>0</v>
      </c>
      <c r="N23" s="230"/>
      <c r="O23" s="230">
        <f>SUM(O24:O65)</f>
        <v>13.56</v>
      </c>
      <c r="P23" s="230"/>
      <c r="Q23" s="230">
        <f>SUM(Q24:Q65)</f>
        <v>0</v>
      </c>
      <c r="R23" s="231"/>
      <c r="S23" s="231"/>
      <c r="T23" s="232"/>
      <c r="U23" s="226"/>
      <c r="V23" s="226">
        <f>SUM(V24:V65)</f>
        <v>307.7</v>
      </c>
      <c r="W23" s="226"/>
      <c r="X23" s="226"/>
      <c r="Y23" s="226"/>
      <c r="AG23" t="s">
        <v>128</v>
      </c>
    </row>
    <row r="24" spans="1:60" outlineLevel="1" x14ac:dyDescent="0.2">
      <c r="A24" s="234">
        <v>7</v>
      </c>
      <c r="B24" s="235" t="s">
        <v>162</v>
      </c>
      <c r="C24" s="253" t="s">
        <v>163</v>
      </c>
      <c r="D24" s="236" t="s">
        <v>161</v>
      </c>
      <c r="E24" s="237">
        <v>529.55999999999995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1.323E-2</v>
      </c>
      <c r="O24" s="237">
        <f>ROUND(E24*N24,2)</f>
        <v>7.01</v>
      </c>
      <c r="P24" s="237">
        <v>0</v>
      </c>
      <c r="Q24" s="237">
        <f>ROUND(E24*P24,2)</f>
        <v>0</v>
      </c>
      <c r="R24" s="239" t="s">
        <v>164</v>
      </c>
      <c r="S24" s="239" t="s">
        <v>133</v>
      </c>
      <c r="T24" s="240" t="s">
        <v>133</v>
      </c>
      <c r="U24" s="223">
        <v>0.108</v>
      </c>
      <c r="V24" s="223">
        <f>ROUND(E24*U24,2)</f>
        <v>57.19</v>
      </c>
      <c r="W24" s="223"/>
      <c r="X24" s="223" t="s">
        <v>134</v>
      </c>
      <c r="Y24" s="223" t="s">
        <v>135</v>
      </c>
      <c r="Z24" s="213"/>
      <c r="AA24" s="213"/>
      <c r="AB24" s="213"/>
      <c r="AC24" s="213"/>
      <c r="AD24" s="213"/>
      <c r="AE24" s="213"/>
      <c r="AF24" s="213"/>
      <c r="AG24" s="213" t="s">
        <v>136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6" t="s">
        <v>165</v>
      </c>
      <c r="D25" s="224"/>
      <c r="E25" s="225">
        <v>529.55999999999995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3">
        <v>8</v>
      </c>
      <c r="B26" s="244" t="s">
        <v>166</v>
      </c>
      <c r="C26" s="257" t="s">
        <v>167</v>
      </c>
      <c r="D26" s="245" t="s">
        <v>161</v>
      </c>
      <c r="E26" s="246">
        <v>592.55999999999995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 t="s">
        <v>164</v>
      </c>
      <c r="S26" s="248" t="s">
        <v>133</v>
      </c>
      <c r="T26" s="249" t="s">
        <v>133</v>
      </c>
      <c r="U26" s="223">
        <v>0.09</v>
      </c>
      <c r="V26" s="223">
        <f>ROUND(E26*U26,2)</f>
        <v>53.33</v>
      </c>
      <c r="W26" s="223"/>
      <c r="X26" s="223" t="s">
        <v>134</v>
      </c>
      <c r="Y26" s="223" t="s">
        <v>135</v>
      </c>
      <c r="Z26" s="213"/>
      <c r="AA26" s="213"/>
      <c r="AB26" s="213"/>
      <c r="AC26" s="213"/>
      <c r="AD26" s="213"/>
      <c r="AE26" s="213"/>
      <c r="AF26" s="213"/>
      <c r="AG26" s="213" t="s">
        <v>136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9</v>
      </c>
      <c r="B27" s="235" t="s">
        <v>168</v>
      </c>
      <c r="C27" s="253" t="s">
        <v>169</v>
      </c>
      <c r="D27" s="236" t="s">
        <v>156</v>
      </c>
      <c r="E27" s="237">
        <v>3954.3679999999999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8.0999999999999996E-4</v>
      </c>
      <c r="O27" s="237">
        <f>ROUND(E27*N27,2)</f>
        <v>3.2</v>
      </c>
      <c r="P27" s="237">
        <v>0</v>
      </c>
      <c r="Q27" s="237">
        <f>ROUND(E27*P27,2)</f>
        <v>0</v>
      </c>
      <c r="R27" s="239" t="s">
        <v>164</v>
      </c>
      <c r="S27" s="239" t="s">
        <v>133</v>
      </c>
      <c r="T27" s="240" t="s">
        <v>133</v>
      </c>
      <c r="U27" s="223">
        <v>2.1999999999999999E-2</v>
      </c>
      <c r="V27" s="223">
        <f>ROUND(E27*U27,2)</f>
        <v>87</v>
      </c>
      <c r="W27" s="223"/>
      <c r="X27" s="223" t="s">
        <v>134</v>
      </c>
      <c r="Y27" s="223" t="s">
        <v>135</v>
      </c>
      <c r="Z27" s="213"/>
      <c r="AA27" s="213"/>
      <c r="AB27" s="213"/>
      <c r="AC27" s="213"/>
      <c r="AD27" s="213"/>
      <c r="AE27" s="213"/>
      <c r="AF27" s="213"/>
      <c r="AG27" s="213" t="s">
        <v>136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4" t="s">
        <v>170</v>
      </c>
      <c r="D28" s="241"/>
      <c r="E28" s="241"/>
      <c r="F28" s="241"/>
      <c r="G28" s="241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6" t="s">
        <v>171</v>
      </c>
      <c r="D29" s="224"/>
      <c r="E29" s="225">
        <v>1176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142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56" t="s">
        <v>172</v>
      </c>
      <c r="D30" s="224"/>
      <c r="E30" s="225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142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6" t="s">
        <v>173</v>
      </c>
      <c r="D31" s="224"/>
      <c r="E31" s="225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142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2">
      <c r="A32" s="220"/>
      <c r="B32" s="221"/>
      <c r="C32" s="256" t="s">
        <v>174</v>
      </c>
      <c r="D32" s="224"/>
      <c r="E32" s="225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6" t="s">
        <v>175</v>
      </c>
      <c r="D33" s="224"/>
      <c r="E33" s="225">
        <v>1596.864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142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2">
      <c r="A34" s="220"/>
      <c r="B34" s="221"/>
      <c r="C34" s="256" t="s">
        <v>176</v>
      </c>
      <c r="D34" s="224"/>
      <c r="E34" s="225">
        <v>144.14400000000001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142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6" t="s">
        <v>177</v>
      </c>
      <c r="D35" s="224"/>
      <c r="E35" s="225">
        <v>48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142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6" t="s">
        <v>178</v>
      </c>
      <c r="D36" s="224"/>
      <c r="E36" s="225">
        <v>393.36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142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6" t="s">
        <v>179</v>
      </c>
      <c r="D37" s="224"/>
      <c r="E37" s="225">
        <v>48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142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6" t="s">
        <v>180</v>
      </c>
      <c r="D38" s="224"/>
      <c r="E38" s="225">
        <v>48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20"/>
      <c r="B39" s="221"/>
      <c r="C39" s="256" t="s">
        <v>181</v>
      </c>
      <c r="D39" s="224"/>
      <c r="E39" s="225">
        <v>500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142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3">
        <v>10</v>
      </c>
      <c r="B40" s="244" t="s">
        <v>182</v>
      </c>
      <c r="C40" s="257" t="s">
        <v>183</v>
      </c>
      <c r="D40" s="245" t="s">
        <v>156</v>
      </c>
      <c r="E40" s="246">
        <v>3954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 t="s">
        <v>164</v>
      </c>
      <c r="S40" s="248" t="s">
        <v>133</v>
      </c>
      <c r="T40" s="249" t="s">
        <v>133</v>
      </c>
      <c r="U40" s="223">
        <v>1.4999999999999999E-2</v>
      </c>
      <c r="V40" s="223">
        <f>ROUND(E40*U40,2)</f>
        <v>59.31</v>
      </c>
      <c r="W40" s="223"/>
      <c r="X40" s="223" t="s">
        <v>134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136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4">
        <v>11</v>
      </c>
      <c r="B41" s="235" t="s">
        <v>184</v>
      </c>
      <c r="C41" s="253" t="s">
        <v>185</v>
      </c>
      <c r="D41" s="236" t="s">
        <v>156</v>
      </c>
      <c r="E41" s="237">
        <v>3954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8.0000000000000007E-5</v>
      </c>
      <c r="O41" s="237">
        <f>ROUND(E41*N41,2)</f>
        <v>0.32</v>
      </c>
      <c r="P41" s="237">
        <v>0</v>
      </c>
      <c r="Q41" s="237">
        <f>ROUND(E41*P41,2)</f>
        <v>0</v>
      </c>
      <c r="R41" s="239" t="s">
        <v>164</v>
      </c>
      <c r="S41" s="239" t="s">
        <v>133</v>
      </c>
      <c r="T41" s="240" t="s">
        <v>133</v>
      </c>
      <c r="U41" s="223">
        <v>1E-3</v>
      </c>
      <c r="V41" s="223">
        <f>ROUND(E41*U41,2)</f>
        <v>3.95</v>
      </c>
      <c r="W41" s="223"/>
      <c r="X41" s="223" t="s">
        <v>134</v>
      </c>
      <c r="Y41" s="223" t="s">
        <v>135</v>
      </c>
      <c r="Z41" s="213"/>
      <c r="AA41" s="213"/>
      <c r="AB41" s="213"/>
      <c r="AC41" s="213"/>
      <c r="AD41" s="213"/>
      <c r="AE41" s="213"/>
      <c r="AF41" s="213"/>
      <c r="AG41" s="213" t="s">
        <v>136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4" t="s">
        <v>170</v>
      </c>
      <c r="D42" s="241"/>
      <c r="E42" s="241"/>
      <c r="F42" s="241"/>
      <c r="G42" s="241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6" t="s">
        <v>186</v>
      </c>
      <c r="D43" s="224"/>
      <c r="E43" s="225">
        <v>3954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142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4">
        <v>12</v>
      </c>
      <c r="B44" s="235" t="s">
        <v>187</v>
      </c>
      <c r="C44" s="253" t="s">
        <v>188</v>
      </c>
      <c r="D44" s="236" t="s">
        <v>161</v>
      </c>
      <c r="E44" s="237">
        <v>165.21299999999999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1.6910000000000001E-2</v>
      </c>
      <c r="O44" s="237">
        <f>ROUND(E44*N44,2)</f>
        <v>2.79</v>
      </c>
      <c r="P44" s="237">
        <v>0</v>
      </c>
      <c r="Q44" s="237">
        <f>ROUND(E44*P44,2)</f>
        <v>0</v>
      </c>
      <c r="R44" s="239" t="s">
        <v>164</v>
      </c>
      <c r="S44" s="239" t="s">
        <v>133</v>
      </c>
      <c r="T44" s="240" t="s">
        <v>133</v>
      </c>
      <c r="U44" s="223">
        <v>0.1135</v>
      </c>
      <c r="V44" s="223">
        <f>ROUND(E44*U44,2)</f>
        <v>18.75</v>
      </c>
      <c r="W44" s="223"/>
      <c r="X44" s="223" t="s">
        <v>134</v>
      </c>
      <c r="Y44" s="223" t="s">
        <v>135</v>
      </c>
      <c r="Z44" s="213"/>
      <c r="AA44" s="213"/>
      <c r="AB44" s="213"/>
      <c r="AC44" s="213"/>
      <c r="AD44" s="213"/>
      <c r="AE44" s="213"/>
      <c r="AF44" s="213"/>
      <c r="AG44" s="213" t="s">
        <v>136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6" t="s">
        <v>189</v>
      </c>
      <c r="D45" s="224"/>
      <c r="E45" s="225">
        <v>165.21299999999999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142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3">
        <v>13</v>
      </c>
      <c r="B46" s="244" t="s">
        <v>190</v>
      </c>
      <c r="C46" s="257" t="s">
        <v>191</v>
      </c>
      <c r="D46" s="245" t="s">
        <v>161</v>
      </c>
      <c r="E46" s="246">
        <v>165.21299999999999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 t="s">
        <v>164</v>
      </c>
      <c r="S46" s="248" t="s">
        <v>133</v>
      </c>
      <c r="T46" s="249" t="s">
        <v>133</v>
      </c>
      <c r="U46" s="223">
        <v>6.8000000000000005E-2</v>
      </c>
      <c r="V46" s="223">
        <f>ROUND(E46*U46,2)</f>
        <v>11.23</v>
      </c>
      <c r="W46" s="223"/>
      <c r="X46" s="223" t="s">
        <v>134</v>
      </c>
      <c r="Y46" s="223" t="s">
        <v>135</v>
      </c>
      <c r="Z46" s="213"/>
      <c r="AA46" s="213"/>
      <c r="AB46" s="213"/>
      <c r="AC46" s="213"/>
      <c r="AD46" s="213"/>
      <c r="AE46" s="213"/>
      <c r="AF46" s="213"/>
      <c r="AG46" s="213" t="s">
        <v>136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4">
        <v>14</v>
      </c>
      <c r="B47" s="235" t="s">
        <v>192</v>
      </c>
      <c r="C47" s="253" t="s">
        <v>193</v>
      </c>
      <c r="D47" s="236" t="s">
        <v>161</v>
      </c>
      <c r="E47" s="237">
        <v>4956.3900000000003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 t="s">
        <v>164</v>
      </c>
      <c r="S47" s="239" t="s">
        <v>133</v>
      </c>
      <c r="T47" s="240" t="s">
        <v>133</v>
      </c>
      <c r="U47" s="223">
        <v>2E-3</v>
      </c>
      <c r="V47" s="223">
        <f>ROUND(E47*U47,2)</f>
        <v>9.91</v>
      </c>
      <c r="W47" s="223"/>
      <c r="X47" s="223" t="s">
        <v>134</v>
      </c>
      <c r="Y47" s="223" t="s">
        <v>135</v>
      </c>
      <c r="Z47" s="213"/>
      <c r="AA47" s="213"/>
      <c r="AB47" s="213"/>
      <c r="AC47" s="213"/>
      <c r="AD47" s="213"/>
      <c r="AE47" s="213"/>
      <c r="AF47" s="213"/>
      <c r="AG47" s="213" t="s">
        <v>136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4" t="s">
        <v>194</v>
      </c>
      <c r="D48" s="241"/>
      <c r="E48" s="241"/>
      <c r="F48" s="241"/>
      <c r="G48" s="24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138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6" t="s">
        <v>195</v>
      </c>
      <c r="D49" s="224"/>
      <c r="E49" s="225">
        <v>4956.3900000000003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142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3">
        <v>15</v>
      </c>
      <c r="B50" s="244" t="s">
        <v>196</v>
      </c>
      <c r="C50" s="257" t="s">
        <v>197</v>
      </c>
      <c r="D50" s="245" t="s">
        <v>161</v>
      </c>
      <c r="E50" s="246">
        <v>87.29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 t="s">
        <v>164</v>
      </c>
      <c r="S50" s="248" t="s">
        <v>133</v>
      </c>
      <c r="T50" s="249" t="s">
        <v>133</v>
      </c>
      <c r="U50" s="223">
        <v>0.04</v>
      </c>
      <c r="V50" s="223">
        <f>ROUND(E50*U50,2)</f>
        <v>3.49</v>
      </c>
      <c r="W50" s="223"/>
      <c r="X50" s="223" t="s">
        <v>134</v>
      </c>
      <c r="Y50" s="223" t="s">
        <v>135</v>
      </c>
      <c r="Z50" s="213"/>
      <c r="AA50" s="213"/>
      <c r="AB50" s="213"/>
      <c r="AC50" s="213"/>
      <c r="AD50" s="213"/>
      <c r="AE50" s="213"/>
      <c r="AF50" s="213"/>
      <c r="AG50" s="213" t="s">
        <v>136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4">
        <v>16</v>
      </c>
      <c r="B51" s="235" t="s">
        <v>198</v>
      </c>
      <c r="C51" s="253" t="s">
        <v>199</v>
      </c>
      <c r="D51" s="236" t="s">
        <v>161</v>
      </c>
      <c r="E51" s="237">
        <v>100.3835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2.9999999999999997E-4</v>
      </c>
      <c r="O51" s="237">
        <f>ROUND(E51*N51,2)</f>
        <v>0.03</v>
      </c>
      <c r="P51" s="237">
        <v>0</v>
      </c>
      <c r="Q51" s="237">
        <f>ROUND(E51*P51,2)</f>
        <v>0</v>
      </c>
      <c r="R51" s="239" t="s">
        <v>200</v>
      </c>
      <c r="S51" s="239" t="s">
        <v>133</v>
      </c>
      <c r="T51" s="240" t="s">
        <v>133</v>
      </c>
      <c r="U51" s="223">
        <v>0</v>
      </c>
      <c r="V51" s="223">
        <f>ROUND(E51*U51,2)</f>
        <v>0</v>
      </c>
      <c r="W51" s="223"/>
      <c r="X51" s="223" t="s">
        <v>201</v>
      </c>
      <c r="Y51" s="223" t="s">
        <v>135</v>
      </c>
      <c r="Z51" s="213"/>
      <c r="AA51" s="213"/>
      <c r="AB51" s="213"/>
      <c r="AC51" s="213"/>
      <c r="AD51" s="213"/>
      <c r="AE51" s="213"/>
      <c r="AF51" s="213"/>
      <c r="AG51" s="213" t="s">
        <v>202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6" t="s">
        <v>203</v>
      </c>
      <c r="D52" s="224"/>
      <c r="E52" s="225">
        <v>100.3835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142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4">
        <v>17</v>
      </c>
      <c r="B53" s="235" t="s">
        <v>204</v>
      </c>
      <c r="C53" s="253" t="s">
        <v>205</v>
      </c>
      <c r="D53" s="236" t="s">
        <v>206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/>
      <c r="S53" s="239" t="s">
        <v>207</v>
      </c>
      <c r="T53" s="240" t="s">
        <v>208</v>
      </c>
      <c r="U53" s="223">
        <v>0</v>
      </c>
      <c r="V53" s="223">
        <f>ROUND(E53*U53,2)</f>
        <v>0</v>
      </c>
      <c r="W53" s="223"/>
      <c r="X53" s="223" t="s">
        <v>134</v>
      </c>
      <c r="Y53" s="223" t="s">
        <v>135</v>
      </c>
      <c r="Z53" s="213"/>
      <c r="AA53" s="213"/>
      <c r="AB53" s="213"/>
      <c r="AC53" s="213"/>
      <c r="AD53" s="213"/>
      <c r="AE53" s="213"/>
      <c r="AF53" s="213"/>
      <c r="AG53" s="213" t="s">
        <v>136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6" t="s">
        <v>209</v>
      </c>
      <c r="D54" s="224"/>
      <c r="E54" s="225"/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142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3" x14ac:dyDescent="0.2">
      <c r="A55" s="220"/>
      <c r="B55" s="221"/>
      <c r="C55" s="256" t="s">
        <v>210</v>
      </c>
      <c r="D55" s="224"/>
      <c r="E55" s="225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142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6" t="s">
        <v>211</v>
      </c>
      <c r="D56" s="224"/>
      <c r="E56" s="225">
        <v>1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142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18</v>
      </c>
      <c r="B57" s="235" t="s">
        <v>212</v>
      </c>
      <c r="C57" s="253" t="s">
        <v>213</v>
      </c>
      <c r="D57" s="236" t="s">
        <v>156</v>
      </c>
      <c r="E57" s="237">
        <v>9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2.3720000000000001E-2</v>
      </c>
      <c r="O57" s="237">
        <f>ROUND(E57*N57,2)</f>
        <v>0.21</v>
      </c>
      <c r="P57" s="237">
        <v>0</v>
      </c>
      <c r="Q57" s="237">
        <f>ROUND(E57*P57,2)</f>
        <v>0</v>
      </c>
      <c r="R57" s="239" t="s">
        <v>164</v>
      </c>
      <c r="S57" s="239" t="s">
        <v>133</v>
      </c>
      <c r="T57" s="240" t="s">
        <v>133</v>
      </c>
      <c r="U57" s="223">
        <v>0.23899999999999999</v>
      </c>
      <c r="V57" s="223">
        <f>ROUND(E57*U57,2)</f>
        <v>2.15</v>
      </c>
      <c r="W57" s="223"/>
      <c r="X57" s="223" t="s">
        <v>134</v>
      </c>
      <c r="Y57" s="223" t="s">
        <v>135</v>
      </c>
      <c r="Z57" s="213"/>
      <c r="AA57" s="213"/>
      <c r="AB57" s="213"/>
      <c r="AC57" s="213"/>
      <c r="AD57" s="213"/>
      <c r="AE57" s="213"/>
      <c r="AF57" s="213"/>
      <c r="AG57" s="213" t="s">
        <v>136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6" t="s">
        <v>214</v>
      </c>
      <c r="D58" s="224"/>
      <c r="E58" s="225">
        <v>7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142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6" t="s">
        <v>215</v>
      </c>
      <c r="D59" s="224"/>
      <c r="E59" s="225">
        <v>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142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4">
        <v>19</v>
      </c>
      <c r="B60" s="235" t="s">
        <v>216</v>
      </c>
      <c r="C60" s="253" t="s">
        <v>217</v>
      </c>
      <c r="D60" s="236" t="s">
        <v>156</v>
      </c>
      <c r="E60" s="237">
        <v>9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9" t="s">
        <v>164</v>
      </c>
      <c r="S60" s="239" t="s">
        <v>133</v>
      </c>
      <c r="T60" s="240" t="s">
        <v>133</v>
      </c>
      <c r="U60" s="223">
        <v>0.154</v>
      </c>
      <c r="V60" s="223">
        <f>ROUND(E60*U60,2)</f>
        <v>1.39</v>
      </c>
      <c r="W60" s="223"/>
      <c r="X60" s="223" t="s">
        <v>134</v>
      </c>
      <c r="Y60" s="223" t="s">
        <v>135</v>
      </c>
      <c r="Z60" s="213"/>
      <c r="AA60" s="213"/>
      <c r="AB60" s="213"/>
      <c r="AC60" s="213"/>
      <c r="AD60" s="213"/>
      <c r="AE60" s="213"/>
      <c r="AF60" s="213"/>
      <c r="AG60" s="213" t="s">
        <v>136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4" t="s">
        <v>218</v>
      </c>
      <c r="D61" s="241"/>
      <c r="E61" s="241"/>
      <c r="F61" s="241"/>
      <c r="G61" s="241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138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34">
        <v>20</v>
      </c>
      <c r="B62" s="235" t="s">
        <v>219</v>
      </c>
      <c r="C62" s="253" t="s">
        <v>220</v>
      </c>
      <c r="D62" s="236" t="s">
        <v>221</v>
      </c>
      <c r="E62" s="237">
        <v>30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9"/>
      <c r="S62" s="239" t="s">
        <v>207</v>
      </c>
      <c r="T62" s="240" t="s">
        <v>208</v>
      </c>
      <c r="U62" s="223">
        <v>0</v>
      </c>
      <c r="V62" s="223">
        <f>ROUND(E62*U62,2)</f>
        <v>0</v>
      </c>
      <c r="W62" s="223"/>
      <c r="X62" s="223" t="s">
        <v>134</v>
      </c>
      <c r="Y62" s="223" t="s">
        <v>135</v>
      </c>
      <c r="Z62" s="213"/>
      <c r="AA62" s="213"/>
      <c r="AB62" s="213"/>
      <c r="AC62" s="213"/>
      <c r="AD62" s="213"/>
      <c r="AE62" s="213"/>
      <c r="AF62" s="213"/>
      <c r="AG62" s="213" t="s">
        <v>136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6" t="s">
        <v>222</v>
      </c>
      <c r="D63" s="224"/>
      <c r="E63" s="225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142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20"/>
      <c r="B64" s="221"/>
      <c r="C64" s="256" t="s">
        <v>223</v>
      </c>
      <c r="D64" s="224"/>
      <c r="E64" s="225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142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6" t="s">
        <v>224</v>
      </c>
      <c r="D65" s="224"/>
      <c r="E65" s="225">
        <v>30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142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7" t="s">
        <v>127</v>
      </c>
      <c r="B66" s="228" t="s">
        <v>73</v>
      </c>
      <c r="C66" s="252" t="s">
        <v>74</v>
      </c>
      <c r="D66" s="229"/>
      <c r="E66" s="230"/>
      <c r="F66" s="231"/>
      <c r="G66" s="231">
        <f>SUMIF(AG67:AG70,"&lt;&gt;NOR",G67:G70)</f>
        <v>0</v>
      </c>
      <c r="H66" s="231"/>
      <c r="I66" s="231">
        <f>SUM(I67:I70)</f>
        <v>0</v>
      </c>
      <c r="J66" s="231"/>
      <c r="K66" s="231">
        <f>SUM(K67:K70)</f>
        <v>0</v>
      </c>
      <c r="L66" s="231"/>
      <c r="M66" s="231">
        <f>SUM(M67:M70)</f>
        <v>0</v>
      </c>
      <c r="N66" s="230"/>
      <c r="O66" s="230">
        <f>SUM(O67:O70)</f>
        <v>1.1100000000000001</v>
      </c>
      <c r="P66" s="230"/>
      <c r="Q66" s="230">
        <f>SUM(Q67:Q70)</f>
        <v>0</v>
      </c>
      <c r="R66" s="231"/>
      <c r="S66" s="231"/>
      <c r="T66" s="232"/>
      <c r="U66" s="226"/>
      <c r="V66" s="226">
        <f>SUM(V67:V70)</f>
        <v>25.6</v>
      </c>
      <c r="W66" s="226"/>
      <c r="X66" s="226"/>
      <c r="Y66" s="226"/>
      <c r="AG66" t="s">
        <v>128</v>
      </c>
    </row>
    <row r="67" spans="1:60" ht="22.5" outlineLevel="1" x14ac:dyDescent="0.2">
      <c r="A67" s="234">
        <v>21</v>
      </c>
      <c r="B67" s="235" t="s">
        <v>225</v>
      </c>
      <c r="C67" s="253" t="s">
        <v>226</v>
      </c>
      <c r="D67" s="236" t="s">
        <v>227</v>
      </c>
      <c r="E67" s="237">
        <v>64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1.6379999999999999E-2</v>
      </c>
      <c r="O67" s="237">
        <f>ROUND(E67*N67,2)</f>
        <v>1.05</v>
      </c>
      <c r="P67" s="237">
        <v>0</v>
      </c>
      <c r="Q67" s="237">
        <f>ROUND(E67*P67,2)</f>
        <v>0</v>
      </c>
      <c r="R67" s="239" t="s">
        <v>132</v>
      </c>
      <c r="S67" s="239" t="s">
        <v>133</v>
      </c>
      <c r="T67" s="240" t="s">
        <v>133</v>
      </c>
      <c r="U67" s="223">
        <v>0.4</v>
      </c>
      <c r="V67" s="223">
        <f>ROUND(E67*U67,2)</f>
        <v>25.6</v>
      </c>
      <c r="W67" s="223"/>
      <c r="X67" s="223" t="s">
        <v>134</v>
      </c>
      <c r="Y67" s="223" t="s">
        <v>135</v>
      </c>
      <c r="Z67" s="213"/>
      <c r="AA67" s="213"/>
      <c r="AB67" s="213"/>
      <c r="AC67" s="213"/>
      <c r="AD67" s="213"/>
      <c r="AE67" s="213"/>
      <c r="AF67" s="213"/>
      <c r="AG67" s="213" t="s">
        <v>136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4" t="s">
        <v>228</v>
      </c>
      <c r="D68" s="241"/>
      <c r="E68" s="241"/>
      <c r="F68" s="241"/>
      <c r="G68" s="241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138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6" t="s">
        <v>229</v>
      </c>
      <c r="D69" s="224"/>
      <c r="E69" s="225">
        <v>64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142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3">
        <v>22</v>
      </c>
      <c r="B70" s="244" t="s">
        <v>230</v>
      </c>
      <c r="C70" s="257" t="s">
        <v>231</v>
      </c>
      <c r="D70" s="245" t="s">
        <v>232</v>
      </c>
      <c r="E70" s="246">
        <v>64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1E-3</v>
      </c>
      <c r="O70" s="246">
        <f>ROUND(E70*N70,2)</f>
        <v>0.06</v>
      </c>
      <c r="P70" s="246">
        <v>0</v>
      </c>
      <c r="Q70" s="246">
        <f>ROUND(E70*P70,2)</f>
        <v>0</v>
      </c>
      <c r="R70" s="248"/>
      <c r="S70" s="248" t="s">
        <v>207</v>
      </c>
      <c r="T70" s="249" t="s">
        <v>208</v>
      </c>
      <c r="U70" s="223">
        <v>0</v>
      </c>
      <c r="V70" s="223">
        <f>ROUND(E70*U70,2)</f>
        <v>0</v>
      </c>
      <c r="W70" s="223"/>
      <c r="X70" s="223" t="s">
        <v>201</v>
      </c>
      <c r="Y70" s="223" t="s">
        <v>135</v>
      </c>
      <c r="Z70" s="213"/>
      <c r="AA70" s="213"/>
      <c r="AB70" s="213"/>
      <c r="AC70" s="213"/>
      <c r="AD70" s="213"/>
      <c r="AE70" s="213"/>
      <c r="AF70" s="213"/>
      <c r="AG70" s="213" t="s">
        <v>202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7" t="s">
        <v>127</v>
      </c>
      <c r="B71" s="228" t="s">
        <v>77</v>
      </c>
      <c r="C71" s="252" t="s">
        <v>78</v>
      </c>
      <c r="D71" s="229"/>
      <c r="E71" s="230"/>
      <c r="F71" s="231"/>
      <c r="G71" s="231">
        <f>SUMIF(AG72:AG73,"&lt;&gt;NOR",G72:G73)</f>
        <v>0</v>
      </c>
      <c r="H71" s="231"/>
      <c r="I71" s="231">
        <f>SUM(I72:I73)</f>
        <v>0</v>
      </c>
      <c r="J71" s="231"/>
      <c r="K71" s="231">
        <f>SUM(K72:K73)</f>
        <v>0</v>
      </c>
      <c r="L71" s="231"/>
      <c r="M71" s="231">
        <f>SUM(M72:M73)</f>
        <v>0</v>
      </c>
      <c r="N71" s="230"/>
      <c r="O71" s="230">
        <f>SUM(O72:O73)</f>
        <v>0</v>
      </c>
      <c r="P71" s="230"/>
      <c r="Q71" s="230">
        <f>SUM(Q72:Q73)</f>
        <v>0</v>
      </c>
      <c r="R71" s="231"/>
      <c r="S71" s="231"/>
      <c r="T71" s="232"/>
      <c r="U71" s="226"/>
      <c r="V71" s="226">
        <f>SUM(V72:V73)</f>
        <v>47.26</v>
      </c>
      <c r="W71" s="226"/>
      <c r="X71" s="226"/>
      <c r="Y71" s="226"/>
      <c r="AG71" t="s">
        <v>128</v>
      </c>
    </row>
    <row r="72" spans="1:60" ht="22.5" outlineLevel="1" x14ac:dyDescent="0.2">
      <c r="A72" s="234">
        <v>23</v>
      </c>
      <c r="B72" s="235" t="s">
        <v>233</v>
      </c>
      <c r="C72" s="253" t="s">
        <v>234</v>
      </c>
      <c r="D72" s="236" t="s">
        <v>148</v>
      </c>
      <c r="E72" s="237">
        <v>18.338760000000001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9" t="s">
        <v>145</v>
      </c>
      <c r="S72" s="239" t="s">
        <v>133</v>
      </c>
      <c r="T72" s="240" t="s">
        <v>133</v>
      </c>
      <c r="U72" s="223">
        <v>2.577</v>
      </c>
      <c r="V72" s="223">
        <f>ROUND(E72*U72,2)</f>
        <v>47.26</v>
      </c>
      <c r="W72" s="223"/>
      <c r="X72" s="223" t="s">
        <v>235</v>
      </c>
      <c r="Y72" s="223" t="s">
        <v>135</v>
      </c>
      <c r="Z72" s="213"/>
      <c r="AA72" s="213"/>
      <c r="AB72" s="213"/>
      <c r="AC72" s="213"/>
      <c r="AD72" s="213"/>
      <c r="AE72" s="213"/>
      <c r="AF72" s="213"/>
      <c r="AG72" s="213" t="s">
        <v>236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4" t="s">
        <v>237</v>
      </c>
      <c r="D73" s="241"/>
      <c r="E73" s="241"/>
      <c r="F73" s="241"/>
      <c r="G73" s="24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138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7" t="s">
        <v>127</v>
      </c>
      <c r="B74" s="228" t="s">
        <v>75</v>
      </c>
      <c r="C74" s="252" t="s">
        <v>76</v>
      </c>
      <c r="D74" s="229"/>
      <c r="E74" s="230"/>
      <c r="F74" s="231"/>
      <c r="G74" s="231">
        <f>SUMIF(AG75:AG87,"&lt;&gt;NOR",G75:G87)</f>
        <v>0</v>
      </c>
      <c r="H74" s="231"/>
      <c r="I74" s="231">
        <f>SUM(I75:I87)</f>
        <v>0</v>
      </c>
      <c r="J74" s="231"/>
      <c r="K74" s="231">
        <f>SUM(K75:K87)</f>
        <v>0</v>
      </c>
      <c r="L74" s="231"/>
      <c r="M74" s="231">
        <f>SUM(M75:M87)</f>
        <v>0</v>
      </c>
      <c r="N74" s="230"/>
      <c r="O74" s="230">
        <f>SUM(O75:O87)</f>
        <v>0.03</v>
      </c>
      <c r="P74" s="230"/>
      <c r="Q74" s="230">
        <f>SUM(Q75:Q87)</f>
        <v>131.93</v>
      </c>
      <c r="R74" s="231"/>
      <c r="S74" s="231"/>
      <c r="T74" s="232"/>
      <c r="U74" s="226"/>
      <c r="V74" s="226">
        <f>SUM(V75:V87)</f>
        <v>182.84</v>
      </c>
      <c r="W74" s="226"/>
      <c r="X74" s="226"/>
      <c r="Y74" s="226"/>
      <c r="AG74" t="s">
        <v>128</v>
      </c>
    </row>
    <row r="75" spans="1:60" ht="22.5" outlineLevel="1" x14ac:dyDescent="0.2">
      <c r="A75" s="234">
        <v>24</v>
      </c>
      <c r="B75" s="235" t="s">
        <v>238</v>
      </c>
      <c r="C75" s="253" t="s">
        <v>239</v>
      </c>
      <c r="D75" s="236" t="s">
        <v>131</v>
      </c>
      <c r="E75" s="237">
        <v>82.91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1.4</v>
      </c>
      <c r="Q75" s="237">
        <f>ROUND(E75*P75,2)</f>
        <v>116.07</v>
      </c>
      <c r="R75" s="239" t="s">
        <v>240</v>
      </c>
      <c r="S75" s="239" t="s">
        <v>133</v>
      </c>
      <c r="T75" s="240" t="s">
        <v>133</v>
      </c>
      <c r="U75" s="223">
        <v>1.2569999999999999</v>
      </c>
      <c r="V75" s="223">
        <f>ROUND(E75*U75,2)</f>
        <v>104.22</v>
      </c>
      <c r="W75" s="223"/>
      <c r="X75" s="223" t="s">
        <v>134</v>
      </c>
      <c r="Y75" s="223" t="s">
        <v>135</v>
      </c>
      <c r="Z75" s="213"/>
      <c r="AA75" s="213"/>
      <c r="AB75" s="213"/>
      <c r="AC75" s="213"/>
      <c r="AD75" s="213"/>
      <c r="AE75" s="213"/>
      <c r="AF75" s="213"/>
      <c r="AG75" s="213" t="s">
        <v>136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6" t="s">
        <v>241</v>
      </c>
      <c r="D76" s="224"/>
      <c r="E76" s="225">
        <v>82.91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142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4">
        <v>25</v>
      </c>
      <c r="B77" s="235" t="s">
        <v>242</v>
      </c>
      <c r="C77" s="253" t="s">
        <v>243</v>
      </c>
      <c r="D77" s="236" t="s">
        <v>161</v>
      </c>
      <c r="E77" s="237">
        <v>26.88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5.5E-2</v>
      </c>
      <c r="Q77" s="237">
        <f>ROUND(E77*P77,2)</f>
        <v>1.48</v>
      </c>
      <c r="R77" s="239" t="s">
        <v>240</v>
      </c>
      <c r="S77" s="239" t="s">
        <v>133</v>
      </c>
      <c r="T77" s="240" t="s">
        <v>133</v>
      </c>
      <c r="U77" s="223">
        <v>0.42499999999999999</v>
      </c>
      <c r="V77" s="223">
        <f>ROUND(E77*U77,2)</f>
        <v>11.42</v>
      </c>
      <c r="W77" s="223"/>
      <c r="X77" s="223" t="s">
        <v>134</v>
      </c>
      <c r="Y77" s="223" t="s">
        <v>135</v>
      </c>
      <c r="Z77" s="213"/>
      <c r="AA77" s="213"/>
      <c r="AB77" s="213"/>
      <c r="AC77" s="213"/>
      <c r="AD77" s="213"/>
      <c r="AE77" s="213"/>
      <c r="AF77" s="213"/>
      <c r="AG77" s="213" t="s">
        <v>136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2" x14ac:dyDescent="0.2">
      <c r="A78" s="220"/>
      <c r="B78" s="221"/>
      <c r="C78" s="254" t="s">
        <v>244</v>
      </c>
      <c r="D78" s="241"/>
      <c r="E78" s="241"/>
      <c r="F78" s="241"/>
      <c r="G78" s="24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138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50" t="str">
        <f>C78</f>
        <v>bez odstupu, po hrubém vybourání otvorů v jakémkoliv zdivu cihelném, včetně pomocného lešení o výšce podlahy do 1900 mm a pro zatížení do 1,5 kPa  (150 kg/m2),</v>
      </c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6" t="s">
        <v>245</v>
      </c>
      <c r="D79" s="224"/>
      <c r="E79" s="225">
        <v>26.88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142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34">
        <v>26</v>
      </c>
      <c r="B80" s="235" t="s">
        <v>246</v>
      </c>
      <c r="C80" s="253" t="s">
        <v>247</v>
      </c>
      <c r="D80" s="236" t="s">
        <v>161</v>
      </c>
      <c r="E80" s="237">
        <v>30.341850000000001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3.4000000000000002E-4</v>
      </c>
      <c r="O80" s="237">
        <f>ROUND(E80*N80,2)</f>
        <v>0.01</v>
      </c>
      <c r="P80" s="237">
        <v>0.183</v>
      </c>
      <c r="Q80" s="237">
        <f>ROUND(E80*P80,2)</f>
        <v>5.55</v>
      </c>
      <c r="R80" s="239" t="s">
        <v>240</v>
      </c>
      <c r="S80" s="239" t="s">
        <v>133</v>
      </c>
      <c r="T80" s="240" t="s">
        <v>133</v>
      </c>
      <c r="U80" s="223">
        <v>0.5</v>
      </c>
      <c r="V80" s="223">
        <f>ROUND(E80*U80,2)</f>
        <v>15.17</v>
      </c>
      <c r="W80" s="223"/>
      <c r="X80" s="223" t="s">
        <v>134</v>
      </c>
      <c r="Y80" s="223" t="s">
        <v>135</v>
      </c>
      <c r="Z80" s="213"/>
      <c r="AA80" s="213"/>
      <c r="AB80" s="213"/>
      <c r="AC80" s="213"/>
      <c r="AD80" s="213"/>
      <c r="AE80" s="213"/>
      <c r="AF80" s="213"/>
      <c r="AG80" s="213" t="s">
        <v>136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4" t="s">
        <v>248</v>
      </c>
      <c r="D81" s="241"/>
      <c r="E81" s="241"/>
      <c r="F81" s="241"/>
      <c r="G81" s="241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138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50" t="str">
        <f>C81</f>
        <v>z jakýchkoliv cihel pálených, včetně pomocného lešení o výšce podlahy do 1900 mm a pro zatížení do 1,5 kPa  (150 kg/m2),</v>
      </c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6" t="s">
        <v>249</v>
      </c>
      <c r="D82" s="224"/>
      <c r="E82" s="225">
        <v>22.877749999999999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142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3" x14ac:dyDescent="0.2">
      <c r="A83" s="220"/>
      <c r="B83" s="221"/>
      <c r="C83" s="256" t="s">
        <v>250</v>
      </c>
      <c r="D83" s="224"/>
      <c r="E83" s="225">
        <v>7.4641000000000002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142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4">
        <v>27</v>
      </c>
      <c r="B84" s="235" t="s">
        <v>251</v>
      </c>
      <c r="C84" s="253" t="s">
        <v>252</v>
      </c>
      <c r="D84" s="236" t="s">
        <v>227</v>
      </c>
      <c r="E84" s="237">
        <v>64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3.4000000000000002E-4</v>
      </c>
      <c r="O84" s="237">
        <f>ROUND(E84*N84,2)</f>
        <v>0.02</v>
      </c>
      <c r="P84" s="237">
        <v>0.13800000000000001</v>
      </c>
      <c r="Q84" s="237">
        <f>ROUND(E84*P84,2)</f>
        <v>8.83</v>
      </c>
      <c r="R84" s="239" t="s">
        <v>240</v>
      </c>
      <c r="S84" s="239" t="s">
        <v>133</v>
      </c>
      <c r="T84" s="240" t="s">
        <v>133</v>
      </c>
      <c r="U84" s="223">
        <v>0.81299999999999994</v>
      </c>
      <c r="V84" s="223">
        <f>ROUND(E84*U84,2)</f>
        <v>52.03</v>
      </c>
      <c r="W84" s="223"/>
      <c r="X84" s="223" t="s">
        <v>134</v>
      </c>
      <c r="Y84" s="223" t="s">
        <v>135</v>
      </c>
      <c r="Z84" s="213"/>
      <c r="AA84" s="213"/>
      <c r="AB84" s="213"/>
      <c r="AC84" s="213"/>
      <c r="AD84" s="213"/>
      <c r="AE84" s="213"/>
      <c r="AF84" s="213"/>
      <c r="AG84" s="213" t="s">
        <v>136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4" t="s">
        <v>253</v>
      </c>
      <c r="D85" s="241"/>
      <c r="E85" s="241"/>
      <c r="F85" s="241"/>
      <c r="G85" s="241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138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5" t="s">
        <v>254</v>
      </c>
      <c r="D86" s="242"/>
      <c r="E86" s="242"/>
      <c r="F86" s="242"/>
      <c r="G86" s="242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140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6" t="s">
        <v>229</v>
      </c>
      <c r="D87" s="224"/>
      <c r="E87" s="225">
        <v>64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142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x14ac:dyDescent="0.2">
      <c r="A88" s="227" t="s">
        <v>127</v>
      </c>
      <c r="B88" s="228" t="s">
        <v>95</v>
      </c>
      <c r="C88" s="252" t="s">
        <v>96</v>
      </c>
      <c r="D88" s="229"/>
      <c r="E88" s="230"/>
      <c r="F88" s="231"/>
      <c r="G88" s="231">
        <f>SUMIF(AG89:AG102,"&lt;&gt;NOR",G89:G102)</f>
        <v>0</v>
      </c>
      <c r="H88" s="231"/>
      <c r="I88" s="231">
        <f>SUM(I89:I102)</f>
        <v>0</v>
      </c>
      <c r="J88" s="231"/>
      <c r="K88" s="231">
        <f>SUM(K89:K102)</f>
        <v>0</v>
      </c>
      <c r="L88" s="231"/>
      <c r="M88" s="231">
        <f>SUM(M89:M102)</f>
        <v>0</v>
      </c>
      <c r="N88" s="230"/>
      <c r="O88" s="230">
        <f>SUM(O89:O102)</f>
        <v>0</v>
      </c>
      <c r="P88" s="230"/>
      <c r="Q88" s="230">
        <f>SUM(Q89:Q102)</f>
        <v>0</v>
      </c>
      <c r="R88" s="231"/>
      <c r="S88" s="231"/>
      <c r="T88" s="232"/>
      <c r="U88" s="226"/>
      <c r="V88" s="226">
        <f>SUM(V89:V102)</f>
        <v>122.7</v>
      </c>
      <c r="W88" s="226"/>
      <c r="X88" s="226"/>
      <c r="Y88" s="226"/>
      <c r="AG88" t="s">
        <v>128</v>
      </c>
    </row>
    <row r="89" spans="1:60" outlineLevel="1" x14ac:dyDescent="0.2">
      <c r="A89" s="234">
        <v>28</v>
      </c>
      <c r="B89" s="235" t="s">
        <v>255</v>
      </c>
      <c r="C89" s="253" t="s">
        <v>256</v>
      </c>
      <c r="D89" s="236" t="s">
        <v>148</v>
      </c>
      <c r="E89" s="237">
        <v>131.93680000000001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9"/>
      <c r="S89" s="239" t="s">
        <v>207</v>
      </c>
      <c r="T89" s="240" t="s">
        <v>133</v>
      </c>
      <c r="U89" s="223">
        <v>0.93</v>
      </c>
      <c r="V89" s="223">
        <f>ROUND(E89*U89,2)</f>
        <v>122.7</v>
      </c>
      <c r="W89" s="223"/>
      <c r="X89" s="223" t="s">
        <v>134</v>
      </c>
      <c r="Y89" s="223" t="s">
        <v>135</v>
      </c>
      <c r="Z89" s="213"/>
      <c r="AA89" s="213"/>
      <c r="AB89" s="213"/>
      <c r="AC89" s="213"/>
      <c r="AD89" s="213"/>
      <c r="AE89" s="213"/>
      <c r="AF89" s="213"/>
      <c r="AG89" s="213" t="s">
        <v>136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6" t="s">
        <v>257</v>
      </c>
      <c r="D90" s="224"/>
      <c r="E90" s="225">
        <v>116.074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142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6" t="s">
        <v>258</v>
      </c>
      <c r="D91" s="224"/>
      <c r="E91" s="225">
        <v>1.4783999999999999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142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6" t="s">
        <v>259</v>
      </c>
      <c r="D92" s="224"/>
      <c r="E92" s="225">
        <v>5.5523999999999996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142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20"/>
      <c r="B93" s="221"/>
      <c r="C93" s="256" t="s">
        <v>260</v>
      </c>
      <c r="D93" s="224"/>
      <c r="E93" s="225">
        <v>8.8320000000000007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142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4">
        <v>29</v>
      </c>
      <c r="B94" s="235" t="s">
        <v>261</v>
      </c>
      <c r="C94" s="253" t="s">
        <v>262</v>
      </c>
      <c r="D94" s="236" t="s">
        <v>148</v>
      </c>
      <c r="E94" s="237">
        <v>263.92599999999999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9"/>
      <c r="S94" s="239" t="s">
        <v>207</v>
      </c>
      <c r="T94" s="240" t="s">
        <v>208</v>
      </c>
      <c r="U94" s="223">
        <v>0</v>
      </c>
      <c r="V94" s="223">
        <f>ROUND(E94*U94,2)</f>
        <v>0</v>
      </c>
      <c r="W94" s="223"/>
      <c r="X94" s="223" t="s">
        <v>134</v>
      </c>
      <c r="Y94" s="223" t="s">
        <v>135</v>
      </c>
      <c r="Z94" s="213"/>
      <c r="AA94" s="213"/>
      <c r="AB94" s="213"/>
      <c r="AC94" s="213"/>
      <c r="AD94" s="213"/>
      <c r="AE94" s="213"/>
      <c r="AF94" s="213"/>
      <c r="AG94" s="213" t="s">
        <v>136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6" t="s">
        <v>263</v>
      </c>
      <c r="D95" s="224"/>
      <c r="E95" s="225">
        <v>263.92599999999999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142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3">
        <v>30</v>
      </c>
      <c r="B96" s="244" t="s">
        <v>264</v>
      </c>
      <c r="C96" s="257" t="s">
        <v>265</v>
      </c>
      <c r="D96" s="245" t="s">
        <v>148</v>
      </c>
      <c r="E96" s="246">
        <v>131.96299999999999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8"/>
      <c r="S96" s="248" t="s">
        <v>207</v>
      </c>
      <c r="T96" s="249" t="s">
        <v>208</v>
      </c>
      <c r="U96" s="223">
        <v>0</v>
      </c>
      <c r="V96" s="223">
        <f>ROUND(E96*U96,2)</f>
        <v>0</v>
      </c>
      <c r="W96" s="223"/>
      <c r="X96" s="223" t="s">
        <v>134</v>
      </c>
      <c r="Y96" s="223" t="s">
        <v>135</v>
      </c>
      <c r="Z96" s="213"/>
      <c r="AA96" s="213"/>
      <c r="AB96" s="213"/>
      <c r="AC96" s="213"/>
      <c r="AD96" s="213"/>
      <c r="AE96" s="213"/>
      <c r="AF96" s="213"/>
      <c r="AG96" s="213" t="s">
        <v>136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4">
        <v>31</v>
      </c>
      <c r="B97" s="235" t="s">
        <v>266</v>
      </c>
      <c r="C97" s="253" t="s">
        <v>267</v>
      </c>
      <c r="D97" s="236" t="s">
        <v>148</v>
      </c>
      <c r="E97" s="237">
        <v>527.85199999999998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9"/>
      <c r="S97" s="239" t="s">
        <v>207</v>
      </c>
      <c r="T97" s="240" t="s">
        <v>208</v>
      </c>
      <c r="U97" s="223">
        <v>0</v>
      </c>
      <c r="V97" s="223">
        <f>ROUND(E97*U97,2)</f>
        <v>0</v>
      </c>
      <c r="W97" s="223"/>
      <c r="X97" s="223" t="s">
        <v>134</v>
      </c>
      <c r="Y97" s="223" t="s">
        <v>135</v>
      </c>
      <c r="Z97" s="213"/>
      <c r="AA97" s="213"/>
      <c r="AB97" s="213"/>
      <c r="AC97" s="213"/>
      <c r="AD97" s="213"/>
      <c r="AE97" s="213"/>
      <c r="AF97" s="213"/>
      <c r="AG97" s="213" t="s">
        <v>136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6" t="s">
        <v>268</v>
      </c>
      <c r="D98" s="224"/>
      <c r="E98" s="225">
        <v>527.85199999999998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142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3">
        <v>32</v>
      </c>
      <c r="B99" s="244" t="s">
        <v>269</v>
      </c>
      <c r="C99" s="257" t="s">
        <v>270</v>
      </c>
      <c r="D99" s="245" t="s">
        <v>148</v>
      </c>
      <c r="E99" s="246">
        <v>131.96299999999999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21</v>
      </c>
      <c r="M99" s="248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8"/>
      <c r="S99" s="248" t="s">
        <v>207</v>
      </c>
      <c r="T99" s="249" t="s">
        <v>208</v>
      </c>
      <c r="U99" s="223">
        <v>0</v>
      </c>
      <c r="V99" s="223">
        <f>ROUND(E99*U99,2)</f>
        <v>0</v>
      </c>
      <c r="W99" s="223"/>
      <c r="X99" s="223" t="s">
        <v>134</v>
      </c>
      <c r="Y99" s="223" t="s">
        <v>135</v>
      </c>
      <c r="Z99" s="213"/>
      <c r="AA99" s="213"/>
      <c r="AB99" s="213"/>
      <c r="AC99" s="213"/>
      <c r="AD99" s="213"/>
      <c r="AE99" s="213"/>
      <c r="AF99" s="213"/>
      <c r="AG99" s="213" t="s">
        <v>136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33</v>
      </c>
      <c r="B100" s="235" t="s">
        <v>271</v>
      </c>
      <c r="C100" s="253" t="s">
        <v>272</v>
      </c>
      <c r="D100" s="236" t="s">
        <v>148</v>
      </c>
      <c r="E100" s="237">
        <v>1319.63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9"/>
      <c r="S100" s="239" t="s">
        <v>207</v>
      </c>
      <c r="T100" s="240" t="s">
        <v>208</v>
      </c>
      <c r="U100" s="223">
        <v>0</v>
      </c>
      <c r="V100" s="223">
        <f>ROUND(E100*U100,2)</f>
        <v>0</v>
      </c>
      <c r="W100" s="223"/>
      <c r="X100" s="223" t="s">
        <v>134</v>
      </c>
      <c r="Y100" s="223" t="s">
        <v>135</v>
      </c>
      <c r="Z100" s="213"/>
      <c r="AA100" s="213"/>
      <c r="AB100" s="213"/>
      <c r="AC100" s="213"/>
      <c r="AD100" s="213"/>
      <c r="AE100" s="213"/>
      <c r="AF100" s="213"/>
      <c r="AG100" s="213" t="s">
        <v>136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6" t="s">
        <v>273</v>
      </c>
      <c r="D101" s="224"/>
      <c r="E101" s="225">
        <v>1319.63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142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3">
        <v>34</v>
      </c>
      <c r="B102" s="244" t="s">
        <v>274</v>
      </c>
      <c r="C102" s="257" t="s">
        <v>275</v>
      </c>
      <c r="D102" s="245" t="s">
        <v>276</v>
      </c>
      <c r="E102" s="246">
        <v>131.96299999999999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21</v>
      </c>
      <c r="M102" s="248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8"/>
      <c r="S102" s="248" t="s">
        <v>207</v>
      </c>
      <c r="T102" s="249" t="s">
        <v>208</v>
      </c>
      <c r="U102" s="223">
        <v>0</v>
      </c>
      <c r="V102" s="223">
        <f>ROUND(E102*U102,2)</f>
        <v>0</v>
      </c>
      <c r="W102" s="223"/>
      <c r="X102" s="223" t="s">
        <v>134</v>
      </c>
      <c r="Y102" s="223" t="s">
        <v>135</v>
      </c>
      <c r="Z102" s="213"/>
      <c r="AA102" s="213"/>
      <c r="AB102" s="213"/>
      <c r="AC102" s="213"/>
      <c r="AD102" s="213"/>
      <c r="AE102" s="213"/>
      <c r="AF102" s="213"/>
      <c r="AG102" s="213" t="s">
        <v>136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7" t="s">
        <v>127</v>
      </c>
      <c r="B103" s="228" t="s">
        <v>79</v>
      </c>
      <c r="C103" s="252" t="s">
        <v>80</v>
      </c>
      <c r="D103" s="229"/>
      <c r="E103" s="230"/>
      <c r="F103" s="231"/>
      <c r="G103" s="231">
        <f>SUMIF(AG104:AG174,"&lt;&gt;NOR",G104:G174)</f>
        <v>0</v>
      </c>
      <c r="H103" s="231"/>
      <c r="I103" s="231">
        <f>SUM(I104:I174)</f>
        <v>0</v>
      </c>
      <c r="J103" s="231"/>
      <c r="K103" s="231">
        <f>SUM(K104:K174)</f>
        <v>0</v>
      </c>
      <c r="L103" s="231"/>
      <c r="M103" s="231">
        <f>SUM(M104:M174)</f>
        <v>0</v>
      </c>
      <c r="N103" s="230"/>
      <c r="O103" s="230">
        <f>SUM(O104:O174)</f>
        <v>3.3800000000000003</v>
      </c>
      <c r="P103" s="230"/>
      <c r="Q103" s="230">
        <f>SUM(Q104:Q174)</f>
        <v>2.63</v>
      </c>
      <c r="R103" s="231"/>
      <c r="S103" s="231"/>
      <c r="T103" s="232"/>
      <c r="U103" s="226"/>
      <c r="V103" s="226">
        <f>SUM(V104:V174)</f>
        <v>1298.6800000000005</v>
      </c>
      <c r="W103" s="226"/>
      <c r="X103" s="226"/>
      <c r="Y103" s="226"/>
      <c r="AG103" t="s">
        <v>128</v>
      </c>
    </row>
    <row r="104" spans="1:60" outlineLevel="1" x14ac:dyDescent="0.2">
      <c r="A104" s="234">
        <v>35</v>
      </c>
      <c r="B104" s="235" t="s">
        <v>277</v>
      </c>
      <c r="C104" s="253" t="s">
        <v>278</v>
      </c>
      <c r="D104" s="236" t="s">
        <v>161</v>
      </c>
      <c r="E104" s="237">
        <v>875.9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0</v>
      </c>
      <c r="O104" s="237">
        <f>ROUND(E104*N104,2)</f>
        <v>0</v>
      </c>
      <c r="P104" s="237">
        <v>3.0000000000000001E-3</v>
      </c>
      <c r="Q104" s="237">
        <f>ROUND(E104*P104,2)</f>
        <v>2.63</v>
      </c>
      <c r="R104" s="239"/>
      <c r="S104" s="239" t="s">
        <v>207</v>
      </c>
      <c r="T104" s="240" t="s">
        <v>133</v>
      </c>
      <c r="U104" s="223">
        <v>5.1999999999999998E-2</v>
      </c>
      <c r="V104" s="223">
        <f>ROUND(E104*U104,2)</f>
        <v>45.55</v>
      </c>
      <c r="W104" s="223"/>
      <c r="X104" s="223" t="s">
        <v>134</v>
      </c>
      <c r="Y104" s="223" t="s">
        <v>135</v>
      </c>
      <c r="Z104" s="213"/>
      <c r="AA104" s="213"/>
      <c r="AB104" s="213"/>
      <c r="AC104" s="213"/>
      <c r="AD104" s="213"/>
      <c r="AE104" s="213"/>
      <c r="AF104" s="213"/>
      <c r="AG104" s="213" t="s">
        <v>136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6" t="s">
        <v>279</v>
      </c>
      <c r="D105" s="224"/>
      <c r="E105" s="225">
        <v>875.9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142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43">
        <v>36</v>
      </c>
      <c r="B106" s="244" t="s">
        <v>280</v>
      </c>
      <c r="C106" s="257" t="s">
        <v>281</v>
      </c>
      <c r="D106" s="245" t="s">
        <v>148</v>
      </c>
      <c r="E106" s="246">
        <v>2.63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8" t="s">
        <v>240</v>
      </c>
      <c r="S106" s="248" t="s">
        <v>133</v>
      </c>
      <c r="T106" s="249" t="s">
        <v>133</v>
      </c>
      <c r="U106" s="223">
        <v>0.93300000000000005</v>
      </c>
      <c r="V106" s="223">
        <f>ROUND(E106*U106,2)</f>
        <v>2.4500000000000002</v>
      </c>
      <c r="W106" s="223"/>
      <c r="X106" s="223" t="s">
        <v>134</v>
      </c>
      <c r="Y106" s="223" t="s">
        <v>135</v>
      </c>
      <c r="Z106" s="213"/>
      <c r="AA106" s="213"/>
      <c r="AB106" s="213"/>
      <c r="AC106" s="213"/>
      <c r="AD106" s="213"/>
      <c r="AE106" s="213"/>
      <c r="AF106" s="213"/>
      <c r="AG106" s="213" t="s">
        <v>136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37</v>
      </c>
      <c r="B107" s="235" t="s">
        <v>282</v>
      </c>
      <c r="C107" s="253" t="s">
        <v>283</v>
      </c>
      <c r="D107" s="236" t="s">
        <v>148</v>
      </c>
      <c r="E107" s="237">
        <v>5.26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9" t="s">
        <v>240</v>
      </c>
      <c r="S107" s="239" t="s">
        <v>133</v>
      </c>
      <c r="T107" s="240" t="s">
        <v>133</v>
      </c>
      <c r="U107" s="223">
        <v>0.65300000000000002</v>
      </c>
      <c r="V107" s="223">
        <f>ROUND(E107*U107,2)</f>
        <v>3.43</v>
      </c>
      <c r="W107" s="223"/>
      <c r="X107" s="223" t="s">
        <v>134</v>
      </c>
      <c r="Y107" s="223" t="s">
        <v>135</v>
      </c>
      <c r="Z107" s="213"/>
      <c r="AA107" s="213"/>
      <c r="AB107" s="213"/>
      <c r="AC107" s="213"/>
      <c r="AD107" s="213"/>
      <c r="AE107" s="213"/>
      <c r="AF107" s="213"/>
      <c r="AG107" s="213" t="s">
        <v>136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6" t="s">
        <v>284</v>
      </c>
      <c r="D108" s="224"/>
      <c r="E108" s="225">
        <v>5.26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142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3">
        <v>38</v>
      </c>
      <c r="B109" s="244" t="s">
        <v>285</v>
      </c>
      <c r="C109" s="257" t="s">
        <v>286</v>
      </c>
      <c r="D109" s="245" t="s">
        <v>148</v>
      </c>
      <c r="E109" s="246">
        <v>2.63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8" t="s">
        <v>240</v>
      </c>
      <c r="S109" s="248" t="s">
        <v>133</v>
      </c>
      <c r="T109" s="249" t="s">
        <v>133</v>
      </c>
      <c r="U109" s="223">
        <v>0.94199999999999995</v>
      </c>
      <c r="V109" s="223">
        <f>ROUND(E109*U109,2)</f>
        <v>2.48</v>
      </c>
      <c r="W109" s="223"/>
      <c r="X109" s="223" t="s">
        <v>134</v>
      </c>
      <c r="Y109" s="223" t="s">
        <v>135</v>
      </c>
      <c r="Z109" s="213"/>
      <c r="AA109" s="213"/>
      <c r="AB109" s="213"/>
      <c r="AC109" s="213"/>
      <c r="AD109" s="213"/>
      <c r="AE109" s="213"/>
      <c r="AF109" s="213"/>
      <c r="AG109" s="213" t="s">
        <v>136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1" x14ac:dyDescent="0.2">
      <c r="A110" s="234">
        <v>39</v>
      </c>
      <c r="B110" s="235" t="s">
        <v>287</v>
      </c>
      <c r="C110" s="253" t="s">
        <v>288</v>
      </c>
      <c r="D110" s="236" t="s">
        <v>148</v>
      </c>
      <c r="E110" s="237">
        <v>13.15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9" t="s">
        <v>240</v>
      </c>
      <c r="S110" s="239" t="s">
        <v>133</v>
      </c>
      <c r="T110" s="240" t="s">
        <v>133</v>
      </c>
      <c r="U110" s="223">
        <v>0.105</v>
      </c>
      <c r="V110" s="223">
        <f>ROUND(E110*U110,2)</f>
        <v>1.38</v>
      </c>
      <c r="W110" s="223"/>
      <c r="X110" s="223" t="s">
        <v>134</v>
      </c>
      <c r="Y110" s="223" t="s">
        <v>135</v>
      </c>
      <c r="Z110" s="213"/>
      <c r="AA110" s="213"/>
      <c r="AB110" s="213"/>
      <c r="AC110" s="213"/>
      <c r="AD110" s="213"/>
      <c r="AE110" s="213"/>
      <c r="AF110" s="213"/>
      <c r="AG110" s="213" t="s">
        <v>136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6" t="s">
        <v>289</v>
      </c>
      <c r="D111" s="224"/>
      <c r="E111" s="225">
        <v>13.15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142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4">
        <v>40</v>
      </c>
      <c r="B112" s="235" t="s">
        <v>290</v>
      </c>
      <c r="C112" s="253" t="s">
        <v>291</v>
      </c>
      <c r="D112" s="236" t="s">
        <v>148</v>
      </c>
      <c r="E112" s="237">
        <v>2.63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240</v>
      </c>
      <c r="S112" s="239" t="s">
        <v>133</v>
      </c>
      <c r="T112" s="240" t="s">
        <v>133</v>
      </c>
      <c r="U112" s="223">
        <v>0.49</v>
      </c>
      <c r="V112" s="223">
        <f>ROUND(E112*U112,2)</f>
        <v>1.29</v>
      </c>
      <c r="W112" s="223"/>
      <c r="X112" s="223" t="s">
        <v>134</v>
      </c>
      <c r="Y112" s="223" t="s">
        <v>135</v>
      </c>
      <c r="Z112" s="213"/>
      <c r="AA112" s="213"/>
      <c r="AB112" s="213"/>
      <c r="AC112" s="213"/>
      <c r="AD112" s="213"/>
      <c r="AE112" s="213"/>
      <c r="AF112" s="213"/>
      <c r="AG112" s="213" t="s">
        <v>136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8" t="s">
        <v>292</v>
      </c>
      <c r="D113" s="251"/>
      <c r="E113" s="251"/>
      <c r="F113" s="251"/>
      <c r="G113" s="251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140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4">
        <v>41</v>
      </c>
      <c r="B114" s="235" t="s">
        <v>293</v>
      </c>
      <c r="C114" s="253" t="s">
        <v>294</v>
      </c>
      <c r="D114" s="236" t="s">
        <v>148</v>
      </c>
      <c r="E114" s="237">
        <v>26.3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9" t="s">
        <v>240</v>
      </c>
      <c r="S114" s="239" t="s">
        <v>133</v>
      </c>
      <c r="T114" s="240" t="s">
        <v>133</v>
      </c>
      <c r="U114" s="223">
        <v>0</v>
      </c>
      <c r="V114" s="223">
        <f>ROUND(E114*U114,2)</f>
        <v>0</v>
      </c>
      <c r="W114" s="223"/>
      <c r="X114" s="223" t="s">
        <v>134</v>
      </c>
      <c r="Y114" s="223" t="s">
        <v>135</v>
      </c>
      <c r="Z114" s="213"/>
      <c r="AA114" s="213"/>
      <c r="AB114" s="213"/>
      <c r="AC114" s="213"/>
      <c r="AD114" s="213"/>
      <c r="AE114" s="213"/>
      <c r="AF114" s="213"/>
      <c r="AG114" s="213" t="s">
        <v>136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6" t="s">
        <v>295</v>
      </c>
      <c r="D115" s="224"/>
      <c r="E115" s="225">
        <v>26.3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142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42</v>
      </c>
      <c r="B116" s="235" t="s">
        <v>296</v>
      </c>
      <c r="C116" s="253" t="s">
        <v>297</v>
      </c>
      <c r="D116" s="236" t="s">
        <v>148</v>
      </c>
      <c r="E116" s="237">
        <v>2.63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9" t="s">
        <v>240</v>
      </c>
      <c r="S116" s="239" t="s">
        <v>133</v>
      </c>
      <c r="T116" s="240" t="s">
        <v>133</v>
      </c>
      <c r="U116" s="223">
        <v>0</v>
      </c>
      <c r="V116" s="223">
        <f>ROUND(E116*U116,2)</f>
        <v>0</v>
      </c>
      <c r="W116" s="223"/>
      <c r="X116" s="223" t="s">
        <v>134</v>
      </c>
      <c r="Y116" s="223" t="s">
        <v>135</v>
      </c>
      <c r="Z116" s="213"/>
      <c r="AA116" s="213"/>
      <c r="AB116" s="213"/>
      <c r="AC116" s="213"/>
      <c r="AD116" s="213"/>
      <c r="AE116" s="213"/>
      <c r="AF116" s="213"/>
      <c r="AG116" s="213" t="s">
        <v>136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8" t="s">
        <v>298</v>
      </c>
      <c r="D117" s="251"/>
      <c r="E117" s="251"/>
      <c r="F117" s="251"/>
      <c r="G117" s="251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140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34">
        <v>43</v>
      </c>
      <c r="B118" s="235" t="s">
        <v>299</v>
      </c>
      <c r="C118" s="253" t="s">
        <v>300</v>
      </c>
      <c r="D118" s="236" t="s">
        <v>161</v>
      </c>
      <c r="E118" s="237">
        <v>955.88693999999998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1.9000000000000001E-4</v>
      </c>
      <c r="O118" s="237">
        <f>ROUND(E118*N118,2)</f>
        <v>0.18</v>
      </c>
      <c r="P118" s="237">
        <v>0</v>
      </c>
      <c r="Q118" s="237">
        <f>ROUND(E118*P118,2)</f>
        <v>0</v>
      </c>
      <c r="R118" s="239" t="s">
        <v>301</v>
      </c>
      <c r="S118" s="239" t="s">
        <v>133</v>
      </c>
      <c r="T118" s="240" t="s">
        <v>133</v>
      </c>
      <c r="U118" s="223">
        <v>0.91459999999999997</v>
      </c>
      <c r="V118" s="223">
        <f>ROUND(E118*U118,2)</f>
        <v>874.25</v>
      </c>
      <c r="W118" s="223"/>
      <c r="X118" s="223" t="s">
        <v>134</v>
      </c>
      <c r="Y118" s="223" t="s">
        <v>135</v>
      </c>
      <c r="Z118" s="213"/>
      <c r="AA118" s="213"/>
      <c r="AB118" s="213"/>
      <c r="AC118" s="213"/>
      <c r="AD118" s="213"/>
      <c r="AE118" s="213"/>
      <c r="AF118" s="213"/>
      <c r="AG118" s="213" t="s">
        <v>136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8" t="s">
        <v>302</v>
      </c>
      <c r="D119" s="251"/>
      <c r="E119" s="251"/>
      <c r="F119" s="251"/>
      <c r="G119" s="251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140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6" t="s">
        <v>303</v>
      </c>
      <c r="D120" s="224"/>
      <c r="E120" s="225">
        <v>829.1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142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56" t="s">
        <v>304</v>
      </c>
      <c r="D121" s="224"/>
      <c r="E121" s="225">
        <v>38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142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56" t="s">
        <v>305</v>
      </c>
      <c r="D122" s="224"/>
      <c r="E122" s="225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142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">
      <c r="A123" s="220"/>
      <c r="B123" s="221"/>
      <c r="C123" s="256" t="s">
        <v>306</v>
      </c>
      <c r="D123" s="224"/>
      <c r="E123" s="225">
        <v>21.505320000000001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142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">
      <c r="A124" s="220"/>
      <c r="B124" s="221"/>
      <c r="C124" s="256" t="s">
        <v>307</v>
      </c>
      <c r="D124" s="224"/>
      <c r="E124" s="225"/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142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3" x14ac:dyDescent="0.2">
      <c r="A125" s="220"/>
      <c r="B125" s="221"/>
      <c r="C125" s="256" t="s">
        <v>308</v>
      </c>
      <c r="D125" s="224"/>
      <c r="E125" s="225"/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142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3" x14ac:dyDescent="0.2">
      <c r="A126" s="220"/>
      <c r="B126" s="221"/>
      <c r="C126" s="256" t="s">
        <v>309</v>
      </c>
      <c r="D126" s="224"/>
      <c r="E126" s="225">
        <v>5.9564700000000004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142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">
      <c r="A127" s="220"/>
      <c r="B127" s="221"/>
      <c r="C127" s="256" t="s">
        <v>310</v>
      </c>
      <c r="D127" s="224"/>
      <c r="E127" s="225">
        <v>1.9388799999999999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142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2">
      <c r="A128" s="220"/>
      <c r="B128" s="221"/>
      <c r="C128" s="256" t="s">
        <v>311</v>
      </c>
      <c r="D128" s="224"/>
      <c r="E128" s="225">
        <v>5.8862699999999997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142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20"/>
      <c r="B129" s="221"/>
      <c r="C129" s="256" t="s">
        <v>312</v>
      </c>
      <c r="D129" s="224"/>
      <c r="E129" s="225">
        <v>23.4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142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">
      <c r="A130" s="220"/>
      <c r="B130" s="221"/>
      <c r="C130" s="256" t="s">
        <v>313</v>
      </c>
      <c r="D130" s="224"/>
      <c r="E130" s="225">
        <v>30.1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142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4">
        <v>44</v>
      </c>
      <c r="B131" s="235" t="s">
        <v>314</v>
      </c>
      <c r="C131" s="253" t="s">
        <v>315</v>
      </c>
      <c r="D131" s="236" t="s">
        <v>161</v>
      </c>
      <c r="E131" s="237">
        <v>1099.2735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1.8E-3</v>
      </c>
      <c r="O131" s="237">
        <f>ROUND(E131*N131,2)</f>
        <v>1.98</v>
      </c>
      <c r="P131" s="237">
        <v>0</v>
      </c>
      <c r="Q131" s="237">
        <f>ROUND(E131*P131,2)</f>
        <v>0</v>
      </c>
      <c r="R131" s="239" t="s">
        <v>200</v>
      </c>
      <c r="S131" s="239" t="s">
        <v>133</v>
      </c>
      <c r="T131" s="240" t="s">
        <v>133</v>
      </c>
      <c r="U131" s="223">
        <v>0</v>
      </c>
      <c r="V131" s="223">
        <f>ROUND(E131*U131,2)</f>
        <v>0</v>
      </c>
      <c r="W131" s="223"/>
      <c r="X131" s="223" t="s">
        <v>201</v>
      </c>
      <c r="Y131" s="223" t="s">
        <v>135</v>
      </c>
      <c r="Z131" s="213"/>
      <c r="AA131" s="213"/>
      <c r="AB131" s="213"/>
      <c r="AC131" s="213"/>
      <c r="AD131" s="213"/>
      <c r="AE131" s="213"/>
      <c r="AF131" s="213"/>
      <c r="AG131" s="213" t="s">
        <v>202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6" t="s">
        <v>316</v>
      </c>
      <c r="D132" s="224"/>
      <c r="E132" s="225">
        <v>1099.2735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142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45</v>
      </c>
      <c r="B133" s="235" t="s">
        <v>317</v>
      </c>
      <c r="C133" s="253" t="s">
        <v>318</v>
      </c>
      <c r="D133" s="236" t="s">
        <v>161</v>
      </c>
      <c r="E133" s="237">
        <v>955.89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9" t="s">
        <v>301</v>
      </c>
      <c r="S133" s="239" t="s">
        <v>133</v>
      </c>
      <c r="T133" s="240" t="s">
        <v>133</v>
      </c>
      <c r="U133" s="223">
        <v>0.1</v>
      </c>
      <c r="V133" s="223">
        <f>ROUND(E133*U133,2)</f>
        <v>95.59</v>
      </c>
      <c r="W133" s="223"/>
      <c r="X133" s="223" t="s">
        <v>134</v>
      </c>
      <c r="Y133" s="223" t="s">
        <v>135</v>
      </c>
      <c r="Z133" s="213"/>
      <c r="AA133" s="213"/>
      <c r="AB133" s="213"/>
      <c r="AC133" s="213"/>
      <c r="AD133" s="213"/>
      <c r="AE133" s="213"/>
      <c r="AF133" s="213"/>
      <c r="AG133" s="213" t="s">
        <v>136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6" t="s">
        <v>319</v>
      </c>
      <c r="D134" s="224"/>
      <c r="E134" s="225">
        <v>955.89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142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34">
        <v>46</v>
      </c>
      <c r="B135" s="235" t="s">
        <v>320</v>
      </c>
      <c r="C135" s="253" t="s">
        <v>321</v>
      </c>
      <c r="D135" s="236" t="s">
        <v>161</v>
      </c>
      <c r="E135" s="237">
        <v>1145.2735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1.2E-4</v>
      </c>
      <c r="O135" s="237">
        <f>ROUND(E135*N135,2)</f>
        <v>0.14000000000000001</v>
      </c>
      <c r="P135" s="237">
        <v>0</v>
      </c>
      <c r="Q135" s="237">
        <f>ROUND(E135*P135,2)</f>
        <v>0</v>
      </c>
      <c r="R135" s="239" t="s">
        <v>200</v>
      </c>
      <c r="S135" s="239" t="s">
        <v>133</v>
      </c>
      <c r="T135" s="240" t="s">
        <v>133</v>
      </c>
      <c r="U135" s="223">
        <v>0</v>
      </c>
      <c r="V135" s="223">
        <f>ROUND(E135*U135,2)</f>
        <v>0</v>
      </c>
      <c r="W135" s="223"/>
      <c r="X135" s="223" t="s">
        <v>201</v>
      </c>
      <c r="Y135" s="223" t="s">
        <v>135</v>
      </c>
      <c r="Z135" s="213"/>
      <c r="AA135" s="213"/>
      <c r="AB135" s="213"/>
      <c r="AC135" s="213"/>
      <c r="AD135" s="213"/>
      <c r="AE135" s="213"/>
      <c r="AF135" s="213"/>
      <c r="AG135" s="213" t="s">
        <v>202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6" t="s">
        <v>322</v>
      </c>
      <c r="D136" s="224"/>
      <c r="E136" s="225">
        <v>1145.2735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142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33.75" outlineLevel="1" x14ac:dyDescent="0.2">
      <c r="A137" s="234">
        <v>47</v>
      </c>
      <c r="B137" s="235" t="s">
        <v>323</v>
      </c>
      <c r="C137" s="253" t="s">
        <v>324</v>
      </c>
      <c r="D137" s="236" t="s">
        <v>156</v>
      </c>
      <c r="E137" s="237">
        <v>86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1.8400000000000001E-3</v>
      </c>
      <c r="O137" s="237">
        <f>ROUND(E137*N137,2)</f>
        <v>0.16</v>
      </c>
      <c r="P137" s="237">
        <v>0</v>
      </c>
      <c r="Q137" s="237">
        <f>ROUND(E137*P137,2)</f>
        <v>0</v>
      </c>
      <c r="R137" s="239" t="s">
        <v>301</v>
      </c>
      <c r="S137" s="239" t="s">
        <v>133</v>
      </c>
      <c r="T137" s="240" t="s">
        <v>133</v>
      </c>
      <c r="U137" s="223">
        <v>0.252</v>
      </c>
      <c r="V137" s="223">
        <f>ROUND(E137*U137,2)</f>
        <v>21.67</v>
      </c>
      <c r="W137" s="223"/>
      <c r="X137" s="223" t="s">
        <v>134</v>
      </c>
      <c r="Y137" s="223" t="s">
        <v>135</v>
      </c>
      <c r="Z137" s="213"/>
      <c r="AA137" s="213"/>
      <c r="AB137" s="213"/>
      <c r="AC137" s="213"/>
      <c r="AD137" s="213"/>
      <c r="AE137" s="213"/>
      <c r="AF137" s="213"/>
      <c r="AG137" s="213" t="s">
        <v>136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4" t="s">
        <v>325</v>
      </c>
      <c r="D138" s="241"/>
      <c r="E138" s="241"/>
      <c r="F138" s="241"/>
      <c r="G138" s="241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138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5" t="s">
        <v>326</v>
      </c>
      <c r="D139" s="242"/>
      <c r="E139" s="242"/>
      <c r="F139" s="242"/>
      <c r="G139" s="242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140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ht="33.75" outlineLevel="1" x14ac:dyDescent="0.2">
      <c r="A140" s="234">
        <v>48</v>
      </c>
      <c r="B140" s="235" t="s">
        <v>327</v>
      </c>
      <c r="C140" s="253" t="s">
        <v>328</v>
      </c>
      <c r="D140" s="236" t="s">
        <v>156</v>
      </c>
      <c r="E140" s="237">
        <v>94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1.8400000000000001E-3</v>
      </c>
      <c r="O140" s="237">
        <f>ROUND(E140*N140,2)</f>
        <v>0.17</v>
      </c>
      <c r="P140" s="237">
        <v>0</v>
      </c>
      <c r="Q140" s="237">
        <f>ROUND(E140*P140,2)</f>
        <v>0</v>
      </c>
      <c r="R140" s="239" t="s">
        <v>301</v>
      </c>
      <c r="S140" s="239" t="s">
        <v>133</v>
      </c>
      <c r="T140" s="240" t="s">
        <v>133</v>
      </c>
      <c r="U140" s="223">
        <v>0.252</v>
      </c>
      <c r="V140" s="223">
        <f>ROUND(E140*U140,2)</f>
        <v>23.69</v>
      </c>
      <c r="W140" s="223"/>
      <c r="X140" s="223" t="s">
        <v>134</v>
      </c>
      <c r="Y140" s="223" t="s">
        <v>135</v>
      </c>
      <c r="Z140" s="213"/>
      <c r="AA140" s="213"/>
      <c r="AB140" s="213"/>
      <c r="AC140" s="213"/>
      <c r="AD140" s="213"/>
      <c r="AE140" s="213"/>
      <c r="AF140" s="213"/>
      <c r="AG140" s="213" t="s">
        <v>136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4" t="s">
        <v>325</v>
      </c>
      <c r="D141" s="241"/>
      <c r="E141" s="241"/>
      <c r="F141" s="241"/>
      <c r="G141" s="241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138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5" t="s">
        <v>329</v>
      </c>
      <c r="D142" s="242"/>
      <c r="E142" s="242"/>
      <c r="F142" s="242"/>
      <c r="G142" s="242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140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33.75" outlineLevel="1" x14ac:dyDescent="0.2">
      <c r="A143" s="234">
        <v>49</v>
      </c>
      <c r="B143" s="235" t="s">
        <v>330</v>
      </c>
      <c r="C143" s="253" t="s">
        <v>331</v>
      </c>
      <c r="D143" s="236" t="s">
        <v>156</v>
      </c>
      <c r="E143" s="237">
        <v>98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7.6000000000000004E-4</v>
      </c>
      <c r="O143" s="237">
        <f>ROUND(E143*N143,2)</f>
        <v>7.0000000000000007E-2</v>
      </c>
      <c r="P143" s="237">
        <v>0</v>
      </c>
      <c r="Q143" s="237">
        <f>ROUND(E143*P143,2)</f>
        <v>0</v>
      </c>
      <c r="R143" s="239" t="s">
        <v>301</v>
      </c>
      <c r="S143" s="239" t="s">
        <v>133</v>
      </c>
      <c r="T143" s="240" t="s">
        <v>133</v>
      </c>
      <c r="U143" s="223">
        <v>0.189</v>
      </c>
      <c r="V143" s="223">
        <f>ROUND(E143*U143,2)</f>
        <v>18.52</v>
      </c>
      <c r="W143" s="223"/>
      <c r="X143" s="223" t="s">
        <v>134</v>
      </c>
      <c r="Y143" s="223" t="s">
        <v>135</v>
      </c>
      <c r="Z143" s="213"/>
      <c r="AA143" s="213"/>
      <c r="AB143" s="213"/>
      <c r="AC143" s="213"/>
      <c r="AD143" s="213"/>
      <c r="AE143" s="213"/>
      <c r="AF143" s="213"/>
      <c r="AG143" s="213" t="s">
        <v>136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2" x14ac:dyDescent="0.2">
      <c r="A144" s="220"/>
      <c r="B144" s="221"/>
      <c r="C144" s="254" t="s">
        <v>325</v>
      </c>
      <c r="D144" s="241"/>
      <c r="E144" s="241"/>
      <c r="F144" s="241"/>
      <c r="G144" s="241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138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5" t="s">
        <v>332</v>
      </c>
      <c r="D145" s="242"/>
      <c r="E145" s="242"/>
      <c r="F145" s="242"/>
      <c r="G145" s="242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140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6" t="s">
        <v>333</v>
      </c>
      <c r="D146" s="224"/>
      <c r="E146" s="225">
        <v>96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142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20"/>
      <c r="B147" s="221"/>
      <c r="C147" s="256" t="s">
        <v>334</v>
      </c>
      <c r="D147" s="224"/>
      <c r="E147" s="225">
        <v>2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142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33.75" outlineLevel="1" x14ac:dyDescent="0.2">
      <c r="A148" s="234">
        <v>50</v>
      </c>
      <c r="B148" s="235" t="s">
        <v>335</v>
      </c>
      <c r="C148" s="253" t="s">
        <v>336</v>
      </c>
      <c r="D148" s="236" t="s">
        <v>156</v>
      </c>
      <c r="E148" s="237">
        <v>103.422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7.6000000000000004E-4</v>
      </c>
      <c r="O148" s="237">
        <f>ROUND(E148*N148,2)</f>
        <v>0.08</v>
      </c>
      <c r="P148" s="237">
        <v>0</v>
      </c>
      <c r="Q148" s="237">
        <f>ROUND(E148*P148,2)</f>
        <v>0</v>
      </c>
      <c r="R148" s="239" t="s">
        <v>301</v>
      </c>
      <c r="S148" s="239" t="s">
        <v>133</v>
      </c>
      <c r="T148" s="240" t="s">
        <v>133</v>
      </c>
      <c r="U148" s="223">
        <v>0.189</v>
      </c>
      <c r="V148" s="223">
        <f>ROUND(E148*U148,2)</f>
        <v>19.55</v>
      </c>
      <c r="W148" s="223"/>
      <c r="X148" s="223" t="s">
        <v>134</v>
      </c>
      <c r="Y148" s="223" t="s">
        <v>135</v>
      </c>
      <c r="Z148" s="213"/>
      <c r="AA148" s="213"/>
      <c r="AB148" s="213"/>
      <c r="AC148" s="213"/>
      <c r="AD148" s="213"/>
      <c r="AE148" s="213"/>
      <c r="AF148" s="213"/>
      <c r="AG148" s="213" t="s">
        <v>136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4" t="s">
        <v>325</v>
      </c>
      <c r="D149" s="241"/>
      <c r="E149" s="241"/>
      <c r="F149" s="241"/>
      <c r="G149" s="241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138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5" t="s">
        <v>332</v>
      </c>
      <c r="D150" s="242"/>
      <c r="E150" s="242"/>
      <c r="F150" s="242"/>
      <c r="G150" s="242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140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6" t="s">
        <v>333</v>
      </c>
      <c r="D151" s="224"/>
      <c r="E151" s="225">
        <v>96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142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56" t="s">
        <v>337</v>
      </c>
      <c r="D152" s="224"/>
      <c r="E152" s="225">
        <v>5.3220000000000001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142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56" t="s">
        <v>338</v>
      </c>
      <c r="D153" s="224"/>
      <c r="E153" s="225">
        <v>2.1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142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34">
        <v>51</v>
      </c>
      <c r="B154" s="235" t="s">
        <v>339</v>
      </c>
      <c r="C154" s="253" t="s">
        <v>340</v>
      </c>
      <c r="D154" s="236" t="s">
        <v>227</v>
      </c>
      <c r="E154" s="237">
        <v>2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6.4999999999999997E-4</v>
      </c>
      <c r="O154" s="237">
        <f>ROUND(E154*N154,2)</f>
        <v>0</v>
      </c>
      <c r="P154" s="237">
        <v>0</v>
      </c>
      <c r="Q154" s="237">
        <f>ROUND(E154*P154,2)</f>
        <v>0</v>
      </c>
      <c r="R154" s="239" t="s">
        <v>301</v>
      </c>
      <c r="S154" s="239" t="s">
        <v>133</v>
      </c>
      <c r="T154" s="240" t="s">
        <v>133</v>
      </c>
      <c r="U154" s="223">
        <v>0.7</v>
      </c>
      <c r="V154" s="223">
        <f>ROUND(E154*U154,2)</f>
        <v>1.4</v>
      </c>
      <c r="W154" s="223"/>
      <c r="X154" s="223" t="s">
        <v>134</v>
      </c>
      <c r="Y154" s="223" t="s">
        <v>135</v>
      </c>
      <c r="Z154" s="213"/>
      <c r="AA154" s="213"/>
      <c r="AB154" s="213"/>
      <c r="AC154" s="213"/>
      <c r="AD154" s="213"/>
      <c r="AE154" s="213"/>
      <c r="AF154" s="213"/>
      <c r="AG154" s="213" t="s">
        <v>136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4" t="s">
        <v>325</v>
      </c>
      <c r="D155" s="241"/>
      <c r="E155" s="241"/>
      <c r="F155" s="241"/>
      <c r="G155" s="241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138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5" t="s">
        <v>341</v>
      </c>
      <c r="D156" s="242"/>
      <c r="E156" s="242"/>
      <c r="F156" s="242"/>
      <c r="G156" s="242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140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33.75" outlineLevel="1" x14ac:dyDescent="0.2">
      <c r="A157" s="234">
        <v>52</v>
      </c>
      <c r="B157" s="235" t="s">
        <v>342</v>
      </c>
      <c r="C157" s="253" t="s">
        <v>343</v>
      </c>
      <c r="D157" s="236" t="s">
        <v>156</v>
      </c>
      <c r="E157" s="237">
        <v>101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7">
        <v>2.4599999999999999E-3</v>
      </c>
      <c r="O157" s="237">
        <f>ROUND(E157*N157,2)</f>
        <v>0.25</v>
      </c>
      <c r="P157" s="237">
        <v>0</v>
      </c>
      <c r="Q157" s="237">
        <f>ROUND(E157*P157,2)</f>
        <v>0</v>
      </c>
      <c r="R157" s="239" t="s">
        <v>301</v>
      </c>
      <c r="S157" s="239" t="s">
        <v>133</v>
      </c>
      <c r="T157" s="240" t="s">
        <v>133</v>
      </c>
      <c r="U157" s="223">
        <v>0.29625000000000001</v>
      </c>
      <c r="V157" s="223">
        <f>ROUND(E157*U157,2)</f>
        <v>29.92</v>
      </c>
      <c r="W157" s="223"/>
      <c r="X157" s="223" t="s">
        <v>134</v>
      </c>
      <c r="Y157" s="223" t="s">
        <v>135</v>
      </c>
      <c r="Z157" s="213"/>
      <c r="AA157" s="213"/>
      <c r="AB157" s="213"/>
      <c r="AC157" s="213"/>
      <c r="AD157" s="213"/>
      <c r="AE157" s="213"/>
      <c r="AF157" s="213"/>
      <c r="AG157" s="213" t="s">
        <v>136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4" t="s">
        <v>325</v>
      </c>
      <c r="D158" s="241"/>
      <c r="E158" s="241"/>
      <c r="F158" s="241"/>
      <c r="G158" s="241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138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5" t="s">
        <v>344</v>
      </c>
      <c r="D159" s="242"/>
      <c r="E159" s="242"/>
      <c r="F159" s="242"/>
      <c r="G159" s="242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140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6" t="s">
        <v>345</v>
      </c>
      <c r="D160" s="224"/>
      <c r="E160" s="225">
        <v>101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142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34">
        <v>53</v>
      </c>
      <c r="B161" s="235" t="s">
        <v>346</v>
      </c>
      <c r="C161" s="253" t="s">
        <v>347</v>
      </c>
      <c r="D161" s="236" t="s">
        <v>156</v>
      </c>
      <c r="E161" s="237">
        <v>549.96025999999995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7">
        <v>4.2999999999999999E-4</v>
      </c>
      <c r="O161" s="237">
        <f>ROUND(E161*N161,2)</f>
        <v>0.24</v>
      </c>
      <c r="P161" s="237">
        <v>0</v>
      </c>
      <c r="Q161" s="237">
        <f>ROUND(E161*P161,2)</f>
        <v>0</v>
      </c>
      <c r="R161" s="239" t="s">
        <v>301</v>
      </c>
      <c r="S161" s="239" t="s">
        <v>133</v>
      </c>
      <c r="T161" s="240" t="s">
        <v>133</v>
      </c>
      <c r="U161" s="223">
        <v>0.189</v>
      </c>
      <c r="V161" s="223">
        <f>ROUND(E161*U161,2)</f>
        <v>103.94</v>
      </c>
      <c r="W161" s="223"/>
      <c r="X161" s="223" t="s">
        <v>134</v>
      </c>
      <c r="Y161" s="223" t="s">
        <v>135</v>
      </c>
      <c r="Z161" s="213"/>
      <c r="AA161" s="213"/>
      <c r="AB161" s="213"/>
      <c r="AC161" s="213"/>
      <c r="AD161" s="213"/>
      <c r="AE161" s="213"/>
      <c r="AF161" s="213"/>
      <c r="AG161" s="213" t="s">
        <v>136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4" t="s">
        <v>325</v>
      </c>
      <c r="D162" s="241"/>
      <c r="E162" s="241"/>
      <c r="F162" s="241"/>
      <c r="G162" s="241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138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5" t="s">
        <v>348</v>
      </c>
      <c r="D163" s="242"/>
      <c r="E163" s="242"/>
      <c r="F163" s="242"/>
      <c r="G163" s="242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140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2" x14ac:dyDescent="0.2">
      <c r="A164" s="220"/>
      <c r="B164" s="221"/>
      <c r="C164" s="256" t="s">
        <v>349</v>
      </c>
      <c r="D164" s="224"/>
      <c r="E164" s="225">
        <v>154.96799999999999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142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56" t="s">
        <v>350</v>
      </c>
      <c r="D165" s="224"/>
      <c r="E165" s="225">
        <v>16.261430000000001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142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2">
      <c r="A166" s="220"/>
      <c r="B166" s="221"/>
      <c r="C166" s="256" t="s">
        <v>351</v>
      </c>
      <c r="D166" s="224"/>
      <c r="E166" s="225">
        <v>253.92797999999999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142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20"/>
      <c r="B167" s="221"/>
      <c r="C167" s="256" t="s">
        <v>352</v>
      </c>
      <c r="D167" s="224"/>
      <c r="E167" s="225">
        <v>124.80285000000001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142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4">
        <v>54</v>
      </c>
      <c r="B168" s="235" t="s">
        <v>353</v>
      </c>
      <c r="C168" s="253" t="s">
        <v>354</v>
      </c>
      <c r="D168" s="236" t="s">
        <v>156</v>
      </c>
      <c r="E168" s="237">
        <v>96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4.2999999999999999E-4</v>
      </c>
      <c r="O168" s="237">
        <f>ROUND(E168*N168,2)</f>
        <v>0.04</v>
      </c>
      <c r="P168" s="237">
        <v>0</v>
      </c>
      <c r="Q168" s="237">
        <f>ROUND(E168*P168,2)</f>
        <v>0</v>
      </c>
      <c r="R168" s="239"/>
      <c r="S168" s="239" t="s">
        <v>207</v>
      </c>
      <c r="T168" s="240" t="s">
        <v>208</v>
      </c>
      <c r="U168" s="223">
        <v>0.189</v>
      </c>
      <c r="V168" s="223">
        <f>ROUND(E168*U168,2)</f>
        <v>18.14</v>
      </c>
      <c r="W168" s="223"/>
      <c r="X168" s="223" t="s">
        <v>134</v>
      </c>
      <c r="Y168" s="223" t="s">
        <v>135</v>
      </c>
      <c r="Z168" s="213"/>
      <c r="AA168" s="213"/>
      <c r="AB168" s="213"/>
      <c r="AC168" s="213"/>
      <c r="AD168" s="213"/>
      <c r="AE168" s="213"/>
      <c r="AF168" s="213"/>
      <c r="AG168" s="213" t="s">
        <v>136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8" t="s">
        <v>348</v>
      </c>
      <c r="D169" s="251"/>
      <c r="E169" s="251"/>
      <c r="F169" s="251"/>
      <c r="G169" s="251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140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33.75" outlineLevel="1" x14ac:dyDescent="0.2">
      <c r="A170" s="234">
        <v>55</v>
      </c>
      <c r="B170" s="235" t="s">
        <v>355</v>
      </c>
      <c r="C170" s="253" t="s">
        <v>356</v>
      </c>
      <c r="D170" s="236" t="s">
        <v>227</v>
      </c>
      <c r="E170" s="237">
        <v>50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1.2999999999999999E-3</v>
      </c>
      <c r="O170" s="237">
        <f>ROUND(E170*N170,2)</f>
        <v>7.0000000000000007E-2</v>
      </c>
      <c r="P170" s="237">
        <v>0</v>
      </c>
      <c r="Q170" s="237">
        <f>ROUND(E170*P170,2)</f>
        <v>0</v>
      </c>
      <c r="R170" s="239" t="s">
        <v>301</v>
      </c>
      <c r="S170" s="239" t="s">
        <v>133</v>
      </c>
      <c r="T170" s="240" t="s">
        <v>133</v>
      </c>
      <c r="U170" s="223">
        <v>0.6</v>
      </c>
      <c r="V170" s="223">
        <f>ROUND(E170*U170,2)</f>
        <v>30</v>
      </c>
      <c r="W170" s="223"/>
      <c r="X170" s="223" t="s">
        <v>134</v>
      </c>
      <c r="Y170" s="223" t="s">
        <v>135</v>
      </c>
      <c r="Z170" s="213"/>
      <c r="AA170" s="213"/>
      <c r="AB170" s="213"/>
      <c r="AC170" s="213"/>
      <c r="AD170" s="213"/>
      <c r="AE170" s="213"/>
      <c r="AF170" s="213"/>
      <c r="AG170" s="213" t="s">
        <v>136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4" t="s">
        <v>325</v>
      </c>
      <c r="D171" s="241"/>
      <c r="E171" s="241"/>
      <c r="F171" s="241"/>
      <c r="G171" s="241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138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">
      <c r="A172" s="220"/>
      <c r="B172" s="221"/>
      <c r="C172" s="255" t="s">
        <v>357</v>
      </c>
      <c r="D172" s="242"/>
      <c r="E172" s="242"/>
      <c r="F172" s="242"/>
      <c r="G172" s="242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140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4">
        <v>56</v>
      </c>
      <c r="B173" s="235" t="s">
        <v>358</v>
      </c>
      <c r="C173" s="253" t="s">
        <v>359</v>
      </c>
      <c r="D173" s="236" t="s">
        <v>148</v>
      </c>
      <c r="E173" s="237">
        <v>3.3745500000000002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</v>
      </c>
      <c r="O173" s="237">
        <f>ROUND(E173*N173,2)</f>
        <v>0</v>
      </c>
      <c r="P173" s="237">
        <v>0</v>
      </c>
      <c r="Q173" s="237">
        <f>ROUND(E173*P173,2)</f>
        <v>0</v>
      </c>
      <c r="R173" s="239" t="s">
        <v>301</v>
      </c>
      <c r="S173" s="239" t="s">
        <v>133</v>
      </c>
      <c r="T173" s="240" t="s">
        <v>133</v>
      </c>
      <c r="U173" s="223">
        <v>1.609</v>
      </c>
      <c r="V173" s="223">
        <f>ROUND(E173*U173,2)</f>
        <v>5.43</v>
      </c>
      <c r="W173" s="223"/>
      <c r="X173" s="223" t="s">
        <v>235</v>
      </c>
      <c r="Y173" s="223" t="s">
        <v>135</v>
      </c>
      <c r="Z173" s="213"/>
      <c r="AA173" s="213"/>
      <c r="AB173" s="213"/>
      <c r="AC173" s="213"/>
      <c r="AD173" s="213"/>
      <c r="AE173" s="213"/>
      <c r="AF173" s="213"/>
      <c r="AG173" s="213" t="s">
        <v>236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">
      <c r="A174" s="220"/>
      <c r="B174" s="221"/>
      <c r="C174" s="254" t="s">
        <v>360</v>
      </c>
      <c r="D174" s="241"/>
      <c r="E174" s="241"/>
      <c r="F174" s="241"/>
      <c r="G174" s="241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138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x14ac:dyDescent="0.2">
      <c r="A175" s="227" t="s">
        <v>127</v>
      </c>
      <c r="B175" s="228" t="s">
        <v>81</v>
      </c>
      <c r="C175" s="252" t="s">
        <v>82</v>
      </c>
      <c r="D175" s="229"/>
      <c r="E175" s="230"/>
      <c r="F175" s="231"/>
      <c r="G175" s="231">
        <f>SUMIF(AG176:AG199,"&lt;&gt;NOR",G176:G199)</f>
        <v>0</v>
      </c>
      <c r="H175" s="231"/>
      <c r="I175" s="231">
        <f>SUM(I176:I199)</f>
        <v>0</v>
      </c>
      <c r="J175" s="231"/>
      <c r="K175" s="231">
        <f>SUM(K176:K199)</f>
        <v>0</v>
      </c>
      <c r="L175" s="231"/>
      <c r="M175" s="231">
        <f>SUM(M176:M199)</f>
        <v>0</v>
      </c>
      <c r="N175" s="230"/>
      <c r="O175" s="230">
        <f>SUM(O176:O199)</f>
        <v>14.53</v>
      </c>
      <c r="P175" s="230"/>
      <c r="Q175" s="230">
        <f>SUM(Q176:Q199)</f>
        <v>0</v>
      </c>
      <c r="R175" s="231"/>
      <c r="S175" s="231"/>
      <c r="T175" s="232"/>
      <c r="U175" s="226"/>
      <c r="V175" s="226">
        <f>SUM(V176:V199)</f>
        <v>392.55</v>
      </c>
      <c r="W175" s="226"/>
      <c r="X175" s="226"/>
      <c r="Y175" s="226"/>
      <c r="AG175" t="s">
        <v>128</v>
      </c>
    </row>
    <row r="176" spans="1:60" outlineLevel="1" x14ac:dyDescent="0.2">
      <c r="A176" s="234">
        <v>57</v>
      </c>
      <c r="B176" s="235" t="s">
        <v>361</v>
      </c>
      <c r="C176" s="253" t="s">
        <v>362</v>
      </c>
      <c r="D176" s="236" t="s">
        <v>161</v>
      </c>
      <c r="E176" s="237">
        <v>882.6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9" t="s">
        <v>145</v>
      </c>
      <c r="S176" s="239" t="s">
        <v>133</v>
      </c>
      <c r="T176" s="240" t="s">
        <v>133</v>
      </c>
      <c r="U176" s="223">
        <v>1.4999999999999999E-2</v>
      </c>
      <c r="V176" s="223">
        <f>ROUND(E176*U176,2)</f>
        <v>13.24</v>
      </c>
      <c r="W176" s="223"/>
      <c r="X176" s="223" t="s">
        <v>134</v>
      </c>
      <c r="Y176" s="223" t="s">
        <v>135</v>
      </c>
      <c r="Z176" s="213"/>
      <c r="AA176" s="213"/>
      <c r="AB176" s="213"/>
      <c r="AC176" s="213"/>
      <c r="AD176" s="213"/>
      <c r="AE176" s="213"/>
      <c r="AF176" s="213"/>
      <c r="AG176" s="213" t="s">
        <v>136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6" t="s">
        <v>363</v>
      </c>
      <c r="D177" s="224"/>
      <c r="E177" s="225">
        <v>852.5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142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20"/>
      <c r="B178" s="221"/>
      <c r="C178" s="256" t="s">
        <v>364</v>
      </c>
      <c r="D178" s="224"/>
      <c r="E178" s="225">
        <v>30.1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142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43">
        <v>58</v>
      </c>
      <c r="B179" s="244" t="s">
        <v>365</v>
      </c>
      <c r="C179" s="257" t="s">
        <v>366</v>
      </c>
      <c r="D179" s="245" t="s">
        <v>161</v>
      </c>
      <c r="E179" s="246">
        <v>852.5</v>
      </c>
      <c r="F179" s="247"/>
      <c r="G179" s="248">
        <f>ROUND(E179*F179,2)</f>
        <v>0</v>
      </c>
      <c r="H179" s="247"/>
      <c r="I179" s="248">
        <f>ROUND(E179*H179,2)</f>
        <v>0</v>
      </c>
      <c r="J179" s="247"/>
      <c r="K179" s="248">
        <f>ROUND(E179*J179,2)</f>
        <v>0</v>
      </c>
      <c r="L179" s="248">
        <v>21</v>
      </c>
      <c r="M179" s="248">
        <f>G179*(1+L179/100)</f>
        <v>0</v>
      </c>
      <c r="N179" s="246">
        <v>0</v>
      </c>
      <c r="O179" s="246">
        <f>ROUND(E179*N179,2)</f>
        <v>0</v>
      </c>
      <c r="P179" s="246">
        <v>0</v>
      </c>
      <c r="Q179" s="246">
        <f>ROUND(E179*P179,2)</f>
        <v>0</v>
      </c>
      <c r="R179" s="248" t="s">
        <v>367</v>
      </c>
      <c r="S179" s="248" t="s">
        <v>133</v>
      </c>
      <c r="T179" s="249" t="s">
        <v>133</v>
      </c>
      <c r="U179" s="223">
        <v>1.6E-2</v>
      </c>
      <c r="V179" s="223">
        <f>ROUND(E179*U179,2)</f>
        <v>13.64</v>
      </c>
      <c r="W179" s="223"/>
      <c r="X179" s="223" t="s">
        <v>134</v>
      </c>
      <c r="Y179" s="223" t="s">
        <v>135</v>
      </c>
      <c r="Z179" s="213"/>
      <c r="AA179" s="213"/>
      <c r="AB179" s="213"/>
      <c r="AC179" s="213"/>
      <c r="AD179" s="213"/>
      <c r="AE179" s="213"/>
      <c r="AF179" s="213"/>
      <c r="AG179" s="213" t="s">
        <v>136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 x14ac:dyDescent="0.2">
      <c r="A180" s="234">
        <v>59</v>
      </c>
      <c r="B180" s="235" t="s">
        <v>368</v>
      </c>
      <c r="C180" s="253" t="s">
        <v>369</v>
      </c>
      <c r="D180" s="236" t="s">
        <v>161</v>
      </c>
      <c r="E180" s="237">
        <v>852.5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2.0000000000000001E-4</v>
      </c>
      <c r="O180" s="237">
        <f>ROUND(E180*N180,2)</f>
        <v>0.17</v>
      </c>
      <c r="P180" s="237">
        <v>0</v>
      </c>
      <c r="Q180" s="237">
        <f>ROUND(E180*P180,2)</f>
        <v>0</v>
      </c>
      <c r="R180" s="239" t="s">
        <v>370</v>
      </c>
      <c r="S180" s="239" t="s">
        <v>133</v>
      </c>
      <c r="T180" s="240" t="s">
        <v>133</v>
      </c>
      <c r="U180" s="223">
        <v>0.14000000000000001</v>
      </c>
      <c r="V180" s="223">
        <f>ROUND(E180*U180,2)</f>
        <v>119.35</v>
      </c>
      <c r="W180" s="223"/>
      <c r="X180" s="223" t="s">
        <v>134</v>
      </c>
      <c r="Y180" s="223" t="s">
        <v>135</v>
      </c>
      <c r="Z180" s="213"/>
      <c r="AA180" s="213"/>
      <c r="AB180" s="213"/>
      <c r="AC180" s="213"/>
      <c r="AD180" s="213"/>
      <c r="AE180" s="213"/>
      <c r="AF180" s="213"/>
      <c r="AG180" s="213" t="s">
        <v>136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8" t="s">
        <v>371</v>
      </c>
      <c r="D181" s="251"/>
      <c r="E181" s="251"/>
      <c r="F181" s="251"/>
      <c r="G181" s="251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140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56" t="s">
        <v>372</v>
      </c>
      <c r="D182" s="224"/>
      <c r="E182" s="225">
        <v>852.5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142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4">
        <v>60</v>
      </c>
      <c r="B183" s="235" t="s">
        <v>373</v>
      </c>
      <c r="C183" s="253" t="s">
        <v>374</v>
      </c>
      <c r="D183" s="236" t="s">
        <v>161</v>
      </c>
      <c r="E183" s="237">
        <v>14.85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1.0000000000000001E-5</v>
      </c>
      <c r="O183" s="237">
        <f>ROUND(E183*N183,2)</f>
        <v>0</v>
      </c>
      <c r="P183" s="237">
        <v>0</v>
      </c>
      <c r="Q183" s="237">
        <f>ROUND(E183*P183,2)</f>
        <v>0</v>
      </c>
      <c r="R183" s="239" t="s">
        <v>370</v>
      </c>
      <c r="S183" s="239" t="s">
        <v>133</v>
      </c>
      <c r="T183" s="240" t="s">
        <v>133</v>
      </c>
      <c r="U183" s="223">
        <v>0.20499999999999999</v>
      </c>
      <c r="V183" s="223">
        <f>ROUND(E183*U183,2)</f>
        <v>3.04</v>
      </c>
      <c r="W183" s="223"/>
      <c r="X183" s="223" t="s">
        <v>134</v>
      </c>
      <c r="Y183" s="223" t="s">
        <v>135</v>
      </c>
      <c r="Z183" s="213"/>
      <c r="AA183" s="213"/>
      <c r="AB183" s="213"/>
      <c r="AC183" s="213"/>
      <c r="AD183" s="213"/>
      <c r="AE183" s="213"/>
      <c r="AF183" s="213"/>
      <c r="AG183" s="213" t="s">
        <v>136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6" t="s">
        <v>375</v>
      </c>
      <c r="D184" s="224"/>
      <c r="E184" s="225">
        <v>3.6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142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56" t="s">
        <v>376</v>
      </c>
      <c r="D185" s="224"/>
      <c r="E185" s="225">
        <v>11.25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142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4">
        <v>61</v>
      </c>
      <c r="B186" s="235" t="s">
        <v>377</v>
      </c>
      <c r="C186" s="253" t="s">
        <v>378</v>
      </c>
      <c r="D186" s="236"/>
      <c r="E186" s="237">
        <v>15.147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9"/>
      <c r="S186" s="239" t="s">
        <v>207</v>
      </c>
      <c r="T186" s="240" t="s">
        <v>208</v>
      </c>
      <c r="U186" s="223">
        <v>0</v>
      </c>
      <c r="V186" s="223">
        <f>ROUND(E186*U186,2)</f>
        <v>0</v>
      </c>
      <c r="W186" s="223"/>
      <c r="X186" s="223" t="s">
        <v>201</v>
      </c>
      <c r="Y186" s="223" t="s">
        <v>135</v>
      </c>
      <c r="Z186" s="213"/>
      <c r="AA186" s="213"/>
      <c r="AB186" s="213"/>
      <c r="AC186" s="213"/>
      <c r="AD186" s="213"/>
      <c r="AE186" s="213"/>
      <c r="AF186" s="213"/>
      <c r="AG186" s="213" t="s">
        <v>202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">
      <c r="A187" s="220"/>
      <c r="B187" s="221"/>
      <c r="C187" s="256" t="s">
        <v>379</v>
      </c>
      <c r="D187" s="224"/>
      <c r="E187" s="225">
        <v>15.147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142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 x14ac:dyDescent="0.2">
      <c r="A188" s="243">
        <v>62</v>
      </c>
      <c r="B188" s="244" t="s">
        <v>380</v>
      </c>
      <c r="C188" s="257" t="s">
        <v>381</v>
      </c>
      <c r="D188" s="245" t="s">
        <v>227</v>
      </c>
      <c r="E188" s="246">
        <v>50</v>
      </c>
      <c r="F188" s="247"/>
      <c r="G188" s="248">
        <f>ROUND(E188*F188,2)</f>
        <v>0</v>
      </c>
      <c r="H188" s="247"/>
      <c r="I188" s="248">
        <f>ROUND(E188*H188,2)</f>
        <v>0</v>
      </c>
      <c r="J188" s="247"/>
      <c r="K188" s="248">
        <f>ROUND(E188*J188,2)</f>
        <v>0</v>
      </c>
      <c r="L188" s="248">
        <v>21</v>
      </c>
      <c r="M188" s="248">
        <f>G188*(1+L188/100)</f>
        <v>0</v>
      </c>
      <c r="N188" s="246">
        <v>2.4000000000000001E-4</v>
      </c>
      <c r="O188" s="246">
        <f>ROUND(E188*N188,2)</f>
        <v>0.01</v>
      </c>
      <c r="P188" s="246">
        <v>0</v>
      </c>
      <c r="Q188" s="246">
        <f>ROUND(E188*P188,2)</f>
        <v>0</v>
      </c>
      <c r="R188" s="248" t="s">
        <v>370</v>
      </c>
      <c r="S188" s="248" t="s">
        <v>133</v>
      </c>
      <c r="T188" s="249" t="s">
        <v>133</v>
      </c>
      <c r="U188" s="223">
        <v>0.15</v>
      </c>
      <c r="V188" s="223">
        <f>ROUND(E188*U188,2)</f>
        <v>7.5</v>
      </c>
      <c r="W188" s="223"/>
      <c r="X188" s="223" t="s">
        <v>134</v>
      </c>
      <c r="Y188" s="223" t="s">
        <v>135</v>
      </c>
      <c r="Z188" s="213"/>
      <c r="AA188" s="213"/>
      <c r="AB188" s="213"/>
      <c r="AC188" s="213"/>
      <c r="AD188" s="213"/>
      <c r="AE188" s="213"/>
      <c r="AF188" s="213"/>
      <c r="AG188" s="213" t="s">
        <v>136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 x14ac:dyDescent="0.2">
      <c r="A189" s="234">
        <v>63</v>
      </c>
      <c r="B189" s="235" t="s">
        <v>382</v>
      </c>
      <c r="C189" s="253" t="s">
        <v>383</v>
      </c>
      <c r="D189" s="236" t="s">
        <v>156</v>
      </c>
      <c r="E189" s="237">
        <v>101.229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9" t="s">
        <v>370</v>
      </c>
      <c r="S189" s="239" t="s">
        <v>133</v>
      </c>
      <c r="T189" s="240" t="s">
        <v>133</v>
      </c>
      <c r="U189" s="223">
        <v>1.2E-2</v>
      </c>
      <c r="V189" s="223">
        <f>ROUND(E189*U189,2)</f>
        <v>1.21</v>
      </c>
      <c r="W189" s="223"/>
      <c r="X189" s="223" t="s">
        <v>134</v>
      </c>
      <c r="Y189" s="223" t="s">
        <v>135</v>
      </c>
      <c r="Z189" s="213"/>
      <c r="AA189" s="213"/>
      <c r="AB189" s="213"/>
      <c r="AC189" s="213"/>
      <c r="AD189" s="213"/>
      <c r="AE189" s="213"/>
      <c r="AF189" s="213"/>
      <c r="AG189" s="213" t="s">
        <v>136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">
      <c r="A190" s="220"/>
      <c r="B190" s="221"/>
      <c r="C190" s="256" t="s">
        <v>384</v>
      </c>
      <c r="D190" s="224"/>
      <c r="E190" s="225">
        <v>101.229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142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4">
        <v>64</v>
      </c>
      <c r="B191" s="235" t="s">
        <v>385</v>
      </c>
      <c r="C191" s="253" t="s">
        <v>386</v>
      </c>
      <c r="D191" s="236" t="s">
        <v>131</v>
      </c>
      <c r="E191" s="237">
        <v>189.53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7.3499999999999996E-2</v>
      </c>
      <c r="O191" s="237">
        <f>ROUND(E191*N191,2)</f>
        <v>13.93</v>
      </c>
      <c r="P191" s="237">
        <v>0</v>
      </c>
      <c r="Q191" s="237">
        <f>ROUND(E191*P191,2)</f>
        <v>0</v>
      </c>
      <c r="R191" s="239" t="s">
        <v>370</v>
      </c>
      <c r="S191" s="239" t="s">
        <v>133</v>
      </c>
      <c r="T191" s="240" t="s">
        <v>133</v>
      </c>
      <c r="U191" s="223">
        <v>0.78</v>
      </c>
      <c r="V191" s="223">
        <f>ROUND(E191*U191,2)</f>
        <v>147.83000000000001</v>
      </c>
      <c r="W191" s="223"/>
      <c r="X191" s="223" t="s">
        <v>134</v>
      </c>
      <c r="Y191" s="223" t="s">
        <v>135</v>
      </c>
      <c r="Z191" s="213"/>
      <c r="AA191" s="213"/>
      <c r="AB191" s="213"/>
      <c r="AC191" s="213"/>
      <c r="AD191" s="213"/>
      <c r="AE191" s="213"/>
      <c r="AF191" s="213"/>
      <c r="AG191" s="213" t="s">
        <v>136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2" x14ac:dyDescent="0.2">
      <c r="A192" s="220"/>
      <c r="B192" s="221"/>
      <c r="C192" s="258" t="s">
        <v>387</v>
      </c>
      <c r="D192" s="251"/>
      <c r="E192" s="251"/>
      <c r="F192" s="251"/>
      <c r="G192" s="251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140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50" t="str">
        <f>C192</f>
        <v>Vyříznutí otvoru v podkladu pro osazení stroje na foukání izolace, foukání a dodávka izolace. Zapravení vyřezaného otvoru.</v>
      </c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20"/>
      <c r="B193" s="221"/>
      <c r="C193" s="256" t="s">
        <v>388</v>
      </c>
      <c r="D193" s="224"/>
      <c r="E193" s="225">
        <v>189.53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142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34">
        <v>65</v>
      </c>
      <c r="B194" s="235" t="s">
        <v>389</v>
      </c>
      <c r="C194" s="253" t="s">
        <v>390</v>
      </c>
      <c r="D194" s="236" t="s">
        <v>161</v>
      </c>
      <c r="E194" s="237">
        <v>138.4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9" t="s">
        <v>370</v>
      </c>
      <c r="S194" s="239" t="s">
        <v>133</v>
      </c>
      <c r="T194" s="240" t="s">
        <v>133</v>
      </c>
      <c r="U194" s="223">
        <v>0.43440000000000001</v>
      </c>
      <c r="V194" s="223">
        <f>ROUND(E194*U194,2)</f>
        <v>60.12</v>
      </c>
      <c r="W194" s="223"/>
      <c r="X194" s="223" t="s">
        <v>134</v>
      </c>
      <c r="Y194" s="223" t="s">
        <v>135</v>
      </c>
      <c r="Z194" s="213"/>
      <c r="AA194" s="213"/>
      <c r="AB194" s="213"/>
      <c r="AC194" s="213"/>
      <c r="AD194" s="213"/>
      <c r="AE194" s="213"/>
      <c r="AF194" s="213"/>
      <c r="AG194" s="213" t="s">
        <v>136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56" t="s">
        <v>391</v>
      </c>
      <c r="D195" s="224"/>
      <c r="E195" s="225">
        <v>138.4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142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 x14ac:dyDescent="0.2">
      <c r="A196" s="234">
        <v>66</v>
      </c>
      <c r="B196" s="235" t="s">
        <v>392</v>
      </c>
      <c r="C196" s="253" t="s">
        <v>393</v>
      </c>
      <c r="D196" s="236" t="s">
        <v>161</v>
      </c>
      <c r="E196" s="237">
        <v>141.16800000000001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3.0000000000000001E-3</v>
      </c>
      <c r="O196" s="237">
        <f>ROUND(E196*N196,2)</f>
        <v>0.42</v>
      </c>
      <c r="P196" s="237">
        <v>0</v>
      </c>
      <c r="Q196" s="237">
        <f>ROUND(E196*P196,2)</f>
        <v>0</v>
      </c>
      <c r="R196" s="239" t="s">
        <v>200</v>
      </c>
      <c r="S196" s="239" t="s">
        <v>133</v>
      </c>
      <c r="T196" s="240" t="s">
        <v>133</v>
      </c>
      <c r="U196" s="223">
        <v>0</v>
      </c>
      <c r="V196" s="223">
        <f>ROUND(E196*U196,2)</f>
        <v>0</v>
      </c>
      <c r="W196" s="223"/>
      <c r="X196" s="223" t="s">
        <v>201</v>
      </c>
      <c r="Y196" s="223" t="s">
        <v>135</v>
      </c>
      <c r="Z196" s="213"/>
      <c r="AA196" s="213"/>
      <c r="AB196" s="213"/>
      <c r="AC196" s="213"/>
      <c r="AD196" s="213"/>
      <c r="AE196" s="213"/>
      <c r="AF196" s="213"/>
      <c r="AG196" s="213" t="s">
        <v>202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6" t="s">
        <v>394</v>
      </c>
      <c r="D197" s="224"/>
      <c r="E197" s="225">
        <v>141.16800000000001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142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4">
        <v>67</v>
      </c>
      <c r="B198" s="235" t="s">
        <v>395</v>
      </c>
      <c r="C198" s="253" t="s">
        <v>396</v>
      </c>
      <c r="D198" s="236" t="s">
        <v>148</v>
      </c>
      <c r="E198" s="237">
        <v>14.53661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9" t="s">
        <v>370</v>
      </c>
      <c r="S198" s="239" t="s">
        <v>133</v>
      </c>
      <c r="T198" s="240" t="s">
        <v>133</v>
      </c>
      <c r="U198" s="223">
        <v>1.831</v>
      </c>
      <c r="V198" s="223">
        <f>ROUND(E198*U198,2)</f>
        <v>26.62</v>
      </c>
      <c r="W198" s="223"/>
      <c r="X198" s="223" t="s">
        <v>235</v>
      </c>
      <c r="Y198" s="223" t="s">
        <v>135</v>
      </c>
      <c r="Z198" s="213"/>
      <c r="AA198" s="213"/>
      <c r="AB198" s="213"/>
      <c r="AC198" s="213"/>
      <c r="AD198" s="213"/>
      <c r="AE198" s="213"/>
      <c r="AF198" s="213"/>
      <c r="AG198" s="213" t="s">
        <v>236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54" t="s">
        <v>360</v>
      </c>
      <c r="D199" s="241"/>
      <c r="E199" s="241"/>
      <c r="F199" s="241"/>
      <c r="G199" s="241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138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x14ac:dyDescent="0.2">
      <c r="A200" s="227" t="s">
        <v>127</v>
      </c>
      <c r="B200" s="228" t="s">
        <v>83</v>
      </c>
      <c r="C200" s="252" t="s">
        <v>84</v>
      </c>
      <c r="D200" s="229"/>
      <c r="E200" s="230"/>
      <c r="F200" s="231"/>
      <c r="G200" s="231">
        <f>SUMIF(AG201:AG208,"&lt;&gt;NOR",G201:G208)</f>
        <v>0</v>
      </c>
      <c r="H200" s="231"/>
      <c r="I200" s="231">
        <f>SUM(I201:I208)</f>
        <v>0</v>
      </c>
      <c r="J200" s="231"/>
      <c r="K200" s="231">
        <f>SUM(K201:K208)</f>
        <v>0</v>
      </c>
      <c r="L200" s="231"/>
      <c r="M200" s="231">
        <f>SUM(M201:M208)</f>
        <v>0</v>
      </c>
      <c r="N200" s="230"/>
      <c r="O200" s="230">
        <f>SUM(O201:O208)</f>
        <v>0.36</v>
      </c>
      <c r="P200" s="230"/>
      <c r="Q200" s="230">
        <f>SUM(Q201:Q208)</f>
        <v>0</v>
      </c>
      <c r="R200" s="231"/>
      <c r="S200" s="231"/>
      <c r="T200" s="232"/>
      <c r="U200" s="226"/>
      <c r="V200" s="226">
        <f>SUM(V201:V208)</f>
        <v>23.689999999999998</v>
      </c>
      <c r="W200" s="226"/>
      <c r="X200" s="226"/>
      <c r="Y200" s="226"/>
      <c r="AG200" t="s">
        <v>128</v>
      </c>
    </row>
    <row r="201" spans="1:60" ht="33.75" outlineLevel="1" x14ac:dyDescent="0.2">
      <c r="A201" s="243">
        <v>68</v>
      </c>
      <c r="B201" s="244" t="s">
        <v>397</v>
      </c>
      <c r="C201" s="257" t="s">
        <v>398</v>
      </c>
      <c r="D201" s="245" t="s">
        <v>227</v>
      </c>
      <c r="E201" s="246">
        <v>2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21</v>
      </c>
      <c r="M201" s="248">
        <f>G201*(1+L201/100)</f>
        <v>0</v>
      </c>
      <c r="N201" s="246">
        <v>8.3799999999999999E-2</v>
      </c>
      <c r="O201" s="246">
        <f>ROUND(E201*N201,2)</f>
        <v>0.17</v>
      </c>
      <c r="P201" s="246">
        <v>0</v>
      </c>
      <c r="Q201" s="246">
        <f>ROUND(E201*P201,2)</f>
        <v>0</v>
      </c>
      <c r="R201" s="248" t="s">
        <v>399</v>
      </c>
      <c r="S201" s="248" t="s">
        <v>133</v>
      </c>
      <c r="T201" s="249" t="s">
        <v>133</v>
      </c>
      <c r="U201" s="223">
        <v>0.5</v>
      </c>
      <c r="V201" s="223">
        <f>ROUND(E201*U201,2)</f>
        <v>1</v>
      </c>
      <c r="W201" s="223"/>
      <c r="X201" s="223" t="s">
        <v>134</v>
      </c>
      <c r="Y201" s="223" t="s">
        <v>135</v>
      </c>
      <c r="Z201" s="213"/>
      <c r="AA201" s="213"/>
      <c r="AB201" s="213"/>
      <c r="AC201" s="213"/>
      <c r="AD201" s="213"/>
      <c r="AE201" s="213"/>
      <c r="AF201" s="213"/>
      <c r="AG201" s="213" t="s">
        <v>136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43">
        <v>69</v>
      </c>
      <c r="B202" s="244" t="s">
        <v>400</v>
      </c>
      <c r="C202" s="257" t="s">
        <v>401</v>
      </c>
      <c r="D202" s="245" t="s">
        <v>227</v>
      </c>
      <c r="E202" s="246">
        <v>50</v>
      </c>
      <c r="F202" s="247"/>
      <c r="G202" s="248">
        <f>ROUND(E202*F202,2)</f>
        <v>0</v>
      </c>
      <c r="H202" s="247"/>
      <c r="I202" s="248">
        <f>ROUND(E202*H202,2)</f>
        <v>0</v>
      </c>
      <c r="J202" s="247"/>
      <c r="K202" s="248">
        <f>ROUND(E202*J202,2)</f>
        <v>0</v>
      </c>
      <c r="L202" s="248">
        <v>21</v>
      </c>
      <c r="M202" s="248">
        <f>G202*(1+L202/100)</f>
        <v>0</v>
      </c>
      <c r="N202" s="246">
        <v>3.0000000000000001E-3</v>
      </c>
      <c r="O202" s="246">
        <f>ROUND(E202*N202,2)</f>
        <v>0.15</v>
      </c>
      <c r="P202" s="246">
        <v>0</v>
      </c>
      <c r="Q202" s="246">
        <f>ROUND(E202*P202,2)</f>
        <v>0</v>
      </c>
      <c r="R202" s="248" t="s">
        <v>399</v>
      </c>
      <c r="S202" s="248" t="s">
        <v>133</v>
      </c>
      <c r="T202" s="249" t="s">
        <v>208</v>
      </c>
      <c r="U202" s="223">
        <v>0.33300000000000002</v>
      </c>
      <c r="V202" s="223">
        <f>ROUND(E202*U202,2)</f>
        <v>16.649999999999999</v>
      </c>
      <c r="W202" s="223"/>
      <c r="X202" s="223" t="s">
        <v>134</v>
      </c>
      <c r="Y202" s="223" t="s">
        <v>135</v>
      </c>
      <c r="Z202" s="213"/>
      <c r="AA202" s="213"/>
      <c r="AB202" s="213"/>
      <c r="AC202" s="213"/>
      <c r="AD202" s="213"/>
      <c r="AE202" s="213"/>
      <c r="AF202" s="213"/>
      <c r="AG202" s="213" t="s">
        <v>136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2.5" outlineLevel="1" x14ac:dyDescent="0.2">
      <c r="A203" s="234">
        <v>70</v>
      </c>
      <c r="B203" s="235" t="s">
        <v>402</v>
      </c>
      <c r="C203" s="253" t="s">
        <v>403</v>
      </c>
      <c r="D203" s="236" t="s">
        <v>156</v>
      </c>
      <c r="E203" s="237">
        <v>10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3.5699999999999998E-3</v>
      </c>
      <c r="O203" s="237">
        <f>ROUND(E203*N203,2)</f>
        <v>0.04</v>
      </c>
      <c r="P203" s="237">
        <v>0</v>
      </c>
      <c r="Q203" s="237">
        <f>ROUND(E203*P203,2)</f>
        <v>0</v>
      </c>
      <c r="R203" s="239" t="s">
        <v>399</v>
      </c>
      <c r="S203" s="239" t="s">
        <v>133</v>
      </c>
      <c r="T203" s="240" t="s">
        <v>133</v>
      </c>
      <c r="U203" s="223">
        <v>0.55000000000000004</v>
      </c>
      <c r="V203" s="223">
        <f>ROUND(E203*U203,2)</f>
        <v>5.5</v>
      </c>
      <c r="W203" s="223"/>
      <c r="X203" s="223" t="s">
        <v>134</v>
      </c>
      <c r="Y203" s="223" t="s">
        <v>135</v>
      </c>
      <c r="Z203" s="213"/>
      <c r="AA203" s="213"/>
      <c r="AB203" s="213"/>
      <c r="AC203" s="213"/>
      <c r="AD203" s="213"/>
      <c r="AE203" s="213"/>
      <c r="AF203" s="213"/>
      <c r="AG203" s="213" t="s">
        <v>136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">
      <c r="A204" s="220"/>
      <c r="B204" s="221"/>
      <c r="C204" s="254" t="s">
        <v>404</v>
      </c>
      <c r="D204" s="241"/>
      <c r="E204" s="241"/>
      <c r="F204" s="241"/>
      <c r="G204" s="241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138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5" t="s">
        <v>405</v>
      </c>
      <c r="D205" s="242"/>
      <c r="E205" s="242"/>
      <c r="F205" s="242"/>
      <c r="G205" s="242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140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56" t="s">
        <v>406</v>
      </c>
      <c r="D206" s="224"/>
      <c r="E206" s="225">
        <v>10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142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34">
        <v>71</v>
      </c>
      <c r="B207" s="235" t="s">
        <v>407</v>
      </c>
      <c r="C207" s="253" t="s">
        <v>408</v>
      </c>
      <c r="D207" s="236" t="s">
        <v>148</v>
      </c>
      <c r="E207" s="237">
        <v>0.3533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0</v>
      </c>
      <c r="O207" s="237">
        <f>ROUND(E207*N207,2)</f>
        <v>0</v>
      </c>
      <c r="P207" s="237">
        <v>0</v>
      </c>
      <c r="Q207" s="237">
        <f>ROUND(E207*P207,2)</f>
        <v>0</v>
      </c>
      <c r="R207" s="239" t="s">
        <v>399</v>
      </c>
      <c r="S207" s="239" t="s">
        <v>133</v>
      </c>
      <c r="T207" s="240" t="s">
        <v>133</v>
      </c>
      <c r="U207" s="223">
        <v>1.5229999999999999</v>
      </c>
      <c r="V207" s="223">
        <f>ROUND(E207*U207,2)</f>
        <v>0.54</v>
      </c>
      <c r="W207" s="223"/>
      <c r="X207" s="223" t="s">
        <v>235</v>
      </c>
      <c r="Y207" s="223" t="s">
        <v>135</v>
      </c>
      <c r="Z207" s="213"/>
      <c r="AA207" s="213"/>
      <c r="AB207" s="213"/>
      <c r="AC207" s="213"/>
      <c r="AD207" s="213"/>
      <c r="AE207" s="213"/>
      <c r="AF207" s="213"/>
      <c r="AG207" s="213" t="s">
        <v>236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 x14ac:dyDescent="0.2">
      <c r="A208" s="220"/>
      <c r="B208" s="221"/>
      <c r="C208" s="254" t="s">
        <v>409</v>
      </c>
      <c r="D208" s="241"/>
      <c r="E208" s="241"/>
      <c r="F208" s="241"/>
      <c r="G208" s="241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138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x14ac:dyDescent="0.2">
      <c r="A209" s="227" t="s">
        <v>127</v>
      </c>
      <c r="B209" s="228" t="s">
        <v>85</v>
      </c>
      <c r="C209" s="252" t="s">
        <v>86</v>
      </c>
      <c r="D209" s="229"/>
      <c r="E209" s="230"/>
      <c r="F209" s="231"/>
      <c r="G209" s="231">
        <f>SUMIF(AG210:AG273,"&lt;&gt;NOR",G210:G273)</f>
        <v>0</v>
      </c>
      <c r="H209" s="231"/>
      <c r="I209" s="231">
        <f>SUM(I210:I273)</f>
        <v>0</v>
      </c>
      <c r="J209" s="231"/>
      <c r="K209" s="231">
        <f>SUM(K210:K273)</f>
        <v>0</v>
      </c>
      <c r="L209" s="231"/>
      <c r="M209" s="231">
        <f>SUM(M210:M273)</f>
        <v>0</v>
      </c>
      <c r="N209" s="230"/>
      <c r="O209" s="230">
        <f>SUM(O210:O273)</f>
        <v>27.210000000000004</v>
      </c>
      <c r="P209" s="230"/>
      <c r="Q209" s="230">
        <f>SUM(Q210:Q273)</f>
        <v>16.149999999999999</v>
      </c>
      <c r="R209" s="231"/>
      <c r="S209" s="231"/>
      <c r="T209" s="232"/>
      <c r="U209" s="226"/>
      <c r="V209" s="226">
        <f>SUM(V210:V273)</f>
        <v>1058.97</v>
      </c>
      <c r="W209" s="226"/>
      <c r="X209" s="226"/>
      <c r="Y209" s="226"/>
      <c r="AG209" t="s">
        <v>128</v>
      </c>
    </row>
    <row r="210" spans="1:60" ht="22.5" outlineLevel="1" x14ac:dyDescent="0.2">
      <c r="A210" s="234">
        <v>72</v>
      </c>
      <c r="B210" s="235" t="s">
        <v>410</v>
      </c>
      <c r="C210" s="253" t="s">
        <v>411</v>
      </c>
      <c r="D210" s="236" t="s">
        <v>161</v>
      </c>
      <c r="E210" s="237">
        <v>852.5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0</v>
      </c>
      <c r="O210" s="237">
        <f>ROUND(E210*N210,2)</f>
        <v>0</v>
      </c>
      <c r="P210" s="237">
        <v>1.4999999999999999E-2</v>
      </c>
      <c r="Q210" s="237">
        <f>ROUND(E210*P210,2)</f>
        <v>12.79</v>
      </c>
      <c r="R210" s="239" t="s">
        <v>412</v>
      </c>
      <c r="S210" s="239" t="s">
        <v>133</v>
      </c>
      <c r="T210" s="240" t="s">
        <v>133</v>
      </c>
      <c r="U210" s="223">
        <v>0.09</v>
      </c>
      <c r="V210" s="223">
        <f>ROUND(E210*U210,2)</f>
        <v>76.73</v>
      </c>
      <c r="W210" s="223"/>
      <c r="X210" s="223" t="s">
        <v>134</v>
      </c>
      <c r="Y210" s="223" t="s">
        <v>135</v>
      </c>
      <c r="Z210" s="213"/>
      <c r="AA210" s="213"/>
      <c r="AB210" s="213"/>
      <c r="AC210" s="213"/>
      <c r="AD210" s="213"/>
      <c r="AE210" s="213"/>
      <c r="AF210" s="213"/>
      <c r="AG210" s="213" t="s">
        <v>136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 x14ac:dyDescent="0.2">
      <c r="A211" s="220"/>
      <c r="B211" s="221"/>
      <c r="C211" s="256" t="s">
        <v>413</v>
      </c>
      <c r="D211" s="224"/>
      <c r="E211" s="225">
        <v>829.1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142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20"/>
      <c r="B212" s="221"/>
      <c r="C212" s="256" t="s">
        <v>414</v>
      </c>
      <c r="D212" s="224"/>
      <c r="E212" s="225">
        <v>23.4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142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33.75" outlineLevel="1" x14ac:dyDescent="0.2">
      <c r="A213" s="234">
        <v>73</v>
      </c>
      <c r="B213" s="235" t="s">
        <v>415</v>
      </c>
      <c r="C213" s="253" t="s">
        <v>416</v>
      </c>
      <c r="D213" s="236" t="s">
        <v>161</v>
      </c>
      <c r="E213" s="237">
        <v>45.781649999999999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7">
        <v>0</v>
      </c>
      <c r="O213" s="237">
        <f>ROUND(E213*N213,2)</f>
        <v>0</v>
      </c>
      <c r="P213" s="237">
        <v>1.7000000000000001E-2</v>
      </c>
      <c r="Q213" s="237">
        <f>ROUND(E213*P213,2)</f>
        <v>0.78</v>
      </c>
      <c r="R213" s="239" t="s">
        <v>412</v>
      </c>
      <c r="S213" s="239" t="s">
        <v>133</v>
      </c>
      <c r="T213" s="240" t="s">
        <v>133</v>
      </c>
      <c r="U213" s="223">
        <v>0.14599999999999999</v>
      </c>
      <c r="V213" s="223">
        <f>ROUND(E213*U213,2)</f>
        <v>6.68</v>
      </c>
      <c r="W213" s="223"/>
      <c r="X213" s="223" t="s">
        <v>134</v>
      </c>
      <c r="Y213" s="223" t="s">
        <v>135</v>
      </c>
      <c r="Z213" s="213"/>
      <c r="AA213" s="213"/>
      <c r="AB213" s="213"/>
      <c r="AC213" s="213"/>
      <c r="AD213" s="213"/>
      <c r="AE213" s="213"/>
      <c r="AF213" s="213"/>
      <c r="AG213" s="213" t="s">
        <v>136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2" x14ac:dyDescent="0.2">
      <c r="A214" s="220"/>
      <c r="B214" s="221"/>
      <c r="C214" s="256" t="s">
        <v>417</v>
      </c>
      <c r="D214" s="224"/>
      <c r="E214" s="225">
        <v>42.603749999999998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142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56" t="s">
        <v>418</v>
      </c>
      <c r="D215" s="224"/>
      <c r="E215" s="225">
        <v>3.1779000000000002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142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43">
        <v>74</v>
      </c>
      <c r="B216" s="244" t="s">
        <v>280</v>
      </c>
      <c r="C216" s="257" t="s">
        <v>281</v>
      </c>
      <c r="D216" s="245" t="s">
        <v>148</v>
      </c>
      <c r="E216" s="246">
        <v>13.57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8" t="s">
        <v>240</v>
      </c>
      <c r="S216" s="248" t="s">
        <v>133</v>
      </c>
      <c r="T216" s="249" t="s">
        <v>133</v>
      </c>
      <c r="U216" s="223">
        <v>0.93300000000000005</v>
      </c>
      <c r="V216" s="223">
        <f>ROUND(E216*U216,2)</f>
        <v>12.66</v>
      </c>
      <c r="W216" s="223"/>
      <c r="X216" s="223" t="s">
        <v>134</v>
      </c>
      <c r="Y216" s="223" t="s">
        <v>135</v>
      </c>
      <c r="Z216" s="213"/>
      <c r="AA216" s="213"/>
      <c r="AB216" s="213"/>
      <c r="AC216" s="213"/>
      <c r="AD216" s="213"/>
      <c r="AE216" s="213"/>
      <c r="AF216" s="213"/>
      <c r="AG216" s="213" t="s">
        <v>136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4">
        <v>75</v>
      </c>
      <c r="B217" s="235" t="s">
        <v>282</v>
      </c>
      <c r="C217" s="253" t="s">
        <v>283</v>
      </c>
      <c r="D217" s="236" t="s">
        <v>148</v>
      </c>
      <c r="E217" s="237">
        <v>27.14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9" t="s">
        <v>240</v>
      </c>
      <c r="S217" s="239" t="s">
        <v>133</v>
      </c>
      <c r="T217" s="240" t="s">
        <v>133</v>
      </c>
      <c r="U217" s="223">
        <v>0.65300000000000002</v>
      </c>
      <c r="V217" s="223">
        <f>ROUND(E217*U217,2)</f>
        <v>17.72</v>
      </c>
      <c r="W217" s="223"/>
      <c r="X217" s="223" t="s">
        <v>134</v>
      </c>
      <c r="Y217" s="223" t="s">
        <v>135</v>
      </c>
      <c r="Z217" s="213"/>
      <c r="AA217" s="213"/>
      <c r="AB217" s="213"/>
      <c r="AC217" s="213"/>
      <c r="AD217" s="213"/>
      <c r="AE217" s="213"/>
      <c r="AF217" s="213"/>
      <c r="AG217" s="213" t="s">
        <v>136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2">
      <c r="A218" s="220"/>
      <c r="B218" s="221"/>
      <c r="C218" s="256" t="s">
        <v>419</v>
      </c>
      <c r="D218" s="224"/>
      <c r="E218" s="225">
        <v>27.14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142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43">
        <v>76</v>
      </c>
      <c r="B219" s="244" t="s">
        <v>285</v>
      </c>
      <c r="C219" s="257" t="s">
        <v>286</v>
      </c>
      <c r="D219" s="245" t="s">
        <v>148</v>
      </c>
      <c r="E219" s="246">
        <v>13.57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6">
        <v>0</v>
      </c>
      <c r="O219" s="246">
        <f>ROUND(E219*N219,2)</f>
        <v>0</v>
      </c>
      <c r="P219" s="246">
        <v>0</v>
      </c>
      <c r="Q219" s="246">
        <f>ROUND(E219*P219,2)</f>
        <v>0</v>
      </c>
      <c r="R219" s="248" t="s">
        <v>240</v>
      </c>
      <c r="S219" s="248" t="s">
        <v>133</v>
      </c>
      <c r="T219" s="249" t="s">
        <v>133</v>
      </c>
      <c r="U219" s="223">
        <v>0.94199999999999995</v>
      </c>
      <c r="V219" s="223">
        <f>ROUND(E219*U219,2)</f>
        <v>12.78</v>
      </c>
      <c r="W219" s="223"/>
      <c r="X219" s="223" t="s">
        <v>134</v>
      </c>
      <c r="Y219" s="223" t="s">
        <v>135</v>
      </c>
      <c r="Z219" s="213"/>
      <c r="AA219" s="213"/>
      <c r="AB219" s="213"/>
      <c r="AC219" s="213"/>
      <c r="AD219" s="213"/>
      <c r="AE219" s="213"/>
      <c r="AF219" s="213"/>
      <c r="AG219" s="213" t="s">
        <v>136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22.5" outlineLevel="1" x14ac:dyDescent="0.2">
      <c r="A220" s="234">
        <v>77</v>
      </c>
      <c r="B220" s="235" t="s">
        <v>287</v>
      </c>
      <c r="C220" s="253" t="s">
        <v>288</v>
      </c>
      <c r="D220" s="236" t="s">
        <v>148</v>
      </c>
      <c r="E220" s="237">
        <v>81.42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0</v>
      </c>
      <c r="O220" s="237">
        <f>ROUND(E220*N220,2)</f>
        <v>0</v>
      </c>
      <c r="P220" s="237">
        <v>0</v>
      </c>
      <c r="Q220" s="237">
        <f>ROUND(E220*P220,2)</f>
        <v>0</v>
      </c>
      <c r="R220" s="239" t="s">
        <v>240</v>
      </c>
      <c r="S220" s="239" t="s">
        <v>133</v>
      </c>
      <c r="T220" s="240" t="s">
        <v>133</v>
      </c>
      <c r="U220" s="223">
        <v>0.105</v>
      </c>
      <c r="V220" s="223">
        <f>ROUND(E220*U220,2)</f>
        <v>8.5500000000000007</v>
      </c>
      <c r="W220" s="223"/>
      <c r="X220" s="223" t="s">
        <v>134</v>
      </c>
      <c r="Y220" s="223" t="s">
        <v>135</v>
      </c>
      <c r="Z220" s="213"/>
      <c r="AA220" s="213"/>
      <c r="AB220" s="213"/>
      <c r="AC220" s="213"/>
      <c r="AD220" s="213"/>
      <c r="AE220" s="213"/>
      <c r="AF220" s="213"/>
      <c r="AG220" s="213" t="s">
        <v>136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56" t="s">
        <v>420</v>
      </c>
      <c r="D221" s="224"/>
      <c r="E221" s="225">
        <v>81.42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142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4">
        <v>78</v>
      </c>
      <c r="B222" s="235" t="s">
        <v>290</v>
      </c>
      <c r="C222" s="253" t="s">
        <v>291</v>
      </c>
      <c r="D222" s="236" t="s">
        <v>148</v>
      </c>
      <c r="E222" s="237">
        <v>13.57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0</v>
      </c>
      <c r="O222" s="237">
        <f>ROUND(E222*N222,2)</f>
        <v>0</v>
      </c>
      <c r="P222" s="237">
        <v>0</v>
      </c>
      <c r="Q222" s="237">
        <f>ROUND(E222*P222,2)</f>
        <v>0</v>
      </c>
      <c r="R222" s="239" t="s">
        <v>240</v>
      </c>
      <c r="S222" s="239" t="s">
        <v>133</v>
      </c>
      <c r="T222" s="240" t="s">
        <v>133</v>
      </c>
      <c r="U222" s="223">
        <v>0.49</v>
      </c>
      <c r="V222" s="223">
        <f>ROUND(E222*U222,2)</f>
        <v>6.65</v>
      </c>
      <c r="W222" s="223"/>
      <c r="X222" s="223" t="s">
        <v>134</v>
      </c>
      <c r="Y222" s="223" t="s">
        <v>135</v>
      </c>
      <c r="Z222" s="213"/>
      <c r="AA222" s="213"/>
      <c r="AB222" s="213"/>
      <c r="AC222" s="213"/>
      <c r="AD222" s="213"/>
      <c r="AE222" s="213"/>
      <c r="AF222" s="213"/>
      <c r="AG222" s="213" t="s">
        <v>136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2">
      <c r="A223" s="220"/>
      <c r="B223" s="221"/>
      <c r="C223" s="258" t="s">
        <v>292</v>
      </c>
      <c r="D223" s="251"/>
      <c r="E223" s="251"/>
      <c r="F223" s="251"/>
      <c r="G223" s="251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140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4">
        <v>79</v>
      </c>
      <c r="B224" s="235" t="s">
        <v>421</v>
      </c>
      <c r="C224" s="253" t="s">
        <v>422</v>
      </c>
      <c r="D224" s="236"/>
      <c r="E224" s="237">
        <v>325.68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7">
        <v>0</v>
      </c>
      <c r="O224" s="237">
        <f>ROUND(E224*N224,2)</f>
        <v>0</v>
      </c>
      <c r="P224" s="237">
        <v>0</v>
      </c>
      <c r="Q224" s="237">
        <f>ROUND(E224*P224,2)</f>
        <v>0</v>
      </c>
      <c r="R224" s="239"/>
      <c r="S224" s="239" t="s">
        <v>207</v>
      </c>
      <c r="T224" s="240" t="s">
        <v>208</v>
      </c>
      <c r="U224" s="223">
        <v>0</v>
      </c>
      <c r="V224" s="223">
        <f>ROUND(E224*U224,2)</f>
        <v>0</v>
      </c>
      <c r="W224" s="223"/>
      <c r="X224" s="223" t="s">
        <v>134</v>
      </c>
      <c r="Y224" s="223" t="s">
        <v>135</v>
      </c>
      <c r="Z224" s="213"/>
      <c r="AA224" s="213"/>
      <c r="AB224" s="213"/>
      <c r="AC224" s="213"/>
      <c r="AD224" s="213"/>
      <c r="AE224" s="213"/>
      <c r="AF224" s="213"/>
      <c r="AG224" s="213" t="s">
        <v>136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56" t="s">
        <v>423</v>
      </c>
      <c r="D225" s="224"/>
      <c r="E225" s="225">
        <v>325.68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142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4">
        <v>80</v>
      </c>
      <c r="B226" s="235" t="s">
        <v>424</v>
      </c>
      <c r="C226" s="253" t="s">
        <v>425</v>
      </c>
      <c r="D226" s="236" t="s">
        <v>148</v>
      </c>
      <c r="E226" s="237">
        <v>13.57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7">
        <v>0</v>
      </c>
      <c r="O226" s="237">
        <f>ROUND(E226*N226,2)</f>
        <v>0</v>
      </c>
      <c r="P226" s="237">
        <v>0</v>
      </c>
      <c r="Q226" s="237">
        <f>ROUND(E226*P226,2)</f>
        <v>0</v>
      </c>
      <c r="R226" s="239" t="s">
        <v>240</v>
      </c>
      <c r="S226" s="239" t="s">
        <v>133</v>
      </c>
      <c r="T226" s="240" t="s">
        <v>133</v>
      </c>
      <c r="U226" s="223">
        <v>0</v>
      </c>
      <c r="V226" s="223">
        <f>ROUND(E226*U226,2)</f>
        <v>0</v>
      </c>
      <c r="W226" s="223"/>
      <c r="X226" s="223" t="s">
        <v>134</v>
      </c>
      <c r="Y226" s="223" t="s">
        <v>135</v>
      </c>
      <c r="Z226" s="213"/>
      <c r="AA226" s="213"/>
      <c r="AB226" s="213"/>
      <c r="AC226" s="213"/>
      <c r="AD226" s="213"/>
      <c r="AE226" s="213"/>
      <c r="AF226" s="213"/>
      <c r="AG226" s="213" t="s">
        <v>136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">
      <c r="A227" s="220"/>
      <c r="B227" s="221"/>
      <c r="C227" s="258" t="s">
        <v>426</v>
      </c>
      <c r="D227" s="251"/>
      <c r="E227" s="251"/>
      <c r="F227" s="251"/>
      <c r="G227" s="251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140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ht="22.5" outlineLevel="1" x14ac:dyDescent="0.2">
      <c r="A228" s="234">
        <v>81</v>
      </c>
      <c r="B228" s="235" t="s">
        <v>427</v>
      </c>
      <c r="C228" s="253" t="s">
        <v>428</v>
      </c>
      <c r="D228" s="236" t="s">
        <v>227</v>
      </c>
      <c r="E228" s="237">
        <v>4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0.10007000000000001</v>
      </c>
      <c r="O228" s="237">
        <f>ROUND(E228*N228,2)</f>
        <v>0.4</v>
      </c>
      <c r="P228" s="237">
        <v>0</v>
      </c>
      <c r="Q228" s="237">
        <f>ROUND(E228*P228,2)</f>
        <v>0</v>
      </c>
      <c r="R228" s="239" t="s">
        <v>412</v>
      </c>
      <c r="S228" s="239" t="s">
        <v>133</v>
      </c>
      <c r="T228" s="240" t="s">
        <v>133</v>
      </c>
      <c r="U228" s="223">
        <v>26</v>
      </c>
      <c r="V228" s="223">
        <f>ROUND(E228*U228,2)</f>
        <v>104</v>
      </c>
      <c r="W228" s="223"/>
      <c r="X228" s="223" t="s">
        <v>134</v>
      </c>
      <c r="Y228" s="223" t="s">
        <v>135</v>
      </c>
      <c r="Z228" s="213"/>
      <c r="AA228" s="213"/>
      <c r="AB228" s="213"/>
      <c r="AC228" s="213"/>
      <c r="AD228" s="213"/>
      <c r="AE228" s="213"/>
      <c r="AF228" s="213"/>
      <c r="AG228" s="213" t="s">
        <v>136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58" t="s">
        <v>429</v>
      </c>
      <c r="D229" s="251"/>
      <c r="E229" s="251"/>
      <c r="F229" s="251"/>
      <c r="G229" s="251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140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">
      <c r="A230" s="220"/>
      <c r="B230" s="221"/>
      <c r="C230" s="256" t="s">
        <v>430</v>
      </c>
      <c r="D230" s="224"/>
      <c r="E230" s="225">
        <v>4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142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1" x14ac:dyDescent="0.2">
      <c r="A231" s="234">
        <v>82</v>
      </c>
      <c r="B231" s="235" t="s">
        <v>431</v>
      </c>
      <c r="C231" s="253" t="s">
        <v>432</v>
      </c>
      <c r="D231" s="236" t="s">
        <v>227</v>
      </c>
      <c r="E231" s="237">
        <v>2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0.17008999999999999</v>
      </c>
      <c r="O231" s="237">
        <f>ROUND(E231*N231,2)</f>
        <v>0.34</v>
      </c>
      <c r="P231" s="237">
        <v>0</v>
      </c>
      <c r="Q231" s="237">
        <f>ROUND(E231*P231,2)</f>
        <v>0</v>
      </c>
      <c r="R231" s="239" t="s">
        <v>412</v>
      </c>
      <c r="S231" s="239" t="s">
        <v>133</v>
      </c>
      <c r="T231" s="240" t="s">
        <v>133</v>
      </c>
      <c r="U231" s="223">
        <v>30</v>
      </c>
      <c r="V231" s="223">
        <f>ROUND(E231*U231,2)</f>
        <v>60</v>
      </c>
      <c r="W231" s="223"/>
      <c r="X231" s="223" t="s">
        <v>134</v>
      </c>
      <c r="Y231" s="223" t="s">
        <v>135</v>
      </c>
      <c r="Z231" s="213"/>
      <c r="AA231" s="213"/>
      <c r="AB231" s="213"/>
      <c r="AC231" s="213"/>
      <c r="AD231" s="213"/>
      <c r="AE231" s="213"/>
      <c r="AF231" s="213"/>
      <c r="AG231" s="213" t="s">
        <v>136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2" x14ac:dyDescent="0.2">
      <c r="A232" s="220"/>
      <c r="B232" s="221"/>
      <c r="C232" s="258" t="s">
        <v>429</v>
      </c>
      <c r="D232" s="251"/>
      <c r="E232" s="251"/>
      <c r="F232" s="251"/>
      <c r="G232" s="251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140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">
      <c r="A233" s="220"/>
      <c r="B233" s="221"/>
      <c r="C233" s="256" t="s">
        <v>433</v>
      </c>
      <c r="D233" s="224"/>
      <c r="E233" s="225">
        <v>2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142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22.5" outlineLevel="1" x14ac:dyDescent="0.2">
      <c r="A234" s="234">
        <v>83</v>
      </c>
      <c r="B234" s="235" t="s">
        <v>434</v>
      </c>
      <c r="C234" s="253" t="s">
        <v>435</v>
      </c>
      <c r="D234" s="236" t="s">
        <v>161</v>
      </c>
      <c r="E234" s="237">
        <v>852.5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9" t="s">
        <v>412</v>
      </c>
      <c r="S234" s="239" t="s">
        <v>133</v>
      </c>
      <c r="T234" s="240" t="s">
        <v>133</v>
      </c>
      <c r="U234" s="223">
        <v>0.27</v>
      </c>
      <c r="V234" s="223">
        <f>ROUND(E234*U234,2)</f>
        <v>230.18</v>
      </c>
      <c r="W234" s="223"/>
      <c r="X234" s="223" t="s">
        <v>134</v>
      </c>
      <c r="Y234" s="223" t="s">
        <v>135</v>
      </c>
      <c r="Z234" s="213"/>
      <c r="AA234" s="213"/>
      <c r="AB234" s="213"/>
      <c r="AC234" s="213"/>
      <c r="AD234" s="213"/>
      <c r="AE234" s="213"/>
      <c r="AF234" s="213"/>
      <c r="AG234" s="213" t="s">
        <v>136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 x14ac:dyDescent="0.2">
      <c r="A235" s="220"/>
      <c r="B235" s="221"/>
      <c r="C235" s="256" t="s">
        <v>303</v>
      </c>
      <c r="D235" s="224"/>
      <c r="E235" s="225">
        <v>829.1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142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6" t="s">
        <v>312</v>
      </c>
      <c r="D236" s="224"/>
      <c r="E236" s="225">
        <v>23.4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142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34">
        <v>84</v>
      </c>
      <c r="B237" s="235" t="s">
        <v>436</v>
      </c>
      <c r="C237" s="253" t="s">
        <v>437</v>
      </c>
      <c r="D237" s="236" t="s">
        <v>131</v>
      </c>
      <c r="E237" s="237">
        <v>22.506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7">
        <v>0.55000000000000004</v>
      </c>
      <c r="O237" s="237">
        <f>ROUND(E237*N237,2)</f>
        <v>12.38</v>
      </c>
      <c r="P237" s="237">
        <v>0</v>
      </c>
      <c r="Q237" s="237">
        <f>ROUND(E237*P237,2)</f>
        <v>0</v>
      </c>
      <c r="R237" s="239" t="s">
        <v>200</v>
      </c>
      <c r="S237" s="239" t="s">
        <v>133</v>
      </c>
      <c r="T237" s="240" t="s">
        <v>133</v>
      </c>
      <c r="U237" s="223">
        <v>0</v>
      </c>
      <c r="V237" s="223">
        <f>ROUND(E237*U237,2)</f>
        <v>0</v>
      </c>
      <c r="W237" s="223"/>
      <c r="X237" s="223" t="s">
        <v>201</v>
      </c>
      <c r="Y237" s="223" t="s">
        <v>135</v>
      </c>
      <c r="Z237" s="213"/>
      <c r="AA237" s="213"/>
      <c r="AB237" s="213"/>
      <c r="AC237" s="213"/>
      <c r="AD237" s="213"/>
      <c r="AE237" s="213"/>
      <c r="AF237" s="213"/>
      <c r="AG237" s="213" t="s">
        <v>202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2" x14ac:dyDescent="0.2">
      <c r="A238" s="220"/>
      <c r="B238" s="221"/>
      <c r="C238" s="256" t="s">
        <v>438</v>
      </c>
      <c r="D238" s="224"/>
      <c r="E238" s="225">
        <v>22.506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142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22.5" outlineLevel="1" x14ac:dyDescent="0.2">
      <c r="A239" s="234">
        <v>85</v>
      </c>
      <c r="B239" s="235" t="s">
        <v>439</v>
      </c>
      <c r="C239" s="253" t="s">
        <v>440</v>
      </c>
      <c r="D239" s="236" t="s">
        <v>161</v>
      </c>
      <c r="E239" s="237">
        <v>937.75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6.0000000000000002E-5</v>
      </c>
      <c r="O239" s="237">
        <f>ROUND(E239*N239,2)</f>
        <v>0.06</v>
      </c>
      <c r="P239" s="237">
        <v>0</v>
      </c>
      <c r="Q239" s="237">
        <f>ROUND(E239*P239,2)</f>
        <v>0</v>
      </c>
      <c r="R239" s="239" t="s">
        <v>412</v>
      </c>
      <c r="S239" s="239" t="s">
        <v>133</v>
      </c>
      <c r="T239" s="240" t="s">
        <v>133</v>
      </c>
      <c r="U239" s="223">
        <v>0</v>
      </c>
      <c r="V239" s="223">
        <f>ROUND(E239*U239,2)</f>
        <v>0</v>
      </c>
      <c r="W239" s="223"/>
      <c r="X239" s="223" t="s">
        <v>134</v>
      </c>
      <c r="Y239" s="223" t="s">
        <v>135</v>
      </c>
      <c r="Z239" s="213"/>
      <c r="AA239" s="213"/>
      <c r="AB239" s="213"/>
      <c r="AC239" s="213"/>
      <c r="AD239" s="213"/>
      <c r="AE239" s="213"/>
      <c r="AF239" s="213"/>
      <c r="AG239" s="213" t="s">
        <v>136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 x14ac:dyDescent="0.2">
      <c r="A240" s="220"/>
      <c r="B240" s="221"/>
      <c r="C240" s="256" t="s">
        <v>441</v>
      </c>
      <c r="D240" s="224"/>
      <c r="E240" s="225">
        <v>937.75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142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86</v>
      </c>
      <c r="B241" s="235" t="s">
        <v>442</v>
      </c>
      <c r="C241" s="253" t="s">
        <v>443</v>
      </c>
      <c r="D241" s="236" t="s">
        <v>161</v>
      </c>
      <c r="E241" s="237">
        <v>882.6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7">
        <v>8.0000000000000007E-5</v>
      </c>
      <c r="O241" s="237">
        <f>ROUND(E241*N241,2)</f>
        <v>7.0000000000000007E-2</v>
      </c>
      <c r="P241" s="237">
        <v>0</v>
      </c>
      <c r="Q241" s="237">
        <f>ROUND(E241*P241,2)</f>
        <v>0</v>
      </c>
      <c r="R241" s="239" t="s">
        <v>444</v>
      </c>
      <c r="S241" s="239" t="s">
        <v>133</v>
      </c>
      <c r="T241" s="240" t="s">
        <v>133</v>
      </c>
      <c r="U241" s="223">
        <v>0.28499999999999998</v>
      </c>
      <c r="V241" s="223">
        <f>ROUND(E241*U241,2)</f>
        <v>251.54</v>
      </c>
      <c r="W241" s="223"/>
      <c r="X241" s="223" t="s">
        <v>134</v>
      </c>
      <c r="Y241" s="223" t="s">
        <v>135</v>
      </c>
      <c r="Z241" s="213"/>
      <c r="AA241" s="213"/>
      <c r="AB241" s="213"/>
      <c r="AC241" s="213"/>
      <c r="AD241" s="213"/>
      <c r="AE241" s="213"/>
      <c r="AF241" s="213"/>
      <c r="AG241" s="213" t="s">
        <v>136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 x14ac:dyDescent="0.2">
      <c r="A242" s="220"/>
      <c r="B242" s="221"/>
      <c r="C242" s="254" t="s">
        <v>445</v>
      </c>
      <c r="D242" s="241"/>
      <c r="E242" s="241"/>
      <c r="F242" s="241"/>
      <c r="G242" s="241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138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56" t="s">
        <v>303</v>
      </c>
      <c r="D243" s="224"/>
      <c r="E243" s="225">
        <v>829.1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142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">
      <c r="A244" s="220"/>
      <c r="B244" s="221"/>
      <c r="C244" s="256" t="s">
        <v>312</v>
      </c>
      <c r="D244" s="224"/>
      <c r="E244" s="225">
        <v>23.4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142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2">
      <c r="A245" s="220"/>
      <c r="B245" s="221"/>
      <c r="C245" s="256" t="s">
        <v>313</v>
      </c>
      <c r="D245" s="224"/>
      <c r="E245" s="225">
        <v>30.1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142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34">
        <v>87</v>
      </c>
      <c r="B246" s="235" t="s">
        <v>446</v>
      </c>
      <c r="C246" s="253" t="s">
        <v>447</v>
      </c>
      <c r="D246" s="236" t="s">
        <v>161</v>
      </c>
      <c r="E246" s="237">
        <v>970.86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7.92E-3</v>
      </c>
      <c r="O246" s="237">
        <f>ROUND(E246*N246,2)</f>
        <v>7.69</v>
      </c>
      <c r="P246" s="237">
        <v>0</v>
      </c>
      <c r="Q246" s="237">
        <f>ROUND(E246*P246,2)</f>
        <v>0</v>
      </c>
      <c r="R246" s="239" t="s">
        <v>200</v>
      </c>
      <c r="S246" s="239" t="s">
        <v>133</v>
      </c>
      <c r="T246" s="240" t="s">
        <v>133</v>
      </c>
      <c r="U246" s="223">
        <v>0</v>
      </c>
      <c r="V246" s="223">
        <f>ROUND(E246*U246,2)</f>
        <v>0</v>
      </c>
      <c r="W246" s="223"/>
      <c r="X246" s="223" t="s">
        <v>201</v>
      </c>
      <c r="Y246" s="223" t="s">
        <v>135</v>
      </c>
      <c r="Z246" s="213"/>
      <c r="AA246" s="213"/>
      <c r="AB246" s="213"/>
      <c r="AC246" s="213"/>
      <c r="AD246" s="213"/>
      <c r="AE246" s="213"/>
      <c r="AF246" s="213"/>
      <c r="AG246" s="213" t="s">
        <v>202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2" x14ac:dyDescent="0.2">
      <c r="A247" s="220"/>
      <c r="B247" s="221"/>
      <c r="C247" s="256" t="s">
        <v>448</v>
      </c>
      <c r="D247" s="224"/>
      <c r="E247" s="225">
        <v>970.86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142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34">
        <v>88</v>
      </c>
      <c r="B248" s="235" t="s">
        <v>449</v>
      </c>
      <c r="C248" s="253" t="s">
        <v>450</v>
      </c>
      <c r="D248" s="236" t="s">
        <v>161</v>
      </c>
      <c r="E248" s="237">
        <v>49.185049999999997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2.0000000000000002E-5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412</v>
      </c>
      <c r="S248" s="239" t="s">
        <v>133</v>
      </c>
      <c r="T248" s="240" t="s">
        <v>133</v>
      </c>
      <c r="U248" s="223">
        <v>0.48499999999999999</v>
      </c>
      <c r="V248" s="223">
        <f>ROUND(E248*U248,2)</f>
        <v>23.85</v>
      </c>
      <c r="W248" s="223"/>
      <c r="X248" s="223" t="s">
        <v>134</v>
      </c>
      <c r="Y248" s="223" t="s">
        <v>135</v>
      </c>
      <c r="Z248" s="213"/>
      <c r="AA248" s="213"/>
      <c r="AB248" s="213"/>
      <c r="AC248" s="213"/>
      <c r="AD248" s="213"/>
      <c r="AE248" s="213"/>
      <c r="AF248" s="213"/>
      <c r="AG248" s="213" t="s">
        <v>136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">
      <c r="A249" s="220"/>
      <c r="B249" s="221"/>
      <c r="C249" s="256" t="s">
        <v>451</v>
      </c>
      <c r="D249" s="224"/>
      <c r="E249" s="225">
        <v>38.605049999999999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142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2">
      <c r="A250" s="220"/>
      <c r="B250" s="221"/>
      <c r="C250" s="256" t="s">
        <v>452</v>
      </c>
      <c r="D250" s="224"/>
      <c r="E250" s="225">
        <v>10.58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142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34">
        <v>89</v>
      </c>
      <c r="B251" s="235" t="s">
        <v>453</v>
      </c>
      <c r="C251" s="253" t="s">
        <v>454</v>
      </c>
      <c r="D251" s="236" t="s">
        <v>161</v>
      </c>
      <c r="E251" s="237">
        <v>60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7">
        <v>1.7850000000000001E-2</v>
      </c>
      <c r="O251" s="237">
        <f>ROUND(E251*N251,2)</f>
        <v>1.07</v>
      </c>
      <c r="P251" s="237">
        <v>0</v>
      </c>
      <c r="Q251" s="237">
        <f>ROUND(E251*P251,2)</f>
        <v>0</v>
      </c>
      <c r="R251" s="239" t="s">
        <v>200</v>
      </c>
      <c r="S251" s="239" t="s">
        <v>133</v>
      </c>
      <c r="T251" s="240" t="s">
        <v>133</v>
      </c>
      <c r="U251" s="223">
        <v>0</v>
      </c>
      <c r="V251" s="223">
        <f>ROUND(E251*U251,2)</f>
        <v>0</v>
      </c>
      <c r="W251" s="223"/>
      <c r="X251" s="223" t="s">
        <v>201</v>
      </c>
      <c r="Y251" s="223" t="s">
        <v>135</v>
      </c>
      <c r="Z251" s="213"/>
      <c r="AA251" s="213"/>
      <c r="AB251" s="213"/>
      <c r="AC251" s="213"/>
      <c r="AD251" s="213"/>
      <c r="AE251" s="213"/>
      <c r="AF251" s="213"/>
      <c r="AG251" s="213" t="s">
        <v>202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 x14ac:dyDescent="0.2">
      <c r="A252" s="220"/>
      <c r="B252" s="221"/>
      <c r="C252" s="256" t="s">
        <v>455</v>
      </c>
      <c r="D252" s="224"/>
      <c r="E252" s="225">
        <v>60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142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ht="22.5" outlineLevel="1" x14ac:dyDescent="0.2">
      <c r="A253" s="234">
        <v>90</v>
      </c>
      <c r="B253" s="235" t="s">
        <v>456</v>
      </c>
      <c r="C253" s="253" t="s">
        <v>457</v>
      </c>
      <c r="D253" s="236" t="s">
        <v>161</v>
      </c>
      <c r="E253" s="237">
        <v>13.101000000000001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1.078E-2</v>
      </c>
      <c r="O253" s="237">
        <f>ROUND(E253*N253,2)</f>
        <v>0.14000000000000001</v>
      </c>
      <c r="P253" s="237">
        <v>0</v>
      </c>
      <c r="Q253" s="237">
        <f>ROUND(E253*P253,2)</f>
        <v>0</v>
      </c>
      <c r="R253" s="239" t="s">
        <v>412</v>
      </c>
      <c r="S253" s="239" t="s">
        <v>133</v>
      </c>
      <c r="T253" s="240" t="s">
        <v>208</v>
      </c>
      <c r="U253" s="223">
        <v>0.87</v>
      </c>
      <c r="V253" s="223">
        <f>ROUND(E253*U253,2)</f>
        <v>11.4</v>
      </c>
      <c r="W253" s="223"/>
      <c r="X253" s="223" t="s">
        <v>134</v>
      </c>
      <c r="Y253" s="223" t="s">
        <v>135</v>
      </c>
      <c r="Z253" s="213"/>
      <c r="AA253" s="213"/>
      <c r="AB253" s="213"/>
      <c r="AC253" s="213"/>
      <c r="AD253" s="213"/>
      <c r="AE253" s="213"/>
      <c r="AF253" s="213"/>
      <c r="AG253" s="213" t="s">
        <v>136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 x14ac:dyDescent="0.2">
      <c r="A254" s="220"/>
      <c r="B254" s="221"/>
      <c r="C254" s="256" t="s">
        <v>458</v>
      </c>
      <c r="D254" s="224"/>
      <c r="E254" s="225">
        <v>13.101000000000001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142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34">
        <v>91</v>
      </c>
      <c r="B255" s="235" t="s">
        <v>459</v>
      </c>
      <c r="C255" s="253" t="s">
        <v>460</v>
      </c>
      <c r="D255" s="236" t="s">
        <v>156</v>
      </c>
      <c r="E255" s="237">
        <v>209.47020000000001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7">
        <v>1.6000000000000001E-4</v>
      </c>
      <c r="O255" s="237">
        <f>ROUND(E255*N255,2)</f>
        <v>0.03</v>
      </c>
      <c r="P255" s="237">
        <v>1.2319999999999999E-2</v>
      </c>
      <c r="Q255" s="237">
        <f>ROUND(E255*P255,2)</f>
        <v>2.58</v>
      </c>
      <c r="R255" s="239" t="s">
        <v>412</v>
      </c>
      <c r="S255" s="239" t="s">
        <v>133</v>
      </c>
      <c r="T255" s="240" t="s">
        <v>133</v>
      </c>
      <c r="U255" s="223">
        <v>0.27779999999999999</v>
      </c>
      <c r="V255" s="223">
        <f>ROUND(E255*U255,2)</f>
        <v>58.19</v>
      </c>
      <c r="W255" s="223"/>
      <c r="X255" s="223" t="s">
        <v>134</v>
      </c>
      <c r="Y255" s="223" t="s">
        <v>135</v>
      </c>
      <c r="Z255" s="213"/>
      <c r="AA255" s="213"/>
      <c r="AB255" s="213"/>
      <c r="AC255" s="213"/>
      <c r="AD255" s="213"/>
      <c r="AE255" s="213"/>
      <c r="AF255" s="213"/>
      <c r="AG255" s="213" t="s">
        <v>136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">
      <c r="A256" s="220"/>
      <c r="B256" s="221"/>
      <c r="C256" s="256" t="s">
        <v>461</v>
      </c>
      <c r="D256" s="224"/>
      <c r="E256" s="225"/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142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">
      <c r="A257" s="220"/>
      <c r="B257" s="221"/>
      <c r="C257" s="256" t="s">
        <v>462</v>
      </c>
      <c r="D257" s="224"/>
      <c r="E257" s="225"/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142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20"/>
      <c r="B258" s="221"/>
      <c r="C258" s="256" t="s">
        <v>463</v>
      </c>
      <c r="D258" s="224"/>
      <c r="E258" s="225">
        <v>39.751800000000003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142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20"/>
      <c r="B259" s="221"/>
      <c r="C259" s="256" t="s">
        <v>464</v>
      </c>
      <c r="D259" s="224"/>
      <c r="E259" s="225">
        <v>77.558400000000006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142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">
      <c r="A260" s="220"/>
      <c r="B260" s="221"/>
      <c r="C260" s="256" t="s">
        <v>465</v>
      </c>
      <c r="D260" s="224"/>
      <c r="E260" s="225">
        <v>31.86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142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56" t="s">
        <v>466</v>
      </c>
      <c r="D261" s="224"/>
      <c r="E261" s="225">
        <v>6.0048000000000004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142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">
      <c r="A262" s="220"/>
      <c r="B262" s="221"/>
      <c r="C262" s="256" t="s">
        <v>467</v>
      </c>
      <c r="D262" s="224"/>
      <c r="E262" s="225">
        <v>39.473999999999997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142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">
      <c r="A263" s="220"/>
      <c r="B263" s="221"/>
      <c r="C263" s="256" t="s">
        <v>468</v>
      </c>
      <c r="D263" s="224"/>
      <c r="E263" s="225">
        <v>14.821199999999999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142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ht="33.75" outlineLevel="1" x14ac:dyDescent="0.2">
      <c r="A264" s="243">
        <v>92</v>
      </c>
      <c r="B264" s="244" t="s">
        <v>469</v>
      </c>
      <c r="C264" s="257" t="s">
        <v>470</v>
      </c>
      <c r="D264" s="245" t="s">
        <v>156</v>
      </c>
      <c r="E264" s="246">
        <v>209.48</v>
      </c>
      <c r="F264" s="247"/>
      <c r="G264" s="248">
        <f>ROUND(E264*F264,2)</f>
        <v>0</v>
      </c>
      <c r="H264" s="247"/>
      <c r="I264" s="248">
        <f>ROUND(E264*H264,2)</f>
        <v>0</v>
      </c>
      <c r="J264" s="247"/>
      <c r="K264" s="248">
        <f>ROUND(E264*J264,2)</f>
        <v>0</v>
      </c>
      <c r="L264" s="248">
        <v>21</v>
      </c>
      <c r="M264" s="248">
        <f>G264*(1+L264/100)</f>
        <v>0</v>
      </c>
      <c r="N264" s="246">
        <v>1.3639999999999999E-2</v>
      </c>
      <c r="O264" s="246">
        <f>ROUND(E264*N264,2)</f>
        <v>2.86</v>
      </c>
      <c r="P264" s="246">
        <v>0</v>
      </c>
      <c r="Q264" s="246">
        <f>ROUND(E264*P264,2)</f>
        <v>0</v>
      </c>
      <c r="R264" s="248" t="s">
        <v>412</v>
      </c>
      <c r="S264" s="248" t="s">
        <v>133</v>
      </c>
      <c r="T264" s="249" t="s">
        <v>133</v>
      </c>
      <c r="U264" s="223">
        <v>0.41599999999999998</v>
      </c>
      <c r="V264" s="223">
        <f>ROUND(E264*U264,2)</f>
        <v>87.14</v>
      </c>
      <c r="W264" s="223"/>
      <c r="X264" s="223" t="s">
        <v>134</v>
      </c>
      <c r="Y264" s="223" t="s">
        <v>135</v>
      </c>
      <c r="Z264" s="213"/>
      <c r="AA264" s="213"/>
      <c r="AB264" s="213"/>
      <c r="AC264" s="213"/>
      <c r="AD264" s="213"/>
      <c r="AE264" s="213"/>
      <c r="AF264" s="213"/>
      <c r="AG264" s="213" t="s">
        <v>136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ht="22.5" outlineLevel="1" x14ac:dyDescent="0.2">
      <c r="A265" s="234">
        <v>93</v>
      </c>
      <c r="B265" s="235" t="s">
        <v>439</v>
      </c>
      <c r="C265" s="253" t="s">
        <v>440</v>
      </c>
      <c r="D265" s="236" t="s">
        <v>161</v>
      </c>
      <c r="E265" s="237">
        <v>125.682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7">
        <v>6.0000000000000002E-5</v>
      </c>
      <c r="O265" s="237">
        <f>ROUND(E265*N265,2)</f>
        <v>0.01</v>
      </c>
      <c r="P265" s="237">
        <v>0</v>
      </c>
      <c r="Q265" s="237">
        <f>ROUND(E265*P265,2)</f>
        <v>0</v>
      </c>
      <c r="R265" s="239" t="s">
        <v>412</v>
      </c>
      <c r="S265" s="239" t="s">
        <v>133</v>
      </c>
      <c r="T265" s="240" t="s">
        <v>133</v>
      </c>
      <c r="U265" s="223">
        <v>0</v>
      </c>
      <c r="V265" s="223">
        <f>ROUND(E265*U265,2)</f>
        <v>0</v>
      </c>
      <c r="W265" s="223"/>
      <c r="X265" s="223" t="s">
        <v>134</v>
      </c>
      <c r="Y265" s="223" t="s">
        <v>135</v>
      </c>
      <c r="Z265" s="213"/>
      <c r="AA265" s="213"/>
      <c r="AB265" s="213"/>
      <c r="AC265" s="213"/>
      <c r="AD265" s="213"/>
      <c r="AE265" s="213"/>
      <c r="AF265" s="213"/>
      <c r="AG265" s="213" t="s">
        <v>136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2" x14ac:dyDescent="0.2">
      <c r="A266" s="220"/>
      <c r="B266" s="221"/>
      <c r="C266" s="256" t="s">
        <v>471</v>
      </c>
      <c r="D266" s="224"/>
      <c r="E266" s="225">
        <v>125.682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142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43">
        <v>94</v>
      </c>
      <c r="B267" s="244" t="s">
        <v>472</v>
      </c>
      <c r="C267" s="257" t="s">
        <v>473</v>
      </c>
      <c r="D267" s="245" t="s">
        <v>474</v>
      </c>
      <c r="E267" s="246">
        <v>104</v>
      </c>
      <c r="F267" s="247"/>
      <c r="G267" s="248">
        <f>ROUND(E267*F267,2)</f>
        <v>0</v>
      </c>
      <c r="H267" s="247"/>
      <c r="I267" s="248">
        <f>ROUND(E267*H267,2)</f>
        <v>0</v>
      </c>
      <c r="J267" s="247"/>
      <c r="K267" s="248">
        <f>ROUND(E267*J267,2)</f>
        <v>0</v>
      </c>
      <c r="L267" s="248">
        <v>21</v>
      </c>
      <c r="M267" s="248">
        <f>G267*(1+L267/100)</f>
        <v>0</v>
      </c>
      <c r="N267" s="246">
        <v>1.3639999999999999E-2</v>
      </c>
      <c r="O267" s="246">
        <f>ROUND(E267*N267,2)</f>
        <v>1.42</v>
      </c>
      <c r="P267" s="246">
        <v>0</v>
      </c>
      <c r="Q267" s="246">
        <f>ROUND(E267*P267,2)</f>
        <v>0</v>
      </c>
      <c r="R267" s="248"/>
      <c r="S267" s="248" t="s">
        <v>207</v>
      </c>
      <c r="T267" s="249" t="s">
        <v>208</v>
      </c>
      <c r="U267" s="223">
        <v>0.41599999999999998</v>
      </c>
      <c r="V267" s="223">
        <f>ROUND(E267*U267,2)</f>
        <v>43.26</v>
      </c>
      <c r="W267" s="223"/>
      <c r="X267" s="223" t="s">
        <v>134</v>
      </c>
      <c r="Y267" s="223" t="s">
        <v>135</v>
      </c>
      <c r="Z267" s="213"/>
      <c r="AA267" s="213"/>
      <c r="AB267" s="213"/>
      <c r="AC267" s="213"/>
      <c r="AD267" s="213"/>
      <c r="AE267" s="213"/>
      <c r="AF267" s="213"/>
      <c r="AG267" s="213" t="s">
        <v>136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34">
        <v>95</v>
      </c>
      <c r="B268" s="235" t="s">
        <v>475</v>
      </c>
      <c r="C268" s="253" t="s">
        <v>476</v>
      </c>
      <c r="D268" s="236" t="s">
        <v>131</v>
      </c>
      <c r="E268" s="237">
        <v>32.427120000000002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7">
        <v>2.2970000000000001E-2</v>
      </c>
      <c r="O268" s="237">
        <f>ROUND(E268*N268,2)</f>
        <v>0.74</v>
      </c>
      <c r="P268" s="237">
        <v>0</v>
      </c>
      <c r="Q268" s="237">
        <f>ROUND(E268*P268,2)</f>
        <v>0</v>
      </c>
      <c r="R268" s="239" t="s">
        <v>412</v>
      </c>
      <c r="S268" s="239" t="s">
        <v>133</v>
      </c>
      <c r="T268" s="240" t="s">
        <v>133</v>
      </c>
      <c r="U268" s="223">
        <v>0</v>
      </c>
      <c r="V268" s="223">
        <f>ROUND(E268*U268,2)</f>
        <v>0</v>
      </c>
      <c r="W268" s="223"/>
      <c r="X268" s="223" t="s">
        <v>134</v>
      </c>
      <c r="Y268" s="223" t="s">
        <v>135</v>
      </c>
      <c r="Z268" s="213"/>
      <c r="AA268" s="213"/>
      <c r="AB268" s="213"/>
      <c r="AC268" s="213"/>
      <c r="AD268" s="213"/>
      <c r="AE268" s="213"/>
      <c r="AF268" s="213"/>
      <c r="AG268" s="213" t="s">
        <v>136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2" x14ac:dyDescent="0.2">
      <c r="A269" s="220"/>
      <c r="B269" s="221"/>
      <c r="C269" s="256" t="s">
        <v>477</v>
      </c>
      <c r="D269" s="224"/>
      <c r="E269" s="225">
        <v>20.455919999999999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142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">
      <c r="A270" s="220"/>
      <c r="B270" s="221"/>
      <c r="C270" s="256" t="s">
        <v>478</v>
      </c>
      <c r="D270" s="224"/>
      <c r="E270" s="225">
        <v>1.38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142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3" x14ac:dyDescent="0.2">
      <c r="A271" s="220"/>
      <c r="B271" s="221"/>
      <c r="C271" s="256" t="s">
        <v>479</v>
      </c>
      <c r="D271" s="224"/>
      <c r="E271" s="225">
        <v>10.591200000000001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142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34">
        <v>96</v>
      </c>
      <c r="B272" s="235" t="s">
        <v>480</v>
      </c>
      <c r="C272" s="253" t="s">
        <v>481</v>
      </c>
      <c r="D272" s="236" t="s">
        <v>148</v>
      </c>
      <c r="E272" s="237">
        <v>27.20983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7">
        <v>0</v>
      </c>
      <c r="O272" s="237">
        <f>ROUND(E272*N272,2)</f>
        <v>0</v>
      </c>
      <c r="P272" s="237">
        <v>0</v>
      </c>
      <c r="Q272" s="237">
        <f>ROUND(E272*P272,2)</f>
        <v>0</v>
      </c>
      <c r="R272" s="239" t="s">
        <v>412</v>
      </c>
      <c r="S272" s="239" t="s">
        <v>133</v>
      </c>
      <c r="T272" s="240" t="s">
        <v>133</v>
      </c>
      <c r="U272" s="223">
        <v>1.7509999999999999</v>
      </c>
      <c r="V272" s="223">
        <f>ROUND(E272*U272,2)</f>
        <v>47.64</v>
      </c>
      <c r="W272" s="223"/>
      <c r="X272" s="223" t="s">
        <v>235</v>
      </c>
      <c r="Y272" s="223" t="s">
        <v>135</v>
      </c>
      <c r="Z272" s="213"/>
      <c r="AA272" s="213"/>
      <c r="AB272" s="213"/>
      <c r="AC272" s="213"/>
      <c r="AD272" s="213"/>
      <c r="AE272" s="213"/>
      <c r="AF272" s="213"/>
      <c r="AG272" s="213" t="s">
        <v>236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">
      <c r="A273" s="220"/>
      <c r="B273" s="221"/>
      <c r="C273" s="254" t="s">
        <v>360</v>
      </c>
      <c r="D273" s="241"/>
      <c r="E273" s="241"/>
      <c r="F273" s="241"/>
      <c r="G273" s="241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138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x14ac:dyDescent="0.2">
      <c r="A274" s="227" t="s">
        <v>127</v>
      </c>
      <c r="B274" s="228" t="s">
        <v>87</v>
      </c>
      <c r="C274" s="252" t="s">
        <v>88</v>
      </c>
      <c r="D274" s="229"/>
      <c r="E274" s="230"/>
      <c r="F274" s="231"/>
      <c r="G274" s="231">
        <f>SUMIF(AG275:AG334,"&lt;&gt;NOR",G275:G334)</f>
        <v>0</v>
      </c>
      <c r="H274" s="231"/>
      <c r="I274" s="231">
        <f>SUM(I275:I334)</f>
        <v>0</v>
      </c>
      <c r="J274" s="231"/>
      <c r="K274" s="231">
        <f>SUM(K275:K334)</f>
        <v>0</v>
      </c>
      <c r="L274" s="231"/>
      <c r="M274" s="231">
        <f>SUM(M275:M334)</f>
        <v>0</v>
      </c>
      <c r="N274" s="230"/>
      <c r="O274" s="230">
        <f>SUM(O275:O334)</f>
        <v>0.48</v>
      </c>
      <c r="P274" s="230"/>
      <c r="Q274" s="230">
        <f>SUM(Q275:Q334)</f>
        <v>8.09</v>
      </c>
      <c r="R274" s="231"/>
      <c r="S274" s="231"/>
      <c r="T274" s="232"/>
      <c r="U274" s="226"/>
      <c r="V274" s="226">
        <f>SUM(V275:V334)</f>
        <v>317.92</v>
      </c>
      <c r="W274" s="226"/>
      <c r="X274" s="226"/>
      <c r="Y274" s="226"/>
      <c r="AG274" t="s">
        <v>128</v>
      </c>
    </row>
    <row r="275" spans="1:60" outlineLevel="1" x14ac:dyDescent="0.2">
      <c r="A275" s="234">
        <v>97</v>
      </c>
      <c r="B275" s="235" t="s">
        <v>482</v>
      </c>
      <c r="C275" s="253" t="s">
        <v>483</v>
      </c>
      <c r="D275" s="236" t="s">
        <v>161</v>
      </c>
      <c r="E275" s="237">
        <v>829.1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7">
        <v>0</v>
      </c>
      <c r="O275" s="237">
        <f>ROUND(E275*N275,2)</f>
        <v>0</v>
      </c>
      <c r="P275" s="237">
        <v>7.3200000000000001E-3</v>
      </c>
      <c r="Q275" s="237">
        <f>ROUND(E275*P275,2)</f>
        <v>6.07</v>
      </c>
      <c r="R275" s="239" t="s">
        <v>484</v>
      </c>
      <c r="S275" s="239" t="s">
        <v>133</v>
      </c>
      <c r="T275" s="240" t="s">
        <v>133</v>
      </c>
      <c r="U275" s="223">
        <v>9.1999999999999998E-2</v>
      </c>
      <c r="V275" s="223">
        <f>ROUND(E275*U275,2)</f>
        <v>76.28</v>
      </c>
      <c r="W275" s="223"/>
      <c r="X275" s="223" t="s">
        <v>134</v>
      </c>
      <c r="Y275" s="223" t="s">
        <v>135</v>
      </c>
      <c r="Z275" s="213"/>
      <c r="AA275" s="213"/>
      <c r="AB275" s="213"/>
      <c r="AC275" s="213"/>
      <c r="AD275" s="213"/>
      <c r="AE275" s="213"/>
      <c r="AF275" s="213"/>
      <c r="AG275" s="213" t="s">
        <v>136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 x14ac:dyDescent="0.2">
      <c r="A276" s="220"/>
      <c r="B276" s="221"/>
      <c r="C276" s="256" t="s">
        <v>485</v>
      </c>
      <c r="D276" s="224"/>
      <c r="E276" s="225">
        <v>829.1</v>
      </c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142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 x14ac:dyDescent="0.2">
      <c r="A277" s="243">
        <v>98</v>
      </c>
      <c r="B277" s="244" t="s">
        <v>486</v>
      </c>
      <c r="C277" s="257" t="s">
        <v>487</v>
      </c>
      <c r="D277" s="245" t="s">
        <v>161</v>
      </c>
      <c r="E277" s="246">
        <v>23.4</v>
      </c>
      <c r="F277" s="247"/>
      <c r="G277" s="248">
        <f>ROUND(E277*F277,2)</f>
        <v>0</v>
      </c>
      <c r="H277" s="247"/>
      <c r="I277" s="248">
        <f>ROUND(E277*H277,2)</f>
        <v>0</v>
      </c>
      <c r="J277" s="247"/>
      <c r="K277" s="248">
        <f>ROUND(E277*J277,2)</f>
        <v>0</v>
      </c>
      <c r="L277" s="248">
        <v>21</v>
      </c>
      <c r="M277" s="248">
        <f>G277*(1+L277/100)</f>
        <v>0</v>
      </c>
      <c r="N277" s="246">
        <v>0</v>
      </c>
      <c r="O277" s="246">
        <f>ROUND(E277*N277,2)</f>
        <v>0</v>
      </c>
      <c r="P277" s="246">
        <v>7.5100000000000002E-3</v>
      </c>
      <c r="Q277" s="246">
        <f>ROUND(E277*P277,2)</f>
        <v>0.18</v>
      </c>
      <c r="R277" s="248" t="s">
        <v>484</v>
      </c>
      <c r="S277" s="248" t="s">
        <v>133</v>
      </c>
      <c r="T277" s="249" t="s">
        <v>133</v>
      </c>
      <c r="U277" s="223">
        <v>0.17710000000000001</v>
      </c>
      <c r="V277" s="223">
        <f>ROUND(E277*U277,2)</f>
        <v>4.1399999999999997</v>
      </c>
      <c r="W277" s="223"/>
      <c r="X277" s="223" t="s">
        <v>134</v>
      </c>
      <c r="Y277" s="223" t="s">
        <v>135</v>
      </c>
      <c r="Z277" s="213"/>
      <c r="AA277" s="213"/>
      <c r="AB277" s="213"/>
      <c r="AC277" s="213"/>
      <c r="AD277" s="213"/>
      <c r="AE277" s="213"/>
      <c r="AF277" s="213"/>
      <c r="AG277" s="213" t="s">
        <v>136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99</v>
      </c>
      <c r="B278" s="235" t="s">
        <v>488</v>
      </c>
      <c r="C278" s="253" t="s">
        <v>489</v>
      </c>
      <c r="D278" s="236" t="s">
        <v>161</v>
      </c>
      <c r="E278" s="237">
        <v>30.1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7">
        <v>0</v>
      </c>
      <c r="O278" s="237">
        <f>ROUND(E278*N278,2)</f>
        <v>0</v>
      </c>
      <c r="P278" s="237">
        <v>7.4200000000000004E-3</v>
      </c>
      <c r="Q278" s="237">
        <f>ROUND(E278*P278,2)</f>
        <v>0.22</v>
      </c>
      <c r="R278" s="239" t="s">
        <v>484</v>
      </c>
      <c r="S278" s="239" t="s">
        <v>133</v>
      </c>
      <c r="T278" s="240" t="s">
        <v>133</v>
      </c>
      <c r="U278" s="223">
        <v>9.1999999999999998E-2</v>
      </c>
      <c r="V278" s="223">
        <f>ROUND(E278*U278,2)</f>
        <v>2.77</v>
      </c>
      <c r="W278" s="223"/>
      <c r="X278" s="223" t="s">
        <v>134</v>
      </c>
      <c r="Y278" s="223" t="s">
        <v>135</v>
      </c>
      <c r="Z278" s="213"/>
      <c r="AA278" s="213"/>
      <c r="AB278" s="213"/>
      <c r="AC278" s="213"/>
      <c r="AD278" s="213"/>
      <c r="AE278" s="213"/>
      <c r="AF278" s="213"/>
      <c r="AG278" s="213" t="s">
        <v>136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 x14ac:dyDescent="0.2">
      <c r="A279" s="220"/>
      <c r="B279" s="221"/>
      <c r="C279" s="256" t="s">
        <v>313</v>
      </c>
      <c r="D279" s="224"/>
      <c r="E279" s="225">
        <v>30.1</v>
      </c>
      <c r="F279" s="223"/>
      <c r="G279" s="22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142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34">
        <v>100</v>
      </c>
      <c r="B280" s="235" t="s">
        <v>490</v>
      </c>
      <c r="C280" s="253" t="s">
        <v>491</v>
      </c>
      <c r="D280" s="236" t="s">
        <v>156</v>
      </c>
      <c r="E280" s="237">
        <v>84.825999999999993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7">
        <v>0</v>
      </c>
      <c r="O280" s="237">
        <f>ROUND(E280*N280,2)</f>
        <v>0</v>
      </c>
      <c r="P280" s="237">
        <v>3.2000000000000002E-3</v>
      </c>
      <c r="Q280" s="237">
        <f>ROUND(E280*P280,2)</f>
        <v>0.27</v>
      </c>
      <c r="R280" s="239" t="s">
        <v>484</v>
      </c>
      <c r="S280" s="239" t="s">
        <v>133</v>
      </c>
      <c r="T280" s="240" t="s">
        <v>133</v>
      </c>
      <c r="U280" s="223">
        <v>8.0500000000000002E-2</v>
      </c>
      <c r="V280" s="223">
        <f>ROUND(E280*U280,2)</f>
        <v>6.83</v>
      </c>
      <c r="W280" s="223"/>
      <c r="X280" s="223" t="s">
        <v>134</v>
      </c>
      <c r="Y280" s="223" t="s">
        <v>135</v>
      </c>
      <c r="Z280" s="213"/>
      <c r="AA280" s="213"/>
      <c r="AB280" s="213"/>
      <c r="AC280" s="213"/>
      <c r="AD280" s="213"/>
      <c r="AE280" s="213"/>
      <c r="AF280" s="213"/>
      <c r="AG280" s="213" t="s">
        <v>136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">
      <c r="A281" s="220"/>
      <c r="B281" s="221"/>
      <c r="C281" s="256" t="s">
        <v>492</v>
      </c>
      <c r="D281" s="224"/>
      <c r="E281" s="225">
        <v>63.686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142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2">
      <c r="A282" s="220"/>
      <c r="B282" s="221"/>
      <c r="C282" s="256" t="s">
        <v>493</v>
      </c>
      <c r="D282" s="224"/>
      <c r="E282" s="225">
        <v>7.0620000000000003</v>
      </c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142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2">
      <c r="A283" s="220"/>
      <c r="B283" s="221"/>
      <c r="C283" s="256" t="s">
        <v>494</v>
      </c>
      <c r="D283" s="224"/>
      <c r="E283" s="225">
        <v>14.077999999999999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142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34">
        <v>101</v>
      </c>
      <c r="B284" s="235" t="s">
        <v>495</v>
      </c>
      <c r="C284" s="253" t="s">
        <v>496</v>
      </c>
      <c r="D284" s="236" t="s">
        <v>156</v>
      </c>
      <c r="E284" s="237">
        <v>115.81399999999999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7">
        <v>0</v>
      </c>
      <c r="O284" s="237">
        <f>ROUND(E284*N284,2)</f>
        <v>0</v>
      </c>
      <c r="P284" s="237">
        <v>2.98E-3</v>
      </c>
      <c r="Q284" s="237">
        <f>ROUND(E284*P284,2)</f>
        <v>0.35</v>
      </c>
      <c r="R284" s="239" t="s">
        <v>484</v>
      </c>
      <c r="S284" s="239" t="s">
        <v>133</v>
      </c>
      <c r="T284" s="240" t="s">
        <v>133</v>
      </c>
      <c r="U284" s="223">
        <v>5.7500000000000002E-2</v>
      </c>
      <c r="V284" s="223">
        <f>ROUND(E284*U284,2)</f>
        <v>6.66</v>
      </c>
      <c r="W284" s="223"/>
      <c r="X284" s="223" t="s">
        <v>134</v>
      </c>
      <c r="Y284" s="223" t="s">
        <v>135</v>
      </c>
      <c r="Z284" s="213"/>
      <c r="AA284" s="213"/>
      <c r="AB284" s="213"/>
      <c r="AC284" s="213"/>
      <c r="AD284" s="213"/>
      <c r="AE284" s="213"/>
      <c r="AF284" s="213"/>
      <c r="AG284" s="213" t="s">
        <v>136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">
      <c r="A285" s="220"/>
      <c r="B285" s="221"/>
      <c r="C285" s="256" t="s">
        <v>497</v>
      </c>
      <c r="D285" s="224"/>
      <c r="E285" s="225">
        <v>86.790999999999997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142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2">
      <c r="A286" s="220"/>
      <c r="B286" s="221"/>
      <c r="C286" s="256" t="s">
        <v>498</v>
      </c>
      <c r="D286" s="224"/>
      <c r="E286" s="225">
        <v>10.815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142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">
      <c r="A287" s="220"/>
      <c r="B287" s="221"/>
      <c r="C287" s="256" t="s">
        <v>499</v>
      </c>
      <c r="D287" s="224"/>
      <c r="E287" s="225">
        <v>18.207999999999998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142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43">
        <v>102</v>
      </c>
      <c r="B288" s="244" t="s">
        <v>500</v>
      </c>
      <c r="C288" s="257" t="s">
        <v>501</v>
      </c>
      <c r="D288" s="245" t="s">
        <v>227</v>
      </c>
      <c r="E288" s="246">
        <v>3</v>
      </c>
      <c r="F288" s="247"/>
      <c r="G288" s="248">
        <f>ROUND(E288*F288,2)</f>
        <v>0</v>
      </c>
      <c r="H288" s="247"/>
      <c r="I288" s="248">
        <f>ROUND(E288*H288,2)</f>
        <v>0</v>
      </c>
      <c r="J288" s="247"/>
      <c r="K288" s="248">
        <f>ROUND(E288*J288,2)</f>
        <v>0</v>
      </c>
      <c r="L288" s="248">
        <v>21</v>
      </c>
      <c r="M288" s="248">
        <f>G288*(1+L288/100)</f>
        <v>0</v>
      </c>
      <c r="N288" s="246">
        <v>0</v>
      </c>
      <c r="O288" s="246">
        <f>ROUND(E288*N288,2)</f>
        <v>0</v>
      </c>
      <c r="P288" s="246">
        <v>3.2200000000000002E-3</v>
      </c>
      <c r="Q288" s="246">
        <f>ROUND(E288*P288,2)</f>
        <v>0.01</v>
      </c>
      <c r="R288" s="248" t="s">
        <v>484</v>
      </c>
      <c r="S288" s="248" t="s">
        <v>133</v>
      </c>
      <c r="T288" s="249" t="s">
        <v>133</v>
      </c>
      <c r="U288" s="223">
        <v>0.19550000000000001</v>
      </c>
      <c r="V288" s="223">
        <f>ROUND(E288*U288,2)</f>
        <v>0.59</v>
      </c>
      <c r="W288" s="223"/>
      <c r="X288" s="223" t="s">
        <v>134</v>
      </c>
      <c r="Y288" s="223" t="s">
        <v>135</v>
      </c>
      <c r="Z288" s="213"/>
      <c r="AA288" s="213"/>
      <c r="AB288" s="213"/>
      <c r="AC288" s="213"/>
      <c r="AD288" s="213"/>
      <c r="AE288" s="213"/>
      <c r="AF288" s="213"/>
      <c r="AG288" s="213" t="s">
        <v>136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ht="22.5" outlineLevel="1" x14ac:dyDescent="0.2">
      <c r="A289" s="234">
        <v>103</v>
      </c>
      <c r="B289" s="235" t="s">
        <v>502</v>
      </c>
      <c r="C289" s="253" t="s">
        <v>503</v>
      </c>
      <c r="D289" s="236" t="s">
        <v>161</v>
      </c>
      <c r="E289" s="237">
        <v>27.45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7">
        <v>0</v>
      </c>
      <c r="O289" s="237">
        <f>ROUND(E289*N289,2)</f>
        <v>0</v>
      </c>
      <c r="P289" s="237">
        <v>7.2100000000000003E-3</v>
      </c>
      <c r="Q289" s="237">
        <f>ROUND(E289*P289,2)</f>
        <v>0.2</v>
      </c>
      <c r="R289" s="239" t="s">
        <v>484</v>
      </c>
      <c r="S289" s="239" t="s">
        <v>133</v>
      </c>
      <c r="T289" s="240" t="s">
        <v>133</v>
      </c>
      <c r="U289" s="223">
        <v>0.1265</v>
      </c>
      <c r="V289" s="223">
        <f>ROUND(E289*U289,2)</f>
        <v>3.47</v>
      </c>
      <c r="W289" s="223"/>
      <c r="X289" s="223" t="s">
        <v>134</v>
      </c>
      <c r="Y289" s="223" t="s">
        <v>135</v>
      </c>
      <c r="Z289" s="213"/>
      <c r="AA289" s="213"/>
      <c r="AB289" s="213"/>
      <c r="AC289" s="213"/>
      <c r="AD289" s="213"/>
      <c r="AE289" s="213"/>
      <c r="AF289" s="213"/>
      <c r="AG289" s="213" t="s">
        <v>136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2">
      <c r="A290" s="220"/>
      <c r="B290" s="221"/>
      <c r="C290" s="256" t="s">
        <v>504</v>
      </c>
      <c r="D290" s="224"/>
      <c r="E290" s="225">
        <v>14.85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142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3" x14ac:dyDescent="0.2">
      <c r="A291" s="220"/>
      <c r="B291" s="221"/>
      <c r="C291" s="256" t="s">
        <v>505</v>
      </c>
      <c r="D291" s="224"/>
      <c r="E291" s="225">
        <v>9.9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142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">
      <c r="A292" s="220"/>
      <c r="B292" s="221"/>
      <c r="C292" s="256" t="s">
        <v>506</v>
      </c>
      <c r="D292" s="224"/>
      <c r="E292" s="225">
        <v>2.7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142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33.75" outlineLevel="1" x14ac:dyDescent="0.2">
      <c r="A293" s="234">
        <v>104</v>
      </c>
      <c r="B293" s="235" t="s">
        <v>507</v>
      </c>
      <c r="C293" s="253" t="s">
        <v>508</v>
      </c>
      <c r="D293" s="236" t="s">
        <v>227</v>
      </c>
      <c r="E293" s="237">
        <v>11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7">
        <v>0</v>
      </c>
      <c r="O293" s="237">
        <f>ROUND(E293*N293,2)</f>
        <v>0</v>
      </c>
      <c r="P293" s="237">
        <v>8.0999999999999996E-4</v>
      </c>
      <c r="Q293" s="237">
        <f>ROUND(E293*P293,2)</f>
        <v>0.01</v>
      </c>
      <c r="R293" s="239" t="s">
        <v>484</v>
      </c>
      <c r="S293" s="239" t="s">
        <v>133</v>
      </c>
      <c r="T293" s="240" t="s">
        <v>133</v>
      </c>
      <c r="U293" s="223">
        <v>8.0500000000000002E-2</v>
      </c>
      <c r="V293" s="223">
        <f>ROUND(E293*U293,2)</f>
        <v>0.89</v>
      </c>
      <c r="W293" s="223"/>
      <c r="X293" s="223" t="s">
        <v>134</v>
      </c>
      <c r="Y293" s="223" t="s">
        <v>135</v>
      </c>
      <c r="Z293" s="213"/>
      <c r="AA293" s="213"/>
      <c r="AB293" s="213"/>
      <c r="AC293" s="213"/>
      <c r="AD293" s="213"/>
      <c r="AE293" s="213"/>
      <c r="AF293" s="213"/>
      <c r="AG293" s="213" t="s">
        <v>136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2" x14ac:dyDescent="0.2">
      <c r="A294" s="220"/>
      <c r="B294" s="221"/>
      <c r="C294" s="256" t="s">
        <v>509</v>
      </c>
      <c r="D294" s="224"/>
      <c r="E294" s="225">
        <v>11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142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ht="22.5" outlineLevel="1" x14ac:dyDescent="0.2">
      <c r="A295" s="243">
        <v>105</v>
      </c>
      <c r="B295" s="244" t="s">
        <v>510</v>
      </c>
      <c r="C295" s="257" t="s">
        <v>511</v>
      </c>
      <c r="D295" s="245" t="s">
        <v>227</v>
      </c>
      <c r="E295" s="246">
        <v>1</v>
      </c>
      <c r="F295" s="247"/>
      <c r="G295" s="248">
        <f>ROUND(E295*F295,2)</f>
        <v>0</v>
      </c>
      <c r="H295" s="247"/>
      <c r="I295" s="248">
        <f>ROUND(E295*H295,2)</f>
        <v>0</v>
      </c>
      <c r="J295" s="247"/>
      <c r="K295" s="248">
        <f>ROUND(E295*J295,2)</f>
        <v>0</v>
      </c>
      <c r="L295" s="248">
        <v>21</v>
      </c>
      <c r="M295" s="248">
        <f>G295*(1+L295/100)</f>
        <v>0</v>
      </c>
      <c r="N295" s="246">
        <v>0</v>
      </c>
      <c r="O295" s="246">
        <f>ROUND(E295*N295,2)</f>
        <v>0</v>
      </c>
      <c r="P295" s="246">
        <v>4.6000000000000001E-4</v>
      </c>
      <c r="Q295" s="246">
        <f>ROUND(E295*P295,2)</f>
        <v>0</v>
      </c>
      <c r="R295" s="248" t="s">
        <v>484</v>
      </c>
      <c r="S295" s="248" t="s">
        <v>133</v>
      </c>
      <c r="T295" s="249" t="s">
        <v>133</v>
      </c>
      <c r="U295" s="223">
        <v>5.7500000000000002E-2</v>
      </c>
      <c r="V295" s="223">
        <f>ROUND(E295*U295,2)</f>
        <v>0.06</v>
      </c>
      <c r="W295" s="223"/>
      <c r="X295" s="223" t="s">
        <v>134</v>
      </c>
      <c r="Y295" s="223" t="s">
        <v>135</v>
      </c>
      <c r="Z295" s="213"/>
      <c r="AA295" s="213"/>
      <c r="AB295" s="213"/>
      <c r="AC295" s="213"/>
      <c r="AD295" s="213"/>
      <c r="AE295" s="213"/>
      <c r="AF295" s="213"/>
      <c r="AG295" s="213" t="s">
        <v>136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4">
        <v>106</v>
      </c>
      <c r="B296" s="235" t="s">
        <v>512</v>
      </c>
      <c r="C296" s="253" t="s">
        <v>513</v>
      </c>
      <c r="D296" s="236" t="s">
        <v>156</v>
      </c>
      <c r="E296" s="237">
        <v>12.031000000000001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0</v>
      </c>
      <c r="O296" s="237">
        <f>ROUND(E296*N296,2)</f>
        <v>0</v>
      </c>
      <c r="P296" s="237">
        <v>1.92E-3</v>
      </c>
      <c r="Q296" s="237">
        <f>ROUND(E296*P296,2)</f>
        <v>0.02</v>
      </c>
      <c r="R296" s="239" t="s">
        <v>484</v>
      </c>
      <c r="S296" s="239" t="s">
        <v>133</v>
      </c>
      <c r="T296" s="240" t="s">
        <v>133</v>
      </c>
      <c r="U296" s="223">
        <v>5.7500000000000002E-2</v>
      </c>
      <c r="V296" s="223">
        <f>ROUND(E296*U296,2)</f>
        <v>0.69</v>
      </c>
      <c r="W296" s="223"/>
      <c r="X296" s="223" t="s">
        <v>134</v>
      </c>
      <c r="Y296" s="223" t="s">
        <v>135</v>
      </c>
      <c r="Z296" s="213"/>
      <c r="AA296" s="213"/>
      <c r="AB296" s="213"/>
      <c r="AC296" s="213"/>
      <c r="AD296" s="213"/>
      <c r="AE296" s="213"/>
      <c r="AF296" s="213"/>
      <c r="AG296" s="213" t="s">
        <v>136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2" x14ac:dyDescent="0.2">
      <c r="A297" s="220"/>
      <c r="B297" s="221"/>
      <c r="C297" s="256" t="s">
        <v>514</v>
      </c>
      <c r="D297" s="224"/>
      <c r="E297" s="225">
        <v>3.4540000000000002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142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3" x14ac:dyDescent="0.2">
      <c r="A298" s="220"/>
      <c r="B298" s="221"/>
      <c r="C298" s="256" t="s">
        <v>515</v>
      </c>
      <c r="D298" s="224"/>
      <c r="E298" s="225">
        <v>2.88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142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3" x14ac:dyDescent="0.2">
      <c r="A299" s="220"/>
      <c r="B299" s="221"/>
      <c r="C299" s="256" t="s">
        <v>516</v>
      </c>
      <c r="D299" s="224"/>
      <c r="E299" s="225">
        <v>5.6970000000000001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142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34">
        <v>107</v>
      </c>
      <c r="B300" s="235" t="s">
        <v>517</v>
      </c>
      <c r="C300" s="253" t="s">
        <v>518</v>
      </c>
      <c r="D300" s="236" t="s">
        <v>156</v>
      </c>
      <c r="E300" s="237">
        <v>85.822999999999993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7">
        <v>0</v>
      </c>
      <c r="O300" s="237">
        <f>ROUND(E300*N300,2)</f>
        <v>0</v>
      </c>
      <c r="P300" s="237">
        <v>3.3600000000000001E-3</v>
      </c>
      <c r="Q300" s="237">
        <f>ROUND(E300*P300,2)</f>
        <v>0.28999999999999998</v>
      </c>
      <c r="R300" s="239" t="s">
        <v>484</v>
      </c>
      <c r="S300" s="239" t="s">
        <v>133</v>
      </c>
      <c r="T300" s="240" t="s">
        <v>133</v>
      </c>
      <c r="U300" s="223">
        <v>6.9000000000000006E-2</v>
      </c>
      <c r="V300" s="223">
        <f>ROUND(E300*U300,2)</f>
        <v>5.92</v>
      </c>
      <c r="W300" s="223"/>
      <c r="X300" s="223" t="s">
        <v>134</v>
      </c>
      <c r="Y300" s="223" t="s">
        <v>135</v>
      </c>
      <c r="Z300" s="213"/>
      <c r="AA300" s="213"/>
      <c r="AB300" s="213"/>
      <c r="AC300" s="213"/>
      <c r="AD300" s="213"/>
      <c r="AE300" s="213"/>
      <c r="AF300" s="213"/>
      <c r="AG300" s="213" t="s">
        <v>136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2" x14ac:dyDescent="0.2">
      <c r="A301" s="220"/>
      <c r="B301" s="221"/>
      <c r="C301" s="256" t="s">
        <v>519</v>
      </c>
      <c r="D301" s="224"/>
      <c r="E301" s="225">
        <v>64.683000000000007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142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20"/>
      <c r="B302" s="221"/>
      <c r="C302" s="256" t="s">
        <v>520</v>
      </c>
      <c r="D302" s="224"/>
      <c r="E302" s="225">
        <v>7.0620000000000003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142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">
      <c r="A303" s="220"/>
      <c r="B303" s="221"/>
      <c r="C303" s="256" t="s">
        <v>521</v>
      </c>
      <c r="D303" s="224"/>
      <c r="E303" s="225">
        <v>14.077999999999999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142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34">
        <v>108</v>
      </c>
      <c r="B304" s="235" t="s">
        <v>522</v>
      </c>
      <c r="C304" s="253" t="s">
        <v>523</v>
      </c>
      <c r="D304" s="236" t="s">
        <v>156</v>
      </c>
      <c r="E304" s="237">
        <v>43</v>
      </c>
      <c r="F304" s="238"/>
      <c r="G304" s="239">
        <f>ROUND(E304*F304,2)</f>
        <v>0</v>
      </c>
      <c r="H304" s="238"/>
      <c r="I304" s="239">
        <f>ROUND(E304*H304,2)</f>
        <v>0</v>
      </c>
      <c r="J304" s="238"/>
      <c r="K304" s="239">
        <f>ROUND(E304*J304,2)</f>
        <v>0</v>
      </c>
      <c r="L304" s="239">
        <v>21</v>
      </c>
      <c r="M304" s="239">
        <f>G304*(1+L304/100)</f>
        <v>0</v>
      </c>
      <c r="N304" s="237">
        <v>0</v>
      </c>
      <c r="O304" s="237">
        <f>ROUND(E304*N304,2)</f>
        <v>0</v>
      </c>
      <c r="P304" s="237">
        <v>2.8500000000000001E-3</v>
      </c>
      <c r="Q304" s="237">
        <f>ROUND(E304*P304,2)</f>
        <v>0.12</v>
      </c>
      <c r="R304" s="239" t="s">
        <v>484</v>
      </c>
      <c r="S304" s="239" t="s">
        <v>133</v>
      </c>
      <c r="T304" s="240" t="s">
        <v>133</v>
      </c>
      <c r="U304" s="223">
        <v>6.9000000000000006E-2</v>
      </c>
      <c r="V304" s="223">
        <f>ROUND(E304*U304,2)</f>
        <v>2.97</v>
      </c>
      <c r="W304" s="223"/>
      <c r="X304" s="223" t="s">
        <v>134</v>
      </c>
      <c r="Y304" s="223" t="s">
        <v>135</v>
      </c>
      <c r="Z304" s="213"/>
      <c r="AA304" s="213"/>
      <c r="AB304" s="213"/>
      <c r="AC304" s="213"/>
      <c r="AD304" s="213"/>
      <c r="AE304" s="213"/>
      <c r="AF304" s="213"/>
      <c r="AG304" s="213" t="s">
        <v>136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2" x14ac:dyDescent="0.2">
      <c r="A305" s="220"/>
      <c r="B305" s="221"/>
      <c r="C305" s="256" t="s">
        <v>524</v>
      </c>
      <c r="D305" s="224"/>
      <c r="E305" s="225">
        <v>43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142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1" x14ac:dyDescent="0.2">
      <c r="A306" s="243">
        <v>109</v>
      </c>
      <c r="B306" s="244" t="s">
        <v>525</v>
      </c>
      <c r="C306" s="257" t="s">
        <v>526</v>
      </c>
      <c r="D306" s="245" t="s">
        <v>227</v>
      </c>
      <c r="E306" s="246">
        <v>10</v>
      </c>
      <c r="F306" s="247"/>
      <c r="G306" s="248">
        <f>ROUND(E306*F306,2)</f>
        <v>0</v>
      </c>
      <c r="H306" s="247"/>
      <c r="I306" s="248">
        <f>ROUND(E306*H306,2)</f>
        <v>0</v>
      </c>
      <c r="J306" s="247"/>
      <c r="K306" s="248">
        <f>ROUND(E306*J306,2)</f>
        <v>0</v>
      </c>
      <c r="L306" s="248">
        <v>21</v>
      </c>
      <c r="M306" s="248">
        <f>G306*(1+L306/100)</f>
        <v>0</v>
      </c>
      <c r="N306" s="246">
        <v>0</v>
      </c>
      <c r="O306" s="246">
        <f>ROUND(E306*N306,2)</f>
        <v>0</v>
      </c>
      <c r="P306" s="246">
        <v>2.0080000000000001E-2</v>
      </c>
      <c r="Q306" s="246">
        <f>ROUND(E306*P306,2)</f>
        <v>0.2</v>
      </c>
      <c r="R306" s="248" t="s">
        <v>484</v>
      </c>
      <c r="S306" s="248" t="s">
        <v>133</v>
      </c>
      <c r="T306" s="249" t="s">
        <v>208</v>
      </c>
      <c r="U306" s="223">
        <v>9.1999999999999998E-2</v>
      </c>
      <c r="V306" s="223">
        <f>ROUND(E306*U306,2)</f>
        <v>0.92</v>
      </c>
      <c r="W306" s="223"/>
      <c r="X306" s="223" t="s">
        <v>134</v>
      </c>
      <c r="Y306" s="223" t="s">
        <v>135</v>
      </c>
      <c r="Z306" s="213"/>
      <c r="AA306" s="213"/>
      <c r="AB306" s="213"/>
      <c r="AC306" s="213"/>
      <c r="AD306" s="213"/>
      <c r="AE306" s="213"/>
      <c r="AF306" s="213"/>
      <c r="AG306" s="213" t="s">
        <v>136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ht="22.5" outlineLevel="1" x14ac:dyDescent="0.2">
      <c r="A307" s="243">
        <v>110</v>
      </c>
      <c r="B307" s="244" t="s">
        <v>527</v>
      </c>
      <c r="C307" s="257" t="s">
        <v>528</v>
      </c>
      <c r="D307" s="245" t="s">
        <v>227</v>
      </c>
      <c r="E307" s="246">
        <v>50</v>
      </c>
      <c r="F307" s="247"/>
      <c r="G307" s="248">
        <f>ROUND(E307*F307,2)</f>
        <v>0</v>
      </c>
      <c r="H307" s="247"/>
      <c r="I307" s="248">
        <f>ROUND(E307*H307,2)</f>
        <v>0</v>
      </c>
      <c r="J307" s="247"/>
      <c r="K307" s="248">
        <f>ROUND(E307*J307,2)</f>
        <v>0</v>
      </c>
      <c r="L307" s="248">
        <v>21</v>
      </c>
      <c r="M307" s="248">
        <f>G307*(1+L307/100)</f>
        <v>0</v>
      </c>
      <c r="N307" s="246">
        <v>0</v>
      </c>
      <c r="O307" s="246">
        <f>ROUND(E307*N307,2)</f>
        <v>0</v>
      </c>
      <c r="P307" s="246">
        <v>3.0300000000000001E-3</v>
      </c>
      <c r="Q307" s="246">
        <f>ROUND(E307*P307,2)</f>
        <v>0.15</v>
      </c>
      <c r="R307" s="248" t="s">
        <v>484</v>
      </c>
      <c r="S307" s="248" t="s">
        <v>133</v>
      </c>
      <c r="T307" s="249" t="s">
        <v>133</v>
      </c>
      <c r="U307" s="223">
        <v>8.0500000000000002E-2</v>
      </c>
      <c r="V307" s="223">
        <f>ROUND(E307*U307,2)</f>
        <v>4.03</v>
      </c>
      <c r="W307" s="223"/>
      <c r="X307" s="223" t="s">
        <v>134</v>
      </c>
      <c r="Y307" s="223" t="s">
        <v>135</v>
      </c>
      <c r="Z307" s="213"/>
      <c r="AA307" s="213"/>
      <c r="AB307" s="213"/>
      <c r="AC307" s="213"/>
      <c r="AD307" s="213"/>
      <c r="AE307" s="213"/>
      <c r="AF307" s="213"/>
      <c r="AG307" s="213" t="s">
        <v>136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2.5" outlineLevel="1" x14ac:dyDescent="0.2">
      <c r="A308" s="234">
        <v>111</v>
      </c>
      <c r="B308" s="235" t="s">
        <v>280</v>
      </c>
      <c r="C308" s="253" t="s">
        <v>281</v>
      </c>
      <c r="D308" s="236" t="s">
        <v>148</v>
      </c>
      <c r="E308" s="237">
        <v>7.72</v>
      </c>
      <c r="F308" s="238"/>
      <c r="G308" s="239">
        <f>ROUND(E308*F308,2)</f>
        <v>0</v>
      </c>
      <c r="H308" s="238"/>
      <c r="I308" s="239">
        <f>ROUND(E308*H308,2)</f>
        <v>0</v>
      </c>
      <c r="J308" s="238"/>
      <c r="K308" s="239">
        <f>ROUND(E308*J308,2)</f>
        <v>0</v>
      </c>
      <c r="L308" s="239">
        <v>21</v>
      </c>
      <c r="M308" s="239">
        <f>G308*(1+L308/100)</f>
        <v>0</v>
      </c>
      <c r="N308" s="237">
        <v>0</v>
      </c>
      <c r="O308" s="237">
        <f>ROUND(E308*N308,2)</f>
        <v>0</v>
      </c>
      <c r="P308" s="237">
        <v>0</v>
      </c>
      <c r="Q308" s="237">
        <f>ROUND(E308*P308,2)</f>
        <v>0</v>
      </c>
      <c r="R308" s="239" t="s">
        <v>240</v>
      </c>
      <c r="S308" s="239" t="s">
        <v>133</v>
      </c>
      <c r="T308" s="240" t="s">
        <v>133</v>
      </c>
      <c r="U308" s="223">
        <v>0.93300000000000005</v>
      </c>
      <c r="V308" s="223">
        <f>ROUND(E308*U308,2)</f>
        <v>7.2</v>
      </c>
      <c r="W308" s="223"/>
      <c r="X308" s="223" t="s">
        <v>134</v>
      </c>
      <c r="Y308" s="223" t="s">
        <v>135</v>
      </c>
      <c r="Z308" s="213"/>
      <c r="AA308" s="213"/>
      <c r="AB308" s="213"/>
      <c r="AC308" s="213"/>
      <c r="AD308" s="213"/>
      <c r="AE308" s="213"/>
      <c r="AF308" s="213"/>
      <c r="AG308" s="213" t="s">
        <v>136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2" x14ac:dyDescent="0.2">
      <c r="A309" s="220"/>
      <c r="B309" s="221"/>
      <c r="C309" s="256" t="s">
        <v>529</v>
      </c>
      <c r="D309" s="224"/>
      <c r="E309" s="225">
        <v>7.72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142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34">
        <v>112</v>
      </c>
      <c r="B310" s="235" t="s">
        <v>282</v>
      </c>
      <c r="C310" s="253" t="s">
        <v>283</v>
      </c>
      <c r="D310" s="236" t="s">
        <v>148</v>
      </c>
      <c r="E310" s="237">
        <v>15.44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7">
        <v>0</v>
      </c>
      <c r="O310" s="237">
        <f>ROUND(E310*N310,2)</f>
        <v>0</v>
      </c>
      <c r="P310" s="237">
        <v>0</v>
      </c>
      <c r="Q310" s="237">
        <f>ROUND(E310*P310,2)</f>
        <v>0</v>
      </c>
      <c r="R310" s="239" t="s">
        <v>240</v>
      </c>
      <c r="S310" s="239" t="s">
        <v>133</v>
      </c>
      <c r="T310" s="240" t="s">
        <v>133</v>
      </c>
      <c r="U310" s="223">
        <v>0.65300000000000002</v>
      </c>
      <c r="V310" s="223">
        <f>ROUND(E310*U310,2)</f>
        <v>10.08</v>
      </c>
      <c r="W310" s="223"/>
      <c r="X310" s="223" t="s">
        <v>134</v>
      </c>
      <c r="Y310" s="223" t="s">
        <v>135</v>
      </c>
      <c r="Z310" s="213"/>
      <c r="AA310" s="213"/>
      <c r="AB310" s="213"/>
      <c r="AC310" s="213"/>
      <c r="AD310" s="213"/>
      <c r="AE310" s="213"/>
      <c r="AF310" s="213"/>
      <c r="AG310" s="213" t="s">
        <v>136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2" x14ac:dyDescent="0.2">
      <c r="A311" s="220"/>
      <c r="B311" s="221"/>
      <c r="C311" s="256" t="s">
        <v>530</v>
      </c>
      <c r="D311" s="224"/>
      <c r="E311" s="225">
        <v>15.44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142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43">
        <v>113</v>
      </c>
      <c r="B312" s="244" t="s">
        <v>285</v>
      </c>
      <c r="C312" s="257" t="s">
        <v>286</v>
      </c>
      <c r="D312" s="245" t="s">
        <v>148</v>
      </c>
      <c r="E312" s="246">
        <v>7.72</v>
      </c>
      <c r="F312" s="247"/>
      <c r="G312" s="248">
        <f>ROUND(E312*F312,2)</f>
        <v>0</v>
      </c>
      <c r="H312" s="247"/>
      <c r="I312" s="248">
        <f>ROUND(E312*H312,2)</f>
        <v>0</v>
      </c>
      <c r="J312" s="247"/>
      <c r="K312" s="248">
        <f>ROUND(E312*J312,2)</f>
        <v>0</v>
      </c>
      <c r="L312" s="248">
        <v>21</v>
      </c>
      <c r="M312" s="248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8" t="s">
        <v>240</v>
      </c>
      <c r="S312" s="248" t="s">
        <v>133</v>
      </c>
      <c r="T312" s="249" t="s">
        <v>133</v>
      </c>
      <c r="U312" s="223">
        <v>0.94199999999999995</v>
      </c>
      <c r="V312" s="223">
        <f>ROUND(E312*U312,2)</f>
        <v>7.27</v>
      </c>
      <c r="W312" s="223"/>
      <c r="X312" s="223" t="s">
        <v>134</v>
      </c>
      <c r="Y312" s="223" t="s">
        <v>135</v>
      </c>
      <c r="Z312" s="213"/>
      <c r="AA312" s="213"/>
      <c r="AB312" s="213"/>
      <c r="AC312" s="213"/>
      <c r="AD312" s="213"/>
      <c r="AE312" s="213"/>
      <c r="AF312" s="213"/>
      <c r="AG312" s="213" t="s">
        <v>136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ht="22.5" outlineLevel="1" x14ac:dyDescent="0.2">
      <c r="A313" s="234">
        <v>114</v>
      </c>
      <c r="B313" s="235" t="s">
        <v>287</v>
      </c>
      <c r="C313" s="253" t="s">
        <v>288</v>
      </c>
      <c r="D313" s="236" t="s">
        <v>148</v>
      </c>
      <c r="E313" s="237">
        <v>46.32</v>
      </c>
      <c r="F313" s="238"/>
      <c r="G313" s="239">
        <f>ROUND(E313*F313,2)</f>
        <v>0</v>
      </c>
      <c r="H313" s="238"/>
      <c r="I313" s="239">
        <f>ROUND(E313*H313,2)</f>
        <v>0</v>
      </c>
      <c r="J313" s="238"/>
      <c r="K313" s="239">
        <f>ROUND(E313*J313,2)</f>
        <v>0</v>
      </c>
      <c r="L313" s="239">
        <v>21</v>
      </c>
      <c r="M313" s="239">
        <f>G313*(1+L313/100)</f>
        <v>0</v>
      </c>
      <c r="N313" s="237">
        <v>0</v>
      </c>
      <c r="O313" s="237">
        <f>ROUND(E313*N313,2)</f>
        <v>0</v>
      </c>
      <c r="P313" s="237">
        <v>0</v>
      </c>
      <c r="Q313" s="237">
        <f>ROUND(E313*P313,2)</f>
        <v>0</v>
      </c>
      <c r="R313" s="239" t="s">
        <v>240</v>
      </c>
      <c r="S313" s="239" t="s">
        <v>133</v>
      </c>
      <c r="T313" s="240" t="s">
        <v>133</v>
      </c>
      <c r="U313" s="223">
        <v>0.105</v>
      </c>
      <c r="V313" s="223">
        <f>ROUND(E313*U313,2)</f>
        <v>4.8600000000000003</v>
      </c>
      <c r="W313" s="223"/>
      <c r="X313" s="223" t="s">
        <v>134</v>
      </c>
      <c r="Y313" s="223" t="s">
        <v>135</v>
      </c>
      <c r="Z313" s="213"/>
      <c r="AA313" s="213"/>
      <c r="AB313" s="213"/>
      <c r="AC313" s="213"/>
      <c r="AD313" s="213"/>
      <c r="AE313" s="213"/>
      <c r="AF313" s="213"/>
      <c r="AG313" s="213" t="s">
        <v>136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2" x14ac:dyDescent="0.2">
      <c r="A314" s="220"/>
      <c r="B314" s="221"/>
      <c r="C314" s="256" t="s">
        <v>531</v>
      </c>
      <c r="D314" s="224"/>
      <c r="E314" s="225">
        <v>46.32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142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ht="22.5" outlineLevel="1" x14ac:dyDescent="0.2">
      <c r="A315" s="243">
        <v>115</v>
      </c>
      <c r="B315" s="244" t="s">
        <v>532</v>
      </c>
      <c r="C315" s="257" t="s">
        <v>533</v>
      </c>
      <c r="D315" s="245" t="s">
        <v>148</v>
      </c>
      <c r="E315" s="246">
        <v>7.72</v>
      </c>
      <c r="F315" s="247"/>
      <c r="G315" s="248">
        <f>ROUND(E315*F315,2)</f>
        <v>0</v>
      </c>
      <c r="H315" s="247"/>
      <c r="I315" s="248">
        <f>ROUND(E315*H315,2)</f>
        <v>0</v>
      </c>
      <c r="J315" s="247"/>
      <c r="K315" s="248">
        <f>ROUND(E315*J315,2)</f>
        <v>0</v>
      </c>
      <c r="L315" s="248">
        <v>21</v>
      </c>
      <c r="M315" s="248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8" t="s">
        <v>534</v>
      </c>
      <c r="S315" s="248" t="s">
        <v>133</v>
      </c>
      <c r="T315" s="249" t="s">
        <v>208</v>
      </c>
      <c r="U315" s="223">
        <v>0.01</v>
      </c>
      <c r="V315" s="223">
        <f>ROUND(E315*U315,2)</f>
        <v>0.08</v>
      </c>
      <c r="W315" s="223"/>
      <c r="X315" s="223" t="s">
        <v>134</v>
      </c>
      <c r="Y315" s="223" t="s">
        <v>135</v>
      </c>
      <c r="Z315" s="213"/>
      <c r="AA315" s="213"/>
      <c r="AB315" s="213"/>
      <c r="AC315" s="213"/>
      <c r="AD315" s="213"/>
      <c r="AE315" s="213"/>
      <c r="AF315" s="213"/>
      <c r="AG315" s="213" t="s">
        <v>136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4">
        <v>116</v>
      </c>
      <c r="B316" s="235" t="s">
        <v>293</v>
      </c>
      <c r="C316" s="253" t="s">
        <v>294</v>
      </c>
      <c r="D316" s="236" t="s">
        <v>148</v>
      </c>
      <c r="E316" s="237">
        <v>115.8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7">
        <v>0</v>
      </c>
      <c r="O316" s="237">
        <f>ROUND(E316*N316,2)</f>
        <v>0</v>
      </c>
      <c r="P316" s="237">
        <v>0</v>
      </c>
      <c r="Q316" s="237">
        <f>ROUND(E316*P316,2)</f>
        <v>0</v>
      </c>
      <c r="R316" s="239" t="s">
        <v>240</v>
      </c>
      <c r="S316" s="239" t="s">
        <v>133</v>
      </c>
      <c r="T316" s="240" t="s">
        <v>133</v>
      </c>
      <c r="U316" s="223">
        <v>0</v>
      </c>
      <c r="V316" s="223">
        <f>ROUND(E316*U316,2)</f>
        <v>0</v>
      </c>
      <c r="W316" s="223"/>
      <c r="X316" s="223" t="s">
        <v>134</v>
      </c>
      <c r="Y316" s="223" t="s">
        <v>135</v>
      </c>
      <c r="Z316" s="213"/>
      <c r="AA316" s="213"/>
      <c r="AB316" s="213"/>
      <c r="AC316" s="213"/>
      <c r="AD316" s="213"/>
      <c r="AE316" s="213"/>
      <c r="AF316" s="213"/>
      <c r="AG316" s="213" t="s">
        <v>136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2" x14ac:dyDescent="0.2">
      <c r="A317" s="220"/>
      <c r="B317" s="221"/>
      <c r="C317" s="256" t="s">
        <v>535</v>
      </c>
      <c r="D317" s="224"/>
      <c r="E317" s="225">
        <v>115.8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142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34">
        <v>117</v>
      </c>
      <c r="B318" s="235" t="s">
        <v>536</v>
      </c>
      <c r="C318" s="253" t="s">
        <v>537</v>
      </c>
      <c r="D318" s="236" t="s">
        <v>148</v>
      </c>
      <c r="E318" s="237">
        <v>7.72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7">
        <v>0</v>
      </c>
      <c r="O318" s="237">
        <f>ROUND(E318*N318,2)</f>
        <v>0</v>
      </c>
      <c r="P318" s="237">
        <v>0</v>
      </c>
      <c r="Q318" s="237">
        <f>ROUND(E318*P318,2)</f>
        <v>0</v>
      </c>
      <c r="R318" s="239" t="s">
        <v>240</v>
      </c>
      <c r="S318" s="239" t="s">
        <v>133</v>
      </c>
      <c r="T318" s="240" t="s">
        <v>133</v>
      </c>
      <c r="U318" s="223">
        <v>0</v>
      </c>
      <c r="V318" s="223">
        <f>ROUND(E318*U318,2)</f>
        <v>0</v>
      </c>
      <c r="W318" s="223"/>
      <c r="X318" s="223" t="s">
        <v>134</v>
      </c>
      <c r="Y318" s="223" t="s">
        <v>135</v>
      </c>
      <c r="Z318" s="213"/>
      <c r="AA318" s="213"/>
      <c r="AB318" s="213"/>
      <c r="AC318" s="213"/>
      <c r="AD318" s="213"/>
      <c r="AE318" s="213"/>
      <c r="AF318" s="213"/>
      <c r="AG318" s="213" t="s">
        <v>136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2" x14ac:dyDescent="0.2">
      <c r="A319" s="220"/>
      <c r="B319" s="221"/>
      <c r="C319" s="258" t="s">
        <v>538</v>
      </c>
      <c r="D319" s="251"/>
      <c r="E319" s="251"/>
      <c r="F319" s="251"/>
      <c r="G319" s="251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140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50" t="str">
        <f>C319</f>
        <v>Pro vyjádření výnosu ve prospěch zhotovitele je nutné jednotkovou cenu uvést se záporným znaménkem. (Získaná částka ponižuje náklad stavby.)</v>
      </c>
      <c r="BB319" s="213"/>
      <c r="BC319" s="213"/>
      <c r="BD319" s="213"/>
      <c r="BE319" s="213"/>
      <c r="BF319" s="213"/>
      <c r="BG319" s="213"/>
      <c r="BH319" s="213"/>
    </row>
    <row r="320" spans="1:60" ht="22.5" outlineLevel="1" x14ac:dyDescent="0.2">
      <c r="A320" s="234">
        <v>118</v>
      </c>
      <c r="B320" s="235" t="s">
        <v>539</v>
      </c>
      <c r="C320" s="253" t="s">
        <v>540</v>
      </c>
      <c r="D320" s="236" t="s">
        <v>156</v>
      </c>
      <c r="E320" s="237">
        <v>79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7">
        <v>1.6900000000000001E-3</v>
      </c>
      <c r="O320" s="237">
        <f>ROUND(E320*N320,2)</f>
        <v>0.13</v>
      </c>
      <c r="P320" s="237">
        <v>0</v>
      </c>
      <c r="Q320" s="237">
        <f>ROUND(E320*P320,2)</f>
        <v>0</v>
      </c>
      <c r="R320" s="239" t="s">
        <v>484</v>
      </c>
      <c r="S320" s="239" t="s">
        <v>133</v>
      </c>
      <c r="T320" s="240" t="s">
        <v>133</v>
      </c>
      <c r="U320" s="223">
        <v>0.56399999999999995</v>
      </c>
      <c r="V320" s="223">
        <f>ROUND(E320*U320,2)</f>
        <v>44.56</v>
      </c>
      <c r="W320" s="223"/>
      <c r="X320" s="223" t="s">
        <v>134</v>
      </c>
      <c r="Y320" s="223" t="s">
        <v>135</v>
      </c>
      <c r="Z320" s="213"/>
      <c r="AA320" s="213"/>
      <c r="AB320" s="213"/>
      <c r="AC320" s="213"/>
      <c r="AD320" s="213"/>
      <c r="AE320" s="213"/>
      <c r="AF320" s="213"/>
      <c r="AG320" s="213" t="s">
        <v>136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2" x14ac:dyDescent="0.2">
      <c r="A321" s="220"/>
      <c r="B321" s="221"/>
      <c r="C321" s="254" t="s">
        <v>541</v>
      </c>
      <c r="D321" s="241"/>
      <c r="E321" s="241"/>
      <c r="F321" s="241"/>
      <c r="G321" s="241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138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2" x14ac:dyDescent="0.2">
      <c r="A322" s="220"/>
      <c r="B322" s="221"/>
      <c r="C322" s="255" t="s">
        <v>542</v>
      </c>
      <c r="D322" s="242"/>
      <c r="E322" s="242"/>
      <c r="F322" s="242"/>
      <c r="G322" s="242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140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ht="33.75" outlineLevel="1" x14ac:dyDescent="0.2">
      <c r="A323" s="243">
        <v>119</v>
      </c>
      <c r="B323" s="244" t="s">
        <v>543</v>
      </c>
      <c r="C323" s="257" t="s">
        <v>544</v>
      </c>
      <c r="D323" s="245" t="s">
        <v>227</v>
      </c>
      <c r="E323" s="246">
        <v>11</v>
      </c>
      <c r="F323" s="247"/>
      <c r="G323" s="248">
        <f>ROUND(E323*F323,2)</f>
        <v>0</v>
      </c>
      <c r="H323" s="247"/>
      <c r="I323" s="248">
        <f>ROUND(E323*H323,2)</f>
        <v>0</v>
      </c>
      <c r="J323" s="247"/>
      <c r="K323" s="248">
        <f>ROUND(E323*J323,2)</f>
        <v>0</v>
      </c>
      <c r="L323" s="248">
        <v>21</v>
      </c>
      <c r="M323" s="248">
        <f>G323*(1+L323/100)</f>
        <v>0</v>
      </c>
      <c r="N323" s="246">
        <v>4.0999999999999999E-4</v>
      </c>
      <c r="O323" s="246">
        <f>ROUND(E323*N323,2)</f>
        <v>0</v>
      </c>
      <c r="P323" s="246">
        <v>0</v>
      </c>
      <c r="Q323" s="246">
        <f>ROUND(E323*P323,2)</f>
        <v>0</v>
      </c>
      <c r="R323" s="248" t="s">
        <v>484</v>
      </c>
      <c r="S323" s="248" t="s">
        <v>133</v>
      </c>
      <c r="T323" s="249" t="s">
        <v>133</v>
      </c>
      <c r="U323" s="223">
        <v>0.45</v>
      </c>
      <c r="V323" s="223">
        <f>ROUND(E323*U323,2)</f>
        <v>4.95</v>
      </c>
      <c r="W323" s="223"/>
      <c r="X323" s="223" t="s">
        <v>134</v>
      </c>
      <c r="Y323" s="223" t="s">
        <v>135</v>
      </c>
      <c r="Z323" s="213"/>
      <c r="AA323" s="213"/>
      <c r="AB323" s="213"/>
      <c r="AC323" s="213"/>
      <c r="AD323" s="213"/>
      <c r="AE323" s="213"/>
      <c r="AF323" s="213"/>
      <c r="AG323" s="213" t="s">
        <v>136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ht="22.5" outlineLevel="1" x14ac:dyDescent="0.2">
      <c r="A324" s="234">
        <v>120</v>
      </c>
      <c r="B324" s="235" t="s">
        <v>545</v>
      </c>
      <c r="C324" s="253" t="s">
        <v>546</v>
      </c>
      <c r="D324" s="236" t="s">
        <v>156</v>
      </c>
      <c r="E324" s="237">
        <v>79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7">
        <v>2.6700000000000001E-3</v>
      </c>
      <c r="O324" s="237">
        <f>ROUND(E324*N324,2)</f>
        <v>0.21</v>
      </c>
      <c r="P324" s="237">
        <v>0</v>
      </c>
      <c r="Q324" s="237">
        <f>ROUND(E324*P324,2)</f>
        <v>0</v>
      </c>
      <c r="R324" s="239" t="s">
        <v>484</v>
      </c>
      <c r="S324" s="239" t="s">
        <v>133</v>
      </c>
      <c r="T324" s="240" t="s">
        <v>133</v>
      </c>
      <c r="U324" s="223">
        <v>0.29399999999999998</v>
      </c>
      <c r="V324" s="223">
        <f>ROUND(E324*U324,2)</f>
        <v>23.23</v>
      </c>
      <c r="W324" s="223"/>
      <c r="X324" s="223" t="s">
        <v>134</v>
      </c>
      <c r="Y324" s="223" t="s">
        <v>135</v>
      </c>
      <c r="Z324" s="213"/>
      <c r="AA324" s="213"/>
      <c r="AB324" s="213"/>
      <c r="AC324" s="213"/>
      <c r="AD324" s="213"/>
      <c r="AE324" s="213"/>
      <c r="AF324" s="213"/>
      <c r="AG324" s="213" t="s">
        <v>136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2" x14ac:dyDescent="0.2">
      <c r="A325" s="220"/>
      <c r="B325" s="221"/>
      <c r="C325" s="258" t="s">
        <v>547</v>
      </c>
      <c r="D325" s="251"/>
      <c r="E325" s="251"/>
      <c r="F325" s="251"/>
      <c r="G325" s="251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140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 x14ac:dyDescent="0.2">
      <c r="A326" s="243">
        <v>121</v>
      </c>
      <c r="B326" s="244" t="s">
        <v>548</v>
      </c>
      <c r="C326" s="257" t="s">
        <v>549</v>
      </c>
      <c r="D326" s="245" t="s">
        <v>474</v>
      </c>
      <c r="E326" s="246">
        <v>1</v>
      </c>
      <c r="F326" s="247"/>
      <c r="G326" s="248">
        <f>ROUND(E326*F326,2)</f>
        <v>0</v>
      </c>
      <c r="H326" s="247"/>
      <c r="I326" s="248">
        <f>ROUND(E326*H326,2)</f>
        <v>0</v>
      </c>
      <c r="J326" s="247"/>
      <c r="K326" s="248">
        <f>ROUND(E326*J326,2)</f>
        <v>0</v>
      </c>
      <c r="L326" s="248">
        <v>21</v>
      </c>
      <c r="M326" s="248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8"/>
      <c r="S326" s="248" t="s">
        <v>207</v>
      </c>
      <c r="T326" s="249" t="s">
        <v>208</v>
      </c>
      <c r="U326" s="223">
        <v>0</v>
      </c>
      <c r="V326" s="223">
        <f>ROUND(E326*U326,2)</f>
        <v>0</v>
      </c>
      <c r="W326" s="223"/>
      <c r="X326" s="223" t="s">
        <v>134</v>
      </c>
      <c r="Y326" s="223" t="s">
        <v>135</v>
      </c>
      <c r="Z326" s="213"/>
      <c r="AA326" s="213"/>
      <c r="AB326" s="213"/>
      <c r="AC326" s="213"/>
      <c r="AD326" s="213"/>
      <c r="AE326" s="213"/>
      <c r="AF326" s="213"/>
      <c r="AG326" s="213" t="s">
        <v>136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ht="22.5" outlineLevel="1" x14ac:dyDescent="0.2">
      <c r="A327" s="243">
        <v>122</v>
      </c>
      <c r="B327" s="244" t="s">
        <v>550</v>
      </c>
      <c r="C327" s="257" t="s">
        <v>551</v>
      </c>
      <c r="D327" s="245" t="s">
        <v>474</v>
      </c>
      <c r="E327" s="246">
        <v>1</v>
      </c>
      <c r="F327" s="247"/>
      <c r="G327" s="248">
        <f>ROUND(E327*F327,2)</f>
        <v>0</v>
      </c>
      <c r="H327" s="247"/>
      <c r="I327" s="248">
        <f>ROUND(E327*H327,2)</f>
        <v>0</v>
      </c>
      <c r="J327" s="247"/>
      <c r="K327" s="248">
        <f>ROUND(E327*J327,2)</f>
        <v>0</v>
      </c>
      <c r="L327" s="248">
        <v>21</v>
      </c>
      <c r="M327" s="248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8"/>
      <c r="S327" s="248" t="s">
        <v>207</v>
      </c>
      <c r="T327" s="249" t="s">
        <v>208</v>
      </c>
      <c r="U327" s="223">
        <v>0</v>
      </c>
      <c r="V327" s="223">
        <f>ROUND(E327*U327,2)</f>
        <v>0</v>
      </c>
      <c r="W327" s="223"/>
      <c r="X327" s="223" t="s">
        <v>134</v>
      </c>
      <c r="Y327" s="223" t="s">
        <v>135</v>
      </c>
      <c r="Z327" s="213"/>
      <c r="AA327" s="213"/>
      <c r="AB327" s="213"/>
      <c r="AC327" s="213"/>
      <c r="AD327" s="213"/>
      <c r="AE327" s="213"/>
      <c r="AF327" s="213"/>
      <c r="AG327" s="213" t="s">
        <v>136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22.5" outlineLevel="1" x14ac:dyDescent="0.2">
      <c r="A328" s="243">
        <v>123</v>
      </c>
      <c r="B328" s="244" t="s">
        <v>552</v>
      </c>
      <c r="C328" s="257" t="s">
        <v>553</v>
      </c>
      <c r="D328" s="245" t="s">
        <v>156</v>
      </c>
      <c r="E328" s="246">
        <v>0.7</v>
      </c>
      <c r="F328" s="247"/>
      <c r="G328" s="248">
        <f>ROUND(E328*F328,2)</f>
        <v>0</v>
      </c>
      <c r="H328" s="247"/>
      <c r="I328" s="248">
        <f>ROUND(E328*H328,2)</f>
        <v>0</v>
      </c>
      <c r="J328" s="247"/>
      <c r="K328" s="248">
        <f>ROUND(E328*J328,2)</f>
        <v>0</v>
      </c>
      <c r="L328" s="248">
        <v>21</v>
      </c>
      <c r="M328" s="248">
        <f>G328*(1+L328/100)</f>
        <v>0</v>
      </c>
      <c r="N328" s="246">
        <v>0</v>
      </c>
      <c r="O328" s="246">
        <f>ROUND(E328*N328,2)</f>
        <v>0</v>
      </c>
      <c r="P328" s="246">
        <v>0</v>
      </c>
      <c r="Q328" s="246">
        <f>ROUND(E328*P328,2)</f>
        <v>0</v>
      </c>
      <c r="R328" s="248"/>
      <c r="S328" s="248" t="s">
        <v>207</v>
      </c>
      <c r="T328" s="249" t="s">
        <v>208</v>
      </c>
      <c r="U328" s="223">
        <v>0</v>
      </c>
      <c r="V328" s="223">
        <f>ROUND(E328*U328,2)</f>
        <v>0</v>
      </c>
      <c r="W328" s="223"/>
      <c r="X328" s="223" t="s">
        <v>134</v>
      </c>
      <c r="Y328" s="223" t="s">
        <v>135</v>
      </c>
      <c r="Z328" s="213"/>
      <c r="AA328" s="213"/>
      <c r="AB328" s="213"/>
      <c r="AC328" s="213"/>
      <c r="AD328" s="213"/>
      <c r="AE328" s="213"/>
      <c r="AF328" s="213"/>
      <c r="AG328" s="213" t="s">
        <v>136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22.5" outlineLevel="1" x14ac:dyDescent="0.2">
      <c r="A329" s="234">
        <v>124</v>
      </c>
      <c r="B329" s="235" t="s">
        <v>554</v>
      </c>
      <c r="C329" s="253" t="s">
        <v>555</v>
      </c>
      <c r="D329" s="236" t="s">
        <v>161</v>
      </c>
      <c r="E329" s="237">
        <v>61.5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7">
        <v>2.2799999999999999E-3</v>
      </c>
      <c r="O329" s="237">
        <f>ROUND(E329*N329,2)</f>
        <v>0.14000000000000001</v>
      </c>
      <c r="P329" s="237">
        <v>0</v>
      </c>
      <c r="Q329" s="237">
        <f>ROUND(E329*P329,2)</f>
        <v>0</v>
      </c>
      <c r="R329" s="239" t="s">
        <v>484</v>
      </c>
      <c r="S329" s="239" t="s">
        <v>133</v>
      </c>
      <c r="T329" s="240" t="s">
        <v>133</v>
      </c>
      <c r="U329" s="223">
        <v>1.5789500000000001</v>
      </c>
      <c r="V329" s="223">
        <f>ROUND(E329*U329,2)</f>
        <v>97.11</v>
      </c>
      <c r="W329" s="223"/>
      <c r="X329" s="223" t="s">
        <v>134</v>
      </c>
      <c r="Y329" s="223" t="s">
        <v>135</v>
      </c>
      <c r="Z329" s="213"/>
      <c r="AA329" s="213"/>
      <c r="AB329" s="213"/>
      <c r="AC329" s="213"/>
      <c r="AD329" s="213"/>
      <c r="AE329" s="213"/>
      <c r="AF329" s="213"/>
      <c r="AG329" s="213" t="s">
        <v>136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">
      <c r="A330" s="220"/>
      <c r="B330" s="221"/>
      <c r="C330" s="258" t="s">
        <v>556</v>
      </c>
      <c r="D330" s="251"/>
      <c r="E330" s="251"/>
      <c r="F330" s="251"/>
      <c r="G330" s="251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140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2" x14ac:dyDescent="0.2">
      <c r="A331" s="220"/>
      <c r="B331" s="221"/>
      <c r="C331" s="256" t="s">
        <v>557</v>
      </c>
      <c r="D331" s="224"/>
      <c r="E331" s="225">
        <v>22.5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142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56" t="s">
        <v>558</v>
      </c>
      <c r="D332" s="224"/>
      <c r="E332" s="225">
        <v>39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142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34">
        <v>125</v>
      </c>
      <c r="B333" s="235" t="s">
        <v>559</v>
      </c>
      <c r="C333" s="253" t="s">
        <v>560</v>
      </c>
      <c r="D333" s="236" t="s">
        <v>148</v>
      </c>
      <c r="E333" s="237">
        <v>0.48916999999999999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7">
        <v>0</v>
      </c>
      <c r="O333" s="237">
        <f>ROUND(E333*N333,2)</f>
        <v>0</v>
      </c>
      <c r="P333" s="237">
        <v>0</v>
      </c>
      <c r="Q333" s="237">
        <f>ROUND(E333*P333,2)</f>
        <v>0</v>
      </c>
      <c r="R333" s="239" t="s">
        <v>484</v>
      </c>
      <c r="S333" s="239" t="s">
        <v>133</v>
      </c>
      <c r="T333" s="240" t="s">
        <v>133</v>
      </c>
      <c r="U333" s="223">
        <v>4.82</v>
      </c>
      <c r="V333" s="223">
        <f>ROUND(E333*U333,2)</f>
        <v>2.36</v>
      </c>
      <c r="W333" s="223"/>
      <c r="X333" s="223" t="s">
        <v>235</v>
      </c>
      <c r="Y333" s="223" t="s">
        <v>135</v>
      </c>
      <c r="Z333" s="213"/>
      <c r="AA333" s="213"/>
      <c r="AB333" s="213"/>
      <c r="AC333" s="213"/>
      <c r="AD333" s="213"/>
      <c r="AE333" s="213"/>
      <c r="AF333" s="213"/>
      <c r="AG333" s="213" t="s">
        <v>236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54" t="s">
        <v>360</v>
      </c>
      <c r="D334" s="241"/>
      <c r="E334" s="241"/>
      <c r="F334" s="241"/>
      <c r="G334" s="241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138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x14ac:dyDescent="0.2">
      <c r="A335" s="227" t="s">
        <v>127</v>
      </c>
      <c r="B335" s="228" t="s">
        <v>89</v>
      </c>
      <c r="C335" s="252" t="s">
        <v>90</v>
      </c>
      <c r="D335" s="229"/>
      <c r="E335" s="230"/>
      <c r="F335" s="231"/>
      <c r="G335" s="231">
        <f>SUMIF(AG336:AG350,"&lt;&gt;NOR",G336:G350)</f>
        <v>0</v>
      </c>
      <c r="H335" s="231"/>
      <c r="I335" s="231">
        <f>SUM(I336:I350)</f>
        <v>0</v>
      </c>
      <c r="J335" s="231"/>
      <c r="K335" s="231">
        <f>SUM(K336:K350)</f>
        <v>0</v>
      </c>
      <c r="L335" s="231"/>
      <c r="M335" s="231">
        <f>SUM(M336:M350)</f>
        <v>0</v>
      </c>
      <c r="N335" s="230"/>
      <c r="O335" s="230">
        <f>SUM(O336:O350)</f>
        <v>0.6</v>
      </c>
      <c r="P335" s="230"/>
      <c r="Q335" s="230">
        <f>SUM(Q336:Q350)</f>
        <v>0.02</v>
      </c>
      <c r="R335" s="231"/>
      <c r="S335" s="231"/>
      <c r="T335" s="232"/>
      <c r="U335" s="226"/>
      <c r="V335" s="226">
        <f>SUM(V336:V350)</f>
        <v>159.68</v>
      </c>
      <c r="W335" s="226"/>
      <c r="X335" s="226"/>
      <c r="Y335" s="226"/>
      <c r="AG335" t="s">
        <v>128</v>
      </c>
    </row>
    <row r="336" spans="1:60" outlineLevel="1" x14ac:dyDescent="0.2">
      <c r="A336" s="234">
        <v>126</v>
      </c>
      <c r="B336" s="235" t="s">
        <v>561</v>
      </c>
      <c r="C336" s="253" t="s">
        <v>562</v>
      </c>
      <c r="D336" s="236" t="s">
        <v>563</v>
      </c>
      <c r="E336" s="237">
        <v>72.567999999999998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7">
        <v>2E-3</v>
      </c>
      <c r="O336" s="237">
        <f>ROUND(E336*N336,2)</f>
        <v>0.15</v>
      </c>
      <c r="P336" s="237">
        <v>0</v>
      </c>
      <c r="Q336" s="237">
        <f>ROUND(E336*P336,2)</f>
        <v>0</v>
      </c>
      <c r="R336" s="239"/>
      <c r="S336" s="239" t="s">
        <v>207</v>
      </c>
      <c r="T336" s="240" t="s">
        <v>208</v>
      </c>
      <c r="U336" s="223">
        <v>0.48499999999999999</v>
      </c>
      <c r="V336" s="223">
        <f>ROUND(E336*U336,2)</f>
        <v>35.200000000000003</v>
      </c>
      <c r="W336" s="223"/>
      <c r="X336" s="223" t="s">
        <v>134</v>
      </c>
      <c r="Y336" s="223" t="s">
        <v>135</v>
      </c>
      <c r="Z336" s="213"/>
      <c r="AA336" s="213"/>
      <c r="AB336" s="213"/>
      <c r="AC336" s="213"/>
      <c r="AD336" s="213"/>
      <c r="AE336" s="213"/>
      <c r="AF336" s="213"/>
      <c r="AG336" s="213" t="s">
        <v>136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2" x14ac:dyDescent="0.2">
      <c r="A337" s="220"/>
      <c r="B337" s="221"/>
      <c r="C337" s="256" t="s">
        <v>564</v>
      </c>
      <c r="D337" s="224"/>
      <c r="E337" s="225">
        <v>72.567999999999998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142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ht="22.5" outlineLevel="1" x14ac:dyDescent="0.2">
      <c r="A338" s="243">
        <v>127</v>
      </c>
      <c r="B338" s="244" t="s">
        <v>565</v>
      </c>
      <c r="C338" s="257" t="s">
        <v>566</v>
      </c>
      <c r="D338" s="245" t="s">
        <v>227</v>
      </c>
      <c r="E338" s="246">
        <v>30</v>
      </c>
      <c r="F338" s="247"/>
      <c r="G338" s="248">
        <f>ROUND(E338*F338,2)</f>
        <v>0</v>
      </c>
      <c r="H338" s="247"/>
      <c r="I338" s="248">
        <f>ROUND(E338*H338,2)</f>
        <v>0</v>
      </c>
      <c r="J338" s="247"/>
      <c r="K338" s="248">
        <f>ROUND(E338*J338,2)</f>
        <v>0</v>
      </c>
      <c r="L338" s="248">
        <v>21</v>
      </c>
      <c r="M338" s="248">
        <f>G338*(1+L338/100)</f>
        <v>0</v>
      </c>
      <c r="N338" s="246">
        <v>2.7599999999999999E-3</v>
      </c>
      <c r="O338" s="246">
        <f>ROUND(E338*N338,2)</f>
        <v>0.08</v>
      </c>
      <c r="P338" s="246">
        <v>0</v>
      </c>
      <c r="Q338" s="246">
        <f>ROUND(E338*P338,2)</f>
        <v>0</v>
      </c>
      <c r="R338" s="248" t="s">
        <v>567</v>
      </c>
      <c r="S338" s="248" t="s">
        <v>133</v>
      </c>
      <c r="T338" s="249" t="s">
        <v>133</v>
      </c>
      <c r="U338" s="223">
        <v>2.64</v>
      </c>
      <c r="V338" s="223">
        <f>ROUND(E338*U338,2)</f>
        <v>79.2</v>
      </c>
      <c r="W338" s="223"/>
      <c r="X338" s="223" t="s">
        <v>134</v>
      </c>
      <c r="Y338" s="223" t="s">
        <v>135</v>
      </c>
      <c r="Z338" s="213"/>
      <c r="AA338" s="213"/>
      <c r="AB338" s="213"/>
      <c r="AC338" s="213"/>
      <c r="AD338" s="213"/>
      <c r="AE338" s="213"/>
      <c r="AF338" s="213"/>
      <c r="AG338" s="213" t="s">
        <v>136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34">
        <v>128</v>
      </c>
      <c r="B339" s="235" t="s">
        <v>568</v>
      </c>
      <c r="C339" s="253" t="s">
        <v>569</v>
      </c>
      <c r="D339" s="236" t="s">
        <v>156</v>
      </c>
      <c r="E339" s="237">
        <v>160.643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7">
        <v>2.4000000000000001E-4</v>
      </c>
      <c r="O339" s="237">
        <f>ROUND(E339*N339,2)</f>
        <v>0.04</v>
      </c>
      <c r="P339" s="237">
        <v>0</v>
      </c>
      <c r="Q339" s="237">
        <f>ROUND(E339*P339,2)</f>
        <v>0</v>
      </c>
      <c r="R339" s="239" t="s">
        <v>567</v>
      </c>
      <c r="S339" s="239" t="s">
        <v>133</v>
      </c>
      <c r="T339" s="240" t="s">
        <v>133</v>
      </c>
      <c r="U339" s="223">
        <v>0.17599999999999999</v>
      </c>
      <c r="V339" s="223">
        <f>ROUND(E339*U339,2)</f>
        <v>28.27</v>
      </c>
      <c r="W339" s="223"/>
      <c r="X339" s="223" t="s">
        <v>134</v>
      </c>
      <c r="Y339" s="223" t="s">
        <v>135</v>
      </c>
      <c r="Z339" s="213"/>
      <c r="AA339" s="213"/>
      <c r="AB339" s="213"/>
      <c r="AC339" s="213"/>
      <c r="AD339" s="213"/>
      <c r="AE339" s="213"/>
      <c r="AF339" s="213"/>
      <c r="AG339" s="213" t="s">
        <v>136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 x14ac:dyDescent="0.2">
      <c r="A340" s="220"/>
      <c r="B340" s="221"/>
      <c r="C340" s="256" t="s">
        <v>570</v>
      </c>
      <c r="D340" s="224"/>
      <c r="E340" s="225">
        <v>160.643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142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43">
        <v>129</v>
      </c>
      <c r="B341" s="244" t="s">
        <v>571</v>
      </c>
      <c r="C341" s="257" t="s">
        <v>572</v>
      </c>
      <c r="D341" s="245" t="s">
        <v>227</v>
      </c>
      <c r="E341" s="246">
        <v>10</v>
      </c>
      <c r="F341" s="247"/>
      <c r="G341" s="248">
        <f>ROUND(E341*F341,2)</f>
        <v>0</v>
      </c>
      <c r="H341" s="247"/>
      <c r="I341" s="248">
        <f>ROUND(E341*H341,2)</f>
        <v>0</v>
      </c>
      <c r="J341" s="247"/>
      <c r="K341" s="248">
        <f>ROUND(E341*J341,2)</f>
        <v>0</v>
      </c>
      <c r="L341" s="248">
        <v>21</v>
      </c>
      <c r="M341" s="248">
        <f>G341*(1+L341/100)</f>
        <v>0</v>
      </c>
      <c r="N341" s="246">
        <v>8.4000000000000003E-4</v>
      </c>
      <c r="O341" s="246">
        <f>ROUND(E341*N341,2)</f>
        <v>0.01</v>
      </c>
      <c r="P341" s="246">
        <v>0</v>
      </c>
      <c r="Q341" s="246">
        <f>ROUND(E341*P341,2)</f>
        <v>0</v>
      </c>
      <c r="R341" s="248" t="s">
        <v>567</v>
      </c>
      <c r="S341" s="248" t="s">
        <v>133</v>
      </c>
      <c r="T341" s="249" t="s">
        <v>133</v>
      </c>
      <c r="U341" s="223">
        <v>0.2172</v>
      </c>
      <c r="V341" s="223">
        <f>ROUND(E341*U341,2)</f>
        <v>2.17</v>
      </c>
      <c r="W341" s="223"/>
      <c r="X341" s="223" t="s">
        <v>134</v>
      </c>
      <c r="Y341" s="223" t="s">
        <v>135</v>
      </c>
      <c r="Z341" s="213"/>
      <c r="AA341" s="213"/>
      <c r="AB341" s="213"/>
      <c r="AC341" s="213"/>
      <c r="AD341" s="213"/>
      <c r="AE341" s="213"/>
      <c r="AF341" s="213"/>
      <c r="AG341" s="213" t="s">
        <v>136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22.5" outlineLevel="1" x14ac:dyDescent="0.2">
      <c r="A342" s="243">
        <v>130</v>
      </c>
      <c r="B342" s="244" t="s">
        <v>573</v>
      </c>
      <c r="C342" s="257" t="s">
        <v>574</v>
      </c>
      <c r="D342" s="245" t="s">
        <v>227</v>
      </c>
      <c r="E342" s="246">
        <v>30</v>
      </c>
      <c r="F342" s="247"/>
      <c r="G342" s="248">
        <f>ROUND(E342*F342,2)</f>
        <v>0</v>
      </c>
      <c r="H342" s="247"/>
      <c r="I342" s="248">
        <f>ROUND(E342*H342,2)</f>
        <v>0</v>
      </c>
      <c r="J342" s="247"/>
      <c r="K342" s="248">
        <f>ROUND(E342*J342,2)</f>
        <v>0</v>
      </c>
      <c r="L342" s="248">
        <v>21</v>
      </c>
      <c r="M342" s="248">
        <f>G342*(1+L342/100)</f>
        <v>0</v>
      </c>
      <c r="N342" s="246">
        <v>6.4999999999999997E-4</v>
      </c>
      <c r="O342" s="246">
        <f>ROUND(E342*N342,2)</f>
        <v>0.02</v>
      </c>
      <c r="P342" s="246">
        <v>0</v>
      </c>
      <c r="Q342" s="246">
        <f>ROUND(E342*P342,2)</f>
        <v>0</v>
      </c>
      <c r="R342" s="248" t="s">
        <v>567</v>
      </c>
      <c r="S342" s="248" t="s">
        <v>133</v>
      </c>
      <c r="T342" s="249" t="s">
        <v>133</v>
      </c>
      <c r="U342" s="223">
        <v>0.2172</v>
      </c>
      <c r="V342" s="223">
        <f>ROUND(E342*U342,2)</f>
        <v>6.52</v>
      </c>
      <c r="W342" s="223"/>
      <c r="X342" s="223" t="s">
        <v>134</v>
      </c>
      <c r="Y342" s="223" t="s">
        <v>135</v>
      </c>
      <c r="Z342" s="213"/>
      <c r="AA342" s="213"/>
      <c r="AB342" s="213"/>
      <c r="AC342" s="213"/>
      <c r="AD342" s="213"/>
      <c r="AE342" s="213"/>
      <c r="AF342" s="213"/>
      <c r="AG342" s="213" t="s">
        <v>136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22.5" outlineLevel="1" x14ac:dyDescent="0.2">
      <c r="A343" s="243">
        <v>131</v>
      </c>
      <c r="B343" s="244" t="s">
        <v>575</v>
      </c>
      <c r="C343" s="257" t="s">
        <v>576</v>
      </c>
      <c r="D343" s="245" t="s">
        <v>227</v>
      </c>
      <c r="E343" s="246">
        <v>8</v>
      </c>
      <c r="F343" s="247"/>
      <c r="G343" s="248">
        <f>ROUND(E343*F343,2)</f>
        <v>0</v>
      </c>
      <c r="H343" s="247"/>
      <c r="I343" s="248">
        <f>ROUND(E343*H343,2)</f>
        <v>0</v>
      </c>
      <c r="J343" s="247"/>
      <c r="K343" s="248">
        <f>ROUND(E343*J343,2)</f>
        <v>0</v>
      </c>
      <c r="L343" s="248">
        <v>21</v>
      </c>
      <c r="M343" s="248">
        <f>G343*(1+L343/100)</f>
        <v>0</v>
      </c>
      <c r="N343" s="246">
        <v>3.2000000000000003E-4</v>
      </c>
      <c r="O343" s="246">
        <f>ROUND(E343*N343,2)</f>
        <v>0</v>
      </c>
      <c r="P343" s="246">
        <v>0</v>
      </c>
      <c r="Q343" s="246">
        <f>ROUND(E343*P343,2)</f>
        <v>0</v>
      </c>
      <c r="R343" s="248" t="s">
        <v>567</v>
      </c>
      <c r="S343" s="248" t="s">
        <v>133</v>
      </c>
      <c r="T343" s="249" t="s">
        <v>133</v>
      </c>
      <c r="U343" s="223">
        <v>0.02</v>
      </c>
      <c r="V343" s="223">
        <f>ROUND(E343*U343,2)</f>
        <v>0.16</v>
      </c>
      <c r="W343" s="223"/>
      <c r="X343" s="223" t="s">
        <v>134</v>
      </c>
      <c r="Y343" s="223" t="s">
        <v>135</v>
      </c>
      <c r="Z343" s="213"/>
      <c r="AA343" s="213"/>
      <c r="AB343" s="213"/>
      <c r="AC343" s="213"/>
      <c r="AD343" s="213"/>
      <c r="AE343" s="213"/>
      <c r="AF343" s="213"/>
      <c r="AG343" s="213" t="s">
        <v>136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43">
        <v>132</v>
      </c>
      <c r="B344" s="244" t="s">
        <v>577</v>
      </c>
      <c r="C344" s="257" t="s">
        <v>578</v>
      </c>
      <c r="D344" s="245" t="s">
        <v>474</v>
      </c>
      <c r="E344" s="246">
        <v>10</v>
      </c>
      <c r="F344" s="247"/>
      <c r="G344" s="248">
        <f>ROUND(E344*F344,2)</f>
        <v>0</v>
      </c>
      <c r="H344" s="247"/>
      <c r="I344" s="248">
        <f>ROUND(E344*H344,2)</f>
        <v>0</v>
      </c>
      <c r="J344" s="247"/>
      <c r="K344" s="248">
        <f>ROUND(E344*J344,2)</f>
        <v>0</v>
      </c>
      <c r="L344" s="248">
        <v>21</v>
      </c>
      <c r="M344" s="248">
        <f>G344*(1+L344/100)</f>
        <v>0</v>
      </c>
      <c r="N344" s="246">
        <v>0.03</v>
      </c>
      <c r="O344" s="246">
        <f>ROUND(E344*N344,2)</f>
        <v>0.3</v>
      </c>
      <c r="P344" s="246">
        <v>0</v>
      </c>
      <c r="Q344" s="246">
        <f>ROUND(E344*P344,2)</f>
        <v>0</v>
      </c>
      <c r="R344" s="248"/>
      <c r="S344" s="248" t="s">
        <v>207</v>
      </c>
      <c r="T344" s="249" t="s">
        <v>208</v>
      </c>
      <c r="U344" s="223">
        <v>0</v>
      </c>
      <c r="V344" s="223">
        <f>ROUND(E344*U344,2)</f>
        <v>0</v>
      </c>
      <c r="W344" s="223"/>
      <c r="X344" s="223" t="s">
        <v>134</v>
      </c>
      <c r="Y344" s="223" t="s">
        <v>135</v>
      </c>
      <c r="Z344" s="213"/>
      <c r="AA344" s="213"/>
      <c r="AB344" s="213"/>
      <c r="AC344" s="213"/>
      <c r="AD344" s="213"/>
      <c r="AE344" s="213"/>
      <c r="AF344" s="213"/>
      <c r="AG344" s="213" t="s">
        <v>136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34">
        <v>133</v>
      </c>
      <c r="B345" s="235" t="s">
        <v>579</v>
      </c>
      <c r="C345" s="253" t="s">
        <v>580</v>
      </c>
      <c r="D345" s="236" t="s">
        <v>581</v>
      </c>
      <c r="E345" s="237">
        <v>20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21</v>
      </c>
      <c r="M345" s="239">
        <f>G345*(1+L345/100)</f>
        <v>0</v>
      </c>
      <c r="N345" s="237">
        <v>5.0000000000000002E-5</v>
      </c>
      <c r="O345" s="237">
        <f>ROUND(E345*N345,2)</f>
        <v>0</v>
      </c>
      <c r="P345" s="237">
        <v>1E-3</v>
      </c>
      <c r="Q345" s="237">
        <f>ROUND(E345*P345,2)</f>
        <v>0.02</v>
      </c>
      <c r="R345" s="239" t="s">
        <v>567</v>
      </c>
      <c r="S345" s="239" t="s">
        <v>133</v>
      </c>
      <c r="T345" s="240" t="s">
        <v>133</v>
      </c>
      <c r="U345" s="223">
        <v>9.7000000000000003E-2</v>
      </c>
      <c r="V345" s="223">
        <f>ROUND(E345*U345,2)</f>
        <v>1.94</v>
      </c>
      <c r="W345" s="223"/>
      <c r="X345" s="223" t="s">
        <v>134</v>
      </c>
      <c r="Y345" s="223" t="s">
        <v>135</v>
      </c>
      <c r="Z345" s="213"/>
      <c r="AA345" s="213"/>
      <c r="AB345" s="213"/>
      <c r="AC345" s="213"/>
      <c r="AD345" s="213"/>
      <c r="AE345" s="213"/>
      <c r="AF345" s="213"/>
      <c r="AG345" s="213" t="s">
        <v>136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2" x14ac:dyDescent="0.2">
      <c r="A346" s="220"/>
      <c r="B346" s="221"/>
      <c r="C346" s="256" t="s">
        <v>582</v>
      </c>
      <c r="D346" s="224"/>
      <c r="E346" s="225">
        <v>20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142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34">
        <v>134</v>
      </c>
      <c r="B347" s="235" t="s">
        <v>583</v>
      </c>
      <c r="C347" s="253" t="s">
        <v>584</v>
      </c>
      <c r="D347" s="236" t="s">
        <v>581</v>
      </c>
      <c r="E347" s="237">
        <v>20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7">
        <v>6.0000000000000002E-5</v>
      </c>
      <c r="O347" s="237">
        <f>ROUND(E347*N347,2)</f>
        <v>0</v>
      </c>
      <c r="P347" s="237">
        <v>0</v>
      </c>
      <c r="Q347" s="237">
        <f>ROUND(E347*P347,2)</f>
        <v>0</v>
      </c>
      <c r="R347" s="239" t="s">
        <v>567</v>
      </c>
      <c r="S347" s="239" t="s">
        <v>133</v>
      </c>
      <c r="T347" s="240" t="s">
        <v>133</v>
      </c>
      <c r="U347" s="223">
        <v>0.221</v>
      </c>
      <c r="V347" s="223">
        <f>ROUND(E347*U347,2)</f>
        <v>4.42</v>
      </c>
      <c r="W347" s="223"/>
      <c r="X347" s="223" t="s">
        <v>134</v>
      </c>
      <c r="Y347" s="223" t="s">
        <v>135</v>
      </c>
      <c r="Z347" s="213"/>
      <c r="AA347" s="213"/>
      <c r="AB347" s="213"/>
      <c r="AC347" s="213"/>
      <c r="AD347" s="213"/>
      <c r="AE347" s="213"/>
      <c r="AF347" s="213"/>
      <c r="AG347" s="213" t="s">
        <v>136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2" x14ac:dyDescent="0.2">
      <c r="A348" s="220"/>
      <c r="B348" s="221"/>
      <c r="C348" s="256" t="s">
        <v>585</v>
      </c>
      <c r="D348" s="224"/>
      <c r="E348" s="225">
        <v>20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142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34">
        <v>135</v>
      </c>
      <c r="B349" s="235" t="s">
        <v>586</v>
      </c>
      <c r="C349" s="253" t="s">
        <v>587</v>
      </c>
      <c r="D349" s="236" t="s">
        <v>148</v>
      </c>
      <c r="E349" s="237">
        <v>0.59914999999999996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7">
        <v>0</v>
      </c>
      <c r="O349" s="237">
        <f>ROUND(E349*N349,2)</f>
        <v>0</v>
      </c>
      <c r="P349" s="237">
        <v>0</v>
      </c>
      <c r="Q349" s="237">
        <f>ROUND(E349*P349,2)</f>
        <v>0</v>
      </c>
      <c r="R349" s="239" t="s">
        <v>567</v>
      </c>
      <c r="S349" s="239" t="s">
        <v>133</v>
      </c>
      <c r="T349" s="240" t="s">
        <v>133</v>
      </c>
      <c r="U349" s="223">
        <v>3.0059999999999998</v>
      </c>
      <c r="V349" s="223">
        <f>ROUND(E349*U349,2)</f>
        <v>1.8</v>
      </c>
      <c r="W349" s="223"/>
      <c r="X349" s="223" t="s">
        <v>235</v>
      </c>
      <c r="Y349" s="223" t="s">
        <v>135</v>
      </c>
      <c r="Z349" s="213"/>
      <c r="AA349" s="213"/>
      <c r="AB349" s="213"/>
      <c r="AC349" s="213"/>
      <c r="AD349" s="213"/>
      <c r="AE349" s="213"/>
      <c r="AF349" s="213"/>
      <c r="AG349" s="213" t="s">
        <v>236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2" x14ac:dyDescent="0.2">
      <c r="A350" s="220"/>
      <c r="B350" s="221"/>
      <c r="C350" s="254" t="s">
        <v>360</v>
      </c>
      <c r="D350" s="241"/>
      <c r="E350" s="241"/>
      <c r="F350" s="241"/>
      <c r="G350" s="241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138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x14ac:dyDescent="0.2">
      <c r="A351" s="227" t="s">
        <v>127</v>
      </c>
      <c r="B351" s="228" t="s">
        <v>91</v>
      </c>
      <c r="C351" s="252" t="s">
        <v>92</v>
      </c>
      <c r="D351" s="229"/>
      <c r="E351" s="230"/>
      <c r="F351" s="231"/>
      <c r="G351" s="231">
        <f>SUMIF(AG352:AG379,"&lt;&gt;NOR",G352:G379)</f>
        <v>0</v>
      </c>
      <c r="H351" s="231"/>
      <c r="I351" s="231">
        <f>SUM(I352:I379)</f>
        <v>0</v>
      </c>
      <c r="J351" s="231"/>
      <c r="K351" s="231">
        <f>SUM(K352:K379)</f>
        <v>0</v>
      </c>
      <c r="L351" s="231"/>
      <c r="M351" s="231">
        <f>SUM(M352:M379)</f>
        <v>0</v>
      </c>
      <c r="N351" s="230"/>
      <c r="O351" s="230">
        <f>SUM(O352:O379)</f>
        <v>0.41</v>
      </c>
      <c r="P351" s="230"/>
      <c r="Q351" s="230">
        <f>SUM(Q352:Q379)</f>
        <v>0</v>
      </c>
      <c r="R351" s="231"/>
      <c r="S351" s="231"/>
      <c r="T351" s="232"/>
      <c r="U351" s="226"/>
      <c r="V351" s="226">
        <f>SUM(V352:V379)</f>
        <v>464.16</v>
      </c>
      <c r="W351" s="226"/>
      <c r="X351" s="226"/>
      <c r="Y351" s="226"/>
      <c r="AG351" t="s">
        <v>128</v>
      </c>
    </row>
    <row r="352" spans="1:60" outlineLevel="1" x14ac:dyDescent="0.2">
      <c r="A352" s="234">
        <v>136</v>
      </c>
      <c r="B352" s="235" t="s">
        <v>588</v>
      </c>
      <c r="C352" s="253" t="s">
        <v>589</v>
      </c>
      <c r="D352" s="236" t="s">
        <v>161</v>
      </c>
      <c r="E352" s="237">
        <v>433.2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7">
        <v>2.2000000000000001E-4</v>
      </c>
      <c r="O352" s="237">
        <f>ROUND(E352*N352,2)</f>
        <v>0.1</v>
      </c>
      <c r="P352" s="237">
        <v>0</v>
      </c>
      <c r="Q352" s="237">
        <f>ROUND(E352*P352,2)</f>
        <v>0</v>
      </c>
      <c r="R352" s="239" t="s">
        <v>590</v>
      </c>
      <c r="S352" s="239" t="s">
        <v>133</v>
      </c>
      <c r="T352" s="240" t="s">
        <v>133</v>
      </c>
      <c r="U352" s="223">
        <v>0.48899999999999999</v>
      </c>
      <c r="V352" s="223">
        <f>ROUND(E352*U352,2)</f>
        <v>211.83</v>
      </c>
      <c r="W352" s="223"/>
      <c r="X352" s="223" t="s">
        <v>134</v>
      </c>
      <c r="Y352" s="223" t="s">
        <v>135</v>
      </c>
      <c r="Z352" s="213"/>
      <c r="AA352" s="213"/>
      <c r="AB352" s="213"/>
      <c r="AC352" s="213"/>
      <c r="AD352" s="213"/>
      <c r="AE352" s="213"/>
      <c r="AF352" s="213"/>
      <c r="AG352" s="213" t="s">
        <v>136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2" x14ac:dyDescent="0.2">
      <c r="A353" s="220"/>
      <c r="B353" s="221"/>
      <c r="C353" s="256" t="s">
        <v>591</v>
      </c>
      <c r="D353" s="224"/>
      <c r="E353" s="225">
        <v>196.8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142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20"/>
      <c r="B354" s="221"/>
      <c r="C354" s="256" t="s">
        <v>592</v>
      </c>
      <c r="D354" s="224"/>
      <c r="E354" s="225">
        <v>236.4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142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43">
        <v>137</v>
      </c>
      <c r="B355" s="244" t="s">
        <v>593</v>
      </c>
      <c r="C355" s="257" t="s">
        <v>594</v>
      </c>
      <c r="D355" s="245" t="s">
        <v>161</v>
      </c>
      <c r="E355" s="246">
        <v>433.2</v>
      </c>
      <c r="F355" s="247"/>
      <c r="G355" s="248">
        <f>ROUND(E355*F355,2)</f>
        <v>0</v>
      </c>
      <c r="H355" s="247"/>
      <c r="I355" s="248">
        <f>ROUND(E355*H355,2)</f>
        <v>0</v>
      </c>
      <c r="J355" s="247"/>
      <c r="K355" s="248">
        <f>ROUND(E355*J355,2)</f>
        <v>0</v>
      </c>
      <c r="L355" s="248">
        <v>21</v>
      </c>
      <c r="M355" s="248">
        <f>G355*(1+L355/100)</f>
        <v>0</v>
      </c>
      <c r="N355" s="246">
        <v>1.0000000000000001E-5</v>
      </c>
      <c r="O355" s="246">
        <f>ROUND(E355*N355,2)</f>
        <v>0</v>
      </c>
      <c r="P355" s="246">
        <v>0</v>
      </c>
      <c r="Q355" s="246">
        <f>ROUND(E355*P355,2)</f>
        <v>0</v>
      </c>
      <c r="R355" s="248" t="s">
        <v>590</v>
      </c>
      <c r="S355" s="248" t="s">
        <v>133</v>
      </c>
      <c r="T355" s="249" t="s">
        <v>133</v>
      </c>
      <c r="U355" s="223">
        <v>4.4999999999999998E-2</v>
      </c>
      <c r="V355" s="223">
        <f>ROUND(E355*U355,2)</f>
        <v>19.489999999999998</v>
      </c>
      <c r="W355" s="223"/>
      <c r="X355" s="223" t="s">
        <v>134</v>
      </c>
      <c r="Y355" s="223" t="s">
        <v>135</v>
      </c>
      <c r="Z355" s="213"/>
      <c r="AA355" s="213"/>
      <c r="AB355" s="213"/>
      <c r="AC355" s="213"/>
      <c r="AD355" s="213"/>
      <c r="AE355" s="213"/>
      <c r="AF355" s="213"/>
      <c r="AG355" s="213" t="s">
        <v>136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34">
        <v>138</v>
      </c>
      <c r="B356" s="235" t="s">
        <v>595</v>
      </c>
      <c r="C356" s="253" t="s">
        <v>596</v>
      </c>
      <c r="D356" s="236" t="s">
        <v>161</v>
      </c>
      <c r="E356" s="237">
        <v>72.3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7">
        <v>1.0000000000000001E-5</v>
      </c>
      <c r="O356" s="237">
        <f>ROUND(E356*N356,2)</f>
        <v>0</v>
      </c>
      <c r="P356" s="237">
        <v>0</v>
      </c>
      <c r="Q356" s="237">
        <f>ROUND(E356*P356,2)</f>
        <v>0</v>
      </c>
      <c r="R356" s="239"/>
      <c r="S356" s="239" t="s">
        <v>207</v>
      </c>
      <c r="T356" s="240" t="s">
        <v>133</v>
      </c>
      <c r="U356" s="223">
        <v>0.05</v>
      </c>
      <c r="V356" s="223">
        <f>ROUND(E356*U356,2)</f>
        <v>3.62</v>
      </c>
      <c r="W356" s="223"/>
      <c r="X356" s="223" t="s">
        <v>134</v>
      </c>
      <c r="Y356" s="223" t="s">
        <v>135</v>
      </c>
      <c r="Z356" s="213"/>
      <c r="AA356" s="213"/>
      <c r="AB356" s="213"/>
      <c r="AC356" s="213"/>
      <c r="AD356" s="213"/>
      <c r="AE356" s="213"/>
      <c r="AF356" s="213"/>
      <c r="AG356" s="213" t="s">
        <v>136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2" x14ac:dyDescent="0.2">
      <c r="A357" s="220"/>
      <c r="B357" s="221"/>
      <c r="C357" s="256" t="s">
        <v>597</v>
      </c>
      <c r="D357" s="224"/>
      <c r="E357" s="225">
        <v>72.3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142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4">
        <v>139</v>
      </c>
      <c r="B358" s="235" t="s">
        <v>598</v>
      </c>
      <c r="C358" s="253" t="s">
        <v>599</v>
      </c>
      <c r="D358" s="236" t="s">
        <v>161</v>
      </c>
      <c r="E358" s="237">
        <v>72.3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7">
        <v>8.0000000000000007E-5</v>
      </c>
      <c r="O358" s="237">
        <f>ROUND(E358*N358,2)</f>
        <v>0.01</v>
      </c>
      <c r="P358" s="237">
        <v>0</v>
      </c>
      <c r="Q358" s="237">
        <f>ROUND(E358*P358,2)</f>
        <v>0</v>
      </c>
      <c r="R358" s="239" t="s">
        <v>590</v>
      </c>
      <c r="S358" s="239" t="s">
        <v>133</v>
      </c>
      <c r="T358" s="240" t="s">
        <v>133</v>
      </c>
      <c r="U358" s="223">
        <v>0.156</v>
      </c>
      <c r="V358" s="223">
        <f>ROUND(E358*U358,2)</f>
        <v>11.28</v>
      </c>
      <c r="W358" s="223"/>
      <c r="X358" s="223" t="s">
        <v>134</v>
      </c>
      <c r="Y358" s="223" t="s">
        <v>135</v>
      </c>
      <c r="Z358" s="213"/>
      <c r="AA358" s="213"/>
      <c r="AB358" s="213"/>
      <c r="AC358" s="213"/>
      <c r="AD358" s="213"/>
      <c r="AE358" s="213"/>
      <c r="AF358" s="213"/>
      <c r="AG358" s="213" t="s">
        <v>136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2" x14ac:dyDescent="0.2">
      <c r="A359" s="220"/>
      <c r="B359" s="221"/>
      <c r="C359" s="256" t="s">
        <v>600</v>
      </c>
      <c r="D359" s="224"/>
      <c r="E359" s="225">
        <v>72.3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142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34">
        <v>140</v>
      </c>
      <c r="B360" s="235" t="s">
        <v>601</v>
      </c>
      <c r="C360" s="253" t="s">
        <v>602</v>
      </c>
      <c r="D360" s="236" t="s">
        <v>161</v>
      </c>
      <c r="E360" s="237">
        <v>72.3</v>
      </c>
      <c r="F360" s="238"/>
      <c r="G360" s="239">
        <f>ROUND(E360*F360,2)</f>
        <v>0</v>
      </c>
      <c r="H360" s="238"/>
      <c r="I360" s="239">
        <f>ROUND(E360*H360,2)</f>
        <v>0</v>
      </c>
      <c r="J360" s="238"/>
      <c r="K360" s="239">
        <f>ROUND(E360*J360,2)</f>
        <v>0</v>
      </c>
      <c r="L360" s="239">
        <v>21</v>
      </c>
      <c r="M360" s="239">
        <f>G360*(1+L360/100)</f>
        <v>0</v>
      </c>
      <c r="N360" s="237">
        <v>1.7000000000000001E-4</v>
      </c>
      <c r="O360" s="237">
        <f>ROUND(E360*N360,2)</f>
        <v>0.01</v>
      </c>
      <c r="P360" s="237">
        <v>0</v>
      </c>
      <c r="Q360" s="237">
        <f>ROUND(E360*P360,2)</f>
        <v>0</v>
      </c>
      <c r="R360" s="239" t="s">
        <v>590</v>
      </c>
      <c r="S360" s="239" t="s">
        <v>133</v>
      </c>
      <c r="T360" s="240" t="s">
        <v>133</v>
      </c>
      <c r="U360" s="223">
        <v>0.19</v>
      </c>
      <c r="V360" s="223">
        <f>ROUND(E360*U360,2)</f>
        <v>13.74</v>
      </c>
      <c r="W360" s="223"/>
      <c r="X360" s="223" t="s">
        <v>134</v>
      </c>
      <c r="Y360" s="223" t="s">
        <v>135</v>
      </c>
      <c r="Z360" s="213"/>
      <c r="AA360" s="213"/>
      <c r="AB360" s="213"/>
      <c r="AC360" s="213"/>
      <c r="AD360" s="213"/>
      <c r="AE360" s="213"/>
      <c r="AF360" s="213"/>
      <c r="AG360" s="213" t="s">
        <v>136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 x14ac:dyDescent="0.2">
      <c r="A361" s="220"/>
      <c r="B361" s="221"/>
      <c r="C361" s="254" t="s">
        <v>603</v>
      </c>
      <c r="D361" s="241"/>
      <c r="E361" s="241"/>
      <c r="F361" s="241"/>
      <c r="G361" s="241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138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34">
        <v>141</v>
      </c>
      <c r="B362" s="235" t="s">
        <v>604</v>
      </c>
      <c r="C362" s="253" t="s">
        <v>605</v>
      </c>
      <c r="D362" s="236" t="s">
        <v>161</v>
      </c>
      <c r="E362" s="237">
        <v>497.85744999999997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7">
        <v>3.6999999999999999E-4</v>
      </c>
      <c r="O362" s="237">
        <f>ROUND(E362*N362,2)</f>
        <v>0.18</v>
      </c>
      <c r="P362" s="237">
        <v>0</v>
      </c>
      <c r="Q362" s="237">
        <f>ROUND(E362*P362,2)</f>
        <v>0</v>
      </c>
      <c r="R362" s="239" t="s">
        <v>590</v>
      </c>
      <c r="S362" s="239" t="s">
        <v>133</v>
      </c>
      <c r="T362" s="240" t="s">
        <v>133</v>
      </c>
      <c r="U362" s="223">
        <v>0.19400000000000001</v>
      </c>
      <c r="V362" s="223">
        <f>ROUND(E362*U362,2)</f>
        <v>96.58</v>
      </c>
      <c r="W362" s="223"/>
      <c r="X362" s="223" t="s">
        <v>134</v>
      </c>
      <c r="Y362" s="223" t="s">
        <v>135</v>
      </c>
      <c r="Z362" s="213"/>
      <c r="AA362" s="213"/>
      <c r="AB362" s="213"/>
      <c r="AC362" s="213"/>
      <c r="AD362" s="213"/>
      <c r="AE362" s="213"/>
      <c r="AF362" s="213"/>
      <c r="AG362" s="213" t="s">
        <v>136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2" x14ac:dyDescent="0.2">
      <c r="A363" s="220"/>
      <c r="B363" s="221"/>
      <c r="C363" s="254" t="s">
        <v>606</v>
      </c>
      <c r="D363" s="241"/>
      <c r="E363" s="241"/>
      <c r="F363" s="241"/>
      <c r="G363" s="241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138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2" x14ac:dyDescent="0.2">
      <c r="A364" s="220"/>
      <c r="B364" s="221"/>
      <c r="C364" s="256" t="s">
        <v>591</v>
      </c>
      <c r="D364" s="224"/>
      <c r="E364" s="225">
        <v>196.8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142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56" t="s">
        <v>592</v>
      </c>
      <c r="D365" s="224"/>
      <c r="E365" s="225">
        <v>236.4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142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20"/>
      <c r="B366" s="221"/>
      <c r="C366" s="256" t="s">
        <v>607</v>
      </c>
      <c r="D366" s="224"/>
      <c r="E366" s="225">
        <v>47.182740000000003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142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">
      <c r="A367" s="220"/>
      <c r="B367" s="221"/>
      <c r="C367" s="256" t="s">
        <v>608</v>
      </c>
      <c r="D367" s="224"/>
      <c r="E367" s="225">
        <v>6.9481900000000003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142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">
      <c r="A368" s="220"/>
      <c r="B368" s="221"/>
      <c r="C368" s="256" t="s">
        <v>609</v>
      </c>
      <c r="D368" s="224"/>
      <c r="E368" s="225">
        <v>0.93059999999999998</v>
      </c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142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">
      <c r="A369" s="220"/>
      <c r="B369" s="221"/>
      <c r="C369" s="256" t="s">
        <v>610</v>
      </c>
      <c r="D369" s="224"/>
      <c r="E369" s="225">
        <v>3.8129200000000001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142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 x14ac:dyDescent="0.2">
      <c r="A370" s="220"/>
      <c r="B370" s="221"/>
      <c r="C370" s="256" t="s">
        <v>611</v>
      </c>
      <c r="D370" s="224"/>
      <c r="E370" s="225">
        <v>5.7830000000000004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142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ht="22.5" outlineLevel="1" x14ac:dyDescent="0.2">
      <c r="A371" s="234">
        <v>142</v>
      </c>
      <c r="B371" s="235" t="s">
        <v>612</v>
      </c>
      <c r="C371" s="253" t="s">
        <v>613</v>
      </c>
      <c r="D371" s="236" t="s">
        <v>161</v>
      </c>
      <c r="E371" s="237">
        <v>717.44820000000004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7">
        <v>1.6000000000000001E-4</v>
      </c>
      <c r="O371" s="237">
        <f>ROUND(E371*N371,2)</f>
        <v>0.11</v>
      </c>
      <c r="P371" s="237">
        <v>0</v>
      </c>
      <c r="Q371" s="237">
        <f>ROUND(E371*P371,2)</f>
        <v>0</v>
      </c>
      <c r="R371" s="239" t="s">
        <v>590</v>
      </c>
      <c r="S371" s="239" t="s">
        <v>133</v>
      </c>
      <c r="T371" s="240" t="s">
        <v>133</v>
      </c>
      <c r="U371" s="223">
        <v>0.15</v>
      </c>
      <c r="V371" s="223">
        <f>ROUND(E371*U371,2)</f>
        <v>107.62</v>
      </c>
      <c r="W371" s="223"/>
      <c r="X371" s="223" t="s">
        <v>134</v>
      </c>
      <c r="Y371" s="223" t="s">
        <v>135</v>
      </c>
      <c r="Z371" s="213"/>
      <c r="AA371" s="213"/>
      <c r="AB371" s="213"/>
      <c r="AC371" s="213"/>
      <c r="AD371" s="213"/>
      <c r="AE371" s="213"/>
      <c r="AF371" s="213"/>
      <c r="AG371" s="213" t="s">
        <v>136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2" x14ac:dyDescent="0.2">
      <c r="A372" s="220"/>
      <c r="B372" s="221"/>
      <c r="C372" s="258" t="s">
        <v>614</v>
      </c>
      <c r="D372" s="251"/>
      <c r="E372" s="251"/>
      <c r="F372" s="251"/>
      <c r="G372" s="251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140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 x14ac:dyDescent="0.2">
      <c r="A373" s="220"/>
      <c r="B373" s="221"/>
      <c r="C373" s="256" t="s">
        <v>615</v>
      </c>
      <c r="D373" s="224"/>
      <c r="E373" s="225">
        <v>118.7424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3"/>
      <c r="AA373" s="213"/>
      <c r="AB373" s="213"/>
      <c r="AC373" s="213"/>
      <c r="AD373" s="213"/>
      <c r="AE373" s="213"/>
      <c r="AF373" s="213"/>
      <c r="AG373" s="213" t="s">
        <v>142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20"/>
      <c r="B374" s="221"/>
      <c r="C374" s="256" t="s">
        <v>616</v>
      </c>
      <c r="D374" s="224"/>
      <c r="E374" s="225">
        <v>256.79160000000002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142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">
      <c r="A375" s="220"/>
      <c r="B375" s="221"/>
      <c r="C375" s="256" t="s">
        <v>617</v>
      </c>
      <c r="D375" s="224"/>
      <c r="E375" s="225">
        <v>146.30760000000001</v>
      </c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142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56" t="s">
        <v>618</v>
      </c>
      <c r="D376" s="224"/>
      <c r="E376" s="225">
        <v>16.5792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142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56" t="s">
        <v>619</v>
      </c>
      <c r="D377" s="224"/>
      <c r="E377" s="225">
        <v>271.46699999999998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3"/>
      <c r="AA377" s="213"/>
      <c r="AB377" s="213"/>
      <c r="AC377" s="213"/>
      <c r="AD377" s="213"/>
      <c r="AE377" s="213"/>
      <c r="AF377" s="213"/>
      <c r="AG377" s="213" t="s">
        <v>142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56" t="s">
        <v>620</v>
      </c>
      <c r="D378" s="224"/>
      <c r="E378" s="225">
        <v>33.242400000000004</v>
      </c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142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20"/>
      <c r="B379" s="221"/>
      <c r="C379" s="256" t="s">
        <v>621</v>
      </c>
      <c r="D379" s="224"/>
      <c r="E379" s="225">
        <v>-125.682</v>
      </c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142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x14ac:dyDescent="0.2">
      <c r="A380" s="227" t="s">
        <v>127</v>
      </c>
      <c r="B380" s="228" t="s">
        <v>93</v>
      </c>
      <c r="C380" s="252" t="s">
        <v>94</v>
      </c>
      <c r="D380" s="229"/>
      <c r="E380" s="230"/>
      <c r="F380" s="231"/>
      <c r="G380" s="231">
        <f>SUMIF(AG381:AG383,"&lt;&gt;NOR",G381:G383)</f>
        <v>0</v>
      </c>
      <c r="H380" s="231"/>
      <c r="I380" s="231">
        <f>SUM(I381:I383)</f>
        <v>0</v>
      </c>
      <c r="J380" s="231"/>
      <c r="K380" s="231">
        <f>SUM(K381:K383)</f>
        <v>0</v>
      </c>
      <c r="L380" s="231"/>
      <c r="M380" s="231">
        <f>SUM(M381:M383)</f>
        <v>0</v>
      </c>
      <c r="N380" s="230"/>
      <c r="O380" s="230">
        <f>SUM(O381:O383)</f>
        <v>0</v>
      </c>
      <c r="P380" s="230"/>
      <c r="Q380" s="230">
        <f>SUM(Q381:Q383)</f>
        <v>0</v>
      </c>
      <c r="R380" s="231"/>
      <c r="S380" s="231"/>
      <c r="T380" s="232"/>
      <c r="U380" s="226"/>
      <c r="V380" s="226">
        <f>SUM(V381:V383)</f>
        <v>129.26</v>
      </c>
      <c r="W380" s="226"/>
      <c r="X380" s="226"/>
      <c r="Y380" s="226"/>
      <c r="AG380" t="s">
        <v>128</v>
      </c>
    </row>
    <row r="381" spans="1:60" outlineLevel="1" x14ac:dyDescent="0.2">
      <c r="A381" s="243">
        <v>143</v>
      </c>
      <c r="B381" s="244" t="s">
        <v>622</v>
      </c>
      <c r="C381" s="257" t="s">
        <v>623</v>
      </c>
      <c r="D381" s="245" t="s">
        <v>624</v>
      </c>
      <c r="E381" s="246">
        <v>98</v>
      </c>
      <c r="F381" s="247"/>
      <c r="G381" s="248">
        <f>ROUND(E381*F381,2)</f>
        <v>0</v>
      </c>
      <c r="H381" s="247"/>
      <c r="I381" s="248">
        <f>ROUND(E381*H381,2)</f>
        <v>0</v>
      </c>
      <c r="J381" s="247"/>
      <c r="K381" s="248">
        <f>ROUND(E381*J381,2)</f>
        <v>0</v>
      </c>
      <c r="L381" s="248">
        <v>21</v>
      </c>
      <c r="M381" s="248">
        <f>G381*(1+L381/100)</f>
        <v>0</v>
      </c>
      <c r="N381" s="246">
        <v>0</v>
      </c>
      <c r="O381" s="246">
        <f>ROUND(E381*N381,2)</f>
        <v>0</v>
      </c>
      <c r="P381" s="246">
        <v>0</v>
      </c>
      <c r="Q381" s="246">
        <f>ROUND(E381*P381,2)</f>
        <v>0</v>
      </c>
      <c r="R381" s="248"/>
      <c r="S381" s="248" t="s">
        <v>207</v>
      </c>
      <c r="T381" s="249" t="s">
        <v>208</v>
      </c>
      <c r="U381" s="223">
        <v>0</v>
      </c>
      <c r="V381" s="223">
        <f>ROUND(E381*U381,2)</f>
        <v>0</v>
      </c>
      <c r="W381" s="223"/>
      <c r="X381" s="223" t="s">
        <v>625</v>
      </c>
      <c r="Y381" s="223" t="s">
        <v>135</v>
      </c>
      <c r="Z381" s="213"/>
      <c r="AA381" s="213"/>
      <c r="AB381" s="213"/>
      <c r="AC381" s="213"/>
      <c r="AD381" s="213"/>
      <c r="AE381" s="213"/>
      <c r="AF381" s="213"/>
      <c r="AG381" s="213" t="s">
        <v>626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 x14ac:dyDescent="0.2">
      <c r="A382" s="243">
        <v>144</v>
      </c>
      <c r="B382" s="244" t="s">
        <v>627</v>
      </c>
      <c r="C382" s="257" t="s">
        <v>628</v>
      </c>
      <c r="D382" s="245" t="s">
        <v>156</v>
      </c>
      <c r="E382" s="246">
        <v>260</v>
      </c>
      <c r="F382" s="247"/>
      <c r="G382" s="248">
        <f>ROUND(E382*F382,2)</f>
        <v>0</v>
      </c>
      <c r="H382" s="247"/>
      <c r="I382" s="248">
        <f>ROUND(E382*H382,2)</f>
        <v>0</v>
      </c>
      <c r="J382" s="247"/>
      <c r="K382" s="248">
        <f>ROUND(E382*J382,2)</f>
        <v>0</v>
      </c>
      <c r="L382" s="248">
        <v>21</v>
      </c>
      <c r="M382" s="248">
        <f>G382*(1+L382/100)</f>
        <v>0</v>
      </c>
      <c r="N382" s="246">
        <v>0</v>
      </c>
      <c r="O382" s="246">
        <f>ROUND(E382*N382,2)</f>
        <v>0</v>
      </c>
      <c r="P382" s="246">
        <v>0</v>
      </c>
      <c r="Q382" s="246">
        <f>ROUND(E382*P382,2)</f>
        <v>0</v>
      </c>
      <c r="R382" s="248" t="s">
        <v>93</v>
      </c>
      <c r="S382" s="248" t="s">
        <v>133</v>
      </c>
      <c r="T382" s="249" t="s">
        <v>208</v>
      </c>
      <c r="U382" s="223">
        <v>0.49717</v>
      </c>
      <c r="V382" s="223">
        <f>ROUND(E382*U382,2)</f>
        <v>129.26</v>
      </c>
      <c r="W382" s="223"/>
      <c r="X382" s="223" t="s">
        <v>134</v>
      </c>
      <c r="Y382" s="223" t="s">
        <v>135</v>
      </c>
      <c r="Z382" s="213"/>
      <c r="AA382" s="213"/>
      <c r="AB382" s="213"/>
      <c r="AC382" s="213"/>
      <c r="AD382" s="213"/>
      <c r="AE382" s="213"/>
      <c r="AF382" s="213"/>
      <c r="AG382" s="213" t="s">
        <v>136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43">
        <v>145</v>
      </c>
      <c r="B383" s="244" t="s">
        <v>629</v>
      </c>
      <c r="C383" s="257" t="s">
        <v>630</v>
      </c>
      <c r="D383" s="245" t="s">
        <v>624</v>
      </c>
      <c r="E383" s="246">
        <v>40</v>
      </c>
      <c r="F383" s="247"/>
      <c r="G383" s="248">
        <f>ROUND(E383*F383,2)</f>
        <v>0</v>
      </c>
      <c r="H383" s="247"/>
      <c r="I383" s="248">
        <f>ROUND(E383*H383,2)</f>
        <v>0</v>
      </c>
      <c r="J383" s="247"/>
      <c r="K383" s="248">
        <f>ROUND(E383*J383,2)</f>
        <v>0</v>
      </c>
      <c r="L383" s="248">
        <v>21</v>
      </c>
      <c r="M383" s="248">
        <f>G383*(1+L383/100)</f>
        <v>0</v>
      </c>
      <c r="N383" s="246">
        <v>0</v>
      </c>
      <c r="O383" s="246">
        <f>ROUND(E383*N383,2)</f>
        <v>0</v>
      </c>
      <c r="P383" s="246">
        <v>0</v>
      </c>
      <c r="Q383" s="246">
        <f>ROUND(E383*P383,2)</f>
        <v>0</v>
      </c>
      <c r="R383" s="248"/>
      <c r="S383" s="248" t="s">
        <v>207</v>
      </c>
      <c r="T383" s="249" t="s">
        <v>208</v>
      </c>
      <c r="U383" s="223">
        <v>0</v>
      </c>
      <c r="V383" s="223">
        <f>ROUND(E383*U383,2)</f>
        <v>0</v>
      </c>
      <c r="W383" s="223"/>
      <c r="X383" s="223" t="s">
        <v>625</v>
      </c>
      <c r="Y383" s="223" t="s">
        <v>135</v>
      </c>
      <c r="Z383" s="213"/>
      <c r="AA383" s="213"/>
      <c r="AB383" s="213"/>
      <c r="AC383" s="213"/>
      <c r="AD383" s="213"/>
      <c r="AE383" s="213"/>
      <c r="AF383" s="213"/>
      <c r="AG383" s="213" t="s">
        <v>626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x14ac:dyDescent="0.2">
      <c r="A384" s="227" t="s">
        <v>127</v>
      </c>
      <c r="B384" s="228" t="s">
        <v>98</v>
      </c>
      <c r="C384" s="252" t="s">
        <v>27</v>
      </c>
      <c r="D384" s="229"/>
      <c r="E384" s="230"/>
      <c r="F384" s="231"/>
      <c r="G384" s="231">
        <f>SUMIF(AG385:AG388,"&lt;&gt;NOR",G385:G388)</f>
        <v>0</v>
      </c>
      <c r="H384" s="231"/>
      <c r="I384" s="231">
        <f>SUM(I385:I388)</f>
        <v>0</v>
      </c>
      <c r="J384" s="231"/>
      <c r="K384" s="231">
        <f>SUM(K385:K388)</f>
        <v>0</v>
      </c>
      <c r="L384" s="231"/>
      <c r="M384" s="231">
        <f>SUM(M385:M388)</f>
        <v>0</v>
      </c>
      <c r="N384" s="230"/>
      <c r="O384" s="230">
        <f>SUM(O385:O388)</f>
        <v>0</v>
      </c>
      <c r="P384" s="230"/>
      <c r="Q384" s="230">
        <f>SUM(Q385:Q388)</f>
        <v>0</v>
      </c>
      <c r="R384" s="231"/>
      <c r="S384" s="231"/>
      <c r="T384" s="232"/>
      <c r="U384" s="226"/>
      <c r="V384" s="226">
        <f>SUM(V385:V388)</f>
        <v>0</v>
      </c>
      <c r="W384" s="226"/>
      <c r="X384" s="226"/>
      <c r="Y384" s="226"/>
      <c r="AG384" t="s">
        <v>128</v>
      </c>
    </row>
    <row r="385" spans="1:60" outlineLevel="1" x14ac:dyDescent="0.2">
      <c r="A385" s="234">
        <v>146</v>
      </c>
      <c r="B385" s="235" t="s">
        <v>631</v>
      </c>
      <c r="C385" s="253" t="s">
        <v>632</v>
      </c>
      <c r="D385" s="236" t="s">
        <v>633</v>
      </c>
      <c r="E385" s="237">
        <v>1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7">
        <v>0</v>
      </c>
      <c r="O385" s="237">
        <f>ROUND(E385*N385,2)</f>
        <v>0</v>
      </c>
      <c r="P385" s="237">
        <v>0</v>
      </c>
      <c r="Q385" s="237">
        <f>ROUND(E385*P385,2)</f>
        <v>0</v>
      </c>
      <c r="R385" s="239"/>
      <c r="S385" s="239" t="s">
        <v>133</v>
      </c>
      <c r="T385" s="240" t="s">
        <v>208</v>
      </c>
      <c r="U385" s="223">
        <v>0</v>
      </c>
      <c r="V385" s="223">
        <f>ROUND(E385*U385,2)</f>
        <v>0</v>
      </c>
      <c r="W385" s="223"/>
      <c r="X385" s="223" t="s">
        <v>634</v>
      </c>
      <c r="Y385" s="223" t="s">
        <v>135</v>
      </c>
      <c r="Z385" s="213"/>
      <c r="AA385" s="213"/>
      <c r="AB385" s="213"/>
      <c r="AC385" s="213"/>
      <c r="AD385" s="213"/>
      <c r="AE385" s="213"/>
      <c r="AF385" s="213"/>
      <c r="AG385" s="213" t="s">
        <v>635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33.75" outlineLevel="2" x14ac:dyDescent="0.2">
      <c r="A386" s="220"/>
      <c r="B386" s="221"/>
      <c r="C386" s="258" t="s">
        <v>636</v>
      </c>
      <c r="D386" s="251"/>
      <c r="E386" s="251"/>
      <c r="F386" s="251"/>
      <c r="G386" s="251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140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50" t="str">
        <f>C386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34">
        <v>147</v>
      </c>
      <c r="B387" s="235" t="s">
        <v>637</v>
      </c>
      <c r="C387" s="253" t="s">
        <v>638</v>
      </c>
      <c r="D387" s="236" t="s">
        <v>633</v>
      </c>
      <c r="E387" s="237">
        <v>1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7">
        <v>0</v>
      </c>
      <c r="O387" s="237">
        <f>ROUND(E387*N387,2)</f>
        <v>0</v>
      </c>
      <c r="P387" s="237">
        <v>0</v>
      </c>
      <c r="Q387" s="237">
        <f>ROUND(E387*P387,2)</f>
        <v>0</v>
      </c>
      <c r="R387" s="239"/>
      <c r="S387" s="239" t="s">
        <v>133</v>
      </c>
      <c r="T387" s="240" t="s">
        <v>208</v>
      </c>
      <c r="U387" s="223">
        <v>0</v>
      </c>
      <c r="V387" s="223">
        <f>ROUND(E387*U387,2)</f>
        <v>0</v>
      </c>
      <c r="W387" s="223"/>
      <c r="X387" s="223" t="s">
        <v>634</v>
      </c>
      <c r="Y387" s="223" t="s">
        <v>135</v>
      </c>
      <c r="Z387" s="213"/>
      <c r="AA387" s="213"/>
      <c r="AB387" s="213"/>
      <c r="AC387" s="213"/>
      <c r="AD387" s="213"/>
      <c r="AE387" s="213"/>
      <c r="AF387" s="213"/>
      <c r="AG387" s="213" t="s">
        <v>635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22.5" outlineLevel="2" x14ac:dyDescent="0.2">
      <c r="A388" s="220"/>
      <c r="B388" s="221"/>
      <c r="C388" s="258" t="s">
        <v>639</v>
      </c>
      <c r="D388" s="251"/>
      <c r="E388" s="251"/>
      <c r="F388" s="251"/>
      <c r="G388" s="251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140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50" t="str">
        <f>C388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88" s="213"/>
      <c r="BC388" s="213"/>
      <c r="BD388" s="213"/>
      <c r="BE388" s="213"/>
      <c r="BF388" s="213"/>
      <c r="BG388" s="213"/>
      <c r="BH388" s="213"/>
    </row>
    <row r="389" spans="1:60" x14ac:dyDescent="0.2">
      <c r="A389" s="227" t="s">
        <v>127</v>
      </c>
      <c r="B389" s="228" t="s">
        <v>99</v>
      </c>
      <c r="C389" s="252" t="s">
        <v>28</v>
      </c>
      <c r="D389" s="229"/>
      <c r="E389" s="230"/>
      <c r="F389" s="231"/>
      <c r="G389" s="231">
        <f>SUMIF(AG390:AG395,"&lt;&gt;NOR",G390:G395)</f>
        <v>0</v>
      </c>
      <c r="H389" s="231"/>
      <c r="I389" s="231">
        <f>SUM(I390:I395)</f>
        <v>0</v>
      </c>
      <c r="J389" s="231"/>
      <c r="K389" s="231">
        <f>SUM(K390:K395)</f>
        <v>0</v>
      </c>
      <c r="L389" s="231"/>
      <c r="M389" s="231">
        <f>SUM(M390:M395)</f>
        <v>0</v>
      </c>
      <c r="N389" s="230"/>
      <c r="O389" s="230">
        <f>SUM(O390:O395)</f>
        <v>0</v>
      </c>
      <c r="P389" s="230"/>
      <c r="Q389" s="230">
        <f>SUM(Q390:Q395)</f>
        <v>0</v>
      </c>
      <c r="R389" s="231"/>
      <c r="S389" s="231"/>
      <c r="T389" s="232"/>
      <c r="U389" s="226"/>
      <c r="V389" s="226">
        <f>SUM(V390:V395)</f>
        <v>0</v>
      </c>
      <c r="W389" s="226"/>
      <c r="X389" s="226"/>
      <c r="Y389" s="226"/>
      <c r="AG389" t="s">
        <v>128</v>
      </c>
    </row>
    <row r="390" spans="1:60" outlineLevel="1" x14ac:dyDescent="0.2">
      <c r="A390" s="234">
        <v>148</v>
      </c>
      <c r="B390" s="235" t="s">
        <v>640</v>
      </c>
      <c r="C390" s="253" t="s">
        <v>641</v>
      </c>
      <c r="D390" s="236" t="s">
        <v>633</v>
      </c>
      <c r="E390" s="237">
        <v>1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7">
        <v>0</v>
      </c>
      <c r="O390" s="237">
        <f>ROUND(E390*N390,2)</f>
        <v>0</v>
      </c>
      <c r="P390" s="237">
        <v>0</v>
      </c>
      <c r="Q390" s="237">
        <f>ROUND(E390*P390,2)</f>
        <v>0</v>
      </c>
      <c r="R390" s="239"/>
      <c r="S390" s="239" t="s">
        <v>133</v>
      </c>
      <c r="T390" s="240" t="s">
        <v>208</v>
      </c>
      <c r="U390" s="223">
        <v>0</v>
      </c>
      <c r="V390" s="223">
        <f>ROUND(E390*U390,2)</f>
        <v>0</v>
      </c>
      <c r="W390" s="223"/>
      <c r="X390" s="223" t="s">
        <v>634</v>
      </c>
      <c r="Y390" s="223" t="s">
        <v>135</v>
      </c>
      <c r="Z390" s="213"/>
      <c r="AA390" s="213"/>
      <c r="AB390" s="213"/>
      <c r="AC390" s="213"/>
      <c r="AD390" s="213"/>
      <c r="AE390" s="213"/>
      <c r="AF390" s="213"/>
      <c r="AG390" s="213" t="s">
        <v>642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 x14ac:dyDescent="0.2">
      <c r="A391" s="220"/>
      <c r="B391" s="221"/>
      <c r="C391" s="258" t="s">
        <v>643</v>
      </c>
      <c r="D391" s="251"/>
      <c r="E391" s="251"/>
      <c r="F391" s="251"/>
      <c r="G391" s="251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140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50" t="str">
        <f>C391</f>
        <v>Náklady na vyhotovení dokumentace skutečného provedení stavby a její předání objednateli v požadované formě a požadovaném počtu.</v>
      </c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4">
        <v>149</v>
      </c>
      <c r="B392" s="235" t="s">
        <v>644</v>
      </c>
      <c r="C392" s="253" t="s">
        <v>645</v>
      </c>
      <c r="D392" s="236" t="s">
        <v>633</v>
      </c>
      <c r="E392" s="237">
        <v>1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7">
        <v>0</v>
      </c>
      <c r="O392" s="237">
        <f>ROUND(E392*N392,2)</f>
        <v>0</v>
      </c>
      <c r="P392" s="237">
        <v>0</v>
      </c>
      <c r="Q392" s="237">
        <f>ROUND(E392*P392,2)</f>
        <v>0</v>
      </c>
      <c r="R392" s="239"/>
      <c r="S392" s="239" t="s">
        <v>133</v>
      </c>
      <c r="T392" s="240" t="s">
        <v>208</v>
      </c>
      <c r="U392" s="223">
        <v>0</v>
      </c>
      <c r="V392" s="223">
        <f>ROUND(E392*U392,2)</f>
        <v>0</v>
      </c>
      <c r="W392" s="223"/>
      <c r="X392" s="223" t="s">
        <v>634</v>
      </c>
      <c r="Y392" s="223" t="s">
        <v>135</v>
      </c>
      <c r="Z392" s="213"/>
      <c r="AA392" s="213"/>
      <c r="AB392" s="213"/>
      <c r="AC392" s="213"/>
      <c r="AD392" s="213"/>
      <c r="AE392" s="213"/>
      <c r="AF392" s="213"/>
      <c r="AG392" s="213" t="s">
        <v>642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2" x14ac:dyDescent="0.2">
      <c r="A393" s="220"/>
      <c r="B393" s="221"/>
      <c r="C393" s="258" t="s">
        <v>646</v>
      </c>
      <c r="D393" s="251"/>
      <c r="E393" s="251"/>
      <c r="F393" s="251"/>
      <c r="G393" s="251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140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50" t="str">
        <f>C393</f>
        <v>Náklady spojené s povinným pojištěním dodavatele nebo stavebního díla či jeho části, v rozsahu obchodních podmínek.</v>
      </c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34">
        <v>150</v>
      </c>
      <c r="B394" s="235" t="s">
        <v>647</v>
      </c>
      <c r="C394" s="253" t="s">
        <v>648</v>
      </c>
      <c r="D394" s="236" t="s">
        <v>633</v>
      </c>
      <c r="E394" s="237">
        <v>1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7">
        <v>0</v>
      </c>
      <c r="O394" s="237">
        <f>ROUND(E394*N394,2)</f>
        <v>0</v>
      </c>
      <c r="P394" s="237">
        <v>0</v>
      </c>
      <c r="Q394" s="237">
        <f>ROUND(E394*P394,2)</f>
        <v>0</v>
      </c>
      <c r="R394" s="239"/>
      <c r="S394" s="239" t="s">
        <v>133</v>
      </c>
      <c r="T394" s="240" t="s">
        <v>208</v>
      </c>
      <c r="U394" s="223">
        <v>0</v>
      </c>
      <c r="V394" s="223">
        <f>ROUND(E394*U394,2)</f>
        <v>0</v>
      </c>
      <c r="W394" s="223"/>
      <c r="X394" s="223" t="s">
        <v>634</v>
      </c>
      <c r="Y394" s="223" t="s">
        <v>135</v>
      </c>
      <c r="Z394" s="213"/>
      <c r="AA394" s="213"/>
      <c r="AB394" s="213"/>
      <c r="AC394" s="213"/>
      <c r="AD394" s="213"/>
      <c r="AE394" s="213"/>
      <c r="AF394" s="213"/>
      <c r="AG394" s="213" t="s">
        <v>642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ht="22.5" outlineLevel="2" x14ac:dyDescent="0.2">
      <c r="A395" s="220"/>
      <c r="B395" s="221"/>
      <c r="C395" s="258" t="s">
        <v>649</v>
      </c>
      <c r="D395" s="251"/>
      <c r="E395" s="251"/>
      <c r="F395" s="251"/>
      <c r="G395" s="251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140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50" t="str">
        <f>C395</f>
        <v>Náklady zhotovitele spojené se zabezpečením a poskytnutím zajišťovacích bankovních záruk, pokud je zadavatel požaduje v obchodních podmínkách.</v>
      </c>
      <c r="BB395" s="213"/>
      <c r="BC395" s="213"/>
      <c r="BD395" s="213"/>
      <c r="BE395" s="213"/>
      <c r="BF395" s="213"/>
      <c r="BG395" s="213"/>
      <c r="BH395" s="213"/>
    </row>
    <row r="396" spans="1:60" x14ac:dyDescent="0.2">
      <c r="A396" s="227" t="s">
        <v>127</v>
      </c>
      <c r="B396" s="228" t="s">
        <v>98</v>
      </c>
      <c r="C396" s="252" t="s">
        <v>27</v>
      </c>
      <c r="D396" s="229"/>
      <c r="E396" s="230"/>
      <c r="F396" s="231"/>
      <c r="G396" s="231">
        <f>SUMIF(AG397:AG398,"&lt;&gt;NOR",G397:G398)</f>
        <v>0</v>
      </c>
      <c r="H396" s="231"/>
      <c r="I396" s="231">
        <f>SUM(I397:I398)</f>
        <v>0</v>
      </c>
      <c r="J396" s="231"/>
      <c r="K396" s="231">
        <f>SUM(K397:K398)</f>
        <v>0</v>
      </c>
      <c r="L396" s="231"/>
      <c r="M396" s="231">
        <f>SUM(M397:M398)</f>
        <v>0</v>
      </c>
      <c r="N396" s="230"/>
      <c r="O396" s="230">
        <f>SUM(O397:O398)</f>
        <v>0</v>
      </c>
      <c r="P396" s="230"/>
      <c r="Q396" s="230">
        <f>SUM(Q397:Q398)</f>
        <v>0</v>
      </c>
      <c r="R396" s="231"/>
      <c r="S396" s="231"/>
      <c r="T396" s="232"/>
      <c r="U396" s="226"/>
      <c r="V396" s="226">
        <f>SUM(V397:V398)</f>
        <v>0</v>
      </c>
      <c r="W396" s="226"/>
      <c r="X396" s="226"/>
      <c r="Y396" s="226"/>
      <c r="AG396" t="s">
        <v>128</v>
      </c>
    </row>
    <row r="397" spans="1:60" outlineLevel="1" x14ac:dyDescent="0.2">
      <c r="A397" s="234">
        <v>151</v>
      </c>
      <c r="B397" s="235" t="s">
        <v>650</v>
      </c>
      <c r="C397" s="253" t="s">
        <v>651</v>
      </c>
      <c r="D397" s="236" t="s">
        <v>633</v>
      </c>
      <c r="E397" s="237">
        <v>1</v>
      </c>
      <c r="F397" s="238"/>
      <c r="G397" s="239">
        <f>ROUND(E397*F397,2)</f>
        <v>0</v>
      </c>
      <c r="H397" s="238"/>
      <c r="I397" s="239">
        <f>ROUND(E397*H397,2)</f>
        <v>0</v>
      </c>
      <c r="J397" s="238"/>
      <c r="K397" s="239">
        <f>ROUND(E397*J397,2)</f>
        <v>0</v>
      </c>
      <c r="L397" s="239">
        <v>21</v>
      </c>
      <c r="M397" s="239">
        <f>G397*(1+L397/100)</f>
        <v>0</v>
      </c>
      <c r="N397" s="237">
        <v>0</v>
      </c>
      <c r="O397" s="237">
        <f>ROUND(E397*N397,2)</f>
        <v>0</v>
      </c>
      <c r="P397" s="237">
        <v>0</v>
      </c>
      <c r="Q397" s="237">
        <f>ROUND(E397*P397,2)</f>
        <v>0</v>
      </c>
      <c r="R397" s="239"/>
      <c r="S397" s="239" t="s">
        <v>133</v>
      </c>
      <c r="T397" s="240" t="s">
        <v>208</v>
      </c>
      <c r="U397" s="223">
        <v>0</v>
      </c>
      <c r="V397" s="223">
        <f>ROUND(E397*U397,2)</f>
        <v>0</v>
      </c>
      <c r="W397" s="223"/>
      <c r="X397" s="223" t="s">
        <v>634</v>
      </c>
      <c r="Y397" s="223" t="s">
        <v>135</v>
      </c>
      <c r="Z397" s="213"/>
      <c r="AA397" s="213"/>
      <c r="AB397" s="213"/>
      <c r="AC397" s="213"/>
      <c r="AD397" s="213"/>
      <c r="AE397" s="213"/>
      <c r="AF397" s="213"/>
      <c r="AG397" s="213" t="s">
        <v>652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2" x14ac:dyDescent="0.2">
      <c r="A398" s="220"/>
      <c r="B398" s="221"/>
      <c r="C398" s="258" t="s">
        <v>653</v>
      </c>
      <c r="D398" s="251"/>
      <c r="E398" s="251"/>
      <c r="F398" s="251"/>
      <c r="G398" s="251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140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50" t="str">
        <f>C398</f>
        <v>Náklady na ztížené provádění stavebních prací v důsledku nepřerušeného provozu na staveništi nebo v případech nepřerušeného provozu v objektech v nichž se stavební práce provádí.</v>
      </c>
      <c r="BB398" s="213"/>
      <c r="BC398" s="213"/>
      <c r="BD398" s="213"/>
      <c r="BE398" s="213"/>
      <c r="BF398" s="213"/>
      <c r="BG398" s="213"/>
      <c r="BH398" s="213"/>
    </row>
    <row r="399" spans="1:60" x14ac:dyDescent="0.2">
      <c r="A399" s="227" t="s">
        <v>127</v>
      </c>
      <c r="B399" s="228" t="s">
        <v>99</v>
      </c>
      <c r="C399" s="252" t="s">
        <v>28</v>
      </c>
      <c r="D399" s="229"/>
      <c r="E399" s="230"/>
      <c r="F399" s="231"/>
      <c r="G399" s="231">
        <f>SUMIF(AG400:AG403,"&lt;&gt;NOR",G400:G403)</f>
        <v>0</v>
      </c>
      <c r="H399" s="231"/>
      <c r="I399" s="231">
        <f>SUM(I400:I403)</f>
        <v>0</v>
      </c>
      <c r="J399" s="231"/>
      <c r="K399" s="231">
        <f>SUM(K400:K403)</f>
        <v>0</v>
      </c>
      <c r="L399" s="231"/>
      <c r="M399" s="231">
        <f>SUM(M400:M403)</f>
        <v>0</v>
      </c>
      <c r="N399" s="230"/>
      <c r="O399" s="230">
        <f>SUM(O400:O403)</f>
        <v>0</v>
      </c>
      <c r="P399" s="230"/>
      <c r="Q399" s="230">
        <f>SUM(Q400:Q403)</f>
        <v>0</v>
      </c>
      <c r="R399" s="231"/>
      <c r="S399" s="231"/>
      <c r="T399" s="232"/>
      <c r="U399" s="226"/>
      <c r="V399" s="226">
        <f>SUM(V400:V403)</f>
        <v>0</v>
      </c>
      <c r="W399" s="226"/>
      <c r="X399" s="226"/>
      <c r="Y399" s="226"/>
      <c r="AG399" t="s">
        <v>128</v>
      </c>
    </row>
    <row r="400" spans="1:60" outlineLevel="1" x14ac:dyDescent="0.2">
      <c r="A400" s="234">
        <v>152</v>
      </c>
      <c r="B400" s="235" t="s">
        <v>654</v>
      </c>
      <c r="C400" s="253" t="s">
        <v>655</v>
      </c>
      <c r="D400" s="236" t="s">
        <v>633</v>
      </c>
      <c r="E400" s="237">
        <v>1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7">
        <v>0</v>
      </c>
      <c r="O400" s="237">
        <f>ROUND(E400*N400,2)</f>
        <v>0</v>
      </c>
      <c r="P400" s="237">
        <v>0</v>
      </c>
      <c r="Q400" s="237">
        <f>ROUND(E400*P400,2)</f>
        <v>0</v>
      </c>
      <c r="R400" s="239"/>
      <c r="S400" s="239" t="s">
        <v>133</v>
      </c>
      <c r="T400" s="240" t="s">
        <v>208</v>
      </c>
      <c r="U400" s="223">
        <v>0</v>
      </c>
      <c r="V400" s="223">
        <f>ROUND(E400*U400,2)</f>
        <v>0</v>
      </c>
      <c r="W400" s="223"/>
      <c r="X400" s="223" t="s">
        <v>634</v>
      </c>
      <c r="Y400" s="223" t="s">
        <v>135</v>
      </c>
      <c r="Z400" s="213"/>
      <c r="AA400" s="213"/>
      <c r="AB400" s="213"/>
      <c r="AC400" s="213"/>
      <c r="AD400" s="213"/>
      <c r="AE400" s="213"/>
      <c r="AF400" s="213"/>
      <c r="AG400" s="213" t="s">
        <v>642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2" x14ac:dyDescent="0.2">
      <c r="A401" s="220"/>
      <c r="B401" s="221"/>
      <c r="C401" s="258" t="s">
        <v>656</v>
      </c>
      <c r="D401" s="251"/>
      <c r="E401" s="251"/>
      <c r="F401" s="251"/>
      <c r="G401" s="251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140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34">
        <v>153</v>
      </c>
      <c r="B402" s="235" t="s">
        <v>657</v>
      </c>
      <c r="C402" s="253" t="s">
        <v>658</v>
      </c>
      <c r="D402" s="236" t="s">
        <v>633</v>
      </c>
      <c r="E402" s="237">
        <v>1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7">
        <v>0</v>
      </c>
      <c r="O402" s="237">
        <f>ROUND(E402*N402,2)</f>
        <v>0</v>
      </c>
      <c r="P402" s="237">
        <v>0</v>
      </c>
      <c r="Q402" s="237">
        <f>ROUND(E402*P402,2)</f>
        <v>0</v>
      </c>
      <c r="R402" s="239"/>
      <c r="S402" s="239" t="s">
        <v>133</v>
      </c>
      <c r="T402" s="240" t="s">
        <v>208</v>
      </c>
      <c r="U402" s="223">
        <v>0</v>
      </c>
      <c r="V402" s="223">
        <f>ROUND(E402*U402,2)</f>
        <v>0</v>
      </c>
      <c r="W402" s="223"/>
      <c r="X402" s="223" t="s">
        <v>634</v>
      </c>
      <c r="Y402" s="223" t="s">
        <v>135</v>
      </c>
      <c r="Z402" s="213"/>
      <c r="AA402" s="213"/>
      <c r="AB402" s="213"/>
      <c r="AC402" s="213"/>
      <c r="AD402" s="213"/>
      <c r="AE402" s="213"/>
      <c r="AF402" s="213"/>
      <c r="AG402" s="213" t="s">
        <v>642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2" x14ac:dyDescent="0.2">
      <c r="A403" s="220"/>
      <c r="B403" s="221"/>
      <c r="C403" s="258" t="s">
        <v>659</v>
      </c>
      <c r="D403" s="251"/>
      <c r="E403" s="251"/>
      <c r="F403" s="251"/>
      <c r="G403" s="251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140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50" t="str">
        <f>C403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03" s="213"/>
      <c r="BC403" s="213"/>
      <c r="BD403" s="213"/>
      <c r="BE403" s="213"/>
      <c r="BF403" s="213"/>
      <c r="BG403" s="213"/>
      <c r="BH403" s="213"/>
    </row>
    <row r="404" spans="1:60" x14ac:dyDescent="0.2">
      <c r="A404" s="227" t="s">
        <v>127</v>
      </c>
      <c r="B404" s="228" t="s">
        <v>98</v>
      </c>
      <c r="C404" s="252" t="s">
        <v>27</v>
      </c>
      <c r="D404" s="229"/>
      <c r="E404" s="230"/>
      <c r="F404" s="231"/>
      <c r="G404" s="231">
        <f>SUMIF(AG405:AG408,"&lt;&gt;NOR",G405:G408)</f>
        <v>0</v>
      </c>
      <c r="H404" s="231"/>
      <c r="I404" s="231">
        <f>SUM(I405:I408)</f>
        <v>0</v>
      </c>
      <c r="J404" s="231"/>
      <c r="K404" s="231">
        <f>SUM(K405:K408)</f>
        <v>0</v>
      </c>
      <c r="L404" s="231"/>
      <c r="M404" s="231">
        <f>SUM(M405:M408)</f>
        <v>0</v>
      </c>
      <c r="N404" s="230"/>
      <c r="O404" s="230">
        <f>SUM(O405:O408)</f>
        <v>0</v>
      </c>
      <c r="P404" s="230"/>
      <c r="Q404" s="230">
        <f>SUM(Q405:Q408)</f>
        <v>0</v>
      </c>
      <c r="R404" s="231"/>
      <c r="S404" s="231"/>
      <c r="T404" s="232"/>
      <c r="U404" s="226"/>
      <c r="V404" s="226">
        <f>SUM(V405:V408)</f>
        <v>0</v>
      </c>
      <c r="W404" s="226"/>
      <c r="X404" s="226"/>
      <c r="Y404" s="226"/>
      <c r="AG404" t="s">
        <v>128</v>
      </c>
    </row>
    <row r="405" spans="1:60" outlineLevel="1" x14ac:dyDescent="0.2">
      <c r="A405" s="234">
        <v>154</v>
      </c>
      <c r="B405" s="235" t="s">
        <v>660</v>
      </c>
      <c r="C405" s="253" t="s">
        <v>661</v>
      </c>
      <c r="D405" s="236" t="s">
        <v>633</v>
      </c>
      <c r="E405" s="237">
        <v>1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7">
        <v>0</v>
      </c>
      <c r="O405" s="237">
        <f>ROUND(E405*N405,2)</f>
        <v>0</v>
      </c>
      <c r="P405" s="237">
        <v>0</v>
      </c>
      <c r="Q405" s="237">
        <f>ROUND(E405*P405,2)</f>
        <v>0</v>
      </c>
      <c r="R405" s="239"/>
      <c r="S405" s="239" t="s">
        <v>133</v>
      </c>
      <c r="T405" s="240" t="s">
        <v>208</v>
      </c>
      <c r="U405" s="223">
        <v>0</v>
      </c>
      <c r="V405" s="223">
        <f>ROUND(E405*U405,2)</f>
        <v>0</v>
      </c>
      <c r="W405" s="223"/>
      <c r="X405" s="223" t="s">
        <v>634</v>
      </c>
      <c r="Y405" s="223" t="s">
        <v>135</v>
      </c>
      <c r="Z405" s="213"/>
      <c r="AA405" s="213"/>
      <c r="AB405" s="213"/>
      <c r="AC405" s="213"/>
      <c r="AD405" s="213"/>
      <c r="AE405" s="213"/>
      <c r="AF405" s="213"/>
      <c r="AG405" s="213" t="s">
        <v>635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2" x14ac:dyDescent="0.2">
      <c r="A406" s="220"/>
      <c r="B406" s="221"/>
      <c r="C406" s="258" t="s">
        <v>662</v>
      </c>
      <c r="D406" s="251"/>
      <c r="E406" s="251"/>
      <c r="F406" s="251"/>
      <c r="G406" s="251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140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34">
        <v>155</v>
      </c>
      <c r="B407" s="235" t="s">
        <v>663</v>
      </c>
      <c r="C407" s="253" t="s">
        <v>664</v>
      </c>
      <c r="D407" s="236" t="s">
        <v>633</v>
      </c>
      <c r="E407" s="237">
        <v>1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7">
        <v>0</v>
      </c>
      <c r="O407" s="237">
        <f>ROUND(E407*N407,2)</f>
        <v>0</v>
      </c>
      <c r="P407" s="237">
        <v>0</v>
      </c>
      <c r="Q407" s="237">
        <f>ROUND(E407*P407,2)</f>
        <v>0</v>
      </c>
      <c r="R407" s="239"/>
      <c r="S407" s="239" t="s">
        <v>133</v>
      </c>
      <c r="T407" s="240" t="s">
        <v>208</v>
      </c>
      <c r="U407" s="223">
        <v>0</v>
      </c>
      <c r="V407" s="223">
        <f>ROUND(E407*U407,2)</f>
        <v>0</v>
      </c>
      <c r="W407" s="223"/>
      <c r="X407" s="223" t="s">
        <v>634</v>
      </c>
      <c r="Y407" s="223" t="s">
        <v>135</v>
      </c>
      <c r="Z407" s="213"/>
      <c r="AA407" s="213"/>
      <c r="AB407" s="213"/>
      <c r="AC407" s="213"/>
      <c r="AD407" s="213"/>
      <c r="AE407" s="213"/>
      <c r="AF407" s="213"/>
      <c r="AG407" s="213" t="s">
        <v>635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22.5" outlineLevel="2" x14ac:dyDescent="0.2">
      <c r="A408" s="220"/>
      <c r="B408" s="221"/>
      <c r="C408" s="258" t="s">
        <v>665</v>
      </c>
      <c r="D408" s="251"/>
      <c r="E408" s="251"/>
      <c r="F408" s="251"/>
      <c r="G408" s="251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3"/>
      <c r="AA408" s="213"/>
      <c r="AB408" s="213"/>
      <c r="AC408" s="213"/>
      <c r="AD408" s="213"/>
      <c r="AE408" s="213"/>
      <c r="AF408" s="213"/>
      <c r="AG408" s="213" t="s">
        <v>140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50" t="str">
        <f>C408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08" s="213"/>
      <c r="BC408" s="213"/>
      <c r="BD408" s="213"/>
      <c r="BE408" s="213"/>
      <c r="BF408" s="213"/>
      <c r="BG408" s="213"/>
      <c r="BH408" s="213"/>
    </row>
    <row r="409" spans="1:60" x14ac:dyDescent="0.2">
      <c r="A409" s="3"/>
      <c r="B409" s="4"/>
      <c r="C409" s="259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AE409">
        <v>12</v>
      </c>
      <c r="AF409">
        <v>21</v>
      </c>
      <c r="AG409" t="s">
        <v>113</v>
      </c>
    </row>
    <row r="410" spans="1:60" x14ac:dyDescent="0.2">
      <c r="A410" s="216"/>
      <c r="B410" s="217" t="s">
        <v>29</v>
      </c>
      <c r="C410" s="260"/>
      <c r="D410" s="218"/>
      <c r="E410" s="219"/>
      <c r="F410" s="219"/>
      <c r="G410" s="233">
        <f>G8+G23+G66+G71+G74+G88+G103+G175+G200+G209+G274+G335+G351+G380+G384+G389+G396+G399+G404</f>
        <v>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AE410">
        <f>SUMIF(L7:L408,AE409,G7:G408)</f>
        <v>0</v>
      </c>
      <c r="AF410">
        <f>SUMIF(L7:L408,AF409,G7:G408)</f>
        <v>0</v>
      </c>
      <c r="AG410" t="s">
        <v>666</v>
      </c>
    </row>
    <row r="411" spans="1:60" x14ac:dyDescent="0.2">
      <c r="C411" s="261"/>
      <c r="D411" s="10"/>
      <c r="AG411" t="s">
        <v>667</v>
      </c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Q+8xf6d/qX+NPXW6ow9ai7R4l06qaje8qGmKhK+qk+g+hjkCHolotNW9Ib1HtxzpeR6FmdW/A/y36ljcwpDAg==" saltValue="vCBtzQ/4fpxg59sGdpaixQ==" spinCount="100000" sheet="1" formatRows="0"/>
  <mergeCells count="71">
    <mergeCell ref="C398:G398"/>
    <mergeCell ref="C401:G401"/>
    <mergeCell ref="C403:G403"/>
    <mergeCell ref="C406:G406"/>
    <mergeCell ref="C408:G408"/>
    <mergeCell ref="C372:G372"/>
    <mergeCell ref="C386:G386"/>
    <mergeCell ref="C388:G388"/>
    <mergeCell ref="C391:G391"/>
    <mergeCell ref="C393:G393"/>
    <mergeCell ref="C395:G395"/>
    <mergeCell ref="C325:G325"/>
    <mergeCell ref="C330:G330"/>
    <mergeCell ref="C334:G334"/>
    <mergeCell ref="C350:G350"/>
    <mergeCell ref="C361:G361"/>
    <mergeCell ref="C363:G363"/>
    <mergeCell ref="C232:G232"/>
    <mergeCell ref="C242:G242"/>
    <mergeCell ref="C273:G273"/>
    <mergeCell ref="C319:G319"/>
    <mergeCell ref="C321:G321"/>
    <mergeCell ref="C322:G322"/>
    <mergeCell ref="C204:G204"/>
    <mergeCell ref="C205:G205"/>
    <mergeCell ref="C208:G208"/>
    <mergeCell ref="C223:G223"/>
    <mergeCell ref="C227:G227"/>
    <mergeCell ref="C229:G229"/>
    <mergeCell ref="C171:G171"/>
    <mergeCell ref="C172:G172"/>
    <mergeCell ref="C174:G174"/>
    <mergeCell ref="C181:G181"/>
    <mergeCell ref="C192:G192"/>
    <mergeCell ref="C199:G199"/>
    <mergeCell ref="C156:G156"/>
    <mergeCell ref="C158:G158"/>
    <mergeCell ref="C159:G159"/>
    <mergeCell ref="C162:G162"/>
    <mergeCell ref="C163:G163"/>
    <mergeCell ref="C169:G169"/>
    <mergeCell ref="C142:G142"/>
    <mergeCell ref="C144:G144"/>
    <mergeCell ref="C145:G145"/>
    <mergeCell ref="C149:G149"/>
    <mergeCell ref="C150:G150"/>
    <mergeCell ref="C155:G155"/>
    <mergeCell ref="C113:G113"/>
    <mergeCell ref="C117:G117"/>
    <mergeCell ref="C119:G119"/>
    <mergeCell ref="C138:G138"/>
    <mergeCell ref="C139:G139"/>
    <mergeCell ref="C141:G141"/>
    <mergeCell ref="C68:G68"/>
    <mergeCell ref="C73:G73"/>
    <mergeCell ref="C78:G78"/>
    <mergeCell ref="C81:G81"/>
    <mergeCell ref="C85:G85"/>
    <mergeCell ref="C86:G86"/>
    <mergeCell ref="C15:G15"/>
    <mergeCell ref="C18:G18"/>
    <mergeCell ref="C28:G28"/>
    <mergeCell ref="C42:G42"/>
    <mergeCell ref="C48:G48"/>
    <mergeCell ref="C61:G6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</dc:creator>
  <cp:lastModifiedBy>IJ</cp:lastModifiedBy>
  <cp:lastPrinted>2019-03-19T12:27:02Z</cp:lastPrinted>
  <dcterms:created xsi:type="dcterms:W3CDTF">2009-04-08T07:15:50Z</dcterms:created>
  <dcterms:modified xsi:type="dcterms:W3CDTF">2024-04-04T19:55:21Z</dcterms:modified>
</cp:coreProperties>
</file>