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3_VEŘEJNÉ ZAKÁZKY\VZMR limit 2\2024\VZMR_2024_15_ZŠ Zachar – Úprava vnitřní kanalizace a odvodnění střech - etapa I\02_Zadávací dokumentace\"/>
    </mc:Choice>
  </mc:AlternateContent>
  <xr:revisionPtr revIDLastSave="0" documentId="8_{2849A6F4-54FA-43E6-8381-A8C2B1C72AF2}" xr6:coauthVersionLast="36" xr6:coauthVersionMax="36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a 01a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'01a 01a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'01a 01a Pol'!$A$1:$Y$211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16" i="1" s="1"/>
  <c r="I56" i="1"/>
  <c r="I55" i="1"/>
  <c r="I54" i="1"/>
  <c r="I53" i="1"/>
  <c r="G42" i="1"/>
  <c r="F42" i="1"/>
  <c r="G41" i="1"/>
  <c r="F41" i="1"/>
  <c r="G39" i="1"/>
  <c r="F39" i="1"/>
  <c r="G210" i="12"/>
  <c r="BA208" i="12"/>
  <c r="BA206" i="12"/>
  <c r="BA204" i="12"/>
  <c r="BA199" i="12"/>
  <c r="BA197" i="12"/>
  <c r="BA195" i="12"/>
  <c r="BA147" i="12"/>
  <c r="BA145" i="12"/>
  <c r="BA144" i="12"/>
  <c r="BA126" i="12"/>
  <c r="BA124" i="12"/>
  <c r="BA123" i="12"/>
  <c r="BA37" i="12"/>
  <c r="BA13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I16" i="12"/>
  <c r="K16" i="12"/>
  <c r="M16" i="12"/>
  <c r="O16" i="12"/>
  <c r="Q16" i="12"/>
  <c r="V16" i="12"/>
  <c r="K17" i="12"/>
  <c r="V17" i="12"/>
  <c r="G18" i="12"/>
  <c r="G17" i="12" s="1"/>
  <c r="I18" i="12"/>
  <c r="I17" i="12" s="1"/>
  <c r="K18" i="12"/>
  <c r="M18" i="12"/>
  <c r="M17" i="12" s="1"/>
  <c r="O18" i="12"/>
  <c r="O17" i="12" s="1"/>
  <c r="Q18" i="12"/>
  <c r="Q17" i="12" s="1"/>
  <c r="V18" i="12"/>
  <c r="G26" i="12"/>
  <c r="O26" i="12"/>
  <c r="G27" i="12"/>
  <c r="I27" i="12"/>
  <c r="I26" i="12" s="1"/>
  <c r="K27" i="12"/>
  <c r="K26" i="12" s="1"/>
  <c r="M27" i="12"/>
  <c r="O27" i="12"/>
  <c r="Q27" i="12"/>
  <c r="Q26" i="12" s="1"/>
  <c r="V27" i="12"/>
  <c r="V26" i="12" s="1"/>
  <c r="G30" i="12"/>
  <c r="M30" i="12" s="1"/>
  <c r="I30" i="12"/>
  <c r="K30" i="12"/>
  <c r="O30" i="12"/>
  <c r="Q30" i="12"/>
  <c r="V30" i="12"/>
  <c r="G32" i="12"/>
  <c r="M32" i="12" s="1"/>
  <c r="M31" i="12" s="1"/>
  <c r="I32" i="12"/>
  <c r="I31" i="12" s="1"/>
  <c r="K32" i="12"/>
  <c r="K31" i="12" s="1"/>
  <c r="O32" i="12"/>
  <c r="O31" i="12" s="1"/>
  <c r="Q32" i="12"/>
  <c r="Q31" i="12" s="1"/>
  <c r="V32" i="12"/>
  <c r="V31" i="12" s="1"/>
  <c r="G35" i="12"/>
  <c r="G34" i="12" s="1"/>
  <c r="I35" i="12"/>
  <c r="K35" i="12"/>
  <c r="K34" i="12" s="1"/>
  <c r="M35" i="12"/>
  <c r="O35" i="12"/>
  <c r="O34" i="12" s="1"/>
  <c r="Q35" i="12"/>
  <c r="V35" i="12"/>
  <c r="V34" i="12" s="1"/>
  <c r="G36" i="12"/>
  <c r="I36" i="12"/>
  <c r="K36" i="12"/>
  <c r="M36" i="12"/>
  <c r="O36" i="12"/>
  <c r="Q36" i="12"/>
  <c r="V36" i="12"/>
  <c r="G38" i="12"/>
  <c r="M38" i="12" s="1"/>
  <c r="I38" i="12"/>
  <c r="K38" i="12"/>
  <c r="O38" i="12"/>
  <c r="Q38" i="12"/>
  <c r="V38" i="12"/>
  <c r="G40" i="12"/>
  <c r="I40" i="12"/>
  <c r="I34" i="12" s="1"/>
  <c r="K40" i="12"/>
  <c r="M40" i="12"/>
  <c r="O40" i="12"/>
  <c r="Q40" i="12"/>
  <c r="Q34" i="12" s="1"/>
  <c r="V40" i="12"/>
  <c r="G41" i="12"/>
  <c r="I41" i="12"/>
  <c r="K41" i="12"/>
  <c r="M41" i="12"/>
  <c r="O41" i="12"/>
  <c r="Q41" i="12"/>
  <c r="V41" i="12"/>
  <c r="G45" i="12"/>
  <c r="M45" i="12" s="1"/>
  <c r="M44" i="12" s="1"/>
  <c r="I45" i="12"/>
  <c r="I44" i="12" s="1"/>
  <c r="K45" i="12"/>
  <c r="K44" i="12" s="1"/>
  <c r="O45" i="12"/>
  <c r="O44" i="12" s="1"/>
  <c r="Q45" i="12"/>
  <c r="Q44" i="12" s="1"/>
  <c r="V45" i="12"/>
  <c r="V44" i="12" s="1"/>
  <c r="G46" i="12"/>
  <c r="I46" i="12"/>
  <c r="K46" i="12"/>
  <c r="M46" i="12"/>
  <c r="O46" i="12"/>
  <c r="Q46" i="12"/>
  <c r="V46" i="12"/>
  <c r="G47" i="12"/>
  <c r="I47" i="12"/>
  <c r="K47" i="12"/>
  <c r="M47" i="12"/>
  <c r="O47" i="12"/>
  <c r="Q47" i="12"/>
  <c r="V47" i="12"/>
  <c r="G48" i="12"/>
  <c r="I48" i="12"/>
  <c r="K48" i="12"/>
  <c r="M48" i="12"/>
  <c r="O48" i="12"/>
  <c r="Q48" i="12"/>
  <c r="V48" i="12"/>
  <c r="G50" i="12"/>
  <c r="I50" i="12"/>
  <c r="I49" i="12" s="1"/>
  <c r="K50" i="12"/>
  <c r="K49" i="12" s="1"/>
  <c r="M50" i="12"/>
  <c r="O50" i="12"/>
  <c r="Q50" i="12"/>
  <c r="Q49" i="12" s="1"/>
  <c r="V50" i="12"/>
  <c r="V49" i="12" s="1"/>
  <c r="G63" i="12"/>
  <c r="I63" i="12"/>
  <c r="K63" i="12"/>
  <c r="M63" i="12"/>
  <c r="O63" i="12"/>
  <c r="Q63" i="12"/>
  <c r="V63" i="12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O49" i="12" s="1"/>
  <c r="Q65" i="12"/>
  <c r="V65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G75" i="12"/>
  <c r="I75" i="12"/>
  <c r="K75" i="12"/>
  <c r="M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1" i="12"/>
  <c r="I81" i="12"/>
  <c r="K81" i="12"/>
  <c r="M81" i="12"/>
  <c r="O81" i="12"/>
  <c r="Q81" i="12"/>
  <c r="V81" i="12"/>
  <c r="G82" i="12"/>
  <c r="I82" i="12"/>
  <c r="K82" i="12"/>
  <c r="M82" i="12"/>
  <c r="O82" i="12"/>
  <c r="Q82" i="12"/>
  <c r="V82" i="12"/>
  <c r="G83" i="12"/>
  <c r="I83" i="12"/>
  <c r="K83" i="12"/>
  <c r="M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7" i="12"/>
  <c r="I87" i="12"/>
  <c r="K87" i="12"/>
  <c r="M87" i="12"/>
  <c r="O87" i="12"/>
  <c r="Q87" i="12"/>
  <c r="V87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0" i="12"/>
  <c r="I90" i="12"/>
  <c r="K90" i="12"/>
  <c r="M90" i="12"/>
  <c r="O90" i="12"/>
  <c r="Q90" i="12"/>
  <c r="V90" i="12"/>
  <c r="G91" i="12"/>
  <c r="I91" i="12"/>
  <c r="K91" i="12"/>
  <c r="M91" i="12"/>
  <c r="O91" i="12"/>
  <c r="Q91" i="12"/>
  <c r="V91" i="12"/>
  <c r="G93" i="12"/>
  <c r="M93" i="12" s="1"/>
  <c r="M92" i="12" s="1"/>
  <c r="I93" i="12"/>
  <c r="I92" i="12" s="1"/>
  <c r="K93" i="12"/>
  <c r="K92" i="12" s="1"/>
  <c r="O93" i="12"/>
  <c r="O92" i="12" s="1"/>
  <c r="Q93" i="12"/>
  <c r="Q92" i="12" s="1"/>
  <c r="V93" i="12"/>
  <c r="V92" i="12" s="1"/>
  <c r="I96" i="12"/>
  <c r="Q96" i="12"/>
  <c r="G97" i="12"/>
  <c r="G96" i="12" s="1"/>
  <c r="I97" i="12"/>
  <c r="K97" i="12"/>
  <c r="K96" i="12" s="1"/>
  <c r="M97" i="12"/>
  <c r="O97" i="12"/>
  <c r="O96" i="12" s="1"/>
  <c r="Q97" i="12"/>
  <c r="V97" i="12"/>
  <c r="V96" i="12" s="1"/>
  <c r="G98" i="12"/>
  <c r="I98" i="12"/>
  <c r="K98" i="12"/>
  <c r="M98" i="12"/>
  <c r="O98" i="12"/>
  <c r="Q98" i="12"/>
  <c r="V98" i="12"/>
  <c r="G99" i="12"/>
  <c r="M99" i="12" s="1"/>
  <c r="I99" i="12"/>
  <c r="K99" i="12"/>
  <c r="O99" i="12"/>
  <c r="Q99" i="12"/>
  <c r="V99" i="12"/>
  <c r="G101" i="12"/>
  <c r="G100" i="12" s="1"/>
  <c r="I101" i="12"/>
  <c r="K101" i="12"/>
  <c r="K100" i="12" s="1"/>
  <c r="M101" i="12"/>
  <c r="O101" i="12"/>
  <c r="O100" i="12" s="1"/>
  <c r="Q101" i="12"/>
  <c r="V101" i="12"/>
  <c r="V100" i="12" s="1"/>
  <c r="G104" i="12"/>
  <c r="I104" i="12"/>
  <c r="K104" i="12"/>
  <c r="M104" i="12"/>
  <c r="O104" i="12"/>
  <c r="Q104" i="12"/>
  <c r="V104" i="12"/>
  <c r="G107" i="12"/>
  <c r="M107" i="12" s="1"/>
  <c r="I107" i="12"/>
  <c r="K107" i="12"/>
  <c r="O107" i="12"/>
  <c r="Q107" i="12"/>
  <c r="V107" i="12"/>
  <c r="G114" i="12"/>
  <c r="I114" i="12"/>
  <c r="I100" i="12" s="1"/>
  <c r="K114" i="12"/>
  <c r="M114" i="12"/>
  <c r="O114" i="12"/>
  <c r="Q114" i="12"/>
  <c r="Q100" i="12" s="1"/>
  <c r="V114" i="12"/>
  <c r="G116" i="12"/>
  <c r="I116" i="12"/>
  <c r="K116" i="12"/>
  <c r="M116" i="12"/>
  <c r="O116" i="12"/>
  <c r="Q116" i="12"/>
  <c r="V116" i="12"/>
  <c r="G120" i="12"/>
  <c r="M120" i="12" s="1"/>
  <c r="M119" i="12" s="1"/>
  <c r="I120" i="12"/>
  <c r="I119" i="12" s="1"/>
  <c r="K120" i="12"/>
  <c r="K119" i="12" s="1"/>
  <c r="O120" i="12"/>
  <c r="O119" i="12" s="1"/>
  <c r="Q120" i="12"/>
  <c r="Q119" i="12" s="1"/>
  <c r="V120" i="12"/>
  <c r="V119" i="12" s="1"/>
  <c r="G121" i="12"/>
  <c r="I121" i="12"/>
  <c r="K121" i="12"/>
  <c r="M121" i="12"/>
  <c r="O121" i="12"/>
  <c r="Q121" i="12"/>
  <c r="V121" i="12"/>
  <c r="G122" i="12"/>
  <c r="I122" i="12"/>
  <c r="K122" i="12"/>
  <c r="M122" i="12"/>
  <c r="O122" i="12"/>
  <c r="Q122" i="12"/>
  <c r="V122" i="12"/>
  <c r="G125" i="12"/>
  <c r="I125" i="12"/>
  <c r="K125" i="12"/>
  <c r="M125" i="12"/>
  <c r="O125" i="12"/>
  <c r="Q125" i="12"/>
  <c r="V125" i="12"/>
  <c r="G128" i="12"/>
  <c r="M128" i="12" s="1"/>
  <c r="I128" i="12"/>
  <c r="K128" i="12"/>
  <c r="O128" i="12"/>
  <c r="Q128" i="12"/>
  <c r="V128" i="12"/>
  <c r="G130" i="12"/>
  <c r="I130" i="12"/>
  <c r="K130" i="12"/>
  <c r="M130" i="12"/>
  <c r="O130" i="12"/>
  <c r="Q130" i="12"/>
  <c r="V130" i="12"/>
  <c r="G132" i="12"/>
  <c r="I132" i="12"/>
  <c r="K132" i="12"/>
  <c r="M132" i="12"/>
  <c r="O132" i="12"/>
  <c r="Q132" i="12"/>
  <c r="V132" i="12"/>
  <c r="G134" i="12"/>
  <c r="M134" i="12" s="1"/>
  <c r="I134" i="12"/>
  <c r="I133" i="12" s="1"/>
  <c r="K134" i="12"/>
  <c r="K133" i="12" s="1"/>
  <c r="O134" i="12"/>
  <c r="O133" i="12" s="1"/>
  <c r="Q134" i="12"/>
  <c r="Q133" i="12" s="1"/>
  <c r="V134" i="12"/>
  <c r="V133" i="12" s="1"/>
  <c r="G137" i="12"/>
  <c r="I137" i="12"/>
  <c r="K137" i="12"/>
  <c r="M137" i="12"/>
  <c r="O137" i="12"/>
  <c r="Q137" i="12"/>
  <c r="V137" i="12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I143" i="12"/>
  <c r="K143" i="12"/>
  <c r="M143" i="12"/>
  <c r="O143" i="12"/>
  <c r="Q143" i="12"/>
  <c r="V143" i="12"/>
  <c r="G146" i="12"/>
  <c r="I146" i="12"/>
  <c r="K146" i="12"/>
  <c r="M146" i="12"/>
  <c r="O146" i="12"/>
  <c r="Q146" i="12"/>
  <c r="V146" i="12"/>
  <c r="G148" i="12"/>
  <c r="I148" i="12"/>
  <c r="K148" i="12"/>
  <c r="M148" i="12"/>
  <c r="O148" i="12"/>
  <c r="Q148" i="12"/>
  <c r="V148" i="12"/>
  <c r="G150" i="12"/>
  <c r="M150" i="12" s="1"/>
  <c r="I150" i="12"/>
  <c r="K150" i="12"/>
  <c r="O150" i="12"/>
  <c r="Q150" i="12"/>
  <c r="V150" i="12"/>
  <c r="I151" i="12"/>
  <c r="Q151" i="12"/>
  <c r="G152" i="12"/>
  <c r="G151" i="12" s="1"/>
  <c r="I152" i="12"/>
  <c r="K152" i="12"/>
  <c r="K151" i="12" s="1"/>
  <c r="M152" i="12"/>
  <c r="M151" i="12" s="1"/>
  <c r="O152" i="12"/>
  <c r="O151" i="12" s="1"/>
  <c r="Q152" i="12"/>
  <c r="V152" i="12"/>
  <c r="V151" i="12" s="1"/>
  <c r="G155" i="12"/>
  <c r="M155" i="12" s="1"/>
  <c r="M154" i="12" s="1"/>
  <c r="I155" i="12"/>
  <c r="I154" i="12" s="1"/>
  <c r="K155" i="12"/>
  <c r="K154" i="12" s="1"/>
  <c r="O155" i="12"/>
  <c r="O154" i="12" s="1"/>
  <c r="Q155" i="12"/>
  <c r="Q154" i="12" s="1"/>
  <c r="V155" i="12"/>
  <c r="V154" i="12" s="1"/>
  <c r="G156" i="12"/>
  <c r="I156" i="12"/>
  <c r="K156" i="12"/>
  <c r="M156" i="12"/>
  <c r="O156" i="12"/>
  <c r="Q156" i="12"/>
  <c r="V156" i="12"/>
  <c r="G177" i="12"/>
  <c r="I177" i="12"/>
  <c r="K177" i="12"/>
  <c r="M177" i="12"/>
  <c r="O177" i="12"/>
  <c r="Q177" i="12"/>
  <c r="V177" i="12"/>
  <c r="G178" i="12"/>
  <c r="I178" i="12"/>
  <c r="K178" i="12"/>
  <c r="M178" i="12"/>
  <c r="O178" i="12"/>
  <c r="Q178" i="12"/>
  <c r="V178" i="12"/>
  <c r="G179" i="12"/>
  <c r="M179" i="12" s="1"/>
  <c r="I179" i="12"/>
  <c r="K179" i="12"/>
  <c r="O179" i="12"/>
  <c r="Q179" i="12"/>
  <c r="V179" i="12"/>
  <c r="G181" i="12"/>
  <c r="I181" i="12"/>
  <c r="K181" i="12"/>
  <c r="M181" i="12"/>
  <c r="O181" i="12"/>
  <c r="Q181" i="12"/>
  <c r="V181" i="12"/>
  <c r="G182" i="12"/>
  <c r="I182" i="12"/>
  <c r="K182" i="12"/>
  <c r="M182" i="12"/>
  <c r="O182" i="12"/>
  <c r="Q182" i="12"/>
  <c r="V182" i="12"/>
  <c r="G185" i="12"/>
  <c r="I185" i="12"/>
  <c r="K185" i="12"/>
  <c r="M185" i="12"/>
  <c r="O185" i="12"/>
  <c r="Q185" i="12"/>
  <c r="V185" i="12"/>
  <c r="G186" i="12"/>
  <c r="M186" i="12" s="1"/>
  <c r="I186" i="12"/>
  <c r="K186" i="12"/>
  <c r="O186" i="12"/>
  <c r="Q186" i="12"/>
  <c r="V186" i="12"/>
  <c r="I188" i="12"/>
  <c r="Q188" i="12"/>
  <c r="G189" i="12"/>
  <c r="G188" i="12" s="1"/>
  <c r="I189" i="12"/>
  <c r="K189" i="12"/>
  <c r="K188" i="12" s="1"/>
  <c r="M189" i="12"/>
  <c r="M188" i="12" s="1"/>
  <c r="O189" i="12"/>
  <c r="O188" i="12" s="1"/>
  <c r="Q189" i="12"/>
  <c r="V189" i="12"/>
  <c r="V188" i="12" s="1"/>
  <c r="G191" i="12"/>
  <c r="M191" i="12" s="1"/>
  <c r="M190" i="12" s="1"/>
  <c r="I191" i="12"/>
  <c r="I190" i="12" s="1"/>
  <c r="K191" i="12"/>
  <c r="K190" i="12" s="1"/>
  <c r="O191" i="12"/>
  <c r="O190" i="12" s="1"/>
  <c r="Q191" i="12"/>
  <c r="Q190" i="12" s="1"/>
  <c r="V191" i="12"/>
  <c r="V190" i="12" s="1"/>
  <c r="G194" i="12"/>
  <c r="G193" i="12" s="1"/>
  <c r="I194" i="12"/>
  <c r="K194" i="12"/>
  <c r="K193" i="12" s="1"/>
  <c r="M194" i="12"/>
  <c r="O194" i="12"/>
  <c r="O193" i="12" s="1"/>
  <c r="Q194" i="12"/>
  <c r="V194" i="12"/>
  <c r="V193" i="12" s="1"/>
  <c r="G196" i="12"/>
  <c r="I196" i="12"/>
  <c r="K196" i="12"/>
  <c r="M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I200" i="12"/>
  <c r="I193" i="12" s="1"/>
  <c r="K200" i="12"/>
  <c r="M200" i="12"/>
  <c r="O200" i="12"/>
  <c r="Q200" i="12"/>
  <c r="Q193" i="12" s="1"/>
  <c r="V200" i="12"/>
  <c r="K202" i="12"/>
  <c r="V202" i="12"/>
  <c r="G203" i="12"/>
  <c r="G202" i="12" s="1"/>
  <c r="I203" i="12"/>
  <c r="I202" i="12" s="1"/>
  <c r="K203" i="12"/>
  <c r="M203" i="12"/>
  <c r="O203" i="12"/>
  <c r="O202" i="12" s="1"/>
  <c r="Q203" i="12"/>
  <c r="Q202" i="12" s="1"/>
  <c r="V203" i="12"/>
  <c r="G205" i="12"/>
  <c r="M205" i="12" s="1"/>
  <c r="I205" i="12"/>
  <c r="K205" i="12"/>
  <c r="O205" i="12"/>
  <c r="Q205" i="12"/>
  <c r="V205" i="12"/>
  <c r="G207" i="12"/>
  <c r="I207" i="12"/>
  <c r="K207" i="12"/>
  <c r="M207" i="12"/>
  <c r="O207" i="12"/>
  <c r="Q207" i="12"/>
  <c r="V207" i="12"/>
  <c r="AE210" i="12"/>
  <c r="I20" i="1"/>
  <c r="I19" i="1"/>
  <c r="I18" i="1"/>
  <c r="I17" i="1"/>
  <c r="I69" i="1"/>
  <c r="J68" i="1" s="1"/>
  <c r="F43" i="1"/>
  <c r="G23" i="1" s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I21" i="1" l="1"/>
  <c r="J55" i="1"/>
  <c r="J57" i="1"/>
  <c r="J59" i="1"/>
  <c r="J61" i="1"/>
  <c r="J63" i="1"/>
  <c r="J65" i="1"/>
  <c r="J67" i="1"/>
  <c r="J54" i="1"/>
  <c r="J56" i="1"/>
  <c r="J58" i="1"/>
  <c r="J60" i="1"/>
  <c r="J62" i="1"/>
  <c r="J64" i="1"/>
  <c r="J66" i="1"/>
  <c r="J53" i="1"/>
  <c r="G26" i="1"/>
  <c r="A26" i="1"/>
  <c r="A23" i="1"/>
  <c r="G28" i="1"/>
  <c r="M202" i="12"/>
  <c r="M133" i="12"/>
  <c r="M34" i="12"/>
  <c r="M193" i="12"/>
  <c r="M8" i="12"/>
  <c r="M100" i="12"/>
  <c r="M96" i="12"/>
  <c r="M49" i="12"/>
  <c r="M26" i="12"/>
  <c r="G190" i="12"/>
  <c r="G154" i="12"/>
  <c r="G133" i="12"/>
  <c r="G119" i="12"/>
  <c r="G92" i="12"/>
  <c r="G44" i="12"/>
  <c r="G31" i="12"/>
  <c r="G8" i="12"/>
  <c r="G49" i="12"/>
  <c r="AF210" i="12"/>
  <c r="H43" i="1"/>
  <c r="J42" i="1"/>
  <c r="J41" i="1"/>
  <c r="J39" i="1"/>
  <c r="J43" i="1" s="1"/>
  <c r="J69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IJ</author>
  </authors>
  <commentList>
    <comment ref="S6" authorId="0" shapeId="0" xr:uid="{C486B92E-DC9D-435B-A031-0C860EABBC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35BCC24-01B3-4E1C-8193-394BDD40898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<sst xmlns="http://schemas.openxmlformats.org/spreadsheetml/2006/main" count="1169" uniqueCount="397">
  <si>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</si>
  <si>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</si>
  <si>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</si>
  <si>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</si>
  <si>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</si>
  <si>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</si>
  <si>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</si>
  <si>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</si>
  <si>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</si>
  <si>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</si>
  <si>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</si>
  <si>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</si>
  <si>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</si>
  <si>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</si>
  <si>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</si>
  <si>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</si>
  <si>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</si>
  <si>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</si>
  <si>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</si>
  <si>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</si>
  <si>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</si>
  <si>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</si>
  <si>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</si>
  <si>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</si>
  <si>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</si>
  <si>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</si>
  <si>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</si>
  <si>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</si>
  <si>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</si>
  <si>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</si>
  <si>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</si>
  <si>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</si>
  <si>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</si>
  <si>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</si>
  <si>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</si>
  <si>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</si>
  <si>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</si>
  <si>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</si>
  <si>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</si>
  <si>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</si>
  <si>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</si>
  <si>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</si>
  <si>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</si>
  <si>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01a</t>
  </si>
  <si>
    <t>ZŠ Zachar-úprava vnitřní kanalizace a odvodnění střech</t>
  </si>
  <si>
    <t>ZŠ Zachar-úprava vnitřní kanalizace a odvodnění střech-I etapa</t>
  </si>
  <si>
    <t>Objekt:</t>
  </si>
  <si>
    <t>Rozpočet:</t>
  </si>
  <si>
    <t>23a</t>
  </si>
  <si>
    <t>Základní škola Zachar Kroměříž-I.etapa</t>
  </si>
  <si>
    <t>Stavba</t>
  </si>
  <si>
    <t>Stavební objekt</t>
  </si>
  <si>
    <t>Celkem za stavbu</t>
  </si>
  <si>
    <t>CZK</t>
  </si>
  <si>
    <t>#POPS</t>
  </si>
  <si>
    <t>Popis stavby: 23a - Základní škola Zachar Kroměříž-I.etapa</t>
  </si>
  <si>
    <t>#POPO</t>
  </si>
  <si>
    <t>Popis objektu: 01a - ZŠ Zachar-úprava vnitřní kanalizace a odvodnění střech-I etapa</t>
  </si>
  <si>
    <t>#POPR</t>
  </si>
  <si>
    <t>Popis rozpočtu: 01a - ZŠ Zachar-úprava vnitřní kanalizace a odvodnění střech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</si>
  <si>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</si>
  <si>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</si>
  <si>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</si>
  <si>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</si>
  <si>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</si>
  <si>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</si>
  <si>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</si>
  <si>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</si>
  <si>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416</t>
  </si>
  <si>
    <t>Podhledy a mezistropy montované lehké</t>
  </si>
  <si>
    <t>61</t>
  </si>
  <si>
    <t>Úpravy povrchů vnitřní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</si>
  <si>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</si>
  <si>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</si>
  <si>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</si>
  <si>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</si>
  <si>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</si>
  <si>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</si>
  <si>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</si>
  <si>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</si>
  <si>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</si>
  <si>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</si>
  <si>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</si>
  <si>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</si>
  <si>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767</t>
  </si>
  <si>
    <t>Konstrukce zámečnické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</si>
  <si>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</si>
  <si>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</si>
  <si>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</si>
  <si>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</si>
  <si>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</si>
  <si>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</si>
  <si>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</si>
  <si>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</si>
  <si>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</si>
  <si>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</si>
  <si>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</si>
  <si>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</si>
  <si>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</si>
  <si>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</si>
  <si>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</si>
  <si>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</si>
  <si>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</si>
  <si>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</si>
  <si>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</si>
  <si>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</si>
  <si>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</si>
  <si>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</si>
  <si>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</si>
  <si>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</si>
  <si>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</si>
  <si>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</si>
  <si>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</si>
  <si>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</si>
  <si>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</si>
  <si>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</si>
  <si>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</si>
  <si>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</si>
  <si>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</si>
  <si>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</si>
  <si>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</si>
  <si>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</si>
  <si>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132251104</t>
  </si>
  <si>
    <t>Hloubení nezapažených rýh š.do 800 mm tř.3, do 100 m3 strojně</t>
  </si>
  <si>
    <t>m3</t>
  </si>
  <si>
    <t>Vlastní</t>
  </si>
  <si>
    <t>Indiv</t>
  </si>
  <si>
    <t>Práce</t>
  </si>
  <si>
    <t>Běžná</t>
  </si>
  <si>
    <t>POL1_</t>
  </si>
  <si>
    <t>174101102R00</t>
  </si>
  <si>
    <t>Zásyp sypaninou se zhutněním v uzavřených prostorách s urovnáním povrchu zásypu s ručním zhutněním</t>
  </si>
  <si>
    <t>800-1</t>
  </si>
  <si>
    <t>RTS 24/ I</t>
  </si>
  <si>
    <t>RTS 23/ II</t>
  </si>
  <si>
    <t>z jakékoliv horniny s uložením výkopku po vrstvách,</t>
  </si>
  <si>
    <t>SPI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</si>
  <si>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</si>
  <si>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</si>
  <si>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</si>
  <si>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174111109</t>
  </si>
  <si>
    <t>Příplatek k zásypu  za ruční prohození zeminy</t>
  </si>
  <si>
    <t>899722111</t>
  </si>
  <si>
    <t>Krytí potrubí z plastů výstržnou folií z PVC 20 cm</t>
  </si>
  <si>
    <t>m2</t>
  </si>
  <si>
    <t>721NC005</t>
  </si>
  <si>
    <t>Odvoz a uskladnění přebytečné zeminy do 10 km</t>
  </si>
  <si>
    <t>340271510R00</t>
  </si>
  <si>
    <t>Zazdívka otvorů příček z pórobetonových tvárnic plochy od 0,25 m2 do 1 m2, tloušťka zdiva 100 mm</t>
  </si>
  <si>
    <t>801-4</t>
  </si>
  <si>
    <t>včetně pomocného pracovního lešení</t>
  </si>
  <si>
    <t>(0,6+0,15)*1*1</t>
  </si>
  <si>
    <t>VV</t>
  </si>
  <si>
    <t>(0,0175+0,69)*1</t>
  </si>
  <si>
    <t>(0,325+0,44)*1</t>
  </si>
  <si>
    <t>(0,15+0,25)*1*6</t>
  </si>
  <si>
    <t>(0,75+0,25)*1*5</t>
  </si>
  <si>
    <t>(0,69+0,175)*2</t>
  </si>
  <si>
    <t>416021126R00</t>
  </si>
  <si>
    <t>Podhledy na kovové konstrukci opláštěné deskami sádrokartonovými nosná konstrukce z profilů CD s přímým uchycením 1x deska, tloušťky 15 mm, protipožární, s minerální izolací tl. 40 mm</t>
  </si>
  <si>
    <t>801-1</t>
  </si>
  <si>
    <t>s úpravou rohů, koutů a hran konstrukcí, přebroušení a tmelení spár,</t>
  </si>
  <si>
    <t>POP</t>
  </si>
  <si>
    <t>3*0,5+3*0,5+0,5+0,5</t>
  </si>
  <si>
    <t>447191083R00</t>
  </si>
  <si>
    <t>Příplatky k úpravě podkroví sádrokartonem pro plochy přes 5 do 10 m2</t>
  </si>
  <si>
    <t>451572111R00</t>
  </si>
  <si>
    <t>Lože pod potrubí, stoky a drobné objekty z kameniva drobného těženého 0÷4 mm</t>
  </si>
  <si>
    <t>827-1</t>
  </si>
  <si>
    <t>v otevřeném výkopu,</t>
  </si>
  <si>
    <t>612481211RT3</t>
  </si>
  <si>
    <t>Vyztužení povrchu vnitřních stěn sklotextilní síťovinou s dodávkou síťoviny a stěrkového tmelu</t>
  </si>
  <si>
    <t>612401391RT2</t>
  </si>
  <si>
    <t>Omítky malých ploch vnitřních stěn přes 0,25 do 1 m2, vápennou štukovou omítkou</t>
  </si>
  <si>
    <t>kus</t>
  </si>
  <si>
    <t>jakoukoliv maltou, z pomocného pracovního lešení o výšce podlahy do 1900 mm a pro zatížení do 1,5 kPa,</t>
  </si>
  <si>
    <t>610991002R00</t>
  </si>
  <si>
    <t>Začišťovací okenní lišta pro omítku tl. 9 mm</t>
  </si>
  <si>
    <t>m</t>
  </si>
  <si>
    <t>nalepení a odříznutí po dokončení omítek</t>
  </si>
  <si>
    <t>612409991R00</t>
  </si>
  <si>
    <t>Začištění omítek kolem oken, dveří a obkladů apod. maltou vápenou</t>
  </si>
  <si>
    <t>61240R00</t>
  </si>
  <si>
    <t>Zakrytí podlah při provádění stavebních prací-sololit 2 mm</t>
  </si>
  <si>
    <t>179,5+167,21+133,38</t>
  </si>
  <si>
    <t>43,26+34,88</t>
  </si>
  <si>
    <t>721NC 006</t>
  </si>
  <si>
    <t>Jádrové vrtání otvoru betonové kanalizační šachty DN  1000. vložení univerz.sedla DN 200</t>
  </si>
  <si>
    <t>ks</t>
  </si>
  <si>
    <t>721NC007</t>
  </si>
  <si>
    <t>Výklopný kus pozinkovný pro nadz.nádrž dešťové vody DN 120, dopojení na plast.potrubí D+M</t>
  </si>
  <si>
    <t>721NC/007</t>
  </si>
  <si>
    <t>Nadzemní plastová nádrž dešťových vod objem 1 m3,spodní výpustný kohout</t>
  </si>
  <si>
    <t>kpl</t>
  </si>
  <si>
    <t>721290112R00</t>
  </si>
  <si>
    <t>Zkouška těsnosti kanalizace v objektech vodou, DN 200</t>
  </si>
  <si>
    <t>800-721</t>
  </si>
  <si>
    <t>721NC012</t>
  </si>
  <si>
    <t>Vnitřní podtlaková kanalizace celkem</t>
  </si>
  <si>
    <t xml:space="preserve">střešní vtok svislý 12l-12 ks : </t>
  </si>
  <si>
    <t xml:space="preserve">připojení parozábrany a střešní folie vtoku-12 ks : </t>
  </si>
  <si>
    <t xml:space="preserve">vytápěcí těleso vtoku 8W-12 ks : </t>
  </si>
  <si>
    <t>PE trubka d 40+tvarovky - 5 m : 1</t>
  </si>
  <si>
    <t xml:space="preserve">PE trubka d 50+tvarovky - 5 m : </t>
  </si>
  <si>
    <t xml:space="preserve">PE trubka d 56+tvarovky-15 m : </t>
  </si>
  <si>
    <t xml:space="preserve">PE trubka d63+tvarovky-35 m : </t>
  </si>
  <si>
    <t xml:space="preserve">PE trublka d75+tvarovky-50 m : </t>
  </si>
  <si>
    <t xml:space="preserve">PE trubka d75 + tvarovky-50 m : </t>
  </si>
  <si>
    <t xml:space="preserve">PE trubka d110+tvarovky-90 m : </t>
  </si>
  <si>
    <t xml:space="preserve">PE trubka d140+tvarovky - 5m : </t>
  </si>
  <si>
    <t xml:space="preserve">zvuková izolave potreubí - 181 m : </t>
  </si>
  <si>
    <t>721NC013</t>
  </si>
  <si>
    <t>Montáž podtlakové izolace</t>
  </si>
  <si>
    <t>hod</t>
  </si>
  <si>
    <t>721290111R00</t>
  </si>
  <si>
    <t>Zkouška těsnosti kanalizace v objektech vodou, DN 125</t>
  </si>
  <si>
    <t>721NC014</t>
  </si>
  <si>
    <t>Uložení potrubí na nosné profily z montážního systému</t>
  </si>
  <si>
    <t>kg</t>
  </si>
  <si>
    <t xml:space="preserve">montážní systém s povrch.úpravou zinkováním : </t>
  </si>
  <si>
    <t xml:space="preserve">nosníková tyč, závitové tyče-2ks(závěsy) : </t>
  </si>
  <si>
    <t xml:space="preserve">trubkové objímky s protihlukovou úpravou : </t>
  </si>
  <si>
    <t xml:space="preserve">o světlosti dle DN potrubí : </t>
  </si>
  <si>
    <t xml:space="preserve">závitová tyč, upevňovací čep : </t>
  </si>
  <si>
    <t xml:space="preserve">upevňovací prvky ke stavebním konstrukcím : </t>
  </si>
  <si>
    <t>500</t>
  </si>
  <si>
    <t>721MNC015</t>
  </si>
  <si>
    <t>Montáž uložení přišroubováním DN do 50 mm</t>
  </si>
  <si>
    <t>721NC016</t>
  </si>
  <si>
    <t>Tepelná izolace potrubíz min.vaty tl.50 mm, vn.průměr 114 mm-pro venkovní část podtl.kanalizace</t>
  </si>
  <si>
    <t>721NC017</t>
  </si>
  <si>
    <t>Montáž tepelné izolace potrubními pouzdry lepením přes 25 do 50 mm</t>
  </si>
  <si>
    <t>721NC018</t>
  </si>
  <si>
    <t>Oplechování svislých venkovních potrubí podtlak.kanalizace vnější pr. 220 mm</t>
  </si>
  <si>
    <t>721NC019</t>
  </si>
  <si>
    <t>El.odporový drát vn.průměr potrubí 110 mm,délka potrubí 10 m vč.termostatu-D+M</t>
  </si>
  <si>
    <t>721NC020</t>
  </si>
  <si>
    <t>Trubní ucpávka plast.potrubí bez izolace D 20 mm stěnou tl. 100mm-pož.odolnost EI 90</t>
  </si>
  <si>
    <t>721174055</t>
  </si>
  <si>
    <t>Potrubí kanalizační z PP děšťové DN 110</t>
  </si>
  <si>
    <t>721NC001</t>
  </si>
  <si>
    <t>Potrubí kanalizační PVC SN 8 svodné DN 110 vč.kolen,odboček - D+M</t>
  </si>
  <si>
    <t>731NC002</t>
  </si>
  <si>
    <t>Potrubí kanalizační PVC SN 8DN 200 vč.kolen a odboček D+M</t>
  </si>
  <si>
    <t>7211711908</t>
  </si>
  <si>
    <t>Potrubí z PP vsazení odbočky do hrdla DN 200-vsazení čistícího kusu do stávajícího potrubí kanal.</t>
  </si>
  <si>
    <t>721174007</t>
  </si>
  <si>
    <t>Potrubí kanalizační svodné z PP svodné DN 160(včetně odboček. kolen a čistících kusů)</t>
  </si>
  <si>
    <t>721210823R00</t>
  </si>
  <si>
    <t>Demontáž vpusti střešní , DN 125</t>
  </si>
  <si>
    <t>721171809R00</t>
  </si>
  <si>
    <t>Demontáž potrubí z novodurových trub přes D 114 mm do D 160 mm</t>
  </si>
  <si>
    <t>odpadního nebo připojovacího,</t>
  </si>
  <si>
    <t>721242111R00</t>
  </si>
  <si>
    <t>Lapač střešních splavenin D 110 mm, s košem pro zachyt.nečistot,se suchou a nezámr.klapkou proti zápachu, čistícím víčkem a vylam.těs.kroužky potrubních svodů D 75, 90, 100 a 110 mm, včetně dodávky materiálu</t>
  </si>
  <si>
    <t>721NC 004</t>
  </si>
  <si>
    <t>Elektricky vyhřívaná svislá střešní vpusť s PVC límcem průměr 110 mm</t>
  </si>
  <si>
    <t>ls</t>
  </si>
  <si>
    <t>721239114</t>
  </si>
  <si>
    <t>Montáž střešního vtoku svislý odtok DN 160 ostatní typ,napojení na stávající folii, parozábranu</t>
  </si>
  <si>
    <t>72114568</t>
  </si>
  <si>
    <t>Bezpečnostní přepad DN 125 s límcem PVC</t>
  </si>
  <si>
    <t>721NC021</t>
  </si>
  <si>
    <t>Odvoz a ekologická likvidace demontovaného zařízení do 10 km</t>
  </si>
  <si>
    <t>t</t>
  </si>
  <si>
    <t>941955001R00</t>
  </si>
  <si>
    <t>Lešení lehké pracovní pomocné pomocné, o výšce lešeňové podlahy do 1,2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</si>
  <si>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</si>
  <si>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</si>
  <si>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</si>
  <si>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721NC003</t>
  </si>
  <si>
    <t>Zapravení vybouraného otvoru</t>
  </si>
  <si>
    <t>721NC008</t>
  </si>
  <si>
    <t>Oprava doskočiště atletické dráhy ,uvedení do pův.stavu 5 m2,demont. a zpětná mont.6 m obrubnííků</t>
  </si>
  <si>
    <t>lkpl</t>
  </si>
  <si>
    <t>971052251R00</t>
  </si>
  <si>
    <t>Vybourání a prorážení otvorů v železobetonových zdech a příčkách plochy do 0,0225 m2, tloušťky do 450 mm</t>
  </si>
  <si>
    <t>801-3</t>
  </si>
  <si>
    <t>základových nebo nadzákladových,</t>
  </si>
  <si>
    <t>Včetně pomocného lešení o výšce podlahy do 1900 mm a pro zatížení do 1,5 kPa  (150 kg/m2).</t>
  </si>
  <si>
    <t>971033451R00</t>
  </si>
  <si>
    <t>Vybourání otvorů ve zdivu cihelném z jakýchkoliv cihel pálených  na jakoukoliv maltu vápenou nebo vápenocementovou, plochy do 0,25 m2, tloušťky do 450 mm</t>
  </si>
  <si>
    <t>základovém nebo nadzákladovém,</t>
  </si>
  <si>
    <t>971033521R00</t>
  </si>
  <si>
    <t>Vybourání otvorů ve zdivu cihelném z jakýchkoliv cihel pálených  na jakoukoliv maltu vápenou nebo vápenocementovou, plochy do 1 m2, tloušťky do 100 mm</t>
  </si>
  <si>
    <t>(0,25+0,15)*1*6</t>
  </si>
  <si>
    <t>0,6*1*1</t>
  </si>
  <si>
    <t>(0,25+0,175)*1*5</t>
  </si>
  <si>
    <t>(0,275+0,79)*1</t>
  </si>
  <si>
    <t>971033231R00</t>
  </si>
  <si>
    <t>Vybourání otvorů ve zdivu cihelném z jakýchkoliv cihel pálených  na jakoukoliv maltu vápenou nebo vápenocementovou, plochy do 0,0225 m2, tloušťky do 150 mm</t>
  </si>
  <si>
    <t>979011211R00</t>
  </si>
  <si>
    <t>Svislá doprava suti a vybouraných hmot nošením za prvé podlaží nad základním podlažím</t>
  </si>
  <si>
    <t>979011219R00</t>
  </si>
  <si>
    <t>Svislá doprava suti a vybouraných hmot nošením příplatek zakaždé další podlaží nad prvním základním podlažím</t>
  </si>
  <si>
    <t>979087312R00</t>
  </si>
  <si>
    <t>Vodorovné přemístění suti nošením k místu nakládky vodorovné přemístění vybouraných hmot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</si>
  <si>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</si>
  <si>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</si>
  <si>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</si>
  <si>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979087391R00</t>
  </si>
  <si>
    <t xml:space="preserve">Vodorovné přemístění suti nošením k místu nakládky příplatek za každých dalších i započatých 10 m vzdálenosti suti,  </t>
  </si>
  <si>
    <t>2,06*6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</si>
  <si>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</si>
  <si>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</si>
  <si>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</si>
  <si>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</si>
  <si>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</si>
  <si>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2,06*9</t>
  </si>
  <si>
    <t>979990101R00</t>
  </si>
  <si>
    <t>Poplatek za uložení, směsi betonu a cihel,  , skupina 17 01 01 a 17 01 02 z Katalogu odpadů</t>
  </si>
  <si>
    <t>767581802R00</t>
  </si>
  <si>
    <t>Demontáž podhledů lamel</t>
  </si>
  <si>
    <t>800-767</t>
  </si>
  <si>
    <t>767582800R00</t>
  </si>
  <si>
    <t>Demontáž podhledů roštů</t>
  </si>
  <si>
    <t>767584801R00</t>
  </si>
  <si>
    <t>Demontáž podhledů doplňků - těles zářivkových</t>
  </si>
  <si>
    <t>Přesun suti</t>
  </si>
  <si>
    <t>POL8_</t>
  </si>
  <si>
    <t>979011121R00</t>
  </si>
  <si>
    <t>Svislá doprava suti a vybouraných hmot příplatek za každé další podlaží</t>
  </si>
  <si>
    <t>999281111R00</t>
  </si>
  <si>
    <t xml:space="preserve">Přesun hmot pro opravy a údržbu objektů pro opravy a údržbu dosavadních objektů včetně vnějších plášťů  výšky do 25 m,  </t>
  </si>
  <si>
    <t>Přesun hmot</t>
  </si>
  <si>
    <t>POL7_</t>
  </si>
  <si>
    <t>oborů 801, 803, 811 a 812</t>
  </si>
  <si>
    <t>767584642R00</t>
  </si>
  <si>
    <t>Montáž podhledů lamelových a kazetových Montáž podhledů z desek sádrokartonových, dřevovláknitých apod. montáž desek</t>
  </si>
  <si>
    <t>767585113R00</t>
  </si>
  <si>
    <t>Montáž podhledů lamelových a kazetových Montáž doplňků podhledů okrajové lišty</t>
  </si>
  <si>
    <t>(15,2+0,6+11,6)*2</t>
  </si>
  <si>
    <t>(13,35+3,29)*2</t>
  </si>
  <si>
    <t>(0,45+1,2*21+0,35+2,9)*2</t>
  </si>
  <si>
    <t>(0,45+1,2*7+0,3)*2+6,35</t>
  </si>
  <si>
    <t>(0,35+1,2*9+0,3)*2+6,35</t>
  </si>
  <si>
    <t>(10,7+3,29)*2</t>
  </si>
  <si>
    <t>(1,04+1,2*14+0,2)</t>
  </si>
  <si>
    <t>2,9</t>
  </si>
  <si>
    <t>(0,15+1,2*7+6,31+1,2*7+0,79+0,69)</t>
  </si>
  <si>
    <t>2,35+0,69+0,79+1,2*17+1,2+2,35</t>
  </si>
  <si>
    <t>4,36+1,6+4,56+1,2*5</t>
  </si>
  <si>
    <t>(0,2+1,2*3+0,3)*2</t>
  </si>
  <si>
    <t>(0,55+1)*2</t>
  </si>
  <si>
    <t>0,4*4*2+0,4+0,69*12</t>
  </si>
  <si>
    <t>0,4*2*2</t>
  </si>
  <si>
    <t>(0,2+1,2+0,2+0,3)*2*2</t>
  </si>
  <si>
    <t>0,4*4*2</t>
  </si>
  <si>
    <t>0,49*2</t>
  </si>
  <si>
    <t>(0,3+1,2+0,3)*2*2</t>
  </si>
  <si>
    <t>(1,11+0,48)*2</t>
  </si>
  <si>
    <t>767583711R00</t>
  </si>
  <si>
    <t>Montáž podhledů lamelových a kazetových Montáž podhledů lamelových Montáž doplňků podhledů lamelových závěsných táhel nosných roštů</t>
  </si>
  <si>
    <t>767584641R00</t>
  </si>
  <si>
    <t>Montáž podhledů lamelových a kazetových Montáž podhledů z desek sádrokartonových, dřevovláknitých apod. montáž roštu</t>
  </si>
  <si>
    <t>767585116R00</t>
  </si>
  <si>
    <t>Montáž podhledů lamelových a kazetových Montáž doplňků podhledů zhotovení rohového styku okrajových lišt</t>
  </si>
  <si>
    <t>12+13+29+12+20</t>
  </si>
  <si>
    <t>767585132R00</t>
  </si>
  <si>
    <t>Montáž podhledů lamelových a kazetových Montáž podhledů z kazet včetně montáže nosného roštu Zhotovení otvorů v kazetách o ploše otvoru přes 0,25 m2 do 0,5 m2</t>
  </si>
  <si>
    <t>767576201/R</t>
  </si>
  <si>
    <t>Dodávka -podhled minerální akustický rastr 1200/1200 mm - tl. 15 mm-bílý hrana A,aw=0,9, tl. 15 mm</t>
  </si>
  <si>
    <t>76788/R1</t>
  </si>
  <si>
    <t>Dodávka závěsného systému z lakované oceli T24-barva bílá  vč.závěsů dl.150 mm hrana A+kotvení</t>
  </si>
  <si>
    <t>998767103R00</t>
  </si>
  <si>
    <t>Přesun hmot pro kovové stavební doplňk. konstrukce v objektech výšky do 24 m</t>
  </si>
  <si>
    <t>50 m vodorovně</t>
  </si>
  <si>
    <t>M21-001</t>
  </si>
  <si>
    <t>Dodávka a montáž vnitřní elektroinstalace dle přílohy</t>
  </si>
  <si>
    <t>soubor</t>
  </si>
  <si>
    <t>005121020R</t>
  </si>
  <si>
    <t xml:space="preserve">Provoz zařízení staveniště </t>
  </si>
  <si>
    <t>Soubor</t>
  </si>
  <si>
    <t>VRN</t>
  </si>
  <si>
    <t>POL99_2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</si>
  <si>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</si>
  <si>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</si>
  <si>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</si>
  <si>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</si>
  <si>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</si>
  <si>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</si>
  <si>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</si>
  <si>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</si>
  <si>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</si>
  <si>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</si>
  <si>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005261010R</t>
  </si>
  <si>
    <t>Pojištění dodavatele a pojištění díla</t>
  </si>
  <si>
    <t>POL99_8</t>
  </si>
  <si>
    <t>Náklady spojené s povinným pojištěním dodavatele nebo stavebního díla či jeho části, v rozsahu obchodních podmínek.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</si>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</sst>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1" t="s">
        <v>39</v>
      </c>
      <c r="B2" s="191"/>
      <c r="C2" s="191"/>
      <c r="D2" s="191"/>
      <c r="E2" s="191"/>
      <c r="F2" s="191"/>
      <c r="G2" s="191"/>
    </row>
  </sheetData>
  <sheetProtection algorithmName="SHA-512" hashValue="dyG8aS97rXQqmYFm0K6G0NKiOVvU6kuDG/0D3wb6qhiirtT5mdWLxMT1MCISYHwGxOSGBup+J/5zmp+kMZDzug==" saltValue="tATFMC0ZvvvXHuab2SMao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7" t="s">
        <v>41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7" t="s">
        <v>22</v>
      </c>
      <c r="C2" s="78"/>
      <c r="D2" s="79" t="s">
        <v>48</v>
      </c>
      <c r="E2" s="233" t="s">
        <v>49</v>
      </c>
      <c r="F2" s="234"/>
      <c r="G2" s="234"/>
      <c r="H2" s="234"/>
      <c r="I2" s="234"/>
      <c r="J2" s="235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36" t="s">
        <v>45</v>
      </c>
      <c r="F3" s="237"/>
      <c r="G3" s="237"/>
      <c r="H3" s="237"/>
      <c r="I3" s="237"/>
      <c r="J3" s="238"/>
    </row>
    <row r="4" spans="1:15" ht="23.25" customHeight="1" x14ac:dyDescent="0.2">
      <c r="A4" s="76">
        <v>298</v>
      </c>
      <c r="B4" s="82" t="s">
        <v>47</v>
      </c>
      <c r="C4" s="83"/>
      <c r="D4" s="84" t="s">
        <v>43</v>
      </c>
      <c r="E4" s="216" t="s">
        <v>44</v>
      </c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42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0"/>
      <c r="E11" s="240"/>
      <c r="F11" s="240"/>
      <c r="G11" s="240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9"/>
      <c r="F15" s="239"/>
      <c r="G15" s="241"/>
      <c r="H15" s="241"/>
      <c r="I15" s="241" t="s">
        <v>29</v>
      </c>
      <c r="J15" s="242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4"/>
      <c r="F16" s="205"/>
      <c r="G16" s="204"/>
      <c r="H16" s="205"/>
      <c r="I16" s="204">
        <f>SUMIF(F53:F68,A16,I53:I68)+SUMIF(F53:F68,"PSU",I53:I68)</f>
        <v>0</v>
      </c>
      <c r="J16" s="206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4"/>
      <c r="F17" s="205"/>
      <c r="G17" s="204"/>
      <c r="H17" s="205"/>
      <c r="I17" s="204">
        <f>SUMIF(F53:F68,A17,I53:I68)</f>
        <v>0</v>
      </c>
      <c r="J17" s="206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4"/>
      <c r="F18" s="205"/>
      <c r="G18" s="204"/>
      <c r="H18" s="205"/>
      <c r="I18" s="204">
        <f>SUMIF(F53:F68,A18,I53:I68)</f>
        <v>0</v>
      </c>
      <c r="J18" s="206"/>
    </row>
    <row r="19" spans="1:10" ht="23.25" customHeight="1" x14ac:dyDescent="0.2">
      <c r="A19" s="139" t="s">
        <v>91</v>
      </c>
      <c r="B19" s="38" t="s">
        <v>27</v>
      </c>
      <c r="C19" s="62"/>
      <c r="D19" s="63"/>
      <c r="E19" s="204"/>
      <c r="F19" s="205"/>
      <c r="G19" s="204"/>
      <c r="H19" s="205"/>
      <c r="I19" s="204">
        <f>SUMIF(F53:F68,A19,I53:I68)</f>
        <v>0</v>
      </c>
      <c r="J19" s="206"/>
    </row>
    <row r="20" spans="1:10" ht="23.25" customHeight="1" x14ac:dyDescent="0.2">
      <c r="A20" s="139" t="s">
        <v>92</v>
      </c>
      <c r="B20" s="38" t="s">
        <v>28</v>
      </c>
      <c r="C20" s="62"/>
      <c r="D20" s="63"/>
      <c r="E20" s="204"/>
      <c r="F20" s="205"/>
      <c r="G20" s="204"/>
      <c r="H20" s="205"/>
      <c r="I20" s="204">
        <f>SUMIF(F53:F68,A20,I53:I68)</f>
        <v>0</v>
      </c>
      <c r="J20" s="206"/>
    </row>
    <row r="21" spans="1:10" ht="23.25" customHeight="1" x14ac:dyDescent="0.2">
      <c r="A21" s="2"/>
      <c r="B21" s="48" t="s">
        <v>29</v>
      </c>
      <c r="C21" s="64"/>
      <c r="D21" s="65"/>
      <c r="E21" s="207"/>
      <c r="F21" s="243"/>
      <c r="G21" s="207"/>
      <c r="H21" s="243"/>
      <c r="I21" s="207">
        <f>SUM(I16:J20)</f>
        <v>0</v>
      </c>
      <c r="J21" s="20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0">
        <f>A23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0">
        <f>A25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0">
        <f>ZakladDPHSniVypocet+ZakladDPHZaklVypocet</f>
        <v>0</v>
      </c>
      <c r="H28" s="210"/>
      <c r="I28" s="21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9">
        <f>A27</f>
        <v>0</v>
      </c>
      <c r="H29" s="209"/>
      <c r="I29" s="209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50</v>
      </c>
      <c r="C39" s="194"/>
      <c r="D39" s="194"/>
      <c r="E39" s="194"/>
      <c r="F39" s="99">
        <f>'01a 01a Pol'!AE210</f>
        <v>0</v>
      </c>
      <c r="G39" s="100">
        <f>'01a 01a Pol'!AF210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/>
      <c r="C40" s="195" t="s">
        <v>51</v>
      </c>
      <c r="D40" s="195"/>
      <c r="E40" s="195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43</v>
      </c>
      <c r="C41" s="195" t="s">
        <v>45</v>
      </c>
      <c r="D41" s="195"/>
      <c r="E41" s="195"/>
      <c r="F41" s="104">
        <f>'01a 01a Pol'!AE210</f>
        <v>0</v>
      </c>
      <c r="G41" s="105">
        <f>'01a 01a Pol'!AF210</f>
        <v>0</v>
      </c>
      <c r="H41" s="105">
        <f>(F41*SazbaDPH1/100)+(G41*SazbaDPH2/100)</f>
        <v>0</v>
      </c>
      <c r="I41" s="105">
        <f>F41+G41+H41</f>
        <v>0</v>
      </c>
      <c r="J41" s="106" t="str">
        <f>IF(_xlfn.SINGLE(CenaCelkemVypocet)=0,"",I41/_xlfn.SINGLE(CenaCelkemVypocet)*100)</f>
        <v/>
      </c>
    </row>
    <row r="42" spans="1:10" ht="25.5" hidden="1" customHeight="1" x14ac:dyDescent="0.2">
      <c r="A42" s="88">
        <v>3</v>
      </c>
      <c r="B42" s="107" t="s">
        <v>43</v>
      </c>
      <c r="C42" s="194" t="s">
        <v>44</v>
      </c>
      <c r="D42" s="194"/>
      <c r="E42" s="194"/>
      <c r="F42" s="108">
        <f>'01a 01a Pol'!AE210</f>
        <v>0</v>
      </c>
      <c r="G42" s="101">
        <f>'01a 01a Pol'!AF210</f>
        <v>0</v>
      </c>
      <c r="H42" s="101">
        <f>(F42*SazbaDPH1/100)+(G42*SazbaDPH2/100)</f>
        <v>0</v>
      </c>
      <c r="I42" s="101">
        <f>F42+G42+H42</f>
        <v>0</v>
      </c>
      <c r="J42" s="102" t="str">
        <f>IF(_xlfn.SINGLE(CenaCelkemVypocet)=0,"",I42/_xlfn.SINGLE(CenaCelkemVypocet)*100)</f>
        <v/>
      </c>
    </row>
    <row r="43" spans="1:10" ht="25.5" hidden="1" customHeight="1" x14ac:dyDescent="0.2">
      <c r="A43" s="88"/>
      <c r="B43" s="196" t="s">
        <v>52</v>
      </c>
      <c r="C43" s="197"/>
      <c r="D43" s="197"/>
      <c r="E43" s="198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0" t="s">
        <v>60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61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62</v>
      </c>
      <c r="C53" s="192" t="s">
        <v>63</v>
      </c>
      <c r="D53" s="193"/>
      <c r="E53" s="193"/>
      <c r="F53" s="135" t="s">
        <v>24</v>
      </c>
      <c r="G53" s="136"/>
      <c r="H53" s="136"/>
      <c r="I53" s="136">
        <f>'01a 01a Pol'!G8</f>
        <v>0</v>
      </c>
      <c r="J53" s="132" t="str">
        <f>IF(I69=0,"",I53/I69*100)</f>
        <v/>
      </c>
    </row>
    <row r="54" spans="1:10" ht="36.75" customHeight="1" x14ac:dyDescent="0.2">
      <c r="A54" s="123"/>
      <c r="B54" s="128" t="s">
        <v>64</v>
      </c>
      <c r="C54" s="192" t="s">
        <v>65</v>
      </c>
      <c r="D54" s="193"/>
      <c r="E54" s="193"/>
      <c r="F54" s="135" t="s">
        <v>24</v>
      </c>
      <c r="G54" s="136"/>
      <c r="H54" s="136"/>
      <c r="I54" s="136">
        <f>'01a 01a Pol'!G17</f>
        <v>0</v>
      </c>
      <c r="J54" s="132" t="str">
        <f>IF(I69=0,"",I54/I69*100)</f>
        <v/>
      </c>
    </row>
    <row r="55" spans="1:10" ht="36.75" customHeight="1" x14ac:dyDescent="0.2">
      <c r="A55" s="123"/>
      <c r="B55" s="128" t="s">
        <v>66</v>
      </c>
      <c r="C55" s="192" t="s">
        <v>67</v>
      </c>
      <c r="D55" s="193"/>
      <c r="E55" s="193"/>
      <c r="F55" s="135" t="s">
        <v>24</v>
      </c>
      <c r="G55" s="136"/>
      <c r="H55" s="136"/>
      <c r="I55" s="136">
        <f>'01a 01a Pol'!G31</f>
        <v>0</v>
      </c>
      <c r="J55" s="132" t="str">
        <f>IF(I69=0,"",I55/I69*100)</f>
        <v/>
      </c>
    </row>
    <row r="56" spans="1:10" ht="36.75" customHeight="1" x14ac:dyDescent="0.2">
      <c r="A56" s="123"/>
      <c r="B56" s="128" t="s">
        <v>68</v>
      </c>
      <c r="C56" s="192" t="s">
        <v>69</v>
      </c>
      <c r="D56" s="193"/>
      <c r="E56" s="193"/>
      <c r="F56" s="135" t="s">
        <v>24</v>
      </c>
      <c r="G56" s="136"/>
      <c r="H56" s="136"/>
      <c r="I56" s="136">
        <f>'01a 01a Pol'!G26</f>
        <v>0</v>
      </c>
      <c r="J56" s="132" t="str">
        <f>IF(I69=0,"",I56/I69*100)</f>
        <v/>
      </c>
    </row>
    <row r="57" spans="1:10" ht="36.75" customHeight="1" x14ac:dyDescent="0.2">
      <c r="A57" s="123"/>
      <c r="B57" s="128" t="s">
        <v>70</v>
      </c>
      <c r="C57" s="192" t="s">
        <v>71</v>
      </c>
      <c r="D57" s="193"/>
      <c r="E57" s="193"/>
      <c r="F57" s="135" t="s">
        <v>24</v>
      </c>
      <c r="G57" s="136"/>
      <c r="H57" s="136"/>
      <c r="I57" s="136">
        <f>'01a 01a Pol'!G34</f>
        <v>0</v>
      </c>
      <c r="J57" s="132" t="str">
        <f>IF(I69=0,"",I57/I69*100)</f>
        <v/>
      </c>
    </row>
    <row r="58" spans="1:10" ht="36.75" customHeight="1" x14ac:dyDescent="0.2">
      <c r="A58" s="123"/>
      <c r="B58" s="128" t="s">
        <v>72</v>
      </c>
      <c r="C58" s="192" t="s">
        <v>73</v>
      </c>
      <c r="D58" s="193"/>
      <c r="E58" s="193"/>
      <c r="F58" s="135" t="s">
        <v>24</v>
      </c>
      <c r="G58" s="136"/>
      <c r="H58" s="136"/>
      <c r="I58" s="136">
        <f>'01a 01a Pol'!G44</f>
        <v>0</v>
      </c>
      <c r="J58" s="132" t="str">
        <f>IF(I69=0,"",I58/I69*100)</f>
        <v/>
      </c>
    </row>
    <row r="59" spans="1:10" ht="36.75" customHeight="1" x14ac:dyDescent="0.2">
      <c r="A59" s="123"/>
      <c r="B59" s="128" t="s">
        <v>74</v>
      </c>
      <c r="C59" s="192" t="s">
        <v>75</v>
      </c>
      <c r="D59" s="193"/>
      <c r="E59" s="193"/>
      <c r="F59" s="135" t="s">
        <v>24</v>
      </c>
      <c r="G59" s="136"/>
      <c r="H59" s="136"/>
      <c r="I59" s="136">
        <f>'01a 01a Pol'!G92</f>
        <v>0</v>
      </c>
      <c r="J59" s="132" t="str">
        <f>IF(I69=0,"",I59/I69*100)</f>
        <v/>
      </c>
    </row>
    <row r="60" spans="1:10" ht="36.75" customHeight="1" x14ac:dyDescent="0.2">
      <c r="A60" s="123"/>
      <c r="B60" s="128" t="s">
        <v>76</v>
      </c>
      <c r="C60" s="192" t="s">
        <v>77</v>
      </c>
      <c r="D60" s="193"/>
      <c r="E60" s="193"/>
      <c r="F60" s="135" t="s">
        <v>24</v>
      </c>
      <c r="G60" s="136"/>
      <c r="H60" s="136"/>
      <c r="I60" s="136">
        <f>'01a 01a Pol'!G96</f>
        <v>0</v>
      </c>
      <c r="J60" s="132" t="str">
        <f>IF(I69=0,"",I60/I69*100)</f>
        <v/>
      </c>
    </row>
    <row r="61" spans="1:10" ht="36.75" customHeight="1" x14ac:dyDescent="0.2">
      <c r="A61" s="123"/>
      <c r="B61" s="128" t="s">
        <v>78</v>
      </c>
      <c r="C61" s="192" t="s">
        <v>79</v>
      </c>
      <c r="D61" s="193"/>
      <c r="E61" s="193"/>
      <c r="F61" s="135" t="s">
        <v>24</v>
      </c>
      <c r="G61" s="136"/>
      <c r="H61" s="136"/>
      <c r="I61" s="136">
        <f>'01a 01a Pol'!G100</f>
        <v>0</v>
      </c>
      <c r="J61" s="132" t="str">
        <f>IF(I69=0,"",I61/I69*100)</f>
        <v/>
      </c>
    </row>
    <row r="62" spans="1:10" ht="36.75" customHeight="1" x14ac:dyDescent="0.2">
      <c r="A62" s="123"/>
      <c r="B62" s="128" t="s">
        <v>80</v>
      </c>
      <c r="C62" s="192" t="s">
        <v>81</v>
      </c>
      <c r="D62" s="193"/>
      <c r="E62" s="193"/>
      <c r="F62" s="135" t="s">
        <v>24</v>
      </c>
      <c r="G62" s="136"/>
      <c r="H62" s="136"/>
      <c r="I62" s="136">
        <f>'01a 01a Pol'!G151+'01a 01a Pol'!G190</f>
        <v>0</v>
      </c>
      <c r="J62" s="132" t="str">
        <f>IF(I69=0,"",I62/I69*100)</f>
        <v/>
      </c>
    </row>
    <row r="63" spans="1:10" ht="36.75" customHeight="1" x14ac:dyDescent="0.2">
      <c r="A63" s="123"/>
      <c r="B63" s="128" t="s">
        <v>82</v>
      </c>
      <c r="C63" s="192" t="s">
        <v>83</v>
      </c>
      <c r="D63" s="193"/>
      <c r="E63" s="193"/>
      <c r="F63" s="135" t="s">
        <v>25</v>
      </c>
      <c r="G63" s="136"/>
      <c r="H63" s="136"/>
      <c r="I63" s="136">
        <f>'01a 01a Pol'!G49</f>
        <v>0</v>
      </c>
      <c r="J63" s="132" t="str">
        <f>IF(I69=0,"",I63/I69*100)</f>
        <v/>
      </c>
    </row>
    <row r="64" spans="1:10" ht="36.75" customHeight="1" x14ac:dyDescent="0.2">
      <c r="A64" s="123"/>
      <c r="B64" s="128" t="s">
        <v>84</v>
      </c>
      <c r="C64" s="192" t="s">
        <v>85</v>
      </c>
      <c r="D64" s="193"/>
      <c r="E64" s="193"/>
      <c r="F64" s="135" t="s">
        <v>25</v>
      </c>
      <c r="G64" s="136"/>
      <c r="H64" s="136"/>
      <c r="I64" s="136">
        <f>'01a 01a Pol'!G133+'01a 01a Pol'!G154</f>
        <v>0</v>
      </c>
      <c r="J64" s="132" t="str">
        <f>IF(I69=0,"",I64/I69*100)</f>
        <v/>
      </c>
    </row>
    <row r="65" spans="1:10" ht="36.75" customHeight="1" x14ac:dyDescent="0.2">
      <c r="A65" s="123"/>
      <c r="B65" s="128" t="s">
        <v>86</v>
      </c>
      <c r="C65" s="192" t="s">
        <v>87</v>
      </c>
      <c r="D65" s="193"/>
      <c r="E65" s="193"/>
      <c r="F65" s="135" t="s">
        <v>26</v>
      </c>
      <c r="G65" s="136"/>
      <c r="H65" s="136"/>
      <c r="I65" s="136">
        <f>'01a 01a Pol'!G188</f>
        <v>0</v>
      </c>
      <c r="J65" s="132" t="str">
        <f>IF(I69=0,"",I65/I69*100)</f>
        <v/>
      </c>
    </row>
    <row r="66" spans="1:10" ht="36.75" customHeight="1" x14ac:dyDescent="0.2">
      <c r="A66" s="123"/>
      <c r="B66" s="128" t="s">
        <v>88</v>
      </c>
      <c r="C66" s="192" t="s">
        <v>89</v>
      </c>
      <c r="D66" s="193"/>
      <c r="E66" s="193"/>
      <c r="F66" s="135" t="s">
        <v>90</v>
      </c>
      <c r="G66" s="136"/>
      <c r="H66" s="136"/>
      <c r="I66" s="136">
        <f>'01a 01a Pol'!G119</f>
        <v>0</v>
      </c>
      <c r="J66" s="132" t="str">
        <f>IF(I69=0,"",I66/I69*100)</f>
        <v/>
      </c>
    </row>
    <row r="67" spans="1:10" ht="36.75" customHeight="1" x14ac:dyDescent="0.2">
      <c r="A67" s="123"/>
      <c r="B67" s="128" t="s">
        <v>91</v>
      </c>
      <c r="C67" s="192" t="s">
        <v>27</v>
      </c>
      <c r="D67" s="193"/>
      <c r="E67" s="193"/>
      <c r="F67" s="135" t="s">
        <v>91</v>
      </c>
      <c r="G67" s="136"/>
      <c r="H67" s="136"/>
      <c r="I67" s="136">
        <f>'01a 01a Pol'!G193</f>
        <v>0</v>
      </c>
      <c r="J67" s="132" t="str">
        <f>IF(I69=0,"",I67/I69*100)</f>
        <v/>
      </c>
    </row>
    <row r="68" spans="1:10" ht="36.75" customHeight="1" x14ac:dyDescent="0.2">
      <c r="A68" s="123"/>
      <c r="B68" s="128" t="s">
        <v>92</v>
      </c>
      <c r="C68" s="192" t="s">
        <v>28</v>
      </c>
      <c r="D68" s="193"/>
      <c r="E68" s="193"/>
      <c r="F68" s="135" t="s">
        <v>92</v>
      </c>
      <c r="G68" s="136"/>
      <c r="H68" s="136"/>
      <c r="I68" s="136">
        <f>'01a 01a Pol'!G202</f>
        <v>0</v>
      </c>
      <c r="J68" s="132" t="str">
        <f>IF(I69=0,"",I68/I69*100)</f>
        <v/>
      </c>
    </row>
    <row r="69" spans="1:10" ht="25.5" customHeight="1" x14ac:dyDescent="0.2">
      <c r="A69" s="124"/>
      <c r="B69" s="129" t="s">
        <v>1</v>
      </c>
      <c r="C69" s="130"/>
      <c r="D69" s="131"/>
      <c r="E69" s="131"/>
      <c r="F69" s="137"/>
      <c r="G69" s="138"/>
      <c r="H69" s="138"/>
      <c r="I69" s="138">
        <f>SUM(I53:I68)</f>
        <v>0</v>
      </c>
      <c r="J69" s="133">
        <f>SUM(J53:J68)</f>
        <v>0</v>
      </c>
    </row>
    <row r="70" spans="1:10" x14ac:dyDescent="0.2">
      <c r="F70" s="87"/>
      <c r="G70" s="87"/>
      <c r="H70" s="87"/>
      <c r="I70" s="87"/>
      <c r="J70" s="134"/>
    </row>
    <row r="71" spans="1:10" x14ac:dyDescent="0.2">
      <c r="F71" s="87"/>
      <c r="G71" s="87"/>
      <c r="H71" s="87"/>
      <c r="I71" s="87"/>
      <c r="J71" s="134"/>
    </row>
    <row r="72" spans="1:10" x14ac:dyDescent="0.2">
      <c r="F72" s="87"/>
      <c r="G72" s="87"/>
      <c r="H72" s="87"/>
      <c r="I72" s="87"/>
      <c r="J72" s="134"/>
    </row>
  </sheetData>
  <sheetProtection algorithmName="SHA-512" hashValue="YuN2bX3DHaelv943ZW+VEyHNCP9QQOyV1Txa3pseqyGf7zsHhVfhOrWD5rsuCLuEAx6uI0H75qdAqXTnA6yEnA==" saltValue="ba+PSkePOqBwT3iMMpBxE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7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8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9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algorithmName="SHA-512" hashValue="5hNcJu3AvmxTVsBogInt0VnfEVu3+uEdN07rM0h7+iH+iSbwVwfqHrD5q3+f7EP/ltiPC3kVhs+3QQp3KUPQcw==" saltValue="Z7vZHzFP0kRRn67QsTpkL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850F-99F8-4FB1-94F1-DFC577C17676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93</v>
      </c>
      <c r="B1" s="254"/>
      <c r="C1" s="254"/>
      <c r="D1" s="254"/>
      <c r="E1" s="254"/>
      <c r="F1" s="254"/>
      <c r="G1" s="254"/>
      <c r="AG1" t="s">
        <v>94</v>
      </c>
    </row>
    <row r="2" spans="1:60" ht="24.95" customHeight="1" x14ac:dyDescent="0.2">
      <c r="A2" s="140" t="s">
        <v>7</v>
      </c>
      <c r="B2" s="49" t="s">
        <v>48</v>
      </c>
      <c r="C2" s="255" t="s">
        <v>49</v>
      </c>
      <c r="D2" s="256"/>
      <c r="E2" s="256"/>
      <c r="F2" s="256"/>
      <c r="G2" s="257"/>
      <c r="AG2" t="s">
        <v>95</v>
      </c>
    </row>
    <row r="3" spans="1:60" ht="24.95" customHeight="1" x14ac:dyDescent="0.2">
      <c r="A3" s="140" t="s">
        <v>8</v>
      </c>
      <c r="B3" s="49" t="s">
        <v>43</v>
      </c>
      <c r="C3" s="255" t="s">
        <v>45</v>
      </c>
      <c r="D3" s="256"/>
      <c r="E3" s="256"/>
      <c r="F3" s="256"/>
      <c r="G3" s="257"/>
      <c r="AC3" s="121" t="s">
        <v>95</v>
      </c>
      <c r="AG3" t="s">
        <v>96</v>
      </c>
    </row>
    <row r="4" spans="1:60" ht="24.95" customHeight="1" x14ac:dyDescent="0.2">
      <c r="A4" s="141" t="s">
        <v>9</v>
      </c>
      <c r="B4" s="142" t="s">
        <v>43</v>
      </c>
      <c r="C4" s="258" t="s">
        <v>44</v>
      </c>
      <c r="D4" s="259"/>
      <c r="E4" s="259"/>
      <c r="F4" s="259"/>
      <c r="G4" s="260"/>
      <c r="AG4" t="s">
        <v>97</v>
      </c>
    </row>
    <row r="5" spans="1:60" x14ac:dyDescent="0.2">
      <c r="D5" s="10"/>
    </row>
    <row r="6" spans="1:60" ht="38.25" x14ac:dyDescent="0.2">
      <c r="A6" s="144" t="s">
        <v>98</v>
      </c>
      <c r="B6" s="146" t="s">
        <v>99</v>
      </c>
      <c r="C6" s="146" t="s">
        <v>100</v>
      </c>
      <c r="D6" s="145" t="s">
        <v>101</v>
      </c>
      <c r="E6" s="144" t="s">
        <v>102</v>
      </c>
      <c r="F6" s="143" t="s">
        <v>103</v>
      </c>
      <c r="G6" s="144" t="s">
        <v>29</v>
      </c>
      <c r="H6" s="147" t="s">
        <v>30</v>
      </c>
      <c r="I6" s="147" t="s">
        <v>104</v>
      </c>
      <c r="J6" s="147" t="s">
        <v>31</v>
      </c>
      <c r="K6" s="147" t="s">
        <v>105</v>
      </c>
      <c r="L6" s="147" t="s">
        <v>106</v>
      </c>
      <c r="M6" s="147" t="s">
        <v>107</v>
      </c>
      <c r="N6" s="147" t="s">
        <v>108</v>
      </c>
      <c r="O6" s="147" t="s">
        <v>109</v>
      </c>
      <c r="P6" s="147" t="s">
        <v>110</v>
      </c>
      <c r="Q6" s="147" t="s">
        <v>111</v>
      </c>
      <c r="R6" s="147" t="s">
        <v>112</v>
      </c>
      <c r="S6" s="147" t="s">
        <v>113</v>
      </c>
      <c r="T6" s="147" t="s">
        <v>114</v>
      </c>
      <c r="U6" s="147" t="s">
        <v>115</v>
      </c>
      <c r="V6" s="147" t="s">
        <v>116</v>
      </c>
      <c r="W6" s="147" t="s">
        <v>117</v>
      </c>
      <c r="X6" s="147" t="s">
        <v>118</v>
      </c>
      <c r="Y6" s="147" t="s">
        <v>119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2" t="s">
        <v>120</v>
      </c>
      <c r="B8" s="163" t="s">
        <v>62</v>
      </c>
      <c r="C8" s="184" t="s">
        <v>63</v>
      </c>
      <c r="D8" s="164"/>
      <c r="E8" s="165"/>
      <c r="F8" s="166"/>
      <c r="G8" s="166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5"/>
      <c r="O8" s="165">
        <f>SUM(O9:O16)</f>
        <v>0</v>
      </c>
      <c r="P8" s="165"/>
      <c r="Q8" s="165">
        <f>SUM(Q9:Q16)</f>
        <v>0</v>
      </c>
      <c r="R8" s="166"/>
      <c r="S8" s="166"/>
      <c r="T8" s="167"/>
      <c r="U8" s="161"/>
      <c r="V8" s="161">
        <f>SUM(V9:V16)</f>
        <v>102.01</v>
      </c>
      <c r="W8" s="161"/>
      <c r="X8" s="161"/>
      <c r="Y8" s="161"/>
      <c r="AG8" t="s">
        <v>121</v>
      </c>
    </row>
    <row r="9" spans="1:60" outlineLevel="1" x14ac:dyDescent="0.2">
      <c r="A9" s="176">
        <v>1</v>
      </c>
      <c r="B9" s="177" t="s">
        <v>122</v>
      </c>
      <c r="C9" s="185" t="s">
        <v>123</v>
      </c>
      <c r="D9" s="178" t="s">
        <v>124</v>
      </c>
      <c r="E9" s="179">
        <v>91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125</v>
      </c>
      <c r="T9" s="182" t="s">
        <v>126</v>
      </c>
      <c r="U9" s="158">
        <v>0</v>
      </c>
      <c r="V9" s="158">
        <f>ROUND(E9*U9,2)</f>
        <v>0</v>
      </c>
      <c r="W9" s="158"/>
      <c r="X9" s="158" t="s">
        <v>127</v>
      </c>
      <c r="Y9" s="158" t="s">
        <v>128</v>
      </c>
      <c r="Z9" s="148"/>
      <c r="AA9" s="148"/>
      <c r="AB9" s="148"/>
      <c r="AC9" s="148"/>
      <c r="AD9" s="148"/>
      <c r="AE9" s="148"/>
      <c r="AF9" s="148"/>
      <c r="AG9" s="148" t="s">
        <v>129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69">
        <v>2</v>
      </c>
      <c r="B10" s="170" t="s">
        <v>130</v>
      </c>
      <c r="C10" s="186" t="s">
        <v>131</v>
      </c>
      <c r="D10" s="171" t="s">
        <v>124</v>
      </c>
      <c r="E10" s="172">
        <v>68</v>
      </c>
      <c r="F10" s="173"/>
      <c r="G10" s="174">
        <f>ROUND(E10*F10,2)</f>
        <v>0</v>
      </c>
      <c r="H10" s="173"/>
      <c r="I10" s="174">
        <f>ROUND(E10*H10,2)</f>
        <v>0</v>
      </c>
      <c r="J10" s="173"/>
      <c r="K10" s="174">
        <f>ROUND(E10*J10,2)</f>
        <v>0</v>
      </c>
      <c r="L10" s="174">
        <v>21</v>
      </c>
      <c r="M10" s="174">
        <f>G10*(1+L10/100)</f>
        <v>0</v>
      </c>
      <c r="N10" s="172">
        <v>0</v>
      </c>
      <c r="O10" s="172">
        <f>ROUND(E10*N10,2)</f>
        <v>0</v>
      </c>
      <c r="P10" s="172">
        <v>0</v>
      </c>
      <c r="Q10" s="172">
        <f>ROUND(E10*P10,2)</f>
        <v>0</v>
      </c>
      <c r="R10" s="174" t="s">
        <v>132</v>
      </c>
      <c r="S10" s="174" t="s">
        <v>133</v>
      </c>
      <c r="T10" s="175" t="s">
        <v>134</v>
      </c>
      <c r="U10" s="158">
        <v>1.1499999999999999</v>
      </c>
      <c r="V10" s="158">
        <f>ROUND(E10*U10,2)</f>
        <v>78.2</v>
      </c>
      <c r="W10" s="158"/>
      <c r="X10" s="158" t="s">
        <v>127</v>
      </c>
      <c r="Y10" s="158" t="s">
        <v>128</v>
      </c>
      <c r="Z10" s="148"/>
      <c r="AA10" s="148"/>
      <c r="AB10" s="148"/>
      <c r="AC10" s="148"/>
      <c r="AD10" s="148"/>
      <c r="AE10" s="148"/>
      <c r="AF10" s="148"/>
      <c r="AG10" s="148" t="s">
        <v>129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250" t="s">
        <v>135</v>
      </c>
      <c r="D11" s="251"/>
      <c r="E11" s="251"/>
      <c r="F11" s="251"/>
      <c r="G11" s="251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136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9">
        <v>3</v>
      </c>
      <c r="B12" s="170" t="s">
        <v>137</v>
      </c>
      <c r="C12" s="186" t="s">
        <v>138</v>
      </c>
      <c r="D12" s="171" t="s">
        <v>124</v>
      </c>
      <c r="E12" s="172">
        <v>15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4" t="s">
        <v>132</v>
      </c>
      <c r="S12" s="174" t="s">
        <v>133</v>
      </c>
      <c r="T12" s="175" t="s">
        <v>134</v>
      </c>
      <c r="U12" s="158">
        <v>1.587</v>
      </c>
      <c r="V12" s="158">
        <f>ROUND(E12*U12,2)</f>
        <v>23.81</v>
      </c>
      <c r="W12" s="158"/>
      <c r="X12" s="158" t="s">
        <v>127</v>
      </c>
      <c r="Y12" s="158" t="s">
        <v>128</v>
      </c>
      <c r="Z12" s="148"/>
      <c r="AA12" s="148"/>
      <c r="AB12" s="148"/>
      <c r="AC12" s="148"/>
      <c r="AD12" s="148"/>
      <c r="AE12" s="148"/>
      <c r="AF12" s="148"/>
      <c r="AG12" s="148" t="s">
        <v>129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2" x14ac:dyDescent="0.2">
      <c r="A13" s="155"/>
      <c r="B13" s="156"/>
      <c r="C13" s="250" t="s">
        <v>139</v>
      </c>
      <c r="D13" s="251"/>
      <c r="E13" s="251"/>
      <c r="F13" s="251"/>
      <c r="G13" s="251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136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83" t="str">
        <f>C13</f>
        <v>sypaninou z vhodných hornin tř. 1 - 4 nebo materiálem připraveným podél výkopu ve vzdálenosti do 3 m od jeho kraje, pro jakoukoliv hloubku výkopu a jakoukoliv míru zhutnění,</v>
      </c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6">
        <v>4</v>
      </c>
      <c r="B14" s="177" t="s">
        <v>140</v>
      </c>
      <c r="C14" s="185" t="s">
        <v>141</v>
      </c>
      <c r="D14" s="178" t="s">
        <v>124</v>
      </c>
      <c r="E14" s="179">
        <v>15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81"/>
      <c r="S14" s="181" t="s">
        <v>125</v>
      </c>
      <c r="T14" s="182" t="s">
        <v>126</v>
      </c>
      <c r="U14" s="158">
        <v>0</v>
      </c>
      <c r="V14" s="158">
        <f>ROUND(E14*U14,2)</f>
        <v>0</v>
      </c>
      <c r="W14" s="158"/>
      <c r="X14" s="158" t="s">
        <v>127</v>
      </c>
      <c r="Y14" s="158" t="s">
        <v>128</v>
      </c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6">
        <v>5</v>
      </c>
      <c r="B15" s="177" t="s">
        <v>142</v>
      </c>
      <c r="C15" s="185" t="s">
        <v>143</v>
      </c>
      <c r="D15" s="178" t="s">
        <v>144</v>
      </c>
      <c r="E15" s="179">
        <v>95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81"/>
      <c r="S15" s="181" t="s">
        <v>125</v>
      </c>
      <c r="T15" s="182" t="s">
        <v>126</v>
      </c>
      <c r="U15" s="158">
        <v>0</v>
      </c>
      <c r="V15" s="158">
        <f>ROUND(E15*U15,2)</f>
        <v>0</v>
      </c>
      <c r="W15" s="158"/>
      <c r="X15" s="158" t="s">
        <v>127</v>
      </c>
      <c r="Y15" s="158" t="s">
        <v>128</v>
      </c>
      <c r="Z15" s="148"/>
      <c r="AA15" s="148"/>
      <c r="AB15" s="148"/>
      <c r="AC15" s="148"/>
      <c r="AD15" s="148"/>
      <c r="AE15" s="148"/>
      <c r="AF15" s="148"/>
      <c r="AG15" s="148" t="s">
        <v>129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6">
        <v>6</v>
      </c>
      <c r="B16" s="177" t="s">
        <v>145</v>
      </c>
      <c r="C16" s="185" t="s">
        <v>146</v>
      </c>
      <c r="D16" s="178" t="s">
        <v>124</v>
      </c>
      <c r="E16" s="179">
        <v>23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81"/>
      <c r="S16" s="181" t="s">
        <v>125</v>
      </c>
      <c r="T16" s="182" t="s">
        <v>126</v>
      </c>
      <c r="U16" s="158">
        <v>0</v>
      </c>
      <c r="V16" s="158">
        <f>ROUND(E16*U16,2)</f>
        <v>0</v>
      </c>
      <c r="W16" s="158"/>
      <c r="X16" s="158" t="s">
        <v>127</v>
      </c>
      <c r="Y16" s="158" t="s">
        <v>128</v>
      </c>
      <c r="Z16" s="148"/>
      <c r="AA16" s="148"/>
      <c r="AB16" s="148"/>
      <c r="AC16" s="148"/>
      <c r="AD16" s="148"/>
      <c r="AE16" s="148"/>
      <c r="AF16" s="148"/>
      <c r="AG16" s="148" t="s">
        <v>129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2" t="s">
        <v>120</v>
      </c>
      <c r="B17" s="163" t="s">
        <v>64</v>
      </c>
      <c r="C17" s="184" t="s">
        <v>65</v>
      </c>
      <c r="D17" s="164"/>
      <c r="E17" s="165"/>
      <c r="F17" s="166"/>
      <c r="G17" s="166">
        <f>SUMIF(AG18:AG25,"&lt;&gt;NOR",G18:G25)</f>
        <v>0</v>
      </c>
      <c r="H17" s="166"/>
      <c r="I17" s="166">
        <f>SUM(I18:I25)</f>
        <v>0</v>
      </c>
      <c r="J17" s="166"/>
      <c r="K17" s="166">
        <f>SUM(K18:K25)</f>
        <v>0</v>
      </c>
      <c r="L17" s="166"/>
      <c r="M17" s="166">
        <f>SUM(M18:M25)</f>
        <v>0</v>
      </c>
      <c r="N17" s="165"/>
      <c r="O17" s="165">
        <f>SUM(O18:O25)</f>
        <v>8.65</v>
      </c>
      <c r="P17" s="165"/>
      <c r="Q17" s="165">
        <f>SUM(Q18:Q25)</f>
        <v>0</v>
      </c>
      <c r="R17" s="166"/>
      <c r="S17" s="166"/>
      <c r="T17" s="167"/>
      <c r="U17" s="161"/>
      <c r="V17" s="161">
        <f>SUM(V18:V25)</f>
        <v>45.85</v>
      </c>
      <c r="W17" s="161"/>
      <c r="X17" s="161"/>
      <c r="Y17" s="161"/>
      <c r="AG17" t="s">
        <v>121</v>
      </c>
    </row>
    <row r="18" spans="1:60" ht="22.5" outlineLevel="1" x14ac:dyDescent="0.2">
      <c r="A18" s="169">
        <v>7</v>
      </c>
      <c r="B18" s="170" t="s">
        <v>147</v>
      </c>
      <c r="C18" s="186" t="s">
        <v>148</v>
      </c>
      <c r="D18" s="171" t="s">
        <v>124</v>
      </c>
      <c r="E18" s="172">
        <v>11.352499999999999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2">
        <v>0.76182000000000005</v>
      </c>
      <c r="O18" s="172">
        <f>ROUND(E18*N18,2)</f>
        <v>8.65</v>
      </c>
      <c r="P18" s="172">
        <v>0</v>
      </c>
      <c r="Q18" s="172">
        <f>ROUND(E18*P18,2)</f>
        <v>0</v>
      </c>
      <c r="R18" s="174" t="s">
        <v>149</v>
      </c>
      <c r="S18" s="174" t="s">
        <v>133</v>
      </c>
      <c r="T18" s="175" t="s">
        <v>134</v>
      </c>
      <c r="U18" s="158">
        <v>4.0388799999999998</v>
      </c>
      <c r="V18" s="158">
        <f>ROUND(E18*U18,2)</f>
        <v>45.85</v>
      </c>
      <c r="W18" s="158"/>
      <c r="X18" s="158" t="s">
        <v>127</v>
      </c>
      <c r="Y18" s="158" t="s">
        <v>128</v>
      </c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250" t="s">
        <v>150</v>
      </c>
      <c r="D19" s="251"/>
      <c r="E19" s="251"/>
      <c r="F19" s="251"/>
      <c r="G19" s="251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136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7" t="s">
        <v>151</v>
      </c>
      <c r="D20" s="159"/>
      <c r="E20" s="160">
        <v>0.75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152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7" t="s">
        <v>153</v>
      </c>
      <c r="D21" s="159"/>
      <c r="E21" s="160">
        <v>0.70750000000000002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152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7" t="s">
        <v>154</v>
      </c>
      <c r="D22" s="159"/>
      <c r="E22" s="160">
        <v>0.76500000000000001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152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7" t="s">
        <v>155</v>
      </c>
      <c r="D23" s="159"/>
      <c r="E23" s="160">
        <v>2.4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152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7" t="s">
        <v>156</v>
      </c>
      <c r="D24" s="159"/>
      <c r="E24" s="160">
        <v>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152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187" t="s">
        <v>157</v>
      </c>
      <c r="D25" s="159"/>
      <c r="E25" s="160">
        <v>1.73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152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2" t="s">
        <v>120</v>
      </c>
      <c r="B26" s="163" t="s">
        <v>68</v>
      </c>
      <c r="C26" s="184" t="s">
        <v>69</v>
      </c>
      <c r="D26" s="164"/>
      <c r="E26" s="165"/>
      <c r="F26" s="166"/>
      <c r="G26" s="166">
        <f>SUMIF(AG27:AG30,"&lt;&gt;NOR",G27:G30)</f>
        <v>0</v>
      </c>
      <c r="H26" s="166"/>
      <c r="I26" s="166">
        <f>SUM(I27:I30)</f>
        <v>0</v>
      </c>
      <c r="J26" s="166"/>
      <c r="K26" s="166">
        <f>SUM(K27:K30)</f>
        <v>0</v>
      </c>
      <c r="L26" s="166"/>
      <c r="M26" s="166">
        <f>SUM(M27:M30)</f>
        <v>0</v>
      </c>
      <c r="N26" s="165"/>
      <c r="O26" s="165">
        <f>SUM(O27:O30)</f>
        <v>7.0000000000000007E-2</v>
      </c>
      <c r="P26" s="165"/>
      <c r="Q26" s="165">
        <f>SUM(Q27:Q30)</f>
        <v>0</v>
      </c>
      <c r="R26" s="166"/>
      <c r="S26" s="166"/>
      <c r="T26" s="167"/>
      <c r="U26" s="161"/>
      <c r="V26" s="161">
        <f>SUM(V27:V30)</f>
        <v>5.12</v>
      </c>
      <c r="W26" s="161"/>
      <c r="X26" s="161"/>
      <c r="Y26" s="161"/>
      <c r="AG26" t="s">
        <v>121</v>
      </c>
    </row>
    <row r="27" spans="1:60" ht="33.75" outlineLevel="1" x14ac:dyDescent="0.2">
      <c r="A27" s="169">
        <v>8</v>
      </c>
      <c r="B27" s="170" t="s">
        <v>158</v>
      </c>
      <c r="C27" s="186" t="s">
        <v>159</v>
      </c>
      <c r="D27" s="171" t="s">
        <v>144</v>
      </c>
      <c r="E27" s="172">
        <v>4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2">
        <v>1.8460000000000001E-2</v>
      </c>
      <c r="O27" s="172">
        <f>ROUND(E27*N27,2)</f>
        <v>7.0000000000000007E-2</v>
      </c>
      <c r="P27" s="172">
        <v>0</v>
      </c>
      <c r="Q27" s="172">
        <f>ROUND(E27*P27,2)</f>
        <v>0</v>
      </c>
      <c r="R27" s="174" t="s">
        <v>160</v>
      </c>
      <c r="S27" s="174" t="s">
        <v>133</v>
      </c>
      <c r="T27" s="175" t="s">
        <v>126</v>
      </c>
      <c r="U27" s="158">
        <v>1</v>
      </c>
      <c r="V27" s="158">
        <f>ROUND(E27*U27,2)</f>
        <v>4</v>
      </c>
      <c r="W27" s="158"/>
      <c r="X27" s="158" t="s">
        <v>127</v>
      </c>
      <c r="Y27" s="158" t="s">
        <v>128</v>
      </c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48" t="s">
        <v>161</v>
      </c>
      <c r="D28" s="249"/>
      <c r="E28" s="249"/>
      <c r="F28" s="249"/>
      <c r="G28" s="249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162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7" t="s">
        <v>163</v>
      </c>
      <c r="D29" s="159"/>
      <c r="E29" s="160">
        <v>4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152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6">
        <v>9</v>
      </c>
      <c r="B30" s="177" t="s">
        <v>164</v>
      </c>
      <c r="C30" s="185" t="s">
        <v>165</v>
      </c>
      <c r="D30" s="178" t="s">
        <v>144</v>
      </c>
      <c r="E30" s="179">
        <v>4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81" t="s">
        <v>160</v>
      </c>
      <c r="S30" s="181" t="s">
        <v>133</v>
      </c>
      <c r="T30" s="182" t="s">
        <v>134</v>
      </c>
      <c r="U30" s="158">
        <v>0.28000000000000003</v>
      </c>
      <c r="V30" s="158">
        <f>ROUND(E30*U30,2)</f>
        <v>1.1200000000000001</v>
      </c>
      <c r="W30" s="158"/>
      <c r="X30" s="158" t="s">
        <v>127</v>
      </c>
      <c r="Y30" s="158" t="s">
        <v>128</v>
      </c>
      <c r="Z30" s="148"/>
      <c r="AA30" s="148"/>
      <c r="AB30" s="148"/>
      <c r="AC30" s="148"/>
      <c r="AD30" s="148"/>
      <c r="AE30" s="148"/>
      <c r="AF30" s="148"/>
      <c r="AG30" s="148" t="s">
        <v>129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2" t="s">
        <v>120</v>
      </c>
      <c r="B31" s="163" t="s">
        <v>66</v>
      </c>
      <c r="C31" s="184" t="s">
        <v>67</v>
      </c>
      <c r="D31" s="164"/>
      <c r="E31" s="165"/>
      <c r="F31" s="166"/>
      <c r="G31" s="166">
        <f>SUMIF(AG32:AG33,"&lt;&gt;NOR",G32:G33)</f>
        <v>0</v>
      </c>
      <c r="H31" s="166"/>
      <c r="I31" s="166">
        <f>SUM(I32:I33)</f>
        <v>0</v>
      </c>
      <c r="J31" s="166"/>
      <c r="K31" s="166">
        <f>SUM(K32:K33)</f>
        <v>0</v>
      </c>
      <c r="L31" s="166"/>
      <c r="M31" s="166">
        <f>SUM(M32:M33)</f>
        <v>0</v>
      </c>
      <c r="N31" s="165"/>
      <c r="O31" s="165">
        <f>SUM(O32:O33)</f>
        <v>15.13</v>
      </c>
      <c r="P31" s="165"/>
      <c r="Q31" s="165">
        <f>SUM(Q32:Q33)</f>
        <v>0</v>
      </c>
      <c r="R31" s="166"/>
      <c r="S31" s="166"/>
      <c r="T31" s="167"/>
      <c r="U31" s="161"/>
      <c r="V31" s="161">
        <f>SUM(V32:V33)</f>
        <v>13.56</v>
      </c>
      <c r="W31" s="161"/>
      <c r="X31" s="161"/>
      <c r="Y31" s="161"/>
      <c r="AG31" t="s">
        <v>121</v>
      </c>
    </row>
    <row r="32" spans="1:60" outlineLevel="1" x14ac:dyDescent="0.2">
      <c r="A32" s="169">
        <v>10</v>
      </c>
      <c r="B32" s="170" t="s">
        <v>166</v>
      </c>
      <c r="C32" s="186" t="s">
        <v>167</v>
      </c>
      <c r="D32" s="171" t="s">
        <v>124</v>
      </c>
      <c r="E32" s="172">
        <v>8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2">
        <v>1.8907700000000001</v>
      </c>
      <c r="O32" s="172">
        <f>ROUND(E32*N32,2)</f>
        <v>15.13</v>
      </c>
      <c r="P32" s="172">
        <v>0</v>
      </c>
      <c r="Q32" s="172">
        <f>ROUND(E32*P32,2)</f>
        <v>0</v>
      </c>
      <c r="R32" s="174" t="s">
        <v>168</v>
      </c>
      <c r="S32" s="174" t="s">
        <v>133</v>
      </c>
      <c r="T32" s="175" t="s">
        <v>126</v>
      </c>
      <c r="U32" s="158">
        <v>1.6950000000000001</v>
      </c>
      <c r="V32" s="158">
        <f>ROUND(E32*U32,2)</f>
        <v>13.56</v>
      </c>
      <c r="W32" s="158"/>
      <c r="X32" s="158" t="s">
        <v>127</v>
      </c>
      <c r="Y32" s="158" t="s">
        <v>128</v>
      </c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50" t="s">
        <v>169</v>
      </c>
      <c r="D33" s="251"/>
      <c r="E33" s="251"/>
      <c r="F33" s="251"/>
      <c r="G33" s="251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136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2" t="s">
        <v>120</v>
      </c>
      <c r="B34" s="163" t="s">
        <v>70</v>
      </c>
      <c r="C34" s="184" t="s">
        <v>71</v>
      </c>
      <c r="D34" s="164"/>
      <c r="E34" s="165"/>
      <c r="F34" s="166"/>
      <c r="G34" s="166">
        <f>SUMIF(AG35:AG43,"&lt;&gt;NOR",G35:G43)</f>
        <v>0</v>
      </c>
      <c r="H34" s="166"/>
      <c r="I34" s="166">
        <f>SUM(I35:I43)</f>
        <v>0</v>
      </c>
      <c r="J34" s="166"/>
      <c r="K34" s="166">
        <f>SUM(K35:K43)</f>
        <v>0</v>
      </c>
      <c r="L34" s="166"/>
      <c r="M34" s="166">
        <f>SUM(M35:M43)</f>
        <v>0</v>
      </c>
      <c r="N34" s="165"/>
      <c r="O34" s="165">
        <f>SUM(O35:O43)</f>
        <v>0.56999999999999995</v>
      </c>
      <c r="P34" s="165"/>
      <c r="Q34" s="165">
        <f>SUM(Q35:Q43)</f>
        <v>0</v>
      </c>
      <c r="R34" s="166"/>
      <c r="S34" s="166"/>
      <c r="T34" s="167"/>
      <c r="U34" s="161"/>
      <c r="V34" s="161">
        <f>SUM(V35:V43)</f>
        <v>20.090000000000003</v>
      </c>
      <c r="W34" s="161"/>
      <c r="X34" s="161"/>
      <c r="Y34" s="161"/>
      <c r="AG34" t="s">
        <v>121</v>
      </c>
    </row>
    <row r="35" spans="1:60" ht="22.5" outlineLevel="1" x14ac:dyDescent="0.2">
      <c r="A35" s="176">
        <v>11</v>
      </c>
      <c r="B35" s="177" t="s">
        <v>170</v>
      </c>
      <c r="C35" s="185" t="s">
        <v>171</v>
      </c>
      <c r="D35" s="178" t="s">
        <v>144</v>
      </c>
      <c r="E35" s="179">
        <v>11.353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79">
        <v>3.6700000000000001E-3</v>
      </c>
      <c r="O35" s="179">
        <f>ROUND(E35*N35,2)</f>
        <v>0.04</v>
      </c>
      <c r="P35" s="179">
        <v>0</v>
      </c>
      <c r="Q35" s="179">
        <f>ROUND(E35*P35,2)</f>
        <v>0</v>
      </c>
      <c r="R35" s="181" t="s">
        <v>160</v>
      </c>
      <c r="S35" s="181" t="s">
        <v>133</v>
      </c>
      <c r="T35" s="182" t="s">
        <v>134</v>
      </c>
      <c r="U35" s="158">
        <v>0.36199999999999999</v>
      </c>
      <c r="V35" s="158">
        <f>ROUND(E35*U35,2)</f>
        <v>4.1100000000000003</v>
      </c>
      <c r="W35" s="158"/>
      <c r="X35" s="158" t="s">
        <v>127</v>
      </c>
      <c r="Y35" s="158" t="s">
        <v>128</v>
      </c>
      <c r="Z35" s="148"/>
      <c r="AA35" s="148"/>
      <c r="AB35" s="148"/>
      <c r="AC35" s="148"/>
      <c r="AD35" s="148"/>
      <c r="AE35" s="148"/>
      <c r="AF35" s="148"/>
      <c r="AG35" s="148" t="s">
        <v>129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9">
        <v>12</v>
      </c>
      <c r="B36" s="170" t="s">
        <v>172</v>
      </c>
      <c r="C36" s="186" t="s">
        <v>173</v>
      </c>
      <c r="D36" s="171" t="s">
        <v>174</v>
      </c>
      <c r="E36" s="172">
        <v>12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2">
        <v>3.6119999999999999E-2</v>
      </c>
      <c r="O36" s="172">
        <f>ROUND(E36*N36,2)</f>
        <v>0.43</v>
      </c>
      <c r="P36" s="172">
        <v>0</v>
      </c>
      <c r="Q36" s="172">
        <f>ROUND(E36*P36,2)</f>
        <v>0</v>
      </c>
      <c r="R36" s="174" t="s">
        <v>149</v>
      </c>
      <c r="S36" s="174" t="s">
        <v>133</v>
      </c>
      <c r="T36" s="175" t="s">
        <v>134</v>
      </c>
      <c r="U36" s="158">
        <v>0.88292999999999999</v>
      </c>
      <c r="V36" s="158">
        <f>ROUND(E36*U36,2)</f>
        <v>10.6</v>
      </c>
      <c r="W36" s="158"/>
      <c r="X36" s="158" t="s">
        <v>127</v>
      </c>
      <c r="Y36" s="158" t="s">
        <v>128</v>
      </c>
      <c r="Z36" s="148"/>
      <c r="AA36" s="148"/>
      <c r="AB36" s="148"/>
      <c r="AC36" s="148"/>
      <c r="AD36" s="148"/>
      <c r="AE36" s="148"/>
      <c r="AF36" s="148"/>
      <c r="AG36" s="148" t="s">
        <v>129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250" t="s">
        <v>175</v>
      </c>
      <c r="D37" s="251"/>
      <c r="E37" s="251"/>
      <c r="F37" s="251"/>
      <c r="G37" s="251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136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83" t="str">
        <f>C37</f>
        <v>jakoukoliv maltou, z pomocného pracovního lešení o výšce podlahy do 1900 mm a pro zatížení do 1,5 kPa,</v>
      </c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9">
        <v>13</v>
      </c>
      <c r="B38" s="170" t="s">
        <v>176</v>
      </c>
      <c r="C38" s="186" t="s">
        <v>177</v>
      </c>
      <c r="D38" s="171" t="s">
        <v>178</v>
      </c>
      <c r="E38" s="172">
        <v>13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2">
        <v>1.4999999999999999E-4</v>
      </c>
      <c r="O38" s="172">
        <f>ROUND(E38*N38,2)</f>
        <v>0</v>
      </c>
      <c r="P38" s="172">
        <v>0</v>
      </c>
      <c r="Q38" s="172">
        <f>ROUND(E38*P38,2)</f>
        <v>0</v>
      </c>
      <c r="R38" s="174" t="s">
        <v>160</v>
      </c>
      <c r="S38" s="174" t="s">
        <v>133</v>
      </c>
      <c r="T38" s="175" t="s">
        <v>126</v>
      </c>
      <c r="U38" s="158">
        <v>0.05</v>
      </c>
      <c r="V38" s="158">
        <f>ROUND(E38*U38,2)</f>
        <v>0.65</v>
      </c>
      <c r="W38" s="158"/>
      <c r="X38" s="158" t="s">
        <v>127</v>
      </c>
      <c r="Y38" s="158" t="s">
        <v>128</v>
      </c>
      <c r="Z38" s="148"/>
      <c r="AA38" s="148"/>
      <c r="AB38" s="148"/>
      <c r="AC38" s="148"/>
      <c r="AD38" s="148"/>
      <c r="AE38" s="148"/>
      <c r="AF38" s="148"/>
      <c r="AG38" s="148" t="s">
        <v>129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250" t="s">
        <v>179</v>
      </c>
      <c r="D39" s="251"/>
      <c r="E39" s="251"/>
      <c r="F39" s="251"/>
      <c r="G39" s="251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136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6">
        <v>14</v>
      </c>
      <c r="B40" s="177" t="s">
        <v>180</v>
      </c>
      <c r="C40" s="185" t="s">
        <v>181</v>
      </c>
      <c r="D40" s="178" t="s">
        <v>178</v>
      </c>
      <c r="E40" s="179">
        <v>26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79">
        <v>3.7100000000000002E-3</v>
      </c>
      <c r="O40" s="179">
        <f>ROUND(E40*N40,2)</f>
        <v>0.1</v>
      </c>
      <c r="P40" s="179">
        <v>0</v>
      </c>
      <c r="Q40" s="179">
        <f>ROUND(E40*P40,2)</f>
        <v>0</v>
      </c>
      <c r="R40" s="181" t="s">
        <v>149</v>
      </c>
      <c r="S40" s="181" t="s">
        <v>133</v>
      </c>
      <c r="T40" s="182" t="s">
        <v>134</v>
      </c>
      <c r="U40" s="158">
        <v>0.18179999999999999</v>
      </c>
      <c r="V40" s="158">
        <f>ROUND(E40*U40,2)</f>
        <v>4.7300000000000004</v>
      </c>
      <c r="W40" s="158"/>
      <c r="X40" s="158" t="s">
        <v>127</v>
      </c>
      <c r="Y40" s="158" t="s">
        <v>128</v>
      </c>
      <c r="Z40" s="148"/>
      <c r="AA40" s="148"/>
      <c r="AB40" s="148"/>
      <c r="AC40" s="148"/>
      <c r="AD40" s="148"/>
      <c r="AE40" s="148"/>
      <c r="AF40" s="148"/>
      <c r="AG40" s="148" t="s">
        <v>129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9">
        <v>15</v>
      </c>
      <c r="B41" s="170" t="s">
        <v>182</v>
      </c>
      <c r="C41" s="186" t="s">
        <v>183</v>
      </c>
      <c r="D41" s="171"/>
      <c r="E41" s="172">
        <v>558.23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4"/>
      <c r="S41" s="174" t="s">
        <v>125</v>
      </c>
      <c r="T41" s="175" t="s">
        <v>126</v>
      </c>
      <c r="U41" s="158">
        <v>0</v>
      </c>
      <c r="V41" s="158">
        <f>ROUND(E41*U41,2)</f>
        <v>0</v>
      </c>
      <c r="W41" s="158"/>
      <c r="X41" s="158" t="s">
        <v>127</v>
      </c>
      <c r="Y41" s="158" t="s">
        <v>128</v>
      </c>
      <c r="Z41" s="148"/>
      <c r="AA41" s="148"/>
      <c r="AB41" s="148"/>
      <c r="AC41" s="148"/>
      <c r="AD41" s="148"/>
      <c r="AE41" s="148"/>
      <c r="AF41" s="148"/>
      <c r="AG41" s="148" t="s">
        <v>129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7" t="s">
        <v>184</v>
      </c>
      <c r="D42" s="159"/>
      <c r="E42" s="160">
        <v>480.09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152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7" t="s">
        <v>185</v>
      </c>
      <c r="D43" s="159"/>
      <c r="E43" s="160">
        <v>78.14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152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2" t="s">
        <v>120</v>
      </c>
      <c r="B44" s="163" t="s">
        <v>72</v>
      </c>
      <c r="C44" s="184" t="s">
        <v>73</v>
      </c>
      <c r="D44" s="164"/>
      <c r="E44" s="165"/>
      <c r="F44" s="166"/>
      <c r="G44" s="166">
        <f>SUMIF(AG45:AG48,"&lt;&gt;NOR",G45:G48)</f>
        <v>0</v>
      </c>
      <c r="H44" s="166"/>
      <c r="I44" s="166">
        <f>SUM(I45:I48)</f>
        <v>0</v>
      </c>
      <c r="J44" s="166"/>
      <c r="K44" s="166">
        <f>SUM(K45:K48)</f>
        <v>0</v>
      </c>
      <c r="L44" s="166"/>
      <c r="M44" s="166">
        <f>SUM(M45:M48)</f>
        <v>0</v>
      </c>
      <c r="N44" s="165"/>
      <c r="O44" s="165">
        <f>SUM(O45:O48)</f>
        <v>0</v>
      </c>
      <c r="P44" s="165"/>
      <c r="Q44" s="165">
        <f>SUM(Q45:Q48)</f>
        <v>0</v>
      </c>
      <c r="R44" s="166"/>
      <c r="S44" s="166"/>
      <c r="T44" s="167"/>
      <c r="U44" s="161"/>
      <c r="V44" s="161">
        <f>SUM(V45:V48)</f>
        <v>6.55</v>
      </c>
      <c r="W44" s="161"/>
      <c r="X44" s="161"/>
      <c r="Y44" s="161"/>
      <c r="AG44" t="s">
        <v>121</v>
      </c>
    </row>
    <row r="45" spans="1:60" ht="22.5" outlineLevel="1" x14ac:dyDescent="0.2">
      <c r="A45" s="176">
        <v>16</v>
      </c>
      <c r="B45" s="177" t="s">
        <v>186</v>
      </c>
      <c r="C45" s="185" t="s">
        <v>187</v>
      </c>
      <c r="D45" s="178" t="s">
        <v>188</v>
      </c>
      <c r="E45" s="179">
        <v>3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81"/>
      <c r="S45" s="181" t="s">
        <v>125</v>
      </c>
      <c r="T45" s="182" t="s">
        <v>126</v>
      </c>
      <c r="U45" s="158">
        <v>0</v>
      </c>
      <c r="V45" s="158">
        <f>ROUND(E45*U45,2)</f>
        <v>0</v>
      </c>
      <c r="W45" s="158"/>
      <c r="X45" s="158" t="s">
        <v>127</v>
      </c>
      <c r="Y45" s="158" t="s">
        <v>128</v>
      </c>
      <c r="Z45" s="148"/>
      <c r="AA45" s="148"/>
      <c r="AB45" s="148"/>
      <c r="AC45" s="148"/>
      <c r="AD45" s="148"/>
      <c r="AE45" s="148"/>
      <c r="AF45" s="148"/>
      <c r="AG45" s="148" t="s">
        <v>129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6">
        <v>17</v>
      </c>
      <c r="B46" s="177" t="s">
        <v>189</v>
      </c>
      <c r="C46" s="185" t="s">
        <v>190</v>
      </c>
      <c r="D46" s="178" t="s">
        <v>188</v>
      </c>
      <c r="E46" s="179">
        <v>1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79">
        <v>0</v>
      </c>
      <c r="O46" s="179">
        <f>ROUND(E46*N46,2)</f>
        <v>0</v>
      </c>
      <c r="P46" s="179">
        <v>0</v>
      </c>
      <c r="Q46" s="179">
        <f>ROUND(E46*P46,2)</f>
        <v>0</v>
      </c>
      <c r="R46" s="181"/>
      <c r="S46" s="181" t="s">
        <v>125</v>
      </c>
      <c r="T46" s="182" t="s">
        <v>126</v>
      </c>
      <c r="U46" s="158">
        <v>0</v>
      </c>
      <c r="V46" s="158">
        <f>ROUND(E46*U46,2)</f>
        <v>0</v>
      </c>
      <c r="W46" s="158"/>
      <c r="X46" s="158" t="s">
        <v>127</v>
      </c>
      <c r="Y46" s="158" t="s">
        <v>128</v>
      </c>
      <c r="Z46" s="148"/>
      <c r="AA46" s="148"/>
      <c r="AB46" s="148"/>
      <c r="AC46" s="148"/>
      <c r="AD46" s="148"/>
      <c r="AE46" s="148"/>
      <c r="AF46" s="148"/>
      <c r="AG46" s="148" t="s">
        <v>129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6">
        <v>18</v>
      </c>
      <c r="B47" s="177" t="s">
        <v>191</v>
      </c>
      <c r="C47" s="185" t="s">
        <v>192</v>
      </c>
      <c r="D47" s="178" t="s">
        <v>193</v>
      </c>
      <c r="E47" s="179">
        <v>1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81"/>
      <c r="S47" s="181" t="s">
        <v>125</v>
      </c>
      <c r="T47" s="182" t="s">
        <v>126</v>
      </c>
      <c r="U47" s="158">
        <v>0</v>
      </c>
      <c r="V47" s="158">
        <f>ROUND(E47*U47,2)</f>
        <v>0</v>
      </c>
      <c r="W47" s="158"/>
      <c r="X47" s="158" t="s">
        <v>127</v>
      </c>
      <c r="Y47" s="158" t="s">
        <v>128</v>
      </c>
      <c r="Z47" s="148"/>
      <c r="AA47" s="148"/>
      <c r="AB47" s="148"/>
      <c r="AC47" s="148"/>
      <c r="AD47" s="148"/>
      <c r="AE47" s="148"/>
      <c r="AF47" s="148"/>
      <c r="AG47" s="148" t="s">
        <v>129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6">
        <v>19</v>
      </c>
      <c r="B48" s="177" t="s">
        <v>194</v>
      </c>
      <c r="C48" s="185" t="s">
        <v>195</v>
      </c>
      <c r="D48" s="178" t="s">
        <v>178</v>
      </c>
      <c r="E48" s="179">
        <v>111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79">
        <v>0</v>
      </c>
      <c r="O48" s="179">
        <f>ROUND(E48*N48,2)</f>
        <v>0</v>
      </c>
      <c r="P48" s="179">
        <v>0</v>
      </c>
      <c r="Q48" s="179">
        <f>ROUND(E48*P48,2)</f>
        <v>0</v>
      </c>
      <c r="R48" s="181" t="s">
        <v>196</v>
      </c>
      <c r="S48" s="181" t="s">
        <v>133</v>
      </c>
      <c r="T48" s="182" t="s">
        <v>134</v>
      </c>
      <c r="U48" s="158">
        <v>5.8999999999999997E-2</v>
      </c>
      <c r="V48" s="158">
        <f>ROUND(E48*U48,2)</f>
        <v>6.55</v>
      </c>
      <c r="W48" s="158"/>
      <c r="X48" s="158" t="s">
        <v>127</v>
      </c>
      <c r="Y48" s="158" t="s">
        <v>128</v>
      </c>
      <c r="Z48" s="148"/>
      <c r="AA48" s="148"/>
      <c r="AB48" s="148"/>
      <c r="AC48" s="148"/>
      <c r="AD48" s="148"/>
      <c r="AE48" s="148"/>
      <c r="AF48" s="148"/>
      <c r="AG48" s="148" t="s">
        <v>129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2" t="s">
        <v>120</v>
      </c>
      <c r="B49" s="163" t="s">
        <v>82</v>
      </c>
      <c r="C49" s="184" t="s">
        <v>83</v>
      </c>
      <c r="D49" s="164"/>
      <c r="E49" s="165"/>
      <c r="F49" s="166"/>
      <c r="G49" s="166">
        <f>SUMIF(AG50:AG91,"&lt;&gt;NOR",G50:G91)</f>
        <v>0</v>
      </c>
      <c r="H49" s="166"/>
      <c r="I49" s="166">
        <f>SUM(I50:I91)</f>
        <v>0</v>
      </c>
      <c r="J49" s="166"/>
      <c r="K49" s="166">
        <f>SUM(K50:K91)</f>
        <v>0</v>
      </c>
      <c r="L49" s="166"/>
      <c r="M49" s="166">
        <f>SUM(M50:M91)</f>
        <v>0</v>
      </c>
      <c r="N49" s="165"/>
      <c r="O49" s="165">
        <f>SUM(O50:O91)</f>
        <v>0.08</v>
      </c>
      <c r="P49" s="165"/>
      <c r="Q49" s="165">
        <f>SUM(Q50:Q91)</f>
        <v>0.26</v>
      </c>
      <c r="R49" s="166"/>
      <c r="S49" s="166"/>
      <c r="T49" s="167"/>
      <c r="U49" s="161"/>
      <c r="V49" s="161">
        <f>SUM(V50:V91)</f>
        <v>18.55</v>
      </c>
      <c r="W49" s="161"/>
      <c r="X49" s="161"/>
      <c r="Y49" s="161"/>
      <c r="AG49" t="s">
        <v>121</v>
      </c>
    </row>
    <row r="50" spans="1:60" outlineLevel="1" x14ac:dyDescent="0.2">
      <c r="A50" s="169">
        <v>20</v>
      </c>
      <c r="B50" s="170" t="s">
        <v>197</v>
      </c>
      <c r="C50" s="186" t="s">
        <v>198</v>
      </c>
      <c r="D50" s="171"/>
      <c r="E50" s="172">
        <v>1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4"/>
      <c r="S50" s="174" t="s">
        <v>125</v>
      </c>
      <c r="T50" s="175" t="s">
        <v>126</v>
      </c>
      <c r="U50" s="158">
        <v>0</v>
      </c>
      <c r="V50" s="158">
        <f>ROUND(E50*U50,2)</f>
        <v>0</v>
      </c>
      <c r="W50" s="158"/>
      <c r="X50" s="158" t="s">
        <v>127</v>
      </c>
      <c r="Y50" s="158" t="s">
        <v>128</v>
      </c>
      <c r="Z50" s="148"/>
      <c r="AA50" s="148"/>
      <c r="AB50" s="148"/>
      <c r="AC50" s="148"/>
      <c r="AD50" s="148"/>
      <c r="AE50" s="148"/>
      <c r="AF50" s="148"/>
      <c r="AG50" s="148" t="s">
        <v>129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7" t="s">
        <v>199</v>
      </c>
      <c r="D51" s="159"/>
      <c r="E51" s="160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152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7" t="s">
        <v>200</v>
      </c>
      <c r="D52" s="159"/>
      <c r="E52" s="160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152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7" t="s">
        <v>201</v>
      </c>
      <c r="D53" s="159"/>
      <c r="E53" s="160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152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7" t="s">
        <v>202</v>
      </c>
      <c r="D54" s="159"/>
      <c r="E54" s="160">
        <v>1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152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187" t="s">
        <v>203</v>
      </c>
      <c r="D55" s="159"/>
      <c r="E55" s="160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152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187" t="s">
        <v>204</v>
      </c>
      <c r="D56" s="159"/>
      <c r="E56" s="160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152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187" t="s">
        <v>205</v>
      </c>
      <c r="D57" s="159"/>
      <c r="E57" s="160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152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7" t="s">
        <v>206</v>
      </c>
      <c r="D58" s="159"/>
      <c r="E58" s="160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152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187" t="s">
        <v>207</v>
      </c>
      <c r="D59" s="159"/>
      <c r="E59" s="160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152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187" t="s">
        <v>208</v>
      </c>
      <c r="D60" s="159"/>
      <c r="E60" s="160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152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7" t="s">
        <v>209</v>
      </c>
      <c r="D61" s="159"/>
      <c r="E61" s="160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152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7" t="s">
        <v>210</v>
      </c>
      <c r="D62" s="159"/>
      <c r="E62" s="160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152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6">
        <v>21</v>
      </c>
      <c r="B63" s="177" t="s">
        <v>211</v>
      </c>
      <c r="C63" s="185" t="s">
        <v>212</v>
      </c>
      <c r="D63" s="178" t="s">
        <v>213</v>
      </c>
      <c r="E63" s="179">
        <v>150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79">
        <v>0</v>
      </c>
      <c r="O63" s="179">
        <f>ROUND(E63*N63,2)</f>
        <v>0</v>
      </c>
      <c r="P63" s="179">
        <v>0</v>
      </c>
      <c r="Q63" s="179">
        <f>ROUND(E63*P63,2)</f>
        <v>0</v>
      </c>
      <c r="R63" s="181"/>
      <c r="S63" s="181" t="s">
        <v>125</v>
      </c>
      <c r="T63" s="182" t="s">
        <v>126</v>
      </c>
      <c r="U63" s="158">
        <v>0</v>
      </c>
      <c r="V63" s="158">
        <f>ROUND(E63*U63,2)</f>
        <v>0</v>
      </c>
      <c r="W63" s="158"/>
      <c r="X63" s="158" t="s">
        <v>127</v>
      </c>
      <c r="Y63" s="158" t="s">
        <v>128</v>
      </c>
      <c r="Z63" s="148"/>
      <c r="AA63" s="148"/>
      <c r="AB63" s="148"/>
      <c r="AC63" s="148"/>
      <c r="AD63" s="148"/>
      <c r="AE63" s="148"/>
      <c r="AF63" s="148"/>
      <c r="AG63" s="148" t="s">
        <v>129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6">
        <v>22</v>
      </c>
      <c r="B64" s="177" t="s">
        <v>214</v>
      </c>
      <c r="C64" s="185" t="s">
        <v>215</v>
      </c>
      <c r="D64" s="178" t="s">
        <v>178</v>
      </c>
      <c r="E64" s="179">
        <v>250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21</v>
      </c>
      <c r="M64" s="181">
        <f>G64*(1+L64/100)</f>
        <v>0</v>
      </c>
      <c r="N64" s="179">
        <v>0</v>
      </c>
      <c r="O64" s="179">
        <f>ROUND(E64*N64,2)</f>
        <v>0</v>
      </c>
      <c r="P64" s="179">
        <v>0</v>
      </c>
      <c r="Q64" s="179">
        <f>ROUND(E64*P64,2)</f>
        <v>0</v>
      </c>
      <c r="R64" s="181" t="s">
        <v>196</v>
      </c>
      <c r="S64" s="181" t="s">
        <v>133</v>
      </c>
      <c r="T64" s="182" t="s">
        <v>126</v>
      </c>
      <c r="U64" s="158">
        <v>4.8000000000000001E-2</v>
      </c>
      <c r="V64" s="158">
        <f>ROUND(E64*U64,2)</f>
        <v>12</v>
      </c>
      <c r="W64" s="158"/>
      <c r="X64" s="158" t="s">
        <v>127</v>
      </c>
      <c r="Y64" s="158" t="s">
        <v>128</v>
      </c>
      <c r="Z64" s="148"/>
      <c r="AA64" s="148"/>
      <c r="AB64" s="148"/>
      <c r="AC64" s="148"/>
      <c r="AD64" s="148"/>
      <c r="AE64" s="148"/>
      <c r="AF64" s="148"/>
      <c r="AG64" s="148" t="s">
        <v>129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69">
        <v>23</v>
      </c>
      <c r="B65" s="170" t="s">
        <v>216</v>
      </c>
      <c r="C65" s="186" t="s">
        <v>217</v>
      </c>
      <c r="D65" s="171" t="s">
        <v>218</v>
      </c>
      <c r="E65" s="172">
        <v>500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4"/>
      <c r="S65" s="174" t="s">
        <v>125</v>
      </c>
      <c r="T65" s="175" t="s">
        <v>126</v>
      </c>
      <c r="U65" s="158">
        <v>0</v>
      </c>
      <c r="V65" s="158">
        <f>ROUND(E65*U65,2)</f>
        <v>0</v>
      </c>
      <c r="W65" s="158"/>
      <c r="X65" s="158" t="s">
        <v>127</v>
      </c>
      <c r="Y65" s="158" t="s">
        <v>128</v>
      </c>
      <c r="Z65" s="148"/>
      <c r="AA65" s="148"/>
      <c r="AB65" s="148"/>
      <c r="AC65" s="148"/>
      <c r="AD65" s="148"/>
      <c r="AE65" s="148"/>
      <c r="AF65" s="148"/>
      <c r="AG65" s="148" t="s">
        <v>129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7" t="s">
        <v>219</v>
      </c>
      <c r="D66" s="159"/>
      <c r="E66" s="160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152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7" t="s">
        <v>220</v>
      </c>
      <c r="D67" s="159"/>
      <c r="E67" s="160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152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7" t="s">
        <v>221</v>
      </c>
      <c r="D68" s="159"/>
      <c r="E68" s="160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152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7" t="s">
        <v>222</v>
      </c>
      <c r="D69" s="159"/>
      <c r="E69" s="160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152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7" t="s">
        <v>223</v>
      </c>
      <c r="D70" s="159"/>
      <c r="E70" s="160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152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5"/>
      <c r="B71" s="156"/>
      <c r="C71" s="187" t="s">
        <v>224</v>
      </c>
      <c r="D71" s="159"/>
      <c r="E71" s="160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152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87" t="s">
        <v>225</v>
      </c>
      <c r="D72" s="159"/>
      <c r="E72" s="160">
        <v>500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152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6">
        <v>24</v>
      </c>
      <c r="B73" s="177" t="s">
        <v>226</v>
      </c>
      <c r="C73" s="185" t="s">
        <v>227</v>
      </c>
      <c r="D73" s="178" t="s">
        <v>218</v>
      </c>
      <c r="E73" s="179">
        <v>500</v>
      </c>
      <c r="F73" s="180"/>
      <c r="G73" s="181">
        <f t="shared" ref="G73:G85" si="0">ROUND(E73*F73,2)</f>
        <v>0</v>
      </c>
      <c r="H73" s="180"/>
      <c r="I73" s="181">
        <f t="shared" ref="I73:I85" si="1">ROUND(E73*H73,2)</f>
        <v>0</v>
      </c>
      <c r="J73" s="180"/>
      <c r="K73" s="181">
        <f t="shared" ref="K73:K85" si="2">ROUND(E73*J73,2)</f>
        <v>0</v>
      </c>
      <c r="L73" s="181">
        <v>21</v>
      </c>
      <c r="M73" s="181">
        <f t="shared" ref="M73:M85" si="3">G73*(1+L73/100)</f>
        <v>0</v>
      </c>
      <c r="N73" s="179">
        <v>0</v>
      </c>
      <c r="O73" s="179">
        <f t="shared" ref="O73:O85" si="4">ROUND(E73*N73,2)</f>
        <v>0</v>
      </c>
      <c r="P73" s="179">
        <v>0</v>
      </c>
      <c r="Q73" s="179">
        <f t="shared" ref="Q73:Q85" si="5">ROUND(E73*P73,2)</f>
        <v>0</v>
      </c>
      <c r="R73" s="181"/>
      <c r="S73" s="181" t="s">
        <v>125</v>
      </c>
      <c r="T73" s="182" t="s">
        <v>126</v>
      </c>
      <c r="U73" s="158">
        <v>0</v>
      </c>
      <c r="V73" s="158">
        <f t="shared" ref="V73:V85" si="6">ROUND(E73*U73,2)</f>
        <v>0</v>
      </c>
      <c r="W73" s="158"/>
      <c r="X73" s="158" t="s">
        <v>127</v>
      </c>
      <c r="Y73" s="158" t="s">
        <v>128</v>
      </c>
      <c r="Z73" s="148"/>
      <c r="AA73" s="148"/>
      <c r="AB73" s="148"/>
      <c r="AC73" s="148"/>
      <c r="AD73" s="148"/>
      <c r="AE73" s="148"/>
      <c r="AF73" s="148"/>
      <c r="AG73" s="148" t="s">
        <v>129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76">
        <v>25</v>
      </c>
      <c r="B74" s="177" t="s">
        <v>228</v>
      </c>
      <c r="C74" s="185" t="s">
        <v>229</v>
      </c>
      <c r="D74" s="178" t="s">
        <v>178</v>
      </c>
      <c r="E74" s="179">
        <v>20</v>
      </c>
      <c r="F74" s="180"/>
      <c r="G74" s="181">
        <f t="shared" si="0"/>
        <v>0</v>
      </c>
      <c r="H74" s="180"/>
      <c r="I74" s="181">
        <f t="shared" si="1"/>
        <v>0</v>
      </c>
      <c r="J74" s="180"/>
      <c r="K74" s="181">
        <f t="shared" si="2"/>
        <v>0</v>
      </c>
      <c r="L74" s="181">
        <v>21</v>
      </c>
      <c r="M74" s="181">
        <f t="shared" si="3"/>
        <v>0</v>
      </c>
      <c r="N74" s="179">
        <v>0</v>
      </c>
      <c r="O74" s="179">
        <f t="shared" si="4"/>
        <v>0</v>
      </c>
      <c r="P74" s="179">
        <v>0</v>
      </c>
      <c r="Q74" s="179">
        <f t="shared" si="5"/>
        <v>0</v>
      </c>
      <c r="R74" s="181"/>
      <c r="S74" s="181" t="s">
        <v>125</v>
      </c>
      <c r="T74" s="182" t="s">
        <v>126</v>
      </c>
      <c r="U74" s="158">
        <v>0</v>
      </c>
      <c r="V74" s="158">
        <f t="shared" si="6"/>
        <v>0</v>
      </c>
      <c r="W74" s="158"/>
      <c r="X74" s="158" t="s">
        <v>127</v>
      </c>
      <c r="Y74" s="158" t="s">
        <v>128</v>
      </c>
      <c r="Z74" s="148"/>
      <c r="AA74" s="148"/>
      <c r="AB74" s="148"/>
      <c r="AC74" s="148"/>
      <c r="AD74" s="148"/>
      <c r="AE74" s="148"/>
      <c r="AF74" s="148"/>
      <c r="AG74" s="148" t="s">
        <v>129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6">
        <v>26</v>
      </c>
      <c r="B75" s="177" t="s">
        <v>230</v>
      </c>
      <c r="C75" s="185" t="s">
        <v>231</v>
      </c>
      <c r="D75" s="178" t="s">
        <v>178</v>
      </c>
      <c r="E75" s="179">
        <v>20</v>
      </c>
      <c r="F75" s="180"/>
      <c r="G75" s="181">
        <f t="shared" si="0"/>
        <v>0</v>
      </c>
      <c r="H75" s="180"/>
      <c r="I75" s="181">
        <f t="shared" si="1"/>
        <v>0</v>
      </c>
      <c r="J75" s="180"/>
      <c r="K75" s="181">
        <f t="shared" si="2"/>
        <v>0</v>
      </c>
      <c r="L75" s="181">
        <v>21</v>
      </c>
      <c r="M75" s="181">
        <f t="shared" si="3"/>
        <v>0</v>
      </c>
      <c r="N75" s="179">
        <v>0</v>
      </c>
      <c r="O75" s="179">
        <f t="shared" si="4"/>
        <v>0</v>
      </c>
      <c r="P75" s="179">
        <v>0</v>
      </c>
      <c r="Q75" s="179">
        <f t="shared" si="5"/>
        <v>0</v>
      </c>
      <c r="R75" s="181"/>
      <c r="S75" s="181" t="s">
        <v>125</v>
      </c>
      <c r="T75" s="182" t="s">
        <v>126</v>
      </c>
      <c r="U75" s="158">
        <v>0</v>
      </c>
      <c r="V75" s="158">
        <f t="shared" si="6"/>
        <v>0</v>
      </c>
      <c r="W75" s="158"/>
      <c r="X75" s="158" t="s">
        <v>127</v>
      </c>
      <c r="Y75" s="158" t="s">
        <v>128</v>
      </c>
      <c r="Z75" s="148"/>
      <c r="AA75" s="148"/>
      <c r="AB75" s="148"/>
      <c r="AC75" s="148"/>
      <c r="AD75" s="148"/>
      <c r="AE75" s="148"/>
      <c r="AF75" s="148"/>
      <c r="AG75" s="148" t="s">
        <v>129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6">
        <v>27</v>
      </c>
      <c r="B76" s="177" t="s">
        <v>232</v>
      </c>
      <c r="C76" s="185" t="s">
        <v>233</v>
      </c>
      <c r="D76" s="178" t="s">
        <v>178</v>
      </c>
      <c r="E76" s="179">
        <v>20</v>
      </c>
      <c r="F76" s="180"/>
      <c r="G76" s="181">
        <f t="shared" si="0"/>
        <v>0</v>
      </c>
      <c r="H76" s="180"/>
      <c r="I76" s="181">
        <f t="shared" si="1"/>
        <v>0</v>
      </c>
      <c r="J76" s="180"/>
      <c r="K76" s="181">
        <f t="shared" si="2"/>
        <v>0</v>
      </c>
      <c r="L76" s="181">
        <v>21</v>
      </c>
      <c r="M76" s="181">
        <f t="shared" si="3"/>
        <v>0</v>
      </c>
      <c r="N76" s="179">
        <v>0</v>
      </c>
      <c r="O76" s="179">
        <f t="shared" si="4"/>
        <v>0</v>
      </c>
      <c r="P76" s="179">
        <v>0</v>
      </c>
      <c r="Q76" s="179">
        <f t="shared" si="5"/>
        <v>0</v>
      </c>
      <c r="R76" s="181"/>
      <c r="S76" s="181" t="s">
        <v>125</v>
      </c>
      <c r="T76" s="182" t="s">
        <v>126</v>
      </c>
      <c r="U76" s="158">
        <v>0</v>
      </c>
      <c r="V76" s="158">
        <f t="shared" si="6"/>
        <v>0</v>
      </c>
      <c r="W76" s="158"/>
      <c r="X76" s="158" t="s">
        <v>127</v>
      </c>
      <c r="Y76" s="158" t="s">
        <v>128</v>
      </c>
      <c r="Z76" s="148"/>
      <c r="AA76" s="148"/>
      <c r="AB76" s="148"/>
      <c r="AC76" s="148"/>
      <c r="AD76" s="148"/>
      <c r="AE76" s="148"/>
      <c r="AF76" s="148"/>
      <c r="AG76" s="148" t="s">
        <v>129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6">
        <v>28</v>
      </c>
      <c r="B77" s="177" t="s">
        <v>234</v>
      </c>
      <c r="C77" s="185" t="s">
        <v>235</v>
      </c>
      <c r="D77" s="178" t="s">
        <v>193</v>
      </c>
      <c r="E77" s="179">
        <v>2</v>
      </c>
      <c r="F77" s="180"/>
      <c r="G77" s="181">
        <f t="shared" si="0"/>
        <v>0</v>
      </c>
      <c r="H77" s="180"/>
      <c r="I77" s="181">
        <f t="shared" si="1"/>
        <v>0</v>
      </c>
      <c r="J77" s="180"/>
      <c r="K77" s="181">
        <f t="shared" si="2"/>
        <v>0</v>
      </c>
      <c r="L77" s="181">
        <v>21</v>
      </c>
      <c r="M77" s="181">
        <f t="shared" si="3"/>
        <v>0</v>
      </c>
      <c r="N77" s="179">
        <v>0</v>
      </c>
      <c r="O77" s="179">
        <f t="shared" si="4"/>
        <v>0</v>
      </c>
      <c r="P77" s="179">
        <v>0</v>
      </c>
      <c r="Q77" s="179">
        <f t="shared" si="5"/>
        <v>0</v>
      </c>
      <c r="R77" s="181"/>
      <c r="S77" s="181" t="s">
        <v>125</v>
      </c>
      <c r="T77" s="182" t="s">
        <v>126</v>
      </c>
      <c r="U77" s="158">
        <v>0</v>
      </c>
      <c r="V77" s="158">
        <f t="shared" si="6"/>
        <v>0</v>
      </c>
      <c r="W77" s="158"/>
      <c r="X77" s="158" t="s">
        <v>127</v>
      </c>
      <c r="Y77" s="158" t="s">
        <v>128</v>
      </c>
      <c r="Z77" s="148"/>
      <c r="AA77" s="148"/>
      <c r="AB77" s="148"/>
      <c r="AC77" s="148"/>
      <c r="AD77" s="148"/>
      <c r="AE77" s="148"/>
      <c r="AF77" s="148"/>
      <c r="AG77" s="148" t="s">
        <v>129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6">
        <v>29</v>
      </c>
      <c r="B78" s="177" t="s">
        <v>236</v>
      </c>
      <c r="C78" s="185" t="s">
        <v>237</v>
      </c>
      <c r="D78" s="178" t="s">
        <v>188</v>
      </c>
      <c r="E78" s="179">
        <v>1</v>
      </c>
      <c r="F78" s="180"/>
      <c r="G78" s="181">
        <f t="shared" si="0"/>
        <v>0</v>
      </c>
      <c r="H78" s="180"/>
      <c r="I78" s="181">
        <f t="shared" si="1"/>
        <v>0</v>
      </c>
      <c r="J78" s="180"/>
      <c r="K78" s="181">
        <f t="shared" si="2"/>
        <v>0</v>
      </c>
      <c r="L78" s="181">
        <v>21</v>
      </c>
      <c r="M78" s="181">
        <f t="shared" si="3"/>
        <v>0</v>
      </c>
      <c r="N78" s="179">
        <v>0</v>
      </c>
      <c r="O78" s="179">
        <f t="shared" si="4"/>
        <v>0</v>
      </c>
      <c r="P78" s="179">
        <v>0</v>
      </c>
      <c r="Q78" s="179">
        <f t="shared" si="5"/>
        <v>0</v>
      </c>
      <c r="R78" s="181"/>
      <c r="S78" s="181" t="s">
        <v>125</v>
      </c>
      <c r="T78" s="182" t="s">
        <v>126</v>
      </c>
      <c r="U78" s="158">
        <v>0</v>
      </c>
      <c r="V78" s="158">
        <f t="shared" si="6"/>
        <v>0</v>
      </c>
      <c r="W78" s="158"/>
      <c r="X78" s="158" t="s">
        <v>127</v>
      </c>
      <c r="Y78" s="158" t="s">
        <v>128</v>
      </c>
      <c r="Z78" s="148"/>
      <c r="AA78" s="148"/>
      <c r="AB78" s="148"/>
      <c r="AC78" s="148"/>
      <c r="AD78" s="148"/>
      <c r="AE78" s="148"/>
      <c r="AF78" s="148"/>
      <c r="AG78" s="148" t="s">
        <v>129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6">
        <v>30</v>
      </c>
      <c r="B79" s="177" t="s">
        <v>238</v>
      </c>
      <c r="C79" s="185" t="s">
        <v>239</v>
      </c>
      <c r="D79" s="178" t="s">
        <v>178</v>
      </c>
      <c r="E79" s="179">
        <v>4</v>
      </c>
      <c r="F79" s="180"/>
      <c r="G79" s="181">
        <f t="shared" si="0"/>
        <v>0</v>
      </c>
      <c r="H79" s="180"/>
      <c r="I79" s="181">
        <f t="shared" si="1"/>
        <v>0</v>
      </c>
      <c r="J79" s="180"/>
      <c r="K79" s="181">
        <f t="shared" si="2"/>
        <v>0</v>
      </c>
      <c r="L79" s="181">
        <v>21</v>
      </c>
      <c r="M79" s="181">
        <f t="shared" si="3"/>
        <v>0</v>
      </c>
      <c r="N79" s="179">
        <v>0</v>
      </c>
      <c r="O79" s="179">
        <f t="shared" si="4"/>
        <v>0</v>
      </c>
      <c r="P79" s="179">
        <v>0</v>
      </c>
      <c r="Q79" s="179">
        <f t="shared" si="5"/>
        <v>0</v>
      </c>
      <c r="R79" s="181"/>
      <c r="S79" s="181" t="s">
        <v>125</v>
      </c>
      <c r="T79" s="182" t="s">
        <v>126</v>
      </c>
      <c r="U79" s="158">
        <v>0</v>
      </c>
      <c r="V79" s="158">
        <f t="shared" si="6"/>
        <v>0</v>
      </c>
      <c r="W79" s="158"/>
      <c r="X79" s="158" t="s">
        <v>127</v>
      </c>
      <c r="Y79" s="158" t="s">
        <v>128</v>
      </c>
      <c r="Z79" s="148"/>
      <c r="AA79" s="148"/>
      <c r="AB79" s="148"/>
      <c r="AC79" s="148"/>
      <c r="AD79" s="148"/>
      <c r="AE79" s="148"/>
      <c r="AF79" s="148"/>
      <c r="AG79" s="148" t="s">
        <v>129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6">
        <v>31</v>
      </c>
      <c r="B80" s="177" t="s">
        <v>240</v>
      </c>
      <c r="C80" s="185" t="s">
        <v>241</v>
      </c>
      <c r="D80" s="178" t="s">
        <v>178</v>
      </c>
      <c r="E80" s="179">
        <v>4</v>
      </c>
      <c r="F80" s="180"/>
      <c r="G80" s="181">
        <f t="shared" si="0"/>
        <v>0</v>
      </c>
      <c r="H80" s="180"/>
      <c r="I80" s="181">
        <f t="shared" si="1"/>
        <v>0</v>
      </c>
      <c r="J80" s="180"/>
      <c r="K80" s="181">
        <f t="shared" si="2"/>
        <v>0</v>
      </c>
      <c r="L80" s="181">
        <v>21</v>
      </c>
      <c r="M80" s="181">
        <f t="shared" si="3"/>
        <v>0</v>
      </c>
      <c r="N80" s="179">
        <v>0</v>
      </c>
      <c r="O80" s="179">
        <f t="shared" si="4"/>
        <v>0</v>
      </c>
      <c r="P80" s="179">
        <v>0</v>
      </c>
      <c r="Q80" s="179">
        <f t="shared" si="5"/>
        <v>0</v>
      </c>
      <c r="R80" s="181"/>
      <c r="S80" s="181" t="s">
        <v>125</v>
      </c>
      <c r="T80" s="182" t="s">
        <v>126</v>
      </c>
      <c r="U80" s="158">
        <v>0</v>
      </c>
      <c r="V80" s="158">
        <f t="shared" si="6"/>
        <v>0</v>
      </c>
      <c r="W80" s="158"/>
      <c r="X80" s="158" t="s">
        <v>127</v>
      </c>
      <c r="Y80" s="158" t="s">
        <v>128</v>
      </c>
      <c r="Z80" s="148"/>
      <c r="AA80" s="148"/>
      <c r="AB80" s="148"/>
      <c r="AC80" s="148"/>
      <c r="AD80" s="148"/>
      <c r="AE80" s="148"/>
      <c r="AF80" s="148"/>
      <c r="AG80" s="148" t="s">
        <v>129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6">
        <v>32</v>
      </c>
      <c r="B81" s="177" t="s">
        <v>242</v>
      </c>
      <c r="C81" s="185" t="s">
        <v>243</v>
      </c>
      <c r="D81" s="178" t="s">
        <v>178</v>
      </c>
      <c r="E81" s="179">
        <v>91</v>
      </c>
      <c r="F81" s="180"/>
      <c r="G81" s="181">
        <f t="shared" si="0"/>
        <v>0</v>
      </c>
      <c r="H81" s="180"/>
      <c r="I81" s="181">
        <f t="shared" si="1"/>
        <v>0</v>
      </c>
      <c r="J81" s="180"/>
      <c r="K81" s="181">
        <f t="shared" si="2"/>
        <v>0</v>
      </c>
      <c r="L81" s="181">
        <v>21</v>
      </c>
      <c r="M81" s="181">
        <f t="shared" si="3"/>
        <v>0</v>
      </c>
      <c r="N81" s="179">
        <v>0</v>
      </c>
      <c r="O81" s="179">
        <f t="shared" si="4"/>
        <v>0</v>
      </c>
      <c r="P81" s="179">
        <v>0</v>
      </c>
      <c r="Q81" s="179">
        <f t="shared" si="5"/>
        <v>0</v>
      </c>
      <c r="R81" s="181"/>
      <c r="S81" s="181" t="s">
        <v>125</v>
      </c>
      <c r="T81" s="182" t="s">
        <v>126</v>
      </c>
      <c r="U81" s="158">
        <v>0</v>
      </c>
      <c r="V81" s="158">
        <f t="shared" si="6"/>
        <v>0</v>
      </c>
      <c r="W81" s="158"/>
      <c r="X81" s="158" t="s">
        <v>127</v>
      </c>
      <c r="Y81" s="158" t="s">
        <v>128</v>
      </c>
      <c r="Z81" s="148"/>
      <c r="AA81" s="148"/>
      <c r="AB81" s="148"/>
      <c r="AC81" s="148"/>
      <c r="AD81" s="148"/>
      <c r="AE81" s="148"/>
      <c r="AF81" s="148"/>
      <c r="AG81" s="148" t="s">
        <v>129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76">
        <v>33</v>
      </c>
      <c r="B82" s="177" t="s">
        <v>244</v>
      </c>
      <c r="C82" s="185" t="s">
        <v>245</v>
      </c>
      <c r="D82" s="178" t="s">
        <v>188</v>
      </c>
      <c r="E82" s="179">
        <v>5</v>
      </c>
      <c r="F82" s="180"/>
      <c r="G82" s="181">
        <f t="shared" si="0"/>
        <v>0</v>
      </c>
      <c r="H82" s="180"/>
      <c r="I82" s="181">
        <f t="shared" si="1"/>
        <v>0</v>
      </c>
      <c r="J82" s="180"/>
      <c r="K82" s="181">
        <f t="shared" si="2"/>
        <v>0</v>
      </c>
      <c r="L82" s="181">
        <v>21</v>
      </c>
      <c r="M82" s="181">
        <f t="shared" si="3"/>
        <v>0</v>
      </c>
      <c r="N82" s="179">
        <v>0</v>
      </c>
      <c r="O82" s="179">
        <f t="shared" si="4"/>
        <v>0</v>
      </c>
      <c r="P82" s="179">
        <v>0</v>
      </c>
      <c r="Q82" s="179">
        <f t="shared" si="5"/>
        <v>0</v>
      </c>
      <c r="R82" s="181"/>
      <c r="S82" s="181" t="s">
        <v>125</v>
      </c>
      <c r="T82" s="182" t="s">
        <v>126</v>
      </c>
      <c r="U82" s="158">
        <v>0</v>
      </c>
      <c r="V82" s="158">
        <f t="shared" si="6"/>
        <v>0</v>
      </c>
      <c r="W82" s="158"/>
      <c r="X82" s="158" t="s">
        <v>127</v>
      </c>
      <c r="Y82" s="158" t="s">
        <v>128</v>
      </c>
      <c r="Z82" s="148"/>
      <c r="AA82" s="148"/>
      <c r="AB82" s="148"/>
      <c r="AC82" s="148"/>
      <c r="AD82" s="148"/>
      <c r="AE82" s="148"/>
      <c r="AF82" s="148"/>
      <c r="AG82" s="148" t="s">
        <v>129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6">
        <v>34</v>
      </c>
      <c r="B83" s="177" t="s">
        <v>246</v>
      </c>
      <c r="C83" s="185" t="s">
        <v>247</v>
      </c>
      <c r="D83" s="178" t="s">
        <v>178</v>
      </c>
      <c r="E83" s="179">
        <v>12</v>
      </c>
      <c r="F83" s="180"/>
      <c r="G83" s="181">
        <f t="shared" si="0"/>
        <v>0</v>
      </c>
      <c r="H83" s="180"/>
      <c r="I83" s="181">
        <f t="shared" si="1"/>
        <v>0</v>
      </c>
      <c r="J83" s="180"/>
      <c r="K83" s="181">
        <f t="shared" si="2"/>
        <v>0</v>
      </c>
      <c r="L83" s="181">
        <v>21</v>
      </c>
      <c r="M83" s="181">
        <f t="shared" si="3"/>
        <v>0</v>
      </c>
      <c r="N83" s="179">
        <v>0</v>
      </c>
      <c r="O83" s="179">
        <f t="shared" si="4"/>
        <v>0</v>
      </c>
      <c r="P83" s="179">
        <v>0</v>
      </c>
      <c r="Q83" s="179">
        <f t="shared" si="5"/>
        <v>0</v>
      </c>
      <c r="R83" s="181"/>
      <c r="S83" s="181" t="s">
        <v>125</v>
      </c>
      <c r="T83" s="182" t="s">
        <v>126</v>
      </c>
      <c r="U83" s="158">
        <v>0</v>
      </c>
      <c r="V83" s="158">
        <f t="shared" si="6"/>
        <v>0</v>
      </c>
      <c r="W83" s="158"/>
      <c r="X83" s="158" t="s">
        <v>127</v>
      </c>
      <c r="Y83" s="158" t="s">
        <v>128</v>
      </c>
      <c r="Z83" s="148"/>
      <c r="AA83" s="148"/>
      <c r="AB83" s="148"/>
      <c r="AC83" s="148"/>
      <c r="AD83" s="148"/>
      <c r="AE83" s="148"/>
      <c r="AF83" s="148"/>
      <c r="AG83" s="148" t="s">
        <v>129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6">
        <v>35</v>
      </c>
      <c r="B84" s="177" t="s">
        <v>248</v>
      </c>
      <c r="C84" s="185" t="s">
        <v>249</v>
      </c>
      <c r="D84" s="178" t="s">
        <v>174</v>
      </c>
      <c r="E84" s="179">
        <v>13</v>
      </c>
      <c r="F84" s="180"/>
      <c r="G84" s="181">
        <f t="shared" si="0"/>
        <v>0</v>
      </c>
      <c r="H84" s="180"/>
      <c r="I84" s="181">
        <f t="shared" si="1"/>
        <v>0</v>
      </c>
      <c r="J84" s="180"/>
      <c r="K84" s="181">
        <f t="shared" si="2"/>
        <v>0</v>
      </c>
      <c r="L84" s="181">
        <v>21</v>
      </c>
      <c r="M84" s="181">
        <f t="shared" si="3"/>
        <v>0</v>
      </c>
      <c r="N84" s="179">
        <v>0</v>
      </c>
      <c r="O84" s="179">
        <f t="shared" si="4"/>
        <v>0</v>
      </c>
      <c r="P84" s="179">
        <v>2.0109999999999999E-2</v>
      </c>
      <c r="Q84" s="179">
        <f t="shared" si="5"/>
        <v>0.26</v>
      </c>
      <c r="R84" s="181" t="s">
        <v>196</v>
      </c>
      <c r="S84" s="181" t="s">
        <v>133</v>
      </c>
      <c r="T84" s="182" t="s">
        <v>126</v>
      </c>
      <c r="U84" s="158">
        <v>0.46500000000000002</v>
      </c>
      <c r="V84" s="158">
        <f t="shared" si="6"/>
        <v>6.05</v>
      </c>
      <c r="W84" s="158"/>
      <c r="X84" s="158" t="s">
        <v>127</v>
      </c>
      <c r="Y84" s="158" t="s">
        <v>128</v>
      </c>
      <c r="Z84" s="148"/>
      <c r="AA84" s="148"/>
      <c r="AB84" s="148"/>
      <c r="AC84" s="148"/>
      <c r="AD84" s="148"/>
      <c r="AE84" s="148"/>
      <c r="AF84" s="148"/>
      <c r="AG84" s="148" t="s">
        <v>129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69">
        <v>36</v>
      </c>
      <c r="B85" s="170" t="s">
        <v>250</v>
      </c>
      <c r="C85" s="186" t="s">
        <v>251</v>
      </c>
      <c r="D85" s="171" t="s">
        <v>178</v>
      </c>
      <c r="E85" s="172">
        <v>0</v>
      </c>
      <c r="F85" s="173"/>
      <c r="G85" s="174">
        <f t="shared" si="0"/>
        <v>0</v>
      </c>
      <c r="H85" s="173"/>
      <c r="I85" s="174">
        <f t="shared" si="1"/>
        <v>0</v>
      </c>
      <c r="J85" s="173"/>
      <c r="K85" s="174">
        <f t="shared" si="2"/>
        <v>0</v>
      </c>
      <c r="L85" s="174">
        <v>21</v>
      </c>
      <c r="M85" s="174">
        <f t="shared" si="3"/>
        <v>0</v>
      </c>
      <c r="N85" s="172">
        <v>0</v>
      </c>
      <c r="O85" s="172">
        <f t="shared" si="4"/>
        <v>0</v>
      </c>
      <c r="P85" s="172">
        <v>2.63E-3</v>
      </c>
      <c r="Q85" s="172">
        <f t="shared" si="5"/>
        <v>0</v>
      </c>
      <c r="R85" s="174" t="s">
        <v>196</v>
      </c>
      <c r="S85" s="174" t="s">
        <v>133</v>
      </c>
      <c r="T85" s="175" t="s">
        <v>126</v>
      </c>
      <c r="U85" s="158">
        <v>0.114</v>
      </c>
      <c r="V85" s="158">
        <f t="shared" si="6"/>
        <v>0</v>
      </c>
      <c r="W85" s="158"/>
      <c r="X85" s="158" t="s">
        <v>127</v>
      </c>
      <c r="Y85" s="158" t="s">
        <v>128</v>
      </c>
      <c r="Z85" s="148"/>
      <c r="AA85" s="148"/>
      <c r="AB85" s="148"/>
      <c r="AC85" s="148"/>
      <c r="AD85" s="148"/>
      <c r="AE85" s="148"/>
      <c r="AF85" s="148"/>
      <c r="AG85" s="148" t="s">
        <v>129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50" t="s">
        <v>252</v>
      </c>
      <c r="D86" s="251"/>
      <c r="E86" s="251"/>
      <c r="F86" s="251"/>
      <c r="G86" s="251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136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33.75" outlineLevel="1" x14ac:dyDescent="0.2">
      <c r="A87" s="176">
        <v>37</v>
      </c>
      <c r="B87" s="177" t="s">
        <v>253</v>
      </c>
      <c r="C87" s="185" t="s">
        <v>254</v>
      </c>
      <c r="D87" s="178" t="s">
        <v>174</v>
      </c>
      <c r="E87" s="179">
        <v>1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21</v>
      </c>
      <c r="M87" s="181">
        <f>G87*(1+L87/100)</f>
        <v>0</v>
      </c>
      <c r="N87" s="179">
        <v>7.5800000000000006E-2</v>
      </c>
      <c r="O87" s="179">
        <f>ROUND(E87*N87,2)</f>
        <v>0.08</v>
      </c>
      <c r="P87" s="179">
        <v>0</v>
      </c>
      <c r="Q87" s="179">
        <f>ROUND(E87*P87,2)</f>
        <v>0</v>
      </c>
      <c r="R87" s="181" t="s">
        <v>196</v>
      </c>
      <c r="S87" s="181" t="s">
        <v>133</v>
      </c>
      <c r="T87" s="182" t="s">
        <v>134</v>
      </c>
      <c r="U87" s="158">
        <v>0.5</v>
      </c>
      <c r="V87" s="158">
        <f>ROUND(E87*U87,2)</f>
        <v>0.5</v>
      </c>
      <c r="W87" s="158"/>
      <c r="X87" s="158" t="s">
        <v>127</v>
      </c>
      <c r="Y87" s="158" t="s">
        <v>128</v>
      </c>
      <c r="Z87" s="148"/>
      <c r="AA87" s="148"/>
      <c r="AB87" s="148"/>
      <c r="AC87" s="148"/>
      <c r="AD87" s="148"/>
      <c r="AE87" s="148"/>
      <c r="AF87" s="148"/>
      <c r="AG87" s="148" t="s">
        <v>129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6">
        <v>38</v>
      </c>
      <c r="B88" s="177" t="s">
        <v>255</v>
      </c>
      <c r="C88" s="185" t="s">
        <v>256</v>
      </c>
      <c r="D88" s="178" t="s">
        <v>257</v>
      </c>
      <c r="E88" s="179">
        <v>1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21</v>
      </c>
      <c r="M88" s="181">
        <f>G88*(1+L88/100)</f>
        <v>0</v>
      </c>
      <c r="N88" s="179">
        <v>0</v>
      </c>
      <c r="O88" s="179">
        <f>ROUND(E88*N88,2)</f>
        <v>0</v>
      </c>
      <c r="P88" s="179">
        <v>0</v>
      </c>
      <c r="Q88" s="179">
        <f>ROUND(E88*P88,2)</f>
        <v>0</v>
      </c>
      <c r="R88" s="181"/>
      <c r="S88" s="181" t="s">
        <v>125</v>
      </c>
      <c r="T88" s="182" t="s">
        <v>126</v>
      </c>
      <c r="U88" s="158">
        <v>0</v>
      </c>
      <c r="V88" s="158">
        <f>ROUND(E88*U88,2)</f>
        <v>0</v>
      </c>
      <c r="W88" s="158"/>
      <c r="X88" s="158" t="s">
        <v>127</v>
      </c>
      <c r="Y88" s="158" t="s">
        <v>128</v>
      </c>
      <c r="Z88" s="148"/>
      <c r="AA88" s="148"/>
      <c r="AB88" s="148"/>
      <c r="AC88" s="148"/>
      <c r="AD88" s="148"/>
      <c r="AE88" s="148"/>
      <c r="AF88" s="148"/>
      <c r="AG88" s="148" t="s">
        <v>129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 x14ac:dyDescent="0.2">
      <c r="A89" s="176">
        <v>39</v>
      </c>
      <c r="B89" s="177" t="s">
        <v>258</v>
      </c>
      <c r="C89" s="185" t="s">
        <v>259</v>
      </c>
      <c r="D89" s="178" t="s">
        <v>188</v>
      </c>
      <c r="E89" s="179">
        <v>1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79">
        <v>0</v>
      </c>
      <c r="O89" s="179">
        <f>ROUND(E89*N89,2)</f>
        <v>0</v>
      </c>
      <c r="P89" s="179">
        <v>0</v>
      </c>
      <c r="Q89" s="179">
        <f>ROUND(E89*P89,2)</f>
        <v>0</v>
      </c>
      <c r="R89" s="181"/>
      <c r="S89" s="181" t="s">
        <v>125</v>
      </c>
      <c r="T89" s="182" t="s">
        <v>126</v>
      </c>
      <c r="U89" s="158">
        <v>0</v>
      </c>
      <c r="V89" s="158">
        <f>ROUND(E89*U89,2)</f>
        <v>0</v>
      </c>
      <c r="W89" s="158"/>
      <c r="X89" s="158" t="s">
        <v>127</v>
      </c>
      <c r="Y89" s="158" t="s">
        <v>128</v>
      </c>
      <c r="Z89" s="148"/>
      <c r="AA89" s="148"/>
      <c r="AB89" s="148"/>
      <c r="AC89" s="148"/>
      <c r="AD89" s="148"/>
      <c r="AE89" s="148"/>
      <c r="AF89" s="148"/>
      <c r="AG89" s="148" t="s">
        <v>129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6">
        <v>40</v>
      </c>
      <c r="B90" s="177" t="s">
        <v>260</v>
      </c>
      <c r="C90" s="185" t="s">
        <v>261</v>
      </c>
      <c r="D90" s="178" t="s">
        <v>188</v>
      </c>
      <c r="E90" s="179">
        <v>8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21</v>
      </c>
      <c r="M90" s="181">
        <f>G90*(1+L90/100)</f>
        <v>0</v>
      </c>
      <c r="N90" s="179">
        <v>0</v>
      </c>
      <c r="O90" s="179">
        <f>ROUND(E90*N90,2)</f>
        <v>0</v>
      </c>
      <c r="P90" s="179">
        <v>0</v>
      </c>
      <c r="Q90" s="179">
        <f>ROUND(E90*P90,2)</f>
        <v>0</v>
      </c>
      <c r="R90" s="181"/>
      <c r="S90" s="181" t="s">
        <v>125</v>
      </c>
      <c r="T90" s="182" t="s">
        <v>126</v>
      </c>
      <c r="U90" s="158">
        <v>0</v>
      </c>
      <c r="V90" s="158">
        <f>ROUND(E90*U90,2)</f>
        <v>0</v>
      </c>
      <c r="W90" s="158"/>
      <c r="X90" s="158" t="s">
        <v>127</v>
      </c>
      <c r="Y90" s="158" t="s">
        <v>128</v>
      </c>
      <c r="Z90" s="148"/>
      <c r="AA90" s="148"/>
      <c r="AB90" s="148"/>
      <c r="AC90" s="148"/>
      <c r="AD90" s="148"/>
      <c r="AE90" s="148"/>
      <c r="AF90" s="148"/>
      <c r="AG90" s="148" t="s">
        <v>129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6">
        <v>41</v>
      </c>
      <c r="B91" s="177" t="s">
        <v>262</v>
      </c>
      <c r="C91" s="185" t="s">
        <v>263</v>
      </c>
      <c r="D91" s="178" t="s">
        <v>264</v>
      </c>
      <c r="E91" s="179">
        <v>3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21</v>
      </c>
      <c r="M91" s="181">
        <f>G91*(1+L91/100)</f>
        <v>0</v>
      </c>
      <c r="N91" s="179">
        <v>0</v>
      </c>
      <c r="O91" s="179">
        <f>ROUND(E91*N91,2)</f>
        <v>0</v>
      </c>
      <c r="P91" s="179">
        <v>0</v>
      </c>
      <c r="Q91" s="179">
        <f>ROUND(E91*P91,2)</f>
        <v>0</v>
      </c>
      <c r="R91" s="181"/>
      <c r="S91" s="181" t="s">
        <v>125</v>
      </c>
      <c r="T91" s="182" t="s">
        <v>126</v>
      </c>
      <c r="U91" s="158">
        <v>0</v>
      </c>
      <c r="V91" s="158">
        <f>ROUND(E91*U91,2)</f>
        <v>0</v>
      </c>
      <c r="W91" s="158"/>
      <c r="X91" s="158" t="s">
        <v>127</v>
      </c>
      <c r="Y91" s="158" t="s">
        <v>128</v>
      </c>
      <c r="Z91" s="148"/>
      <c r="AA91" s="148"/>
      <c r="AB91" s="148"/>
      <c r="AC91" s="148"/>
      <c r="AD91" s="148"/>
      <c r="AE91" s="148"/>
      <c r="AF91" s="148"/>
      <c r="AG91" s="148" t="s">
        <v>129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2" t="s">
        <v>120</v>
      </c>
      <c r="B92" s="163" t="s">
        <v>74</v>
      </c>
      <c r="C92" s="184" t="s">
        <v>75</v>
      </c>
      <c r="D92" s="164"/>
      <c r="E92" s="165"/>
      <c r="F92" s="166"/>
      <c r="G92" s="166">
        <f>SUMIF(AG93:AG95,"&lt;&gt;NOR",G93:G95)</f>
        <v>0</v>
      </c>
      <c r="H92" s="166"/>
      <c r="I92" s="166">
        <f>SUM(I93:I95)</f>
        <v>0</v>
      </c>
      <c r="J92" s="166"/>
      <c r="K92" s="166">
        <f>SUM(K93:K95)</f>
        <v>0</v>
      </c>
      <c r="L92" s="166"/>
      <c r="M92" s="166">
        <f>SUM(M93:M95)</f>
        <v>0</v>
      </c>
      <c r="N92" s="165"/>
      <c r="O92" s="165">
        <f>SUM(O93:O95)</f>
        <v>0.68</v>
      </c>
      <c r="P92" s="165"/>
      <c r="Q92" s="165">
        <f>SUM(Q93:Q95)</f>
        <v>0</v>
      </c>
      <c r="R92" s="166"/>
      <c r="S92" s="166"/>
      <c r="T92" s="167"/>
      <c r="U92" s="161"/>
      <c r="V92" s="161">
        <f>SUM(V93:V95)</f>
        <v>98.81</v>
      </c>
      <c r="W92" s="161"/>
      <c r="X92" s="161"/>
      <c r="Y92" s="161"/>
      <c r="AG92" t="s">
        <v>121</v>
      </c>
    </row>
    <row r="93" spans="1:60" outlineLevel="1" x14ac:dyDescent="0.2">
      <c r="A93" s="169">
        <v>42</v>
      </c>
      <c r="B93" s="170" t="s">
        <v>265</v>
      </c>
      <c r="C93" s="186" t="s">
        <v>266</v>
      </c>
      <c r="D93" s="171" t="s">
        <v>144</v>
      </c>
      <c r="E93" s="172">
        <v>558.23</v>
      </c>
      <c r="F93" s="173"/>
      <c r="G93" s="174">
        <f>ROUND(E93*F93,2)</f>
        <v>0</v>
      </c>
      <c r="H93" s="173"/>
      <c r="I93" s="174">
        <f>ROUND(E93*H93,2)</f>
        <v>0</v>
      </c>
      <c r="J93" s="173"/>
      <c r="K93" s="174">
        <f>ROUND(E93*J93,2)</f>
        <v>0</v>
      </c>
      <c r="L93" s="174">
        <v>21</v>
      </c>
      <c r="M93" s="174">
        <f>G93*(1+L93/100)</f>
        <v>0</v>
      </c>
      <c r="N93" s="172">
        <v>1.2099999999999999E-3</v>
      </c>
      <c r="O93" s="172">
        <f>ROUND(E93*N93,2)</f>
        <v>0.68</v>
      </c>
      <c r="P93" s="172">
        <v>0</v>
      </c>
      <c r="Q93" s="172">
        <f>ROUND(E93*P93,2)</f>
        <v>0</v>
      </c>
      <c r="R93" s="174" t="s">
        <v>267</v>
      </c>
      <c r="S93" s="174" t="s">
        <v>133</v>
      </c>
      <c r="T93" s="175" t="s">
        <v>134</v>
      </c>
      <c r="U93" s="158">
        <v>0.17699999999999999</v>
      </c>
      <c r="V93" s="158">
        <f>ROUND(E93*U93,2)</f>
        <v>98.81</v>
      </c>
      <c r="W93" s="158"/>
      <c r="X93" s="158" t="s">
        <v>127</v>
      </c>
      <c r="Y93" s="158" t="s">
        <v>128</v>
      </c>
      <c r="Z93" s="148"/>
      <c r="AA93" s="148"/>
      <c r="AB93" s="148"/>
      <c r="AC93" s="148"/>
      <c r="AD93" s="148"/>
      <c r="AE93" s="148"/>
      <c r="AF93" s="148"/>
      <c r="AG93" s="148" t="s">
        <v>129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7" t="s">
        <v>184</v>
      </c>
      <c r="D94" s="159"/>
      <c r="E94" s="160">
        <v>480.09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152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7" t="s">
        <v>185</v>
      </c>
      <c r="D95" s="159"/>
      <c r="E95" s="160">
        <v>78.14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152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x14ac:dyDescent="0.2">
      <c r="A96" s="162" t="s">
        <v>120</v>
      </c>
      <c r="B96" s="163" t="s">
        <v>76</v>
      </c>
      <c r="C96" s="184" t="s">
        <v>77</v>
      </c>
      <c r="D96" s="164"/>
      <c r="E96" s="165"/>
      <c r="F96" s="166"/>
      <c r="G96" s="166">
        <f>SUMIF(AG97:AG99,"&lt;&gt;NOR",G97:G99)</f>
        <v>0</v>
      </c>
      <c r="H96" s="166"/>
      <c r="I96" s="166">
        <f>SUM(I97:I99)</f>
        <v>0</v>
      </c>
      <c r="J96" s="166"/>
      <c r="K96" s="166">
        <f>SUM(K97:K99)</f>
        <v>0</v>
      </c>
      <c r="L96" s="166"/>
      <c r="M96" s="166">
        <f>SUM(M97:M99)</f>
        <v>0</v>
      </c>
      <c r="N96" s="165"/>
      <c r="O96" s="165">
        <f>SUM(O97:O99)</f>
        <v>0.02</v>
      </c>
      <c r="P96" s="165"/>
      <c r="Q96" s="165">
        <f>SUM(Q97:Q99)</f>
        <v>0</v>
      </c>
      <c r="R96" s="166"/>
      <c r="S96" s="166"/>
      <c r="T96" s="167"/>
      <c r="U96" s="161"/>
      <c r="V96" s="161">
        <f>SUM(V97:V99)</f>
        <v>171.93</v>
      </c>
      <c r="W96" s="161"/>
      <c r="X96" s="161"/>
      <c r="Y96" s="161"/>
      <c r="AG96" t="s">
        <v>121</v>
      </c>
    </row>
    <row r="97" spans="1:60" ht="56.25" outlineLevel="1" x14ac:dyDescent="0.2">
      <c r="A97" s="176">
        <v>43</v>
      </c>
      <c r="B97" s="177" t="s">
        <v>268</v>
      </c>
      <c r="C97" s="185" t="s">
        <v>269</v>
      </c>
      <c r="D97" s="178" t="s">
        <v>144</v>
      </c>
      <c r="E97" s="179">
        <v>558.23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79">
        <v>4.0000000000000003E-5</v>
      </c>
      <c r="O97" s="179">
        <f>ROUND(E97*N97,2)</f>
        <v>0.02</v>
      </c>
      <c r="P97" s="179">
        <v>0</v>
      </c>
      <c r="Q97" s="179">
        <f>ROUND(E97*P97,2)</f>
        <v>0</v>
      </c>
      <c r="R97" s="181" t="s">
        <v>160</v>
      </c>
      <c r="S97" s="181" t="s">
        <v>133</v>
      </c>
      <c r="T97" s="182" t="s">
        <v>134</v>
      </c>
      <c r="U97" s="158">
        <v>0.308</v>
      </c>
      <c r="V97" s="158">
        <f>ROUND(E97*U97,2)</f>
        <v>171.93</v>
      </c>
      <c r="W97" s="158"/>
      <c r="X97" s="158" t="s">
        <v>127</v>
      </c>
      <c r="Y97" s="158" t="s">
        <v>128</v>
      </c>
      <c r="Z97" s="148"/>
      <c r="AA97" s="148"/>
      <c r="AB97" s="148"/>
      <c r="AC97" s="148"/>
      <c r="AD97" s="148"/>
      <c r="AE97" s="148"/>
      <c r="AF97" s="148"/>
      <c r="AG97" s="148" t="s">
        <v>129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6">
        <v>44</v>
      </c>
      <c r="B98" s="177" t="s">
        <v>270</v>
      </c>
      <c r="C98" s="185" t="s">
        <v>271</v>
      </c>
      <c r="D98" s="178" t="s">
        <v>188</v>
      </c>
      <c r="E98" s="179">
        <v>1</v>
      </c>
      <c r="F98" s="180"/>
      <c r="G98" s="181">
        <f>ROUND(E98*F98,2)</f>
        <v>0</v>
      </c>
      <c r="H98" s="180"/>
      <c r="I98" s="181">
        <f>ROUND(E98*H98,2)</f>
        <v>0</v>
      </c>
      <c r="J98" s="180"/>
      <c r="K98" s="181">
        <f>ROUND(E98*J98,2)</f>
        <v>0</v>
      </c>
      <c r="L98" s="181">
        <v>21</v>
      </c>
      <c r="M98" s="181">
        <f>G98*(1+L98/100)</f>
        <v>0</v>
      </c>
      <c r="N98" s="179">
        <v>0</v>
      </c>
      <c r="O98" s="179">
        <f>ROUND(E98*N98,2)</f>
        <v>0</v>
      </c>
      <c r="P98" s="179">
        <v>0</v>
      </c>
      <c r="Q98" s="179">
        <f>ROUND(E98*P98,2)</f>
        <v>0</v>
      </c>
      <c r="R98" s="181"/>
      <c r="S98" s="181" t="s">
        <v>125</v>
      </c>
      <c r="T98" s="182" t="s">
        <v>126</v>
      </c>
      <c r="U98" s="158">
        <v>0</v>
      </c>
      <c r="V98" s="158">
        <f>ROUND(E98*U98,2)</f>
        <v>0</v>
      </c>
      <c r="W98" s="158"/>
      <c r="X98" s="158" t="s">
        <v>127</v>
      </c>
      <c r="Y98" s="158" t="s">
        <v>128</v>
      </c>
      <c r="Z98" s="148"/>
      <c r="AA98" s="148"/>
      <c r="AB98" s="148"/>
      <c r="AC98" s="148"/>
      <c r="AD98" s="148"/>
      <c r="AE98" s="148"/>
      <c r="AF98" s="148"/>
      <c r="AG98" s="148" t="s">
        <v>129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 x14ac:dyDescent="0.2">
      <c r="A99" s="176">
        <v>45</v>
      </c>
      <c r="B99" s="177" t="s">
        <v>272</v>
      </c>
      <c r="C99" s="185" t="s">
        <v>273</v>
      </c>
      <c r="D99" s="178" t="s">
        <v>274</v>
      </c>
      <c r="E99" s="179">
        <v>1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79">
        <v>0</v>
      </c>
      <c r="O99" s="179">
        <f>ROUND(E99*N99,2)</f>
        <v>0</v>
      </c>
      <c r="P99" s="179">
        <v>0</v>
      </c>
      <c r="Q99" s="179">
        <f>ROUND(E99*P99,2)</f>
        <v>0</v>
      </c>
      <c r="R99" s="181"/>
      <c r="S99" s="181" t="s">
        <v>125</v>
      </c>
      <c r="T99" s="182" t="s">
        <v>126</v>
      </c>
      <c r="U99" s="158">
        <v>0</v>
      </c>
      <c r="V99" s="158">
        <f>ROUND(E99*U99,2)</f>
        <v>0</v>
      </c>
      <c r="W99" s="158"/>
      <c r="X99" s="158" t="s">
        <v>127</v>
      </c>
      <c r="Y99" s="158" t="s">
        <v>128</v>
      </c>
      <c r="Z99" s="148"/>
      <c r="AA99" s="148"/>
      <c r="AB99" s="148"/>
      <c r="AC99" s="148"/>
      <c r="AD99" s="148"/>
      <c r="AE99" s="148"/>
      <c r="AF99" s="148"/>
      <c r="AG99" s="148" t="s">
        <v>129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x14ac:dyDescent="0.2">
      <c r="A100" s="162" t="s">
        <v>120</v>
      </c>
      <c r="B100" s="163" t="s">
        <v>78</v>
      </c>
      <c r="C100" s="184" t="s">
        <v>79</v>
      </c>
      <c r="D100" s="164"/>
      <c r="E100" s="165"/>
      <c r="F100" s="166"/>
      <c r="G100" s="166">
        <f>SUMIF(AG101:AG118,"&lt;&gt;NOR",G101:G118)</f>
        <v>0</v>
      </c>
      <c r="H100" s="166"/>
      <c r="I100" s="166">
        <f>SUM(I101:I118)</f>
        <v>0</v>
      </c>
      <c r="J100" s="166"/>
      <c r="K100" s="166">
        <f>SUM(K101:K118)</f>
        <v>0</v>
      </c>
      <c r="L100" s="166"/>
      <c r="M100" s="166">
        <f>SUM(M101:M118)</f>
        <v>0</v>
      </c>
      <c r="N100" s="165"/>
      <c r="O100" s="165">
        <f>SUM(O101:O118)</f>
        <v>0.02</v>
      </c>
      <c r="P100" s="165"/>
      <c r="Q100" s="165">
        <f>SUM(Q101:Q118)</f>
        <v>2.06</v>
      </c>
      <c r="R100" s="166"/>
      <c r="S100" s="166"/>
      <c r="T100" s="167"/>
      <c r="U100" s="161"/>
      <c r="V100" s="161">
        <f>SUM(V101:V118)</f>
        <v>34.39</v>
      </c>
      <c r="W100" s="161"/>
      <c r="X100" s="161"/>
      <c r="Y100" s="161"/>
      <c r="AG100" t="s">
        <v>121</v>
      </c>
    </row>
    <row r="101" spans="1:60" ht="22.5" outlineLevel="1" x14ac:dyDescent="0.2">
      <c r="A101" s="169">
        <v>46</v>
      </c>
      <c r="B101" s="170" t="s">
        <v>275</v>
      </c>
      <c r="C101" s="186" t="s">
        <v>276</v>
      </c>
      <c r="D101" s="171" t="s">
        <v>174</v>
      </c>
      <c r="E101" s="172">
        <v>8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72">
        <v>6.7000000000000002E-4</v>
      </c>
      <c r="O101" s="172">
        <f>ROUND(E101*N101,2)</f>
        <v>0.01</v>
      </c>
      <c r="P101" s="172">
        <v>2.5000000000000001E-2</v>
      </c>
      <c r="Q101" s="172">
        <f>ROUND(E101*P101,2)</f>
        <v>0.2</v>
      </c>
      <c r="R101" s="174" t="s">
        <v>277</v>
      </c>
      <c r="S101" s="174" t="s">
        <v>133</v>
      </c>
      <c r="T101" s="175" t="s">
        <v>134</v>
      </c>
      <c r="U101" s="158">
        <v>2.95</v>
      </c>
      <c r="V101" s="158">
        <f>ROUND(E101*U101,2)</f>
        <v>23.6</v>
      </c>
      <c r="W101" s="158"/>
      <c r="X101" s="158" t="s">
        <v>127</v>
      </c>
      <c r="Y101" s="158" t="s">
        <v>128</v>
      </c>
      <c r="Z101" s="148"/>
      <c r="AA101" s="148"/>
      <c r="AB101" s="148"/>
      <c r="AC101" s="148"/>
      <c r="AD101" s="148"/>
      <c r="AE101" s="148"/>
      <c r="AF101" s="148"/>
      <c r="AG101" s="148" t="s">
        <v>129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250" t="s">
        <v>278</v>
      </c>
      <c r="D102" s="251"/>
      <c r="E102" s="251"/>
      <c r="F102" s="251"/>
      <c r="G102" s="251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136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52" t="s">
        <v>279</v>
      </c>
      <c r="D103" s="253"/>
      <c r="E103" s="253"/>
      <c r="F103" s="253"/>
      <c r="G103" s="253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162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69">
        <v>47</v>
      </c>
      <c r="B104" s="170" t="s">
        <v>280</v>
      </c>
      <c r="C104" s="186" t="s">
        <v>281</v>
      </c>
      <c r="D104" s="171" t="s">
        <v>174</v>
      </c>
      <c r="E104" s="172">
        <v>1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72">
        <v>1.33E-3</v>
      </c>
      <c r="O104" s="172">
        <f>ROUND(E104*N104,2)</f>
        <v>0</v>
      </c>
      <c r="P104" s="172">
        <v>0.20699999999999999</v>
      </c>
      <c r="Q104" s="172">
        <f>ROUND(E104*P104,2)</f>
        <v>0.21</v>
      </c>
      <c r="R104" s="174" t="s">
        <v>277</v>
      </c>
      <c r="S104" s="174" t="s">
        <v>133</v>
      </c>
      <c r="T104" s="175" t="s">
        <v>134</v>
      </c>
      <c r="U104" s="158">
        <v>1.538</v>
      </c>
      <c r="V104" s="158">
        <f>ROUND(E104*U104,2)</f>
        <v>1.54</v>
      </c>
      <c r="W104" s="158"/>
      <c r="X104" s="158" t="s">
        <v>127</v>
      </c>
      <c r="Y104" s="158" t="s">
        <v>128</v>
      </c>
      <c r="Z104" s="148"/>
      <c r="AA104" s="148"/>
      <c r="AB104" s="148"/>
      <c r="AC104" s="148"/>
      <c r="AD104" s="148"/>
      <c r="AE104" s="148"/>
      <c r="AF104" s="148"/>
      <c r="AG104" s="148" t="s">
        <v>129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50" t="s">
        <v>282</v>
      </c>
      <c r="D105" s="251"/>
      <c r="E105" s="251"/>
      <c r="F105" s="251"/>
      <c r="G105" s="251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136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252" t="s">
        <v>279</v>
      </c>
      <c r="D106" s="253"/>
      <c r="E106" s="253"/>
      <c r="F106" s="253"/>
      <c r="G106" s="253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162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1" x14ac:dyDescent="0.2">
      <c r="A107" s="169">
        <v>48</v>
      </c>
      <c r="B107" s="170" t="s">
        <v>283</v>
      </c>
      <c r="C107" s="186" t="s">
        <v>284</v>
      </c>
      <c r="D107" s="171" t="s">
        <v>144</v>
      </c>
      <c r="E107" s="172">
        <v>6.19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72">
        <v>1.65E-3</v>
      </c>
      <c r="O107" s="172">
        <f>ROUND(E107*N107,2)</f>
        <v>0.01</v>
      </c>
      <c r="P107" s="172">
        <v>0.187</v>
      </c>
      <c r="Q107" s="172">
        <f>ROUND(E107*P107,2)</f>
        <v>1.1599999999999999</v>
      </c>
      <c r="R107" s="174" t="s">
        <v>277</v>
      </c>
      <c r="S107" s="174" t="s">
        <v>133</v>
      </c>
      <c r="T107" s="175" t="s">
        <v>134</v>
      </c>
      <c r="U107" s="158">
        <v>0.48</v>
      </c>
      <c r="V107" s="158">
        <f>ROUND(E107*U107,2)</f>
        <v>2.97</v>
      </c>
      <c r="W107" s="158"/>
      <c r="X107" s="158" t="s">
        <v>127</v>
      </c>
      <c r="Y107" s="158" t="s">
        <v>128</v>
      </c>
      <c r="Z107" s="148"/>
      <c r="AA107" s="148"/>
      <c r="AB107" s="148"/>
      <c r="AC107" s="148"/>
      <c r="AD107" s="148"/>
      <c r="AE107" s="148"/>
      <c r="AF107" s="148"/>
      <c r="AG107" s="148" t="s">
        <v>129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250" t="s">
        <v>282</v>
      </c>
      <c r="D108" s="251"/>
      <c r="E108" s="251"/>
      <c r="F108" s="251"/>
      <c r="G108" s="251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136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52" t="s">
        <v>279</v>
      </c>
      <c r="D109" s="253"/>
      <c r="E109" s="253"/>
      <c r="F109" s="253"/>
      <c r="G109" s="253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162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87" t="s">
        <v>285</v>
      </c>
      <c r="D110" s="159"/>
      <c r="E110" s="160">
        <v>2.4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152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3" x14ac:dyDescent="0.2">
      <c r="A111" s="155"/>
      <c r="B111" s="156"/>
      <c r="C111" s="187" t="s">
        <v>286</v>
      </c>
      <c r="D111" s="159"/>
      <c r="E111" s="160">
        <v>0.6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152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187" t="s">
        <v>287</v>
      </c>
      <c r="D112" s="159"/>
      <c r="E112" s="160">
        <v>2.125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152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87" t="s">
        <v>288</v>
      </c>
      <c r="D113" s="159"/>
      <c r="E113" s="160">
        <v>1.0649999999999999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152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69">
        <v>49</v>
      </c>
      <c r="B114" s="170" t="s">
        <v>289</v>
      </c>
      <c r="C114" s="186" t="s">
        <v>290</v>
      </c>
      <c r="D114" s="171" t="s">
        <v>174</v>
      </c>
      <c r="E114" s="172">
        <v>20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72">
        <v>0</v>
      </c>
      <c r="O114" s="172">
        <f>ROUND(E114*N114,2)</f>
        <v>0</v>
      </c>
      <c r="P114" s="172">
        <v>4.0000000000000001E-3</v>
      </c>
      <c r="Q114" s="172">
        <f>ROUND(E114*P114,2)</f>
        <v>0.08</v>
      </c>
      <c r="R114" s="174" t="s">
        <v>277</v>
      </c>
      <c r="S114" s="174" t="s">
        <v>133</v>
      </c>
      <c r="T114" s="175" t="s">
        <v>134</v>
      </c>
      <c r="U114" s="158">
        <v>0.16</v>
      </c>
      <c r="V114" s="158">
        <f>ROUND(E114*U114,2)</f>
        <v>3.2</v>
      </c>
      <c r="W114" s="158"/>
      <c r="X114" s="158" t="s">
        <v>127</v>
      </c>
      <c r="Y114" s="158" t="s">
        <v>128</v>
      </c>
      <c r="Z114" s="148"/>
      <c r="AA114" s="148"/>
      <c r="AB114" s="148"/>
      <c r="AC114" s="148"/>
      <c r="AD114" s="148"/>
      <c r="AE114" s="148"/>
      <c r="AF114" s="148"/>
      <c r="AG114" s="148" t="s">
        <v>129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250" t="s">
        <v>282</v>
      </c>
      <c r="D115" s="251"/>
      <c r="E115" s="251"/>
      <c r="F115" s="251"/>
      <c r="G115" s="251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136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69">
        <v>50</v>
      </c>
      <c r="B116" s="170" t="s">
        <v>280</v>
      </c>
      <c r="C116" s="186" t="s">
        <v>281</v>
      </c>
      <c r="D116" s="171" t="s">
        <v>174</v>
      </c>
      <c r="E116" s="172">
        <v>2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2">
        <v>1.33E-3</v>
      </c>
      <c r="O116" s="172">
        <f>ROUND(E116*N116,2)</f>
        <v>0</v>
      </c>
      <c r="P116" s="172">
        <v>0.20699999999999999</v>
      </c>
      <c r="Q116" s="172">
        <f>ROUND(E116*P116,2)</f>
        <v>0.41</v>
      </c>
      <c r="R116" s="174" t="s">
        <v>277</v>
      </c>
      <c r="S116" s="174" t="s">
        <v>133</v>
      </c>
      <c r="T116" s="175" t="s">
        <v>134</v>
      </c>
      <c r="U116" s="158">
        <v>1.538</v>
      </c>
      <c r="V116" s="158">
        <f>ROUND(E116*U116,2)</f>
        <v>3.08</v>
      </c>
      <c r="W116" s="158"/>
      <c r="X116" s="158" t="s">
        <v>127</v>
      </c>
      <c r="Y116" s="158" t="s">
        <v>128</v>
      </c>
      <c r="Z116" s="148"/>
      <c r="AA116" s="148"/>
      <c r="AB116" s="148"/>
      <c r="AC116" s="148"/>
      <c r="AD116" s="148"/>
      <c r="AE116" s="148"/>
      <c r="AF116" s="148"/>
      <c r="AG116" s="148" t="s">
        <v>129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250" t="s">
        <v>282</v>
      </c>
      <c r="D117" s="251"/>
      <c r="E117" s="251"/>
      <c r="F117" s="251"/>
      <c r="G117" s="251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136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252" t="s">
        <v>279</v>
      </c>
      <c r="D118" s="253"/>
      <c r="E118" s="253"/>
      <c r="F118" s="253"/>
      <c r="G118" s="253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162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x14ac:dyDescent="0.2">
      <c r="A119" s="162" t="s">
        <v>120</v>
      </c>
      <c r="B119" s="163" t="s">
        <v>88</v>
      </c>
      <c r="C119" s="184" t="s">
        <v>89</v>
      </c>
      <c r="D119" s="164"/>
      <c r="E119" s="165"/>
      <c r="F119" s="166"/>
      <c r="G119" s="166">
        <f>SUMIF(AG120:AG132,"&lt;&gt;NOR",G120:G132)</f>
        <v>0</v>
      </c>
      <c r="H119" s="166"/>
      <c r="I119" s="166">
        <f>SUM(I120:I132)</f>
        <v>0</v>
      </c>
      <c r="J119" s="166"/>
      <c r="K119" s="166">
        <f>SUM(K120:K132)</f>
        <v>0</v>
      </c>
      <c r="L119" s="166"/>
      <c r="M119" s="166">
        <f>SUM(M120:M132)</f>
        <v>0</v>
      </c>
      <c r="N119" s="165"/>
      <c r="O119" s="165">
        <f>SUM(O120:O132)</f>
        <v>0</v>
      </c>
      <c r="P119" s="165"/>
      <c r="Q119" s="165">
        <f>SUM(Q120:Q132)</f>
        <v>0</v>
      </c>
      <c r="R119" s="166"/>
      <c r="S119" s="166"/>
      <c r="T119" s="167"/>
      <c r="U119" s="161"/>
      <c r="V119" s="161">
        <f>SUM(V120:V132)</f>
        <v>13.29</v>
      </c>
      <c r="W119" s="161"/>
      <c r="X119" s="161"/>
      <c r="Y119" s="161"/>
      <c r="AG119" t="s">
        <v>121</v>
      </c>
    </row>
    <row r="120" spans="1:60" ht="22.5" outlineLevel="1" x14ac:dyDescent="0.2">
      <c r="A120" s="176">
        <v>51</v>
      </c>
      <c r="B120" s="177" t="s">
        <v>291</v>
      </c>
      <c r="C120" s="185" t="s">
        <v>292</v>
      </c>
      <c r="D120" s="178" t="s">
        <v>264</v>
      </c>
      <c r="E120" s="179">
        <v>2.06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79">
        <v>0</v>
      </c>
      <c r="O120" s="179">
        <f>ROUND(E120*N120,2)</f>
        <v>0</v>
      </c>
      <c r="P120" s="179">
        <v>0</v>
      </c>
      <c r="Q120" s="179">
        <f>ROUND(E120*P120,2)</f>
        <v>0</v>
      </c>
      <c r="R120" s="181" t="s">
        <v>277</v>
      </c>
      <c r="S120" s="181" t="s">
        <v>133</v>
      </c>
      <c r="T120" s="182" t="s">
        <v>134</v>
      </c>
      <c r="U120" s="158">
        <v>2.0089999999999999</v>
      </c>
      <c r="V120" s="158">
        <f>ROUND(E120*U120,2)</f>
        <v>4.1399999999999997</v>
      </c>
      <c r="W120" s="158"/>
      <c r="X120" s="158" t="s">
        <v>127</v>
      </c>
      <c r="Y120" s="158" t="s">
        <v>128</v>
      </c>
      <c r="Z120" s="148"/>
      <c r="AA120" s="148"/>
      <c r="AB120" s="148"/>
      <c r="AC120" s="148"/>
      <c r="AD120" s="148"/>
      <c r="AE120" s="148"/>
      <c r="AF120" s="148"/>
      <c r="AG120" s="148" t="s">
        <v>129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76">
        <v>52</v>
      </c>
      <c r="B121" s="177" t="s">
        <v>293</v>
      </c>
      <c r="C121" s="185" t="s">
        <v>294</v>
      </c>
      <c r="D121" s="178" t="s">
        <v>264</v>
      </c>
      <c r="E121" s="179">
        <v>2.06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79">
        <v>0</v>
      </c>
      <c r="O121" s="179">
        <f>ROUND(E121*N121,2)</f>
        <v>0</v>
      </c>
      <c r="P121" s="179">
        <v>0</v>
      </c>
      <c r="Q121" s="179">
        <f>ROUND(E121*P121,2)</f>
        <v>0</v>
      </c>
      <c r="R121" s="181" t="s">
        <v>277</v>
      </c>
      <c r="S121" s="181" t="s">
        <v>133</v>
      </c>
      <c r="T121" s="182" t="s">
        <v>134</v>
      </c>
      <c r="U121" s="158">
        <v>0.95899999999999996</v>
      </c>
      <c r="V121" s="158">
        <f>ROUND(E121*U121,2)</f>
        <v>1.98</v>
      </c>
      <c r="W121" s="158"/>
      <c r="X121" s="158" t="s">
        <v>127</v>
      </c>
      <c r="Y121" s="158" t="s">
        <v>128</v>
      </c>
      <c r="Z121" s="148"/>
      <c r="AA121" s="148"/>
      <c r="AB121" s="148"/>
      <c r="AC121" s="148"/>
      <c r="AD121" s="148"/>
      <c r="AE121" s="148"/>
      <c r="AF121" s="148"/>
      <c r="AG121" s="148" t="s">
        <v>129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69">
        <v>53</v>
      </c>
      <c r="B122" s="170" t="s">
        <v>295</v>
      </c>
      <c r="C122" s="186" t="s">
        <v>296</v>
      </c>
      <c r="D122" s="171" t="s">
        <v>264</v>
      </c>
      <c r="E122" s="172">
        <v>2.06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72">
        <v>0</v>
      </c>
      <c r="O122" s="172">
        <f>ROUND(E122*N122,2)</f>
        <v>0</v>
      </c>
      <c r="P122" s="172">
        <v>0</v>
      </c>
      <c r="Q122" s="172">
        <f>ROUND(E122*P122,2)</f>
        <v>0</v>
      </c>
      <c r="R122" s="174" t="s">
        <v>297</v>
      </c>
      <c r="S122" s="174" t="s">
        <v>133</v>
      </c>
      <c r="T122" s="175" t="s">
        <v>134</v>
      </c>
      <c r="U122" s="158">
        <v>0.83199999999999996</v>
      </c>
      <c r="V122" s="158">
        <f>ROUND(E122*U122,2)</f>
        <v>1.71</v>
      </c>
      <c r="W122" s="158"/>
      <c r="X122" s="158" t="s">
        <v>127</v>
      </c>
      <c r="Y122" s="158" t="s">
        <v>128</v>
      </c>
      <c r="Z122" s="148"/>
      <c r="AA122" s="148"/>
      <c r="AB122" s="148"/>
      <c r="AC122" s="148"/>
      <c r="AD122" s="148"/>
      <c r="AE122" s="148"/>
      <c r="AF122" s="148"/>
      <c r="AG122" s="148" t="s">
        <v>129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250" t="s">
        <v>298</v>
      </c>
      <c r="D123" s="251"/>
      <c r="E123" s="251"/>
      <c r="F123" s="251"/>
      <c r="G123" s="251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136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83" t="str">
        <f>C123</f>
        <v>nebo vybouraných hmot nošením nebo přehazováním k místu nakládky přístupnému normálním dopravním prostředkům do 10 m,</v>
      </c>
      <c r="BB123" s="148"/>
      <c r="BC123" s="148"/>
      <c r="BD123" s="148"/>
      <c r="BE123" s="148"/>
      <c r="BF123" s="148"/>
      <c r="BG123" s="148"/>
      <c r="BH123" s="148"/>
    </row>
    <row r="124" spans="1:60" ht="22.5" outlineLevel="2" x14ac:dyDescent="0.2">
      <c r="A124" s="155"/>
      <c r="B124" s="156"/>
      <c r="C124" s="252" t="s">
        <v>299</v>
      </c>
      <c r="D124" s="253"/>
      <c r="E124" s="253"/>
      <c r="F124" s="253"/>
      <c r="G124" s="253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162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83" t="str">
        <f>C124</f>
        <v>S naložením suti nebo vybouraných hmot do dopravního prostředku a na jejich vyložením, popřípadě přeložením na normální dopravní prostředek.</v>
      </c>
      <c r="BB124" s="148"/>
      <c r="BC124" s="148"/>
      <c r="BD124" s="148"/>
      <c r="BE124" s="148"/>
      <c r="BF124" s="148"/>
      <c r="BG124" s="148"/>
      <c r="BH124" s="148"/>
    </row>
    <row r="125" spans="1:60" ht="22.5" outlineLevel="1" x14ac:dyDescent="0.2">
      <c r="A125" s="169">
        <v>54</v>
      </c>
      <c r="B125" s="170" t="s">
        <v>300</v>
      </c>
      <c r="C125" s="186" t="s">
        <v>301</v>
      </c>
      <c r="D125" s="171" t="s">
        <v>264</v>
      </c>
      <c r="E125" s="172">
        <v>12.36</v>
      </c>
      <c r="F125" s="173"/>
      <c r="G125" s="174">
        <f>ROUND(E125*F125,2)</f>
        <v>0</v>
      </c>
      <c r="H125" s="173"/>
      <c r="I125" s="174">
        <f>ROUND(E125*H125,2)</f>
        <v>0</v>
      </c>
      <c r="J125" s="173"/>
      <c r="K125" s="174">
        <f>ROUND(E125*J125,2)</f>
        <v>0</v>
      </c>
      <c r="L125" s="174">
        <v>21</v>
      </c>
      <c r="M125" s="174">
        <f>G125*(1+L125/100)</f>
        <v>0</v>
      </c>
      <c r="N125" s="172">
        <v>0</v>
      </c>
      <c r="O125" s="172">
        <f>ROUND(E125*N125,2)</f>
        <v>0</v>
      </c>
      <c r="P125" s="172">
        <v>0</v>
      </c>
      <c r="Q125" s="172">
        <f>ROUND(E125*P125,2)</f>
        <v>0</v>
      </c>
      <c r="R125" s="174" t="s">
        <v>297</v>
      </c>
      <c r="S125" s="174" t="s">
        <v>133</v>
      </c>
      <c r="T125" s="175" t="s">
        <v>134</v>
      </c>
      <c r="U125" s="158">
        <v>0.36</v>
      </c>
      <c r="V125" s="158">
        <f>ROUND(E125*U125,2)</f>
        <v>4.45</v>
      </c>
      <c r="W125" s="158"/>
      <c r="X125" s="158" t="s">
        <v>127</v>
      </c>
      <c r="Y125" s="158" t="s">
        <v>128</v>
      </c>
      <c r="Z125" s="148"/>
      <c r="AA125" s="148"/>
      <c r="AB125" s="148"/>
      <c r="AC125" s="148"/>
      <c r="AD125" s="148"/>
      <c r="AE125" s="148"/>
      <c r="AF125" s="148"/>
      <c r="AG125" s="148" t="s">
        <v>129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250" t="s">
        <v>298</v>
      </c>
      <c r="D126" s="251"/>
      <c r="E126" s="251"/>
      <c r="F126" s="251"/>
      <c r="G126" s="251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136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83" t="str">
        <f>C126</f>
        <v>nebo vybouraných hmot nošením nebo přehazováním k místu nakládky přístupnému normálním dopravním prostředkům do 10 m,</v>
      </c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7" t="s">
        <v>302</v>
      </c>
      <c r="D127" s="159"/>
      <c r="E127" s="160">
        <v>12.36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152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69">
        <v>55</v>
      </c>
      <c r="B128" s="170" t="s">
        <v>303</v>
      </c>
      <c r="C128" s="186" t="s">
        <v>304</v>
      </c>
      <c r="D128" s="171" t="s">
        <v>264</v>
      </c>
      <c r="E128" s="172">
        <v>2.06</v>
      </c>
      <c r="F128" s="173"/>
      <c r="G128" s="174">
        <f>ROUND(E128*F128,2)</f>
        <v>0</v>
      </c>
      <c r="H128" s="173"/>
      <c r="I128" s="174">
        <f>ROUND(E128*H128,2)</f>
        <v>0</v>
      </c>
      <c r="J128" s="173"/>
      <c r="K128" s="174">
        <f>ROUND(E128*J128,2)</f>
        <v>0</v>
      </c>
      <c r="L128" s="174">
        <v>21</v>
      </c>
      <c r="M128" s="174">
        <f>G128*(1+L128/100)</f>
        <v>0</v>
      </c>
      <c r="N128" s="172">
        <v>0</v>
      </c>
      <c r="O128" s="172">
        <f>ROUND(E128*N128,2)</f>
        <v>0</v>
      </c>
      <c r="P128" s="172">
        <v>0</v>
      </c>
      <c r="Q128" s="172">
        <f>ROUND(E128*P128,2)</f>
        <v>0</v>
      </c>
      <c r="R128" s="174" t="s">
        <v>277</v>
      </c>
      <c r="S128" s="174" t="s">
        <v>133</v>
      </c>
      <c r="T128" s="175" t="s">
        <v>134</v>
      </c>
      <c r="U128" s="158">
        <v>0.49</v>
      </c>
      <c r="V128" s="158">
        <f>ROUND(E128*U128,2)</f>
        <v>1.01</v>
      </c>
      <c r="W128" s="158"/>
      <c r="X128" s="158" t="s">
        <v>127</v>
      </c>
      <c r="Y128" s="158" t="s">
        <v>128</v>
      </c>
      <c r="Z128" s="148"/>
      <c r="AA128" s="148"/>
      <c r="AB128" s="148"/>
      <c r="AC128" s="148"/>
      <c r="AD128" s="148"/>
      <c r="AE128" s="148"/>
      <c r="AF128" s="148"/>
      <c r="AG128" s="148" t="s">
        <v>129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248" t="s">
        <v>305</v>
      </c>
      <c r="D129" s="249"/>
      <c r="E129" s="249"/>
      <c r="F129" s="249"/>
      <c r="G129" s="249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162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69">
        <v>56</v>
      </c>
      <c r="B130" s="170" t="s">
        <v>306</v>
      </c>
      <c r="C130" s="186" t="s">
        <v>307</v>
      </c>
      <c r="D130" s="171" t="s">
        <v>264</v>
      </c>
      <c r="E130" s="172">
        <v>18.54</v>
      </c>
      <c r="F130" s="173"/>
      <c r="G130" s="174">
        <f>ROUND(E130*F130,2)</f>
        <v>0</v>
      </c>
      <c r="H130" s="173"/>
      <c r="I130" s="174">
        <f>ROUND(E130*H130,2)</f>
        <v>0</v>
      </c>
      <c r="J130" s="173"/>
      <c r="K130" s="174">
        <f>ROUND(E130*J130,2)</f>
        <v>0</v>
      </c>
      <c r="L130" s="174">
        <v>21</v>
      </c>
      <c r="M130" s="174">
        <f>G130*(1+L130/100)</f>
        <v>0</v>
      </c>
      <c r="N130" s="172">
        <v>0</v>
      </c>
      <c r="O130" s="172">
        <f>ROUND(E130*N130,2)</f>
        <v>0</v>
      </c>
      <c r="P130" s="172">
        <v>0</v>
      </c>
      <c r="Q130" s="172">
        <f>ROUND(E130*P130,2)</f>
        <v>0</v>
      </c>
      <c r="R130" s="174" t="s">
        <v>277</v>
      </c>
      <c r="S130" s="174" t="s">
        <v>133</v>
      </c>
      <c r="T130" s="175" t="s">
        <v>134</v>
      </c>
      <c r="U130" s="158">
        <v>0</v>
      </c>
      <c r="V130" s="158">
        <f>ROUND(E130*U130,2)</f>
        <v>0</v>
      </c>
      <c r="W130" s="158"/>
      <c r="X130" s="158" t="s">
        <v>127</v>
      </c>
      <c r="Y130" s="158" t="s">
        <v>128</v>
      </c>
      <c r="Z130" s="148"/>
      <c r="AA130" s="148"/>
      <c r="AB130" s="148"/>
      <c r="AC130" s="148"/>
      <c r="AD130" s="148"/>
      <c r="AE130" s="148"/>
      <c r="AF130" s="148"/>
      <c r="AG130" s="148" t="s">
        <v>129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7" t="s">
        <v>308</v>
      </c>
      <c r="D131" s="159"/>
      <c r="E131" s="160">
        <v>18.54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152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1" x14ac:dyDescent="0.2">
      <c r="A132" s="176">
        <v>57</v>
      </c>
      <c r="B132" s="177" t="s">
        <v>309</v>
      </c>
      <c r="C132" s="185" t="s">
        <v>310</v>
      </c>
      <c r="D132" s="178" t="s">
        <v>264</v>
      </c>
      <c r="E132" s="179">
        <v>2.06</v>
      </c>
      <c r="F132" s="180"/>
      <c r="G132" s="181">
        <f>ROUND(E132*F132,2)</f>
        <v>0</v>
      </c>
      <c r="H132" s="180"/>
      <c r="I132" s="181">
        <f>ROUND(E132*H132,2)</f>
        <v>0</v>
      </c>
      <c r="J132" s="180"/>
      <c r="K132" s="181">
        <f>ROUND(E132*J132,2)</f>
        <v>0</v>
      </c>
      <c r="L132" s="181">
        <v>21</v>
      </c>
      <c r="M132" s="181">
        <f>G132*(1+L132/100)</f>
        <v>0</v>
      </c>
      <c r="N132" s="179">
        <v>0</v>
      </c>
      <c r="O132" s="179">
        <f>ROUND(E132*N132,2)</f>
        <v>0</v>
      </c>
      <c r="P132" s="179">
        <v>0</v>
      </c>
      <c r="Q132" s="179">
        <f>ROUND(E132*P132,2)</f>
        <v>0</v>
      </c>
      <c r="R132" s="181" t="s">
        <v>277</v>
      </c>
      <c r="S132" s="181" t="s">
        <v>134</v>
      </c>
      <c r="T132" s="182" t="s">
        <v>126</v>
      </c>
      <c r="U132" s="158">
        <v>0</v>
      </c>
      <c r="V132" s="158">
        <f>ROUND(E132*U132,2)</f>
        <v>0</v>
      </c>
      <c r="W132" s="158"/>
      <c r="X132" s="158" t="s">
        <v>127</v>
      </c>
      <c r="Y132" s="158" t="s">
        <v>128</v>
      </c>
      <c r="Z132" s="148"/>
      <c r="AA132" s="148"/>
      <c r="AB132" s="148"/>
      <c r="AC132" s="148"/>
      <c r="AD132" s="148"/>
      <c r="AE132" s="148"/>
      <c r="AF132" s="148"/>
      <c r="AG132" s="148" t="s">
        <v>129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A133" s="162" t="s">
        <v>120</v>
      </c>
      <c r="B133" s="163" t="s">
        <v>84</v>
      </c>
      <c r="C133" s="184" t="s">
        <v>85</v>
      </c>
      <c r="D133" s="164"/>
      <c r="E133" s="165"/>
      <c r="F133" s="166"/>
      <c r="G133" s="166">
        <f>SUMIF(AG134:AG150,"&lt;&gt;NOR",G134:G150)</f>
        <v>0</v>
      </c>
      <c r="H133" s="166"/>
      <c r="I133" s="166">
        <f>SUM(I134:I150)</f>
        <v>0</v>
      </c>
      <c r="J133" s="166"/>
      <c r="K133" s="166">
        <f>SUM(K134:K150)</f>
        <v>0</v>
      </c>
      <c r="L133" s="166"/>
      <c r="M133" s="166">
        <f>SUM(M134:M150)</f>
        <v>0</v>
      </c>
      <c r="N133" s="165"/>
      <c r="O133" s="165">
        <f>SUM(O134:O150)</f>
        <v>0</v>
      </c>
      <c r="P133" s="165"/>
      <c r="Q133" s="165">
        <f>SUM(Q134:Q150)</f>
        <v>3.92</v>
      </c>
      <c r="R133" s="166"/>
      <c r="S133" s="166"/>
      <c r="T133" s="167"/>
      <c r="U133" s="161"/>
      <c r="V133" s="161">
        <f>SUM(V134:V150)</f>
        <v>342.5</v>
      </c>
      <c r="W133" s="161"/>
      <c r="X133" s="161"/>
      <c r="Y133" s="161"/>
      <c r="AG133" t="s">
        <v>121</v>
      </c>
    </row>
    <row r="134" spans="1:60" outlineLevel="1" x14ac:dyDescent="0.2">
      <c r="A134" s="169">
        <v>58</v>
      </c>
      <c r="B134" s="170" t="s">
        <v>311</v>
      </c>
      <c r="C134" s="186" t="s">
        <v>312</v>
      </c>
      <c r="D134" s="171" t="s">
        <v>144</v>
      </c>
      <c r="E134" s="172">
        <v>558.23</v>
      </c>
      <c r="F134" s="173"/>
      <c r="G134" s="174">
        <f>ROUND(E134*F134,2)</f>
        <v>0</v>
      </c>
      <c r="H134" s="173"/>
      <c r="I134" s="174">
        <f>ROUND(E134*H134,2)</f>
        <v>0</v>
      </c>
      <c r="J134" s="173"/>
      <c r="K134" s="174">
        <f>ROUND(E134*J134,2)</f>
        <v>0</v>
      </c>
      <c r="L134" s="174">
        <v>21</v>
      </c>
      <c r="M134" s="174">
        <f>G134*(1+L134/100)</f>
        <v>0</v>
      </c>
      <c r="N134" s="172">
        <v>0</v>
      </c>
      <c r="O134" s="172">
        <f>ROUND(E134*N134,2)</f>
        <v>0</v>
      </c>
      <c r="P134" s="172">
        <v>4.0000000000000001E-3</v>
      </c>
      <c r="Q134" s="172">
        <f>ROUND(E134*P134,2)</f>
        <v>2.23</v>
      </c>
      <c r="R134" s="174" t="s">
        <v>313</v>
      </c>
      <c r="S134" s="174" t="s">
        <v>133</v>
      </c>
      <c r="T134" s="175" t="s">
        <v>134</v>
      </c>
      <c r="U134" s="158">
        <v>0.41</v>
      </c>
      <c r="V134" s="158">
        <f>ROUND(E134*U134,2)</f>
        <v>228.87</v>
      </c>
      <c r="W134" s="158"/>
      <c r="X134" s="158" t="s">
        <v>127</v>
      </c>
      <c r="Y134" s="158" t="s">
        <v>128</v>
      </c>
      <c r="Z134" s="148"/>
      <c r="AA134" s="148"/>
      <c r="AB134" s="148"/>
      <c r="AC134" s="148"/>
      <c r="AD134" s="148"/>
      <c r="AE134" s="148"/>
      <c r="AF134" s="148"/>
      <c r="AG134" s="148" t="s">
        <v>129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187" t="s">
        <v>184</v>
      </c>
      <c r="D135" s="159"/>
      <c r="E135" s="160">
        <v>480.09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152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3" x14ac:dyDescent="0.2">
      <c r="A136" s="155"/>
      <c r="B136" s="156"/>
      <c r="C136" s="187" t="s">
        <v>185</v>
      </c>
      <c r="D136" s="159"/>
      <c r="E136" s="160">
        <v>78.14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152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69">
        <v>59</v>
      </c>
      <c r="B137" s="170" t="s">
        <v>314</v>
      </c>
      <c r="C137" s="186" t="s">
        <v>315</v>
      </c>
      <c r="D137" s="171" t="s">
        <v>144</v>
      </c>
      <c r="E137" s="172">
        <v>558.23</v>
      </c>
      <c r="F137" s="173"/>
      <c r="G137" s="174">
        <f>ROUND(E137*F137,2)</f>
        <v>0</v>
      </c>
      <c r="H137" s="173"/>
      <c r="I137" s="174">
        <f>ROUND(E137*H137,2)</f>
        <v>0</v>
      </c>
      <c r="J137" s="173"/>
      <c r="K137" s="174">
        <f>ROUND(E137*J137,2)</f>
        <v>0</v>
      </c>
      <c r="L137" s="174">
        <v>21</v>
      </c>
      <c r="M137" s="174">
        <f>G137*(1+L137/100)</f>
        <v>0</v>
      </c>
      <c r="N137" s="172">
        <v>0</v>
      </c>
      <c r="O137" s="172">
        <f>ROUND(E137*N137,2)</f>
        <v>0</v>
      </c>
      <c r="P137" s="172">
        <v>2E-3</v>
      </c>
      <c r="Q137" s="172">
        <f>ROUND(E137*P137,2)</f>
        <v>1.1200000000000001</v>
      </c>
      <c r="R137" s="174" t="s">
        <v>313</v>
      </c>
      <c r="S137" s="174" t="s">
        <v>133</v>
      </c>
      <c r="T137" s="175" t="s">
        <v>134</v>
      </c>
      <c r="U137" s="158">
        <v>0.1</v>
      </c>
      <c r="V137" s="158">
        <f>ROUND(E137*U137,2)</f>
        <v>55.82</v>
      </c>
      <c r="W137" s="158"/>
      <c r="X137" s="158" t="s">
        <v>127</v>
      </c>
      <c r="Y137" s="158" t="s">
        <v>128</v>
      </c>
      <c r="Z137" s="148"/>
      <c r="AA137" s="148"/>
      <c r="AB137" s="148"/>
      <c r="AC137" s="148"/>
      <c r="AD137" s="148"/>
      <c r="AE137" s="148"/>
      <c r="AF137" s="148"/>
      <c r="AG137" s="148" t="s">
        <v>129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187" t="s">
        <v>184</v>
      </c>
      <c r="D138" s="159"/>
      <c r="E138" s="160">
        <v>480.09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152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3" x14ac:dyDescent="0.2">
      <c r="A139" s="155"/>
      <c r="B139" s="156"/>
      <c r="C139" s="187" t="s">
        <v>185</v>
      </c>
      <c r="D139" s="159"/>
      <c r="E139" s="160">
        <v>78.14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152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6">
        <v>60</v>
      </c>
      <c r="B140" s="177" t="s">
        <v>316</v>
      </c>
      <c r="C140" s="185" t="s">
        <v>317</v>
      </c>
      <c r="D140" s="178" t="s">
        <v>174</v>
      </c>
      <c r="E140" s="179">
        <v>82</v>
      </c>
      <c r="F140" s="180"/>
      <c r="G140" s="181">
        <f>ROUND(E140*F140,2)</f>
        <v>0</v>
      </c>
      <c r="H140" s="180"/>
      <c r="I140" s="181">
        <f>ROUND(E140*H140,2)</f>
        <v>0</v>
      </c>
      <c r="J140" s="180"/>
      <c r="K140" s="181">
        <f>ROUND(E140*J140,2)</f>
        <v>0</v>
      </c>
      <c r="L140" s="181">
        <v>21</v>
      </c>
      <c r="M140" s="181">
        <f>G140*(1+L140/100)</f>
        <v>0</v>
      </c>
      <c r="N140" s="179">
        <v>0</v>
      </c>
      <c r="O140" s="179">
        <f>ROUND(E140*N140,2)</f>
        <v>0</v>
      </c>
      <c r="P140" s="179">
        <v>7.0000000000000001E-3</v>
      </c>
      <c r="Q140" s="179">
        <f>ROUND(E140*P140,2)</f>
        <v>0.56999999999999995</v>
      </c>
      <c r="R140" s="181" t="s">
        <v>313</v>
      </c>
      <c r="S140" s="181" t="s">
        <v>133</v>
      </c>
      <c r="T140" s="182" t="s">
        <v>134</v>
      </c>
      <c r="U140" s="158">
        <v>0.215</v>
      </c>
      <c r="V140" s="158">
        <f>ROUND(E140*U140,2)</f>
        <v>17.63</v>
      </c>
      <c r="W140" s="158"/>
      <c r="X140" s="158" t="s">
        <v>127</v>
      </c>
      <c r="Y140" s="158" t="s">
        <v>128</v>
      </c>
      <c r="Z140" s="148"/>
      <c r="AA140" s="148"/>
      <c r="AB140" s="148"/>
      <c r="AC140" s="148"/>
      <c r="AD140" s="148"/>
      <c r="AE140" s="148"/>
      <c r="AF140" s="148"/>
      <c r="AG140" s="148" t="s">
        <v>129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2.5" outlineLevel="1" x14ac:dyDescent="0.2">
      <c r="A141" s="176">
        <v>61</v>
      </c>
      <c r="B141" s="177" t="s">
        <v>291</v>
      </c>
      <c r="C141" s="185" t="s">
        <v>292</v>
      </c>
      <c r="D141" s="178" t="s">
        <v>264</v>
      </c>
      <c r="E141" s="179">
        <v>6.2433399999999999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79">
        <v>0</v>
      </c>
      <c r="O141" s="179">
        <f>ROUND(E141*N141,2)</f>
        <v>0</v>
      </c>
      <c r="P141" s="179">
        <v>0</v>
      </c>
      <c r="Q141" s="179">
        <f>ROUND(E141*P141,2)</f>
        <v>0</v>
      </c>
      <c r="R141" s="181" t="s">
        <v>277</v>
      </c>
      <c r="S141" s="181" t="s">
        <v>133</v>
      </c>
      <c r="T141" s="182" t="s">
        <v>134</v>
      </c>
      <c r="U141" s="158">
        <v>2.0089999999999999</v>
      </c>
      <c r="V141" s="158">
        <f>ROUND(E141*U141,2)</f>
        <v>12.54</v>
      </c>
      <c r="W141" s="158"/>
      <c r="X141" s="158" t="s">
        <v>318</v>
      </c>
      <c r="Y141" s="158" t="s">
        <v>128</v>
      </c>
      <c r="Z141" s="148"/>
      <c r="AA141" s="148"/>
      <c r="AB141" s="148"/>
      <c r="AC141" s="148"/>
      <c r="AD141" s="148"/>
      <c r="AE141" s="148"/>
      <c r="AF141" s="148"/>
      <c r="AG141" s="148" t="s">
        <v>319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6">
        <v>62</v>
      </c>
      <c r="B142" s="177" t="s">
        <v>320</v>
      </c>
      <c r="C142" s="185" t="s">
        <v>321</v>
      </c>
      <c r="D142" s="178" t="s">
        <v>264</v>
      </c>
      <c r="E142" s="179">
        <v>12.48668</v>
      </c>
      <c r="F142" s="180"/>
      <c r="G142" s="181">
        <f>ROUND(E142*F142,2)</f>
        <v>0</v>
      </c>
      <c r="H142" s="180"/>
      <c r="I142" s="181">
        <f>ROUND(E142*H142,2)</f>
        <v>0</v>
      </c>
      <c r="J142" s="180"/>
      <c r="K142" s="181">
        <f>ROUND(E142*J142,2)</f>
        <v>0</v>
      </c>
      <c r="L142" s="181">
        <v>21</v>
      </c>
      <c r="M142" s="181">
        <f>G142*(1+L142/100)</f>
        <v>0</v>
      </c>
      <c r="N142" s="179">
        <v>0</v>
      </c>
      <c r="O142" s="179">
        <f>ROUND(E142*N142,2)</f>
        <v>0</v>
      </c>
      <c r="P142" s="179">
        <v>0</v>
      </c>
      <c r="Q142" s="179">
        <f>ROUND(E142*P142,2)</f>
        <v>0</v>
      </c>
      <c r="R142" s="181" t="s">
        <v>277</v>
      </c>
      <c r="S142" s="181" t="s">
        <v>133</v>
      </c>
      <c r="T142" s="182" t="s">
        <v>134</v>
      </c>
      <c r="U142" s="158">
        <v>0.65300000000000002</v>
      </c>
      <c r="V142" s="158">
        <f>ROUND(E142*U142,2)</f>
        <v>8.15</v>
      </c>
      <c r="W142" s="158"/>
      <c r="X142" s="158" t="s">
        <v>318</v>
      </c>
      <c r="Y142" s="158" t="s">
        <v>128</v>
      </c>
      <c r="Z142" s="148"/>
      <c r="AA142" s="148"/>
      <c r="AB142" s="148"/>
      <c r="AC142" s="148"/>
      <c r="AD142" s="148"/>
      <c r="AE142" s="148"/>
      <c r="AF142" s="148"/>
      <c r="AG142" s="148" t="s">
        <v>319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2.5" outlineLevel="1" x14ac:dyDescent="0.2">
      <c r="A143" s="169">
        <v>63</v>
      </c>
      <c r="B143" s="170" t="s">
        <v>295</v>
      </c>
      <c r="C143" s="186" t="s">
        <v>296</v>
      </c>
      <c r="D143" s="171" t="s">
        <v>264</v>
      </c>
      <c r="E143" s="172">
        <v>6.2433399999999999</v>
      </c>
      <c r="F143" s="173"/>
      <c r="G143" s="174">
        <f>ROUND(E143*F143,2)</f>
        <v>0</v>
      </c>
      <c r="H143" s="173"/>
      <c r="I143" s="174">
        <f>ROUND(E143*H143,2)</f>
        <v>0</v>
      </c>
      <c r="J143" s="173"/>
      <c r="K143" s="174">
        <f>ROUND(E143*J143,2)</f>
        <v>0</v>
      </c>
      <c r="L143" s="174">
        <v>21</v>
      </c>
      <c r="M143" s="174">
        <f>G143*(1+L143/100)</f>
        <v>0</v>
      </c>
      <c r="N143" s="172">
        <v>0</v>
      </c>
      <c r="O143" s="172">
        <f>ROUND(E143*N143,2)</f>
        <v>0</v>
      </c>
      <c r="P143" s="172">
        <v>0</v>
      </c>
      <c r="Q143" s="172">
        <f>ROUND(E143*P143,2)</f>
        <v>0</v>
      </c>
      <c r="R143" s="174" t="s">
        <v>297</v>
      </c>
      <c r="S143" s="174" t="s">
        <v>133</v>
      </c>
      <c r="T143" s="175" t="s">
        <v>134</v>
      </c>
      <c r="U143" s="158">
        <v>0.83199999999999996</v>
      </c>
      <c r="V143" s="158">
        <f>ROUND(E143*U143,2)</f>
        <v>5.19</v>
      </c>
      <c r="W143" s="158"/>
      <c r="X143" s="158" t="s">
        <v>318</v>
      </c>
      <c r="Y143" s="158" t="s">
        <v>128</v>
      </c>
      <c r="Z143" s="148"/>
      <c r="AA143" s="148"/>
      <c r="AB143" s="148"/>
      <c r="AC143" s="148"/>
      <c r="AD143" s="148"/>
      <c r="AE143" s="148"/>
      <c r="AF143" s="148"/>
      <c r="AG143" s="148" t="s">
        <v>319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250" t="s">
        <v>298</v>
      </c>
      <c r="D144" s="251"/>
      <c r="E144" s="251"/>
      <c r="F144" s="251"/>
      <c r="G144" s="251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136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83" t="str">
        <f>C144</f>
        <v>nebo vybouraných hmot nošením nebo přehazováním k místu nakládky přístupnému normálním dopravním prostředkům do 10 m,</v>
      </c>
      <c r="BB144" s="148"/>
      <c r="BC144" s="148"/>
      <c r="BD144" s="148"/>
      <c r="BE144" s="148"/>
      <c r="BF144" s="148"/>
      <c r="BG144" s="148"/>
      <c r="BH144" s="148"/>
    </row>
    <row r="145" spans="1:60" ht="22.5" outlineLevel="2" x14ac:dyDescent="0.2">
      <c r="A145" s="155"/>
      <c r="B145" s="156"/>
      <c r="C145" s="252" t="s">
        <v>299</v>
      </c>
      <c r="D145" s="253"/>
      <c r="E145" s="253"/>
      <c r="F145" s="253"/>
      <c r="G145" s="253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162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83" t="str">
        <f>C145</f>
        <v>S naložením suti nebo vybouraných hmot do dopravního prostředku a na jejich vyložením, popřípadě přeložením na normální dopravní prostředek.</v>
      </c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69">
        <v>64</v>
      </c>
      <c r="B146" s="170" t="s">
        <v>300</v>
      </c>
      <c r="C146" s="186" t="s">
        <v>301</v>
      </c>
      <c r="D146" s="171" t="s">
        <v>264</v>
      </c>
      <c r="E146" s="172">
        <v>31.216699999999999</v>
      </c>
      <c r="F146" s="173"/>
      <c r="G146" s="174">
        <f>ROUND(E146*F146,2)</f>
        <v>0</v>
      </c>
      <c r="H146" s="173"/>
      <c r="I146" s="174">
        <f>ROUND(E146*H146,2)</f>
        <v>0</v>
      </c>
      <c r="J146" s="173"/>
      <c r="K146" s="174">
        <f>ROUND(E146*J146,2)</f>
        <v>0</v>
      </c>
      <c r="L146" s="174">
        <v>21</v>
      </c>
      <c r="M146" s="174">
        <f>G146*(1+L146/100)</f>
        <v>0</v>
      </c>
      <c r="N146" s="172">
        <v>0</v>
      </c>
      <c r="O146" s="172">
        <f>ROUND(E146*N146,2)</f>
        <v>0</v>
      </c>
      <c r="P146" s="172">
        <v>0</v>
      </c>
      <c r="Q146" s="172">
        <f>ROUND(E146*P146,2)</f>
        <v>0</v>
      </c>
      <c r="R146" s="174" t="s">
        <v>297</v>
      </c>
      <c r="S146" s="174" t="s">
        <v>133</v>
      </c>
      <c r="T146" s="175" t="s">
        <v>134</v>
      </c>
      <c r="U146" s="158">
        <v>0.36</v>
      </c>
      <c r="V146" s="158">
        <f>ROUND(E146*U146,2)</f>
        <v>11.24</v>
      </c>
      <c r="W146" s="158"/>
      <c r="X146" s="158" t="s">
        <v>318</v>
      </c>
      <c r="Y146" s="158" t="s">
        <v>128</v>
      </c>
      <c r="Z146" s="148"/>
      <c r="AA146" s="148"/>
      <c r="AB146" s="148"/>
      <c r="AC146" s="148"/>
      <c r="AD146" s="148"/>
      <c r="AE146" s="148"/>
      <c r="AF146" s="148"/>
      <c r="AG146" s="148" t="s">
        <v>319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5"/>
      <c r="B147" s="156"/>
      <c r="C147" s="250" t="s">
        <v>298</v>
      </c>
      <c r="D147" s="251"/>
      <c r="E147" s="251"/>
      <c r="F147" s="251"/>
      <c r="G147" s="251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8"/>
      <c r="AA147" s="148"/>
      <c r="AB147" s="148"/>
      <c r="AC147" s="148"/>
      <c r="AD147" s="148"/>
      <c r="AE147" s="148"/>
      <c r="AF147" s="148"/>
      <c r="AG147" s="148" t="s">
        <v>136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83" t="str">
        <f>C147</f>
        <v>nebo vybouraných hmot nošením nebo přehazováním k místu nakládky přístupnému normálním dopravním prostředkům do 10 m,</v>
      </c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69">
        <v>65</v>
      </c>
      <c r="B148" s="170" t="s">
        <v>303</v>
      </c>
      <c r="C148" s="186" t="s">
        <v>304</v>
      </c>
      <c r="D148" s="171" t="s">
        <v>264</v>
      </c>
      <c r="E148" s="172">
        <v>6.2433399999999999</v>
      </c>
      <c r="F148" s="173"/>
      <c r="G148" s="174">
        <f>ROUND(E148*F148,2)</f>
        <v>0</v>
      </c>
      <c r="H148" s="173"/>
      <c r="I148" s="174">
        <f>ROUND(E148*H148,2)</f>
        <v>0</v>
      </c>
      <c r="J148" s="173"/>
      <c r="K148" s="174">
        <f>ROUND(E148*J148,2)</f>
        <v>0</v>
      </c>
      <c r="L148" s="174">
        <v>21</v>
      </c>
      <c r="M148" s="174">
        <f>G148*(1+L148/100)</f>
        <v>0</v>
      </c>
      <c r="N148" s="172">
        <v>0</v>
      </c>
      <c r="O148" s="172">
        <f>ROUND(E148*N148,2)</f>
        <v>0</v>
      </c>
      <c r="P148" s="172">
        <v>0</v>
      </c>
      <c r="Q148" s="172">
        <f>ROUND(E148*P148,2)</f>
        <v>0</v>
      </c>
      <c r="R148" s="174" t="s">
        <v>277</v>
      </c>
      <c r="S148" s="174" t="s">
        <v>133</v>
      </c>
      <c r="T148" s="175" t="s">
        <v>134</v>
      </c>
      <c r="U148" s="158">
        <v>0.49</v>
      </c>
      <c r="V148" s="158">
        <f>ROUND(E148*U148,2)</f>
        <v>3.06</v>
      </c>
      <c r="W148" s="158"/>
      <c r="X148" s="158" t="s">
        <v>318</v>
      </c>
      <c r="Y148" s="158" t="s">
        <v>128</v>
      </c>
      <c r="Z148" s="148"/>
      <c r="AA148" s="148"/>
      <c r="AB148" s="148"/>
      <c r="AC148" s="148"/>
      <c r="AD148" s="148"/>
      <c r="AE148" s="148"/>
      <c r="AF148" s="148"/>
      <c r="AG148" s="148" t="s">
        <v>319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248" t="s">
        <v>305</v>
      </c>
      <c r="D149" s="249"/>
      <c r="E149" s="249"/>
      <c r="F149" s="249"/>
      <c r="G149" s="249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162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6">
        <v>66</v>
      </c>
      <c r="B150" s="177" t="s">
        <v>306</v>
      </c>
      <c r="C150" s="185" t="s">
        <v>307</v>
      </c>
      <c r="D150" s="178" t="s">
        <v>264</v>
      </c>
      <c r="E150" s="179">
        <v>18.73002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21</v>
      </c>
      <c r="M150" s="181">
        <f>G150*(1+L150/100)</f>
        <v>0</v>
      </c>
      <c r="N150" s="179">
        <v>0</v>
      </c>
      <c r="O150" s="179">
        <f>ROUND(E150*N150,2)</f>
        <v>0</v>
      </c>
      <c r="P150" s="179">
        <v>0</v>
      </c>
      <c r="Q150" s="179">
        <f>ROUND(E150*P150,2)</f>
        <v>0</v>
      </c>
      <c r="R150" s="181" t="s">
        <v>277</v>
      </c>
      <c r="S150" s="181" t="s">
        <v>133</v>
      </c>
      <c r="T150" s="182" t="s">
        <v>134</v>
      </c>
      <c r="U150" s="158">
        <v>0</v>
      </c>
      <c r="V150" s="158">
        <f>ROUND(E150*U150,2)</f>
        <v>0</v>
      </c>
      <c r="W150" s="158"/>
      <c r="X150" s="158" t="s">
        <v>318</v>
      </c>
      <c r="Y150" s="158" t="s">
        <v>128</v>
      </c>
      <c r="Z150" s="148"/>
      <c r="AA150" s="148"/>
      <c r="AB150" s="148"/>
      <c r="AC150" s="148"/>
      <c r="AD150" s="148"/>
      <c r="AE150" s="148"/>
      <c r="AF150" s="148"/>
      <c r="AG150" s="148" t="s">
        <v>319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162" t="s">
        <v>120</v>
      </c>
      <c r="B151" s="163" t="s">
        <v>80</v>
      </c>
      <c r="C151" s="184" t="s">
        <v>81</v>
      </c>
      <c r="D151" s="164"/>
      <c r="E151" s="165"/>
      <c r="F151" s="166"/>
      <c r="G151" s="166">
        <f>SUMIF(AG152:AG153,"&lt;&gt;NOR",G152:G153)</f>
        <v>0</v>
      </c>
      <c r="H151" s="166"/>
      <c r="I151" s="166">
        <f>SUM(I152:I153)</f>
        <v>0</v>
      </c>
      <c r="J151" s="166"/>
      <c r="K151" s="166">
        <f>SUM(K152:K153)</f>
        <v>0</v>
      </c>
      <c r="L151" s="166"/>
      <c r="M151" s="166">
        <f>SUM(M152:M153)</f>
        <v>0</v>
      </c>
      <c r="N151" s="165"/>
      <c r="O151" s="165">
        <f>SUM(O152:O153)</f>
        <v>0</v>
      </c>
      <c r="P151" s="165"/>
      <c r="Q151" s="165">
        <f>SUM(Q152:Q153)</f>
        <v>0</v>
      </c>
      <c r="R151" s="166"/>
      <c r="S151" s="166"/>
      <c r="T151" s="167"/>
      <c r="U151" s="161"/>
      <c r="V151" s="161">
        <f>SUM(V152:V153)</f>
        <v>64.78</v>
      </c>
      <c r="W151" s="161"/>
      <c r="X151" s="161"/>
      <c r="Y151" s="161"/>
      <c r="AG151" t="s">
        <v>121</v>
      </c>
    </row>
    <row r="152" spans="1:60" ht="22.5" outlineLevel="1" x14ac:dyDescent="0.2">
      <c r="A152" s="169">
        <v>67</v>
      </c>
      <c r="B152" s="170" t="s">
        <v>322</v>
      </c>
      <c r="C152" s="186" t="s">
        <v>323</v>
      </c>
      <c r="D152" s="171" t="s">
        <v>264</v>
      </c>
      <c r="E152" s="172">
        <v>25.139430000000001</v>
      </c>
      <c r="F152" s="173"/>
      <c r="G152" s="174">
        <f>ROUND(E152*F152,2)</f>
        <v>0</v>
      </c>
      <c r="H152" s="173"/>
      <c r="I152" s="174">
        <f>ROUND(E152*H152,2)</f>
        <v>0</v>
      </c>
      <c r="J152" s="173"/>
      <c r="K152" s="174">
        <f>ROUND(E152*J152,2)</f>
        <v>0</v>
      </c>
      <c r="L152" s="174">
        <v>21</v>
      </c>
      <c r="M152" s="174">
        <f>G152*(1+L152/100)</f>
        <v>0</v>
      </c>
      <c r="N152" s="172">
        <v>0</v>
      </c>
      <c r="O152" s="172">
        <f>ROUND(E152*N152,2)</f>
        <v>0</v>
      </c>
      <c r="P152" s="172">
        <v>0</v>
      </c>
      <c r="Q152" s="172">
        <f>ROUND(E152*P152,2)</f>
        <v>0</v>
      </c>
      <c r="R152" s="174" t="s">
        <v>149</v>
      </c>
      <c r="S152" s="174" t="s">
        <v>133</v>
      </c>
      <c r="T152" s="175" t="s">
        <v>134</v>
      </c>
      <c r="U152" s="158">
        <v>2.577</v>
      </c>
      <c r="V152" s="158">
        <f>ROUND(E152*U152,2)</f>
        <v>64.78</v>
      </c>
      <c r="W152" s="158"/>
      <c r="X152" s="158" t="s">
        <v>324</v>
      </c>
      <c r="Y152" s="158" t="s">
        <v>128</v>
      </c>
      <c r="Z152" s="148"/>
      <c r="AA152" s="148"/>
      <c r="AB152" s="148"/>
      <c r="AC152" s="148"/>
      <c r="AD152" s="148"/>
      <c r="AE152" s="148"/>
      <c r="AF152" s="148"/>
      <c r="AG152" s="148" t="s">
        <v>325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50" t="s">
        <v>326</v>
      </c>
      <c r="D153" s="251"/>
      <c r="E153" s="251"/>
      <c r="F153" s="251"/>
      <c r="G153" s="251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136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x14ac:dyDescent="0.2">
      <c r="A154" s="162" t="s">
        <v>120</v>
      </c>
      <c r="B154" s="163" t="s">
        <v>84</v>
      </c>
      <c r="C154" s="184" t="s">
        <v>85</v>
      </c>
      <c r="D154" s="164"/>
      <c r="E154" s="165"/>
      <c r="F154" s="166"/>
      <c r="G154" s="166">
        <f>SUMIF(AG155:AG187,"&lt;&gt;NOR",G155:G187)</f>
        <v>0</v>
      </c>
      <c r="H154" s="166"/>
      <c r="I154" s="166">
        <f>SUM(I155:I187)</f>
        <v>0</v>
      </c>
      <c r="J154" s="166"/>
      <c r="K154" s="166">
        <f>SUM(K155:K187)</f>
        <v>0</v>
      </c>
      <c r="L154" s="166"/>
      <c r="M154" s="166">
        <f>SUM(M155:M187)</f>
        <v>0</v>
      </c>
      <c r="N154" s="165"/>
      <c r="O154" s="165">
        <f>SUM(O155:O187)</f>
        <v>2.41</v>
      </c>
      <c r="P154" s="165"/>
      <c r="Q154" s="165">
        <f>SUM(Q155:Q187)</f>
        <v>0</v>
      </c>
      <c r="R154" s="166"/>
      <c r="S154" s="166"/>
      <c r="T154" s="167"/>
      <c r="U154" s="161"/>
      <c r="V154" s="161">
        <f>SUM(V155:V187)</f>
        <v>1521.66</v>
      </c>
      <c r="W154" s="161"/>
      <c r="X154" s="161"/>
      <c r="Y154" s="161"/>
      <c r="AG154" t="s">
        <v>121</v>
      </c>
    </row>
    <row r="155" spans="1:60" ht="22.5" outlineLevel="1" x14ac:dyDescent="0.2">
      <c r="A155" s="176">
        <v>68</v>
      </c>
      <c r="B155" s="177" t="s">
        <v>327</v>
      </c>
      <c r="C155" s="185" t="s">
        <v>328</v>
      </c>
      <c r="D155" s="178" t="s">
        <v>144</v>
      </c>
      <c r="E155" s="179">
        <v>558.23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21</v>
      </c>
      <c r="M155" s="181">
        <f>G155*(1+L155/100)</f>
        <v>0</v>
      </c>
      <c r="N155" s="179">
        <v>3.0000000000000001E-5</v>
      </c>
      <c r="O155" s="179">
        <f>ROUND(E155*N155,2)</f>
        <v>0.02</v>
      </c>
      <c r="P155" s="179">
        <v>0</v>
      </c>
      <c r="Q155" s="179">
        <f>ROUND(E155*P155,2)</f>
        <v>0</v>
      </c>
      <c r="R155" s="181" t="s">
        <v>313</v>
      </c>
      <c r="S155" s="181" t="s">
        <v>133</v>
      </c>
      <c r="T155" s="182" t="s">
        <v>134</v>
      </c>
      <c r="U155" s="158">
        <v>0.48499999999999999</v>
      </c>
      <c r="V155" s="158">
        <f>ROUND(E155*U155,2)</f>
        <v>270.74</v>
      </c>
      <c r="W155" s="158"/>
      <c r="X155" s="158" t="s">
        <v>127</v>
      </c>
      <c r="Y155" s="158" t="s">
        <v>128</v>
      </c>
      <c r="Z155" s="148"/>
      <c r="AA155" s="148"/>
      <c r="AB155" s="148"/>
      <c r="AC155" s="148"/>
      <c r="AD155" s="148"/>
      <c r="AE155" s="148"/>
      <c r="AF155" s="148"/>
      <c r="AG155" s="148" t="s">
        <v>129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69">
        <v>69</v>
      </c>
      <c r="B156" s="170" t="s">
        <v>329</v>
      </c>
      <c r="C156" s="186" t="s">
        <v>330</v>
      </c>
      <c r="D156" s="171" t="s">
        <v>178</v>
      </c>
      <c r="E156" s="172">
        <v>364.68</v>
      </c>
      <c r="F156" s="173"/>
      <c r="G156" s="174">
        <f>ROUND(E156*F156,2)</f>
        <v>0</v>
      </c>
      <c r="H156" s="173"/>
      <c r="I156" s="174">
        <f>ROUND(E156*H156,2)</f>
        <v>0</v>
      </c>
      <c r="J156" s="173"/>
      <c r="K156" s="174">
        <f>ROUND(E156*J156,2)</f>
        <v>0</v>
      </c>
      <c r="L156" s="174">
        <v>21</v>
      </c>
      <c r="M156" s="174">
        <f>G156*(1+L156/100)</f>
        <v>0</v>
      </c>
      <c r="N156" s="172">
        <v>2.0000000000000002E-5</v>
      </c>
      <c r="O156" s="172">
        <f>ROUND(E156*N156,2)</f>
        <v>0.01</v>
      </c>
      <c r="P156" s="172">
        <v>0</v>
      </c>
      <c r="Q156" s="172">
        <f>ROUND(E156*P156,2)</f>
        <v>0</v>
      </c>
      <c r="R156" s="174" t="s">
        <v>313</v>
      </c>
      <c r="S156" s="174" t="s">
        <v>133</v>
      </c>
      <c r="T156" s="175" t="s">
        <v>134</v>
      </c>
      <c r="U156" s="158">
        <v>0.38700000000000001</v>
      </c>
      <c r="V156" s="158">
        <f>ROUND(E156*U156,2)</f>
        <v>141.13</v>
      </c>
      <c r="W156" s="158"/>
      <c r="X156" s="158" t="s">
        <v>127</v>
      </c>
      <c r="Y156" s="158" t="s">
        <v>128</v>
      </c>
      <c r="Z156" s="148"/>
      <c r="AA156" s="148"/>
      <c r="AB156" s="148"/>
      <c r="AC156" s="148"/>
      <c r="AD156" s="148"/>
      <c r="AE156" s="148"/>
      <c r="AF156" s="148"/>
      <c r="AG156" s="148" t="s">
        <v>129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5"/>
      <c r="B157" s="156"/>
      <c r="C157" s="187" t="s">
        <v>331</v>
      </c>
      <c r="D157" s="159"/>
      <c r="E157" s="160">
        <v>54.8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152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3" x14ac:dyDescent="0.2">
      <c r="A158" s="155"/>
      <c r="B158" s="156"/>
      <c r="C158" s="187" t="s">
        <v>332</v>
      </c>
      <c r="D158" s="159"/>
      <c r="E158" s="160">
        <v>33.28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152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3" x14ac:dyDescent="0.2">
      <c r="A159" s="155"/>
      <c r="B159" s="156"/>
      <c r="C159" s="187" t="s">
        <v>333</v>
      </c>
      <c r="D159" s="159"/>
      <c r="E159" s="160">
        <v>57.8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152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3" x14ac:dyDescent="0.2">
      <c r="A160" s="155"/>
      <c r="B160" s="156"/>
      <c r="C160" s="187" t="s">
        <v>334</v>
      </c>
      <c r="D160" s="159"/>
      <c r="E160" s="160">
        <v>24.65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152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3" x14ac:dyDescent="0.2">
      <c r="A161" s="155"/>
      <c r="B161" s="156"/>
      <c r="C161" s="187" t="s">
        <v>335</v>
      </c>
      <c r="D161" s="159"/>
      <c r="E161" s="160">
        <v>29.25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152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3" x14ac:dyDescent="0.2">
      <c r="A162" s="155"/>
      <c r="B162" s="156"/>
      <c r="C162" s="187" t="s">
        <v>336</v>
      </c>
      <c r="D162" s="159"/>
      <c r="E162" s="160">
        <v>27.98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152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5"/>
      <c r="B163" s="156"/>
      <c r="C163" s="187" t="s">
        <v>337</v>
      </c>
      <c r="D163" s="159"/>
      <c r="E163" s="160">
        <v>18.04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152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3" x14ac:dyDescent="0.2">
      <c r="A164" s="155"/>
      <c r="B164" s="156"/>
      <c r="C164" s="187" t="s">
        <v>338</v>
      </c>
      <c r="D164" s="159"/>
      <c r="E164" s="160">
        <v>2.9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152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5"/>
      <c r="B165" s="156"/>
      <c r="C165" s="187" t="s">
        <v>339</v>
      </c>
      <c r="D165" s="159"/>
      <c r="E165" s="160">
        <v>24.74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152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3" x14ac:dyDescent="0.2">
      <c r="A166" s="155"/>
      <c r="B166" s="156"/>
      <c r="C166" s="187" t="s">
        <v>340</v>
      </c>
      <c r="D166" s="159"/>
      <c r="E166" s="160">
        <v>27.78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152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3" x14ac:dyDescent="0.2">
      <c r="A167" s="155"/>
      <c r="B167" s="156"/>
      <c r="C167" s="187" t="s">
        <v>341</v>
      </c>
      <c r="D167" s="159"/>
      <c r="E167" s="160">
        <v>16.52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152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5"/>
      <c r="B168" s="156"/>
      <c r="C168" s="187" t="s">
        <v>342</v>
      </c>
      <c r="D168" s="159"/>
      <c r="E168" s="160">
        <v>8.1999999999999993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152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5"/>
      <c r="B169" s="156"/>
      <c r="C169" s="187" t="s">
        <v>343</v>
      </c>
      <c r="D169" s="159"/>
      <c r="E169" s="160">
        <v>3.1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152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3" x14ac:dyDescent="0.2">
      <c r="A170" s="155"/>
      <c r="B170" s="156"/>
      <c r="C170" s="187" t="s">
        <v>344</v>
      </c>
      <c r="D170" s="159"/>
      <c r="E170" s="160">
        <v>11.88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152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3" x14ac:dyDescent="0.2">
      <c r="A171" s="155"/>
      <c r="B171" s="156"/>
      <c r="C171" s="187" t="s">
        <v>345</v>
      </c>
      <c r="D171" s="159"/>
      <c r="E171" s="160">
        <v>1.6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152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5"/>
      <c r="B172" s="156"/>
      <c r="C172" s="187" t="s">
        <v>346</v>
      </c>
      <c r="D172" s="159"/>
      <c r="E172" s="160">
        <v>7.6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152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5"/>
      <c r="B173" s="156"/>
      <c r="C173" s="187" t="s">
        <v>347</v>
      </c>
      <c r="D173" s="159"/>
      <c r="E173" s="160">
        <v>3.2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152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187" t="s">
        <v>348</v>
      </c>
      <c r="D174" s="159"/>
      <c r="E174" s="160">
        <v>0.98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152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7" t="s">
        <v>349</v>
      </c>
      <c r="D175" s="159"/>
      <c r="E175" s="160">
        <v>7.2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152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3" x14ac:dyDescent="0.2">
      <c r="A176" s="155"/>
      <c r="B176" s="156"/>
      <c r="C176" s="187" t="s">
        <v>350</v>
      </c>
      <c r="D176" s="159"/>
      <c r="E176" s="160">
        <v>3.18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152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22.5" outlineLevel="1" x14ac:dyDescent="0.2">
      <c r="A177" s="176">
        <v>70</v>
      </c>
      <c r="B177" s="177" t="s">
        <v>351</v>
      </c>
      <c r="C177" s="185" t="s">
        <v>352</v>
      </c>
      <c r="D177" s="178" t="s">
        <v>144</v>
      </c>
      <c r="E177" s="179">
        <v>558.23</v>
      </c>
      <c r="F177" s="180"/>
      <c r="G177" s="181">
        <f>ROUND(E177*F177,2)</f>
        <v>0</v>
      </c>
      <c r="H177" s="180"/>
      <c r="I177" s="181">
        <f>ROUND(E177*H177,2)</f>
        <v>0</v>
      </c>
      <c r="J177" s="180"/>
      <c r="K177" s="181">
        <f>ROUND(E177*J177,2)</f>
        <v>0</v>
      </c>
      <c r="L177" s="181">
        <v>21</v>
      </c>
      <c r="M177" s="181">
        <f>G177*(1+L177/100)</f>
        <v>0</v>
      </c>
      <c r="N177" s="179">
        <v>1.1E-4</v>
      </c>
      <c r="O177" s="179">
        <f>ROUND(E177*N177,2)</f>
        <v>0.06</v>
      </c>
      <c r="P177" s="179">
        <v>0</v>
      </c>
      <c r="Q177" s="179">
        <f>ROUND(E177*P177,2)</f>
        <v>0</v>
      </c>
      <c r="R177" s="181" t="s">
        <v>313</v>
      </c>
      <c r="S177" s="181" t="s">
        <v>133</v>
      </c>
      <c r="T177" s="182" t="s">
        <v>126</v>
      </c>
      <c r="U177" s="158">
        <v>0.97599999999999998</v>
      </c>
      <c r="V177" s="158">
        <f>ROUND(E177*U177,2)</f>
        <v>544.83000000000004</v>
      </c>
      <c r="W177" s="158"/>
      <c r="X177" s="158" t="s">
        <v>127</v>
      </c>
      <c r="Y177" s="158" t="s">
        <v>128</v>
      </c>
      <c r="Z177" s="148"/>
      <c r="AA177" s="148"/>
      <c r="AB177" s="148"/>
      <c r="AC177" s="148"/>
      <c r="AD177" s="148"/>
      <c r="AE177" s="148"/>
      <c r="AF177" s="148"/>
      <c r="AG177" s="148" t="s">
        <v>129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ht="22.5" outlineLevel="1" x14ac:dyDescent="0.2">
      <c r="A178" s="176">
        <v>71</v>
      </c>
      <c r="B178" s="177" t="s">
        <v>353</v>
      </c>
      <c r="C178" s="185" t="s">
        <v>354</v>
      </c>
      <c r="D178" s="178" t="s">
        <v>144</v>
      </c>
      <c r="E178" s="179">
        <v>558.23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21</v>
      </c>
      <c r="M178" s="181">
        <f>G178*(1+L178/100)</f>
        <v>0</v>
      </c>
      <c r="N178" s="179">
        <v>6.0000000000000002E-5</v>
      </c>
      <c r="O178" s="179">
        <f>ROUND(E178*N178,2)</f>
        <v>0.03</v>
      </c>
      <c r="P178" s="179">
        <v>0</v>
      </c>
      <c r="Q178" s="179">
        <f>ROUND(E178*P178,2)</f>
        <v>0</v>
      </c>
      <c r="R178" s="181" t="s">
        <v>313</v>
      </c>
      <c r="S178" s="181" t="s">
        <v>133</v>
      </c>
      <c r="T178" s="182" t="s">
        <v>134</v>
      </c>
      <c r="U178" s="158">
        <v>0.52</v>
      </c>
      <c r="V178" s="158">
        <f>ROUND(E178*U178,2)</f>
        <v>290.27999999999997</v>
      </c>
      <c r="W178" s="158"/>
      <c r="X178" s="158" t="s">
        <v>127</v>
      </c>
      <c r="Y178" s="158" t="s">
        <v>128</v>
      </c>
      <c r="Z178" s="148"/>
      <c r="AA178" s="148"/>
      <c r="AB178" s="148"/>
      <c r="AC178" s="148"/>
      <c r="AD178" s="148"/>
      <c r="AE178" s="148"/>
      <c r="AF178" s="148"/>
      <c r="AG178" s="148" t="s">
        <v>129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ht="22.5" outlineLevel="1" x14ac:dyDescent="0.2">
      <c r="A179" s="169">
        <v>72</v>
      </c>
      <c r="B179" s="170" t="s">
        <v>355</v>
      </c>
      <c r="C179" s="186" t="s">
        <v>356</v>
      </c>
      <c r="D179" s="171" t="s">
        <v>174</v>
      </c>
      <c r="E179" s="172">
        <v>86</v>
      </c>
      <c r="F179" s="173"/>
      <c r="G179" s="174">
        <f>ROUND(E179*F179,2)</f>
        <v>0</v>
      </c>
      <c r="H179" s="173"/>
      <c r="I179" s="174">
        <f>ROUND(E179*H179,2)</f>
        <v>0</v>
      </c>
      <c r="J179" s="173"/>
      <c r="K179" s="174">
        <f>ROUND(E179*J179,2)</f>
        <v>0</v>
      </c>
      <c r="L179" s="174">
        <v>21</v>
      </c>
      <c r="M179" s="174">
        <f>G179*(1+L179/100)</f>
        <v>0</v>
      </c>
      <c r="N179" s="172">
        <v>0</v>
      </c>
      <c r="O179" s="172">
        <f>ROUND(E179*N179,2)</f>
        <v>0</v>
      </c>
      <c r="P179" s="172">
        <v>0</v>
      </c>
      <c r="Q179" s="172">
        <f>ROUND(E179*P179,2)</f>
        <v>0</v>
      </c>
      <c r="R179" s="174" t="s">
        <v>313</v>
      </c>
      <c r="S179" s="174" t="s">
        <v>133</v>
      </c>
      <c r="T179" s="175" t="s">
        <v>134</v>
      </c>
      <c r="U179" s="158">
        <v>0.16</v>
      </c>
      <c r="V179" s="158">
        <f>ROUND(E179*U179,2)</f>
        <v>13.76</v>
      </c>
      <c r="W179" s="158"/>
      <c r="X179" s="158" t="s">
        <v>127</v>
      </c>
      <c r="Y179" s="158" t="s">
        <v>128</v>
      </c>
      <c r="Z179" s="148"/>
      <c r="AA179" s="148"/>
      <c r="AB179" s="148"/>
      <c r="AC179" s="148"/>
      <c r="AD179" s="148"/>
      <c r="AE179" s="148"/>
      <c r="AF179" s="148"/>
      <c r="AG179" s="148" t="s">
        <v>129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187" t="s">
        <v>357</v>
      </c>
      <c r="D180" s="159"/>
      <c r="E180" s="160">
        <v>86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152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22.5" outlineLevel="1" x14ac:dyDescent="0.2">
      <c r="A181" s="176">
        <v>73</v>
      </c>
      <c r="B181" s="177" t="s">
        <v>358</v>
      </c>
      <c r="C181" s="185" t="s">
        <v>359</v>
      </c>
      <c r="D181" s="178" t="s">
        <v>174</v>
      </c>
      <c r="E181" s="179">
        <v>80</v>
      </c>
      <c r="F181" s="180"/>
      <c r="G181" s="181">
        <f>ROUND(E181*F181,2)</f>
        <v>0</v>
      </c>
      <c r="H181" s="180"/>
      <c r="I181" s="181">
        <f>ROUND(E181*H181,2)</f>
        <v>0</v>
      </c>
      <c r="J181" s="180"/>
      <c r="K181" s="181">
        <f>ROUND(E181*J181,2)</f>
        <v>0</v>
      </c>
      <c r="L181" s="181">
        <v>21</v>
      </c>
      <c r="M181" s="181">
        <f>G181*(1+L181/100)</f>
        <v>0</v>
      </c>
      <c r="N181" s="179">
        <v>0</v>
      </c>
      <c r="O181" s="179">
        <f>ROUND(E181*N181,2)</f>
        <v>0</v>
      </c>
      <c r="P181" s="179">
        <v>0</v>
      </c>
      <c r="Q181" s="179">
        <f>ROUND(E181*P181,2)</f>
        <v>0</v>
      </c>
      <c r="R181" s="181" t="s">
        <v>313</v>
      </c>
      <c r="S181" s="181" t="s">
        <v>133</v>
      </c>
      <c r="T181" s="182" t="s">
        <v>134</v>
      </c>
      <c r="U181" s="158">
        <v>0.24</v>
      </c>
      <c r="V181" s="158">
        <f>ROUND(E181*U181,2)</f>
        <v>19.2</v>
      </c>
      <c r="W181" s="158"/>
      <c r="X181" s="158" t="s">
        <v>127</v>
      </c>
      <c r="Y181" s="158" t="s">
        <v>128</v>
      </c>
      <c r="Z181" s="148"/>
      <c r="AA181" s="148"/>
      <c r="AB181" s="148"/>
      <c r="AC181" s="148"/>
      <c r="AD181" s="148"/>
      <c r="AE181" s="148"/>
      <c r="AF181" s="148"/>
      <c r="AG181" s="148" t="s">
        <v>129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 x14ac:dyDescent="0.2">
      <c r="A182" s="169">
        <v>74</v>
      </c>
      <c r="B182" s="170" t="s">
        <v>360</v>
      </c>
      <c r="C182" s="186" t="s">
        <v>361</v>
      </c>
      <c r="D182" s="171" t="s">
        <v>144</v>
      </c>
      <c r="E182" s="172">
        <v>558.23</v>
      </c>
      <c r="F182" s="173"/>
      <c r="G182" s="174">
        <f>ROUND(E182*F182,2)</f>
        <v>0</v>
      </c>
      <c r="H182" s="173"/>
      <c r="I182" s="174">
        <f>ROUND(E182*H182,2)</f>
        <v>0</v>
      </c>
      <c r="J182" s="173"/>
      <c r="K182" s="174">
        <f>ROUND(E182*J182,2)</f>
        <v>0</v>
      </c>
      <c r="L182" s="174">
        <v>21</v>
      </c>
      <c r="M182" s="174">
        <f>G182*(1+L182/100)</f>
        <v>0</v>
      </c>
      <c r="N182" s="172">
        <v>4.1000000000000003E-3</v>
      </c>
      <c r="O182" s="172">
        <f>ROUND(E182*N182,2)</f>
        <v>2.29</v>
      </c>
      <c r="P182" s="172">
        <v>0</v>
      </c>
      <c r="Q182" s="172">
        <f>ROUND(E182*P182,2)</f>
        <v>0</v>
      </c>
      <c r="R182" s="174"/>
      <c r="S182" s="174" t="s">
        <v>125</v>
      </c>
      <c r="T182" s="175" t="s">
        <v>126</v>
      </c>
      <c r="U182" s="158">
        <v>0.42</v>
      </c>
      <c r="V182" s="158">
        <f>ROUND(E182*U182,2)</f>
        <v>234.46</v>
      </c>
      <c r="W182" s="158"/>
      <c r="X182" s="158" t="s">
        <v>127</v>
      </c>
      <c r="Y182" s="158" t="s">
        <v>128</v>
      </c>
      <c r="Z182" s="148"/>
      <c r="AA182" s="148"/>
      <c r="AB182" s="148"/>
      <c r="AC182" s="148"/>
      <c r="AD182" s="148"/>
      <c r="AE182" s="148"/>
      <c r="AF182" s="148"/>
      <c r="AG182" s="148" t="s">
        <v>129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187" t="s">
        <v>184</v>
      </c>
      <c r="D183" s="159"/>
      <c r="E183" s="160">
        <v>480.09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152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187" t="s">
        <v>185</v>
      </c>
      <c r="D184" s="159"/>
      <c r="E184" s="160">
        <v>78.14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152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 x14ac:dyDescent="0.2">
      <c r="A185" s="176">
        <v>75</v>
      </c>
      <c r="B185" s="177" t="s">
        <v>362</v>
      </c>
      <c r="C185" s="185" t="s">
        <v>363</v>
      </c>
      <c r="D185" s="178" t="s">
        <v>144</v>
      </c>
      <c r="E185" s="179">
        <v>558.23</v>
      </c>
      <c r="F185" s="180"/>
      <c r="G185" s="181">
        <f>ROUND(E185*F185,2)</f>
        <v>0</v>
      </c>
      <c r="H185" s="180"/>
      <c r="I185" s="181">
        <f>ROUND(E185*H185,2)</f>
        <v>0</v>
      </c>
      <c r="J185" s="180"/>
      <c r="K185" s="181">
        <f>ROUND(E185*J185,2)</f>
        <v>0</v>
      </c>
      <c r="L185" s="181">
        <v>21</v>
      </c>
      <c r="M185" s="181">
        <f>G185*(1+L185/100)</f>
        <v>0</v>
      </c>
      <c r="N185" s="179">
        <v>0</v>
      </c>
      <c r="O185" s="179">
        <f>ROUND(E185*N185,2)</f>
        <v>0</v>
      </c>
      <c r="P185" s="179">
        <v>0</v>
      </c>
      <c r="Q185" s="179">
        <f>ROUND(E185*P185,2)</f>
        <v>0</v>
      </c>
      <c r="R185" s="181"/>
      <c r="S185" s="181" t="s">
        <v>125</v>
      </c>
      <c r="T185" s="182" t="s">
        <v>126</v>
      </c>
      <c r="U185" s="158">
        <v>0</v>
      </c>
      <c r="V185" s="158">
        <f>ROUND(E185*U185,2)</f>
        <v>0</v>
      </c>
      <c r="W185" s="158"/>
      <c r="X185" s="158" t="s">
        <v>127</v>
      </c>
      <c r="Y185" s="158" t="s">
        <v>128</v>
      </c>
      <c r="Z185" s="148"/>
      <c r="AA185" s="148"/>
      <c r="AB185" s="148"/>
      <c r="AC185" s="148"/>
      <c r="AD185" s="148"/>
      <c r="AE185" s="148"/>
      <c r="AF185" s="148"/>
      <c r="AG185" s="148" t="s">
        <v>129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69">
        <v>76</v>
      </c>
      <c r="B186" s="170" t="s">
        <v>364</v>
      </c>
      <c r="C186" s="186" t="s">
        <v>365</v>
      </c>
      <c r="D186" s="171" t="s">
        <v>264</v>
      </c>
      <c r="E186" s="172">
        <v>2.40768</v>
      </c>
      <c r="F186" s="173"/>
      <c r="G186" s="174">
        <f>ROUND(E186*F186,2)</f>
        <v>0</v>
      </c>
      <c r="H186" s="173"/>
      <c r="I186" s="174">
        <f>ROUND(E186*H186,2)</f>
        <v>0</v>
      </c>
      <c r="J186" s="173"/>
      <c r="K186" s="174">
        <f>ROUND(E186*J186,2)</f>
        <v>0</v>
      </c>
      <c r="L186" s="174">
        <v>21</v>
      </c>
      <c r="M186" s="174">
        <f>G186*(1+L186/100)</f>
        <v>0</v>
      </c>
      <c r="N186" s="172">
        <v>0</v>
      </c>
      <c r="O186" s="172">
        <f>ROUND(E186*N186,2)</f>
        <v>0</v>
      </c>
      <c r="P186" s="172">
        <v>0</v>
      </c>
      <c r="Q186" s="172">
        <f>ROUND(E186*P186,2)</f>
        <v>0</v>
      </c>
      <c r="R186" s="174" t="s">
        <v>313</v>
      </c>
      <c r="S186" s="174" t="s">
        <v>133</v>
      </c>
      <c r="T186" s="175" t="s">
        <v>134</v>
      </c>
      <c r="U186" s="158">
        <v>3.016</v>
      </c>
      <c r="V186" s="158">
        <f>ROUND(E186*U186,2)</f>
        <v>7.26</v>
      </c>
      <c r="W186" s="158"/>
      <c r="X186" s="158" t="s">
        <v>324</v>
      </c>
      <c r="Y186" s="158" t="s">
        <v>128</v>
      </c>
      <c r="Z186" s="148"/>
      <c r="AA186" s="148"/>
      <c r="AB186" s="148"/>
      <c r="AC186" s="148"/>
      <c r="AD186" s="148"/>
      <c r="AE186" s="148"/>
      <c r="AF186" s="148"/>
      <c r="AG186" s="148" t="s">
        <v>325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5"/>
      <c r="B187" s="156"/>
      <c r="C187" s="250" t="s">
        <v>366</v>
      </c>
      <c r="D187" s="251"/>
      <c r="E187" s="251"/>
      <c r="F187" s="251"/>
      <c r="G187" s="251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136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x14ac:dyDescent="0.2">
      <c r="A188" s="162" t="s">
        <v>120</v>
      </c>
      <c r="B188" s="163" t="s">
        <v>86</v>
      </c>
      <c r="C188" s="184" t="s">
        <v>87</v>
      </c>
      <c r="D188" s="164"/>
      <c r="E188" s="165"/>
      <c r="F188" s="166"/>
      <c r="G188" s="166">
        <f>SUMIF(AG189:AG189,"&lt;&gt;NOR",G189:G189)</f>
        <v>0</v>
      </c>
      <c r="H188" s="166"/>
      <c r="I188" s="166">
        <f>SUM(I189:I189)</f>
        <v>0</v>
      </c>
      <c r="J188" s="166"/>
      <c r="K188" s="166">
        <f>SUM(K189:K189)</f>
        <v>0</v>
      </c>
      <c r="L188" s="166"/>
      <c r="M188" s="166">
        <f>SUM(M189:M189)</f>
        <v>0</v>
      </c>
      <c r="N188" s="165"/>
      <c r="O188" s="165">
        <f>SUM(O189:O189)</f>
        <v>0</v>
      </c>
      <c r="P188" s="165"/>
      <c r="Q188" s="165">
        <f>SUM(Q189:Q189)</f>
        <v>0</v>
      </c>
      <c r="R188" s="166"/>
      <c r="S188" s="166"/>
      <c r="T188" s="167"/>
      <c r="U188" s="161"/>
      <c r="V188" s="161">
        <f>SUM(V189:V189)</f>
        <v>0</v>
      </c>
      <c r="W188" s="161"/>
      <c r="X188" s="161"/>
      <c r="Y188" s="161"/>
      <c r="AG188" t="s">
        <v>121</v>
      </c>
    </row>
    <row r="189" spans="1:60" outlineLevel="1" x14ac:dyDescent="0.2">
      <c r="A189" s="176">
        <v>77</v>
      </c>
      <c r="B189" s="177" t="s">
        <v>367</v>
      </c>
      <c r="C189" s="185" t="s">
        <v>368</v>
      </c>
      <c r="D189" s="178" t="s">
        <v>369</v>
      </c>
      <c r="E189" s="179">
        <v>1</v>
      </c>
      <c r="F189" s="180"/>
      <c r="G189" s="181">
        <f>ROUND(E189*F189,2)</f>
        <v>0</v>
      </c>
      <c r="H189" s="180"/>
      <c r="I189" s="181">
        <f>ROUND(E189*H189,2)</f>
        <v>0</v>
      </c>
      <c r="J189" s="180"/>
      <c r="K189" s="181">
        <f>ROUND(E189*J189,2)</f>
        <v>0</v>
      </c>
      <c r="L189" s="181">
        <v>21</v>
      </c>
      <c r="M189" s="181">
        <f>G189*(1+L189/100)</f>
        <v>0</v>
      </c>
      <c r="N189" s="179">
        <v>0</v>
      </c>
      <c r="O189" s="179">
        <f>ROUND(E189*N189,2)</f>
        <v>0</v>
      </c>
      <c r="P189" s="179">
        <v>0</v>
      </c>
      <c r="Q189" s="179">
        <f>ROUND(E189*P189,2)</f>
        <v>0</v>
      </c>
      <c r="R189" s="181"/>
      <c r="S189" s="181" t="s">
        <v>125</v>
      </c>
      <c r="T189" s="182" t="s">
        <v>126</v>
      </c>
      <c r="U189" s="158">
        <v>0</v>
      </c>
      <c r="V189" s="158">
        <f>ROUND(E189*U189,2)</f>
        <v>0</v>
      </c>
      <c r="W189" s="158"/>
      <c r="X189" s="158" t="s">
        <v>127</v>
      </c>
      <c r="Y189" s="158" t="s">
        <v>128</v>
      </c>
      <c r="Z189" s="148"/>
      <c r="AA189" s="148"/>
      <c r="AB189" s="148"/>
      <c r="AC189" s="148"/>
      <c r="AD189" s="148"/>
      <c r="AE189" s="148"/>
      <c r="AF189" s="148"/>
      <c r="AG189" s="148" t="s">
        <v>129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x14ac:dyDescent="0.2">
      <c r="A190" s="162" t="s">
        <v>120</v>
      </c>
      <c r="B190" s="163" t="s">
        <v>80</v>
      </c>
      <c r="C190" s="184" t="s">
        <v>81</v>
      </c>
      <c r="D190" s="164"/>
      <c r="E190" s="165"/>
      <c r="F190" s="166"/>
      <c r="G190" s="166">
        <f>SUMIF(AG191:AG192,"&lt;&gt;NOR",G191:G192)</f>
        <v>0</v>
      </c>
      <c r="H190" s="166"/>
      <c r="I190" s="166">
        <f>SUM(I191:I192)</f>
        <v>0</v>
      </c>
      <c r="J190" s="166"/>
      <c r="K190" s="166">
        <f>SUM(K191:K192)</f>
        <v>0</v>
      </c>
      <c r="L190" s="166"/>
      <c r="M190" s="166">
        <f>SUM(M191:M192)</f>
        <v>0</v>
      </c>
      <c r="N190" s="165"/>
      <c r="O190" s="165">
        <f>SUM(O191:O192)</f>
        <v>0</v>
      </c>
      <c r="P190" s="165"/>
      <c r="Q190" s="165">
        <f>SUM(Q191:Q192)</f>
        <v>0</v>
      </c>
      <c r="R190" s="166"/>
      <c r="S190" s="166"/>
      <c r="T190" s="167"/>
      <c r="U190" s="161"/>
      <c r="V190" s="161">
        <f>SUM(V191:V192)</f>
        <v>64.78</v>
      </c>
      <c r="W190" s="161"/>
      <c r="X190" s="161"/>
      <c r="Y190" s="161"/>
      <c r="AG190" t="s">
        <v>121</v>
      </c>
    </row>
    <row r="191" spans="1:60" ht="22.5" outlineLevel="1" x14ac:dyDescent="0.2">
      <c r="A191" s="169">
        <v>78</v>
      </c>
      <c r="B191" s="170" t="s">
        <v>322</v>
      </c>
      <c r="C191" s="186" t="s">
        <v>323</v>
      </c>
      <c r="D191" s="171" t="s">
        <v>264</v>
      </c>
      <c r="E191" s="172">
        <v>25.139430000000001</v>
      </c>
      <c r="F191" s="173"/>
      <c r="G191" s="174">
        <f>ROUND(E191*F191,2)</f>
        <v>0</v>
      </c>
      <c r="H191" s="173"/>
      <c r="I191" s="174">
        <f>ROUND(E191*H191,2)</f>
        <v>0</v>
      </c>
      <c r="J191" s="173"/>
      <c r="K191" s="174">
        <f>ROUND(E191*J191,2)</f>
        <v>0</v>
      </c>
      <c r="L191" s="174">
        <v>21</v>
      </c>
      <c r="M191" s="174">
        <f>G191*(1+L191/100)</f>
        <v>0</v>
      </c>
      <c r="N191" s="172">
        <v>0</v>
      </c>
      <c r="O191" s="172">
        <f>ROUND(E191*N191,2)</f>
        <v>0</v>
      </c>
      <c r="P191" s="172">
        <v>0</v>
      </c>
      <c r="Q191" s="172">
        <f>ROUND(E191*P191,2)</f>
        <v>0</v>
      </c>
      <c r="R191" s="174" t="s">
        <v>149</v>
      </c>
      <c r="S191" s="174" t="s">
        <v>133</v>
      </c>
      <c r="T191" s="175" t="s">
        <v>134</v>
      </c>
      <c r="U191" s="158">
        <v>2.577</v>
      </c>
      <c r="V191" s="158">
        <f>ROUND(E191*U191,2)</f>
        <v>64.78</v>
      </c>
      <c r="W191" s="158"/>
      <c r="X191" s="158" t="s">
        <v>324</v>
      </c>
      <c r="Y191" s="158" t="s">
        <v>128</v>
      </c>
      <c r="Z191" s="148"/>
      <c r="AA191" s="148"/>
      <c r="AB191" s="148"/>
      <c r="AC191" s="148"/>
      <c r="AD191" s="148"/>
      <c r="AE191" s="148"/>
      <c r="AF191" s="148"/>
      <c r="AG191" s="148" t="s">
        <v>325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250" t="s">
        <v>326</v>
      </c>
      <c r="D192" s="251"/>
      <c r="E192" s="251"/>
      <c r="F192" s="251"/>
      <c r="G192" s="251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136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x14ac:dyDescent="0.2">
      <c r="A193" s="162" t="s">
        <v>120</v>
      </c>
      <c r="B193" s="163" t="s">
        <v>91</v>
      </c>
      <c r="C193" s="184" t="s">
        <v>27</v>
      </c>
      <c r="D193" s="164"/>
      <c r="E193" s="165"/>
      <c r="F193" s="166"/>
      <c r="G193" s="166">
        <f>SUMIF(AG194:AG201,"&lt;&gt;NOR",G194:G201)</f>
        <v>0</v>
      </c>
      <c r="H193" s="166"/>
      <c r="I193" s="166">
        <f>SUM(I194:I201)</f>
        <v>0</v>
      </c>
      <c r="J193" s="166"/>
      <c r="K193" s="166">
        <f>SUM(K194:K201)</f>
        <v>0</v>
      </c>
      <c r="L193" s="166"/>
      <c r="M193" s="166">
        <f>SUM(M194:M201)</f>
        <v>0</v>
      </c>
      <c r="N193" s="165"/>
      <c r="O193" s="165">
        <f>SUM(O194:O201)</f>
        <v>0</v>
      </c>
      <c r="P193" s="165"/>
      <c r="Q193" s="165">
        <f>SUM(Q194:Q201)</f>
        <v>0</v>
      </c>
      <c r="R193" s="166"/>
      <c r="S193" s="166"/>
      <c r="T193" s="167"/>
      <c r="U193" s="161"/>
      <c r="V193" s="161">
        <f>SUM(V194:V201)</f>
        <v>0</v>
      </c>
      <c r="W193" s="161"/>
      <c r="X193" s="161"/>
      <c r="Y193" s="161"/>
      <c r="AG193" t="s">
        <v>121</v>
      </c>
    </row>
    <row r="194" spans="1:60" outlineLevel="1" x14ac:dyDescent="0.2">
      <c r="A194" s="169">
        <v>79</v>
      </c>
      <c r="B194" s="170" t="s">
        <v>370</v>
      </c>
      <c r="C194" s="186" t="s">
        <v>371</v>
      </c>
      <c r="D194" s="171" t="s">
        <v>372</v>
      </c>
      <c r="E194" s="172">
        <v>1</v>
      </c>
      <c r="F194" s="173"/>
      <c r="G194" s="174">
        <f>ROUND(E194*F194,2)</f>
        <v>0</v>
      </c>
      <c r="H194" s="173"/>
      <c r="I194" s="174">
        <f>ROUND(E194*H194,2)</f>
        <v>0</v>
      </c>
      <c r="J194" s="173"/>
      <c r="K194" s="174">
        <f>ROUND(E194*J194,2)</f>
        <v>0</v>
      </c>
      <c r="L194" s="174">
        <v>21</v>
      </c>
      <c r="M194" s="174">
        <f>G194*(1+L194/100)</f>
        <v>0</v>
      </c>
      <c r="N194" s="172">
        <v>0</v>
      </c>
      <c r="O194" s="172">
        <f>ROUND(E194*N194,2)</f>
        <v>0</v>
      </c>
      <c r="P194" s="172">
        <v>0</v>
      </c>
      <c r="Q194" s="172">
        <f>ROUND(E194*P194,2)</f>
        <v>0</v>
      </c>
      <c r="R194" s="174"/>
      <c r="S194" s="174" t="s">
        <v>133</v>
      </c>
      <c r="T194" s="175" t="s">
        <v>126</v>
      </c>
      <c r="U194" s="158">
        <v>0</v>
      </c>
      <c r="V194" s="158">
        <f>ROUND(E194*U194,2)</f>
        <v>0</v>
      </c>
      <c r="W194" s="158"/>
      <c r="X194" s="158" t="s">
        <v>373</v>
      </c>
      <c r="Y194" s="158" t="s">
        <v>128</v>
      </c>
      <c r="Z194" s="148"/>
      <c r="AA194" s="148"/>
      <c r="AB194" s="148"/>
      <c r="AC194" s="148"/>
      <c r="AD194" s="148"/>
      <c r="AE194" s="148"/>
      <c r="AF194" s="148"/>
      <c r="AG194" s="148" t="s">
        <v>374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33.75" outlineLevel="2" x14ac:dyDescent="0.2">
      <c r="A195" s="155"/>
      <c r="B195" s="156"/>
      <c r="C195" s="248" t="s">
        <v>375</v>
      </c>
      <c r="D195" s="249"/>
      <c r="E195" s="249"/>
      <c r="F195" s="249"/>
      <c r="G195" s="249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162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83" t="str">
        <f>C195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69">
        <v>80</v>
      </c>
      <c r="B196" s="170" t="s">
        <v>376</v>
      </c>
      <c r="C196" s="186" t="s">
        <v>377</v>
      </c>
      <c r="D196" s="171" t="s">
        <v>372</v>
      </c>
      <c r="E196" s="172">
        <v>1</v>
      </c>
      <c r="F196" s="173"/>
      <c r="G196" s="174">
        <f>ROUND(E196*F196,2)</f>
        <v>0</v>
      </c>
      <c r="H196" s="173"/>
      <c r="I196" s="174">
        <f>ROUND(E196*H196,2)</f>
        <v>0</v>
      </c>
      <c r="J196" s="173"/>
      <c r="K196" s="174">
        <f>ROUND(E196*J196,2)</f>
        <v>0</v>
      </c>
      <c r="L196" s="174">
        <v>21</v>
      </c>
      <c r="M196" s="174">
        <f>G196*(1+L196/100)</f>
        <v>0</v>
      </c>
      <c r="N196" s="172">
        <v>0</v>
      </c>
      <c r="O196" s="172">
        <f>ROUND(E196*N196,2)</f>
        <v>0</v>
      </c>
      <c r="P196" s="172">
        <v>0</v>
      </c>
      <c r="Q196" s="172">
        <f>ROUND(E196*P196,2)</f>
        <v>0</v>
      </c>
      <c r="R196" s="174"/>
      <c r="S196" s="174" t="s">
        <v>133</v>
      </c>
      <c r="T196" s="175" t="s">
        <v>126</v>
      </c>
      <c r="U196" s="158">
        <v>0</v>
      </c>
      <c r="V196" s="158">
        <f>ROUND(E196*U196,2)</f>
        <v>0</v>
      </c>
      <c r="W196" s="158"/>
      <c r="X196" s="158" t="s">
        <v>373</v>
      </c>
      <c r="Y196" s="158" t="s">
        <v>128</v>
      </c>
      <c r="Z196" s="148"/>
      <c r="AA196" s="148"/>
      <c r="AB196" s="148"/>
      <c r="AC196" s="148"/>
      <c r="AD196" s="148"/>
      <c r="AE196" s="148"/>
      <c r="AF196" s="148"/>
      <c r="AG196" s="148" t="s">
        <v>374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22.5" outlineLevel="2" x14ac:dyDescent="0.2">
      <c r="A197" s="155"/>
      <c r="B197" s="156"/>
      <c r="C197" s="248" t="s">
        <v>378</v>
      </c>
      <c r="D197" s="249"/>
      <c r="E197" s="249"/>
      <c r="F197" s="249"/>
      <c r="G197" s="249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162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83" t="str">
        <f>C197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69">
        <v>81</v>
      </c>
      <c r="B198" s="170" t="s">
        <v>379</v>
      </c>
      <c r="C198" s="186" t="s">
        <v>380</v>
      </c>
      <c r="D198" s="171" t="s">
        <v>372</v>
      </c>
      <c r="E198" s="172">
        <v>1</v>
      </c>
      <c r="F198" s="173"/>
      <c r="G198" s="174">
        <f>ROUND(E198*F198,2)</f>
        <v>0</v>
      </c>
      <c r="H198" s="173"/>
      <c r="I198" s="174">
        <f>ROUND(E198*H198,2)</f>
        <v>0</v>
      </c>
      <c r="J198" s="173"/>
      <c r="K198" s="174">
        <f>ROUND(E198*J198,2)</f>
        <v>0</v>
      </c>
      <c r="L198" s="174">
        <v>21</v>
      </c>
      <c r="M198" s="174">
        <f>G198*(1+L198/100)</f>
        <v>0</v>
      </c>
      <c r="N198" s="172">
        <v>0</v>
      </c>
      <c r="O198" s="172">
        <f>ROUND(E198*N198,2)</f>
        <v>0</v>
      </c>
      <c r="P198" s="172">
        <v>0</v>
      </c>
      <c r="Q198" s="172">
        <f>ROUND(E198*P198,2)</f>
        <v>0</v>
      </c>
      <c r="R198" s="174"/>
      <c r="S198" s="174" t="s">
        <v>133</v>
      </c>
      <c r="T198" s="175" t="s">
        <v>126</v>
      </c>
      <c r="U198" s="158">
        <v>0</v>
      </c>
      <c r="V198" s="158">
        <f>ROUND(E198*U198,2)</f>
        <v>0</v>
      </c>
      <c r="W198" s="158"/>
      <c r="X198" s="158" t="s">
        <v>373</v>
      </c>
      <c r="Y198" s="158" t="s">
        <v>128</v>
      </c>
      <c r="Z198" s="148"/>
      <c r="AA198" s="148"/>
      <c r="AB198" s="148"/>
      <c r="AC198" s="148"/>
      <c r="AD198" s="148"/>
      <c r="AE198" s="148"/>
      <c r="AF198" s="148"/>
      <c r="AG198" s="148" t="s">
        <v>374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22.5" outlineLevel="2" x14ac:dyDescent="0.2">
      <c r="A199" s="155"/>
      <c r="B199" s="156"/>
      <c r="C199" s="248" t="s">
        <v>381</v>
      </c>
      <c r="D199" s="249"/>
      <c r="E199" s="249"/>
      <c r="F199" s="249"/>
      <c r="G199" s="249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162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83" t="str">
        <f>C199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69">
        <v>82</v>
      </c>
      <c r="B200" s="170" t="s">
        <v>382</v>
      </c>
      <c r="C200" s="186" t="s">
        <v>383</v>
      </c>
      <c r="D200" s="171" t="s">
        <v>372</v>
      </c>
      <c r="E200" s="172">
        <v>1</v>
      </c>
      <c r="F200" s="173"/>
      <c r="G200" s="174">
        <f>ROUND(E200*F200,2)</f>
        <v>0</v>
      </c>
      <c r="H200" s="173"/>
      <c r="I200" s="174">
        <f>ROUND(E200*H200,2)</f>
        <v>0</v>
      </c>
      <c r="J200" s="173"/>
      <c r="K200" s="174">
        <f>ROUND(E200*J200,2)</f>
        <v>0</v>
      </c>
      <c r="L200" s="174">
        <v>21</v>
      </c>
      <c r="M200" s="174">
        <f>G200*(1+L200/100)</f>
        <v>0</v>
      </c>
      <c r="N200" s="172">
        <v>0</v>
      </c>
      <c r="O200" s="172">
        <f>ROUND(E200*N200,2)</f>
        <v>0</v>
      </c>
      <c r="P200" s="172">
        <v>0</v>
      </c>
      <c r="Q200" s="172">
        <f>ROUND(E200*P200,2)</f>
        <v>0</v>
      </c>
      <c r="R200" s="174"/>
      <c r="S200" s="174" t="s">
        <v>133</v>
      </c>
      <c r="T200" s="175" t="s">
        <v>126</v>
      </c>
      <c r="U200" s="158">
        <v>0</v>
      </c>
      <c r="V200" s="158">
        <f>ROUND(E200*U200,2)</f>
        <v>0</v>
      </c>
      <c r="W200" s="158"/>
      <c r="X200" s="158" t="s">
        <v>373</v>
      </c>
      <c r="Y200" s="158" t="s">
        <v>128</v>
      </c>
      <c r="Z200" s="148"/>
      <c r="AA200" s="148"/>
      <c r="AB200" s="148"/>
      <c r="AC200" s="148"/>
      <c r="AD200" s="148"/>
      <c r="AE200" s="148"/>
      <c r="AF200" s="148"/>
      <c r="AG200" s="148" t="s">
        <v>374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248" t="s">
        <v>384</v>
      </c>
      <c r="D201" s="249"/>
      <c r="E201" s="249"/>
      <c r="F201" s="249"/>
      <c r="G201" s="249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162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x14ac:dyDescent="0.2">
      <c r="A202" s="162" t="s">
        <v>120</v>
      </c>
      <c r="B202" s="163" t="s">
        <v>92</v>
      </c>
      <c r="C202" s="184" t="s">
        <v>28</v>
      </c>
      <c r="D202" s="164"/>
      <c r="E202" s="165"/>
      <c r="F202" s="166"/>
      <c r="G202" s="166">
        <f>SUMIF(AG203:AG208,"&lt;&gt;NOR",G203:G208)</f>
        <v>0</v>
      </c>
      <c r="H202" s="166"/>
      <c r="I202" s="166">
        <f>SUM(I203:I208)</f>
        <v>0</v>
      </c>
      <c r="J202" s="166"/>
      <c r="K202" s="166">
        <f>SUM(K203:K208)</f>
        <v>0</v>
      </c>
      <c r="L202" s="166"/>
      <c r="M202" s="166">
        <f>SUM(M203:M208)</f>
        <v>0</v>
      </c>
      <c r="N202" s="165"/>
      <c r="O202" s="165">
        <f>SUM(O203:O208)</f>
        <v>0</v>
      </c>
      <c r="P202" s="165"/>
      <c r="Q202" s="165">
        <f>SUM(Q203:Q208)</f>
        <v>0</v>
      </c>
      <c r="R202" s="166"/>
      <c r="S202" s="166"/>
      <c r="T202" s="167"/>
      <c r="U202" s="161"/>
      <c r="V202" s="161">
        <f>SUM(V203:V208)</f>
        <v>0</v>
      </c>
      <c r="W202" s="161"/>
      <c r="X202" s="161"/>
      <c r="Y202" s="161"/>
      <c r="AG202" t="s">
        <v>121</v>
      </c>
    </row>
    <row r="203" spans="1:60" outlineLevel="1" x14ac:dyDescent="0.2">
      <c r="A203" s="169">
        <v>83</v>
      </c>
      <c r="B203" s="170" t="s">
        <v>385</v>
      </c>
      <c r="C203" s="186" t="s">
        <v>386</v>
      </c>
      <c r="D203" s="171" t="s">
        <v>372</v>
      </c>
      <c r="E203" s="172">
        <v>1</v>
      </c>
      <c r="F203" s="173"/>
      <c r="G203" s="174">
        <f>ROUND(E203*F203,2)</f>
        <v>0</v>
      </c>
      <c r="H203" s="173"/>
      <c r="I203" s="174">
        <f>ROUND(E203*H203,2)</f>
        <v>0</v>
      </c>
      <c r="J203" s="173"/>
      <c r="K203" s="174">
        <f>ROUND(E203*J203,2)</f>
        <v>0</v>
      </c>
      <c r="L203" s="174">
        <v>21</v>
      </c>
      <c r="M203" s="174">
        <f>G203*(1+L203/100)</f>
        <v>0</v>
      </c>
      <c r="N203" s="172">
        <v>0</v>
      </c>
      <c r="O203" s="172">
        <f>ROUND(E203*N203,2)</f>
        <v>0</v>
      </c>
      <c r="P203" s="172">
        <v>0</v>
      </c>
      <c r="Q203" s="172">
        <f>ROUND(E203*P203,2)</f>
        <v>0</v>
      </c>
      <c r="R203" s="174"/>
      <c r="S203" s="174" t="s">
        <v>133</v>
      </c>
      <c r="T203" s="175" t="s">
        <v>126</v>
      </c>
      <c r="U203" s="158">
        <v>0</v>
      </c>
      <c r="V203" s="158">
        <f>ROUND(E203*U203,2)</f>
        <v>0</v>
      </c>
      <c r="W203" s="158"/>
      <c r="X203" s="158" t="s">
        <v>373</v>
      </c>
      <c r="Y203" s="158" t="s">
        <v>128</v>
      </c>
      <c r="Z203" s="148"/>
      <c r="AA203" s="148"/>
      <c r="AB203" s="148"/>
      <c r="AC203" s="148"/>
      <c r="AD203" s="148"/>
      <c r="AE203" s="148"/>
      <c r="AF203" s="148"/>
      <c r="AG203" s="148" t="s">
        <v>387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2" x14ac:dyDescent="0.2">
      <c r="A204" s="155"/>
      <c r="B204" s="156"/>
      <c r="C204" s="248" t="s">
        <v>388</v>
      </c>
      <c r="D204" s="249"/>
      <c r="E204" s="249"/>
      <c r="F204" s="249"/>
      <c r="G204" s="249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162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83" t="str">
        <f>C204</f>
        <v>Náklady spojené s povinným pojištěním dodavatele nebo stavebního díla či jeho části, v rozsahu obchodních podmínek.</v>
      </c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69">
        <v>84</v>
      </c>
      <c r="B205" s="170" t="s">
        <v>389</v>
      </c>
      <c r="C205" s="186" t="s">
        <v>390</v>
      </c>
      <c r="D205" s="171" t="s">
        <v>372</v>
      </c>
      <c r="E205" s="172">
        <v>1</v>
      </c>
      <c r="F205" s="173"/>
      <c r="G205" s="174">
        <f>ROUND(E205*F205,2)</f>
        <v>0</v>
      </c>
      <c r="H205" s="173"/>
      <c r="I205" s="174">
        <f>ROUND(E205*H205,2)</f>
        <v>0</v>
      </c>
      <c r="J205" s="173"/>
      <c r="K205" s="174">
        <f>ROUND(E205*J205,2)</f>
        <v>0</v>
      </c>
      <c r="L205" s="174">
        <v>21</v>
      </c>
      <c r="M205" s="174">
        <f>G205*(1+L205/100)</f>
        <v>0</v>
      </c>
      <c r="N205" s="172">
        <v>0</v>
      </c>
      <c r="O205" s="172">
        <f>ROUND(E205*N205,2)</f>
        <v>0</v>
      </c>
      <c r="P205" s="172">
        <v>0</v>
      </c>
      <c r="Q205" s="172">
        <f>ROUND(E205*P205,2)</f>
        <v>0</v>
      </c>
      <c r="R205" s="174"/>
      <c r="S205" s="174" t="s">
        <v>133</v>
      </c>
      <c r="T205" s="175" t="s">
        <v>126</v>
      </c>
      <c r="U205" s="158">
        <v>0</v>
      </c>
      <c r="V205" s="158">
        <f>ROUND(E205*U205,2)</f>
        <v>0</v>
      </c>
      <c r="W205" s="158"/>
      <c r="X205" s="158" t="s">
        <v>373</v>
      </c>
      <c r="Y205" s="158" t="s">
        <v>128</v>
      </c>
      <c r="Z205" s="148"/>
      <c r="AA205" s="148"/>
      <c r="AB205" s="148"/>
      <c r="AC205" s="148"/>
      <c r="AD205" s="148"/>
      <c r="AE205" s="148"/>
      <c r="AF205" s="148"/>
      <c r="AG205" s="148" t="s">
        <v>387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5"/>
      <c r="B206" s="156"/>
      <c r="C206" s="248" t="s">
        <v>391</v>
      </c>
      <c r="D206" s="249"/>
      <c r="E206" s="249"/>
      <c r="F206" s="249"/>
      <c r="G206" s="249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162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83" t="str">
        <f>C206</f>
        <v>Náklady na vyhotovení dokumentace skutečného provedení stavby a její předání objednateli v požadované formě a požadovaném počtu.</v>
      </c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69">
        <v>85</v>
      </c>
      <c r="B207" s="170" t="s">
        <v>392</v>
      </c>
      <c r="C207" s="186" t="s">
        <v>393</v>
      </c>
      <c r="D207" s="171" t="s">
        <v>372</v>
      </c>
      <c r="E207" s="172">
        <v>1</v>
      </c>
      <c r="F207" s="173"/>
      <c r="G207" s="174">
        <f>ROUND(E207*F207,2)</f>
        <v>0</v>
      </c>
      <c r="H207" s="173"/>
      <c r="I207" s="174">
        <f>ROUND(E207*H207,2)</f>
        <v>0</v>
      </c>
      <c r="J207" s="173"/>
      <c r="K207" s="174">
        <f>ROUND(E207*J207,2)</f>
        <v>0</v>
      </c>
      <c r="L207" s="174">
        <v>21</v>
      </c>
      <c r="M207" s="174">
        <f>G207*(1+L207/100)</f>
        <v>0</v>
      </c>
      <c r="N207" s="172">
        <v>0</v>
      </c>
      <c r="O207" s="172">
        <f>ROUND(E207*N207,2)</f>
        <v>0</v>
      </c>
      <c r="P207" s="172">
        <v>0</v>
      </c>
      <c r="Q207" s="172">
        <f>ROUND(E207*P207,2)</f>
        <v>0</v>
      </c>
      <c r="R207" s="174"/>
      <c r="S207" s="174" t="s">
        <v>133</v>
      </c>
      <c r="T207" s="175" t="s">
        <v>126</v>
      </c>
      <c r="U207" s="158">
        <v>0</v>
      </c>
      <c r="V207" s="158">
        <f>ROUND(E207*U207,2)</f>
        <v>0</v>
      </c>
      <c r="W207" s="158"/>
      <c r="X207" s="158" t="s">
        <v>373</v>
      </c>
      <c r="Y207" s="158" t="s">
        <v>128</v>
      </c>
      <c r="Z207" s="148"/>
      <c r="AA207" s="148"/>
      <c r="AB207" s="148"/>
      <c r="AC207" s="148"/>
      <c r="AD207" s="148"/>
      <c r="AE207" s="148"/>
      <c r="AF207" s="148"/>
      <c r="AG207" s="148" t="s">
        <v>387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248" t="s">
        <v>394</v>
      </c>
      <c r="D208" s="249"/>
      <c r="E208" s="249"/>
      <c r="F208" s="249"/>
      <c r="G208" s="249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162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83" t="str">
        <f>C208</f>
        <v>Náklady na provedení skutečného zaměření stavby v rozsahu nezbytném pro zápis změny do katastru nemovitostí.</v>
      </c>
      <c r="BB208" s="148"/>
      <c r="BC208" s="148"/>
      <c r="BD208" s="148"/>
      <c r="BE208" s="148"/>
      <c r="BF208" s="148"/>
      <c r="BG208" s="148"/>
      <c r="BH208" s="148"/>
    </row>
    <row r="209" spans="1:33" x14ac:dyDescent="0.2">
      <c r="A209" s="3"/>
      <c r="B209" s="4"/>
      <c r="C209" s="188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E209">
        <v>12</v>
      </c>
      <c r="AF209">
        <v>21</v>
      </c>
      <c r="AG209" t="s">
        <v>106</v>
      </c>
    </row>
    <row r="210" spans="1:33" x14ac:dyDescent="0.2">
      <c r="A210" s="151"/>
      <c r="B210" s="152" t="s">
        <v>29</v>
      </c>
      <c r="C210" s="189"/>
      <c r="D210" s="153"/>
      <c r="E210" s="154"/>
      <c r="F210" s="154"/>
      <c r="G210" s="168">
        <f>G8+G17+G26+G31+G34+G44+G49+G92+G96+G100+G119+G133+G151+G154+G188+G190+G193+G202</f>
        <v>0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E210">
        <f>SUMIF(L7:L208,AE209,G7:G208)</f>
        <v>0</v>
      </c>
      <c r="AF210">
        <f>SUMIF(L7:L208,AF209,G7:G208)</f>
        <v>0</v>
      </c>
      <c r="AG210" t="s">
        <v>395</v>
      </c>
    </row>
    <row r="211" spans="1:33" x14ac:dyDescent="0.2">
      <c r="C211" s="190"/>
      <c r="D211" s="10"/>
      <c r="AG211" t="s">
        <v>396</v>
      </c>
    </row>
    <row r="212" spans="1:33" x14ac:dyDescent="0.2">
      <c r="D212" s="10"/>
    </row>
    <row r="213" spans="1:33" x14ac:dyDescent="0.2">
      <c r="D213" s="10"/>
    </row>
    <row r="214" spans="1:33" x14ac:dyDescent="0.2">
      <c r="D214" s="10"/>
    </row>
    <row r="215" spans="1:33" x14ac:dyDescent="0.2">
      <c r="D215" s="10"/>
    </row>
    <row r="216" spans="1:33" x14ac:dyDescent="0.2">
      <c r="D216" s="10"/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z6K5dTLS92C7ODAI+diOZ5NeSOwrglmyevaIFI1jrNIrU1u30BEkEGZlyS/euF3/lUhG5kqFzcZfK142LeNOA==" saltValue="oFD7aF+6+vEmADU9D7w71Q==" spinCount="100000" sheet="1" formatRows="0"/>
  <mergeCells count="39">
    <mergeCell ref="C13:G13"/>
    <mergeCell ref="A1:G1"/>
    <mergeCell ref="C2:G2"/>
    <mergeCell ref="C3:G3"/>
    <mergeCell ref="C4:G4"/>
    <mergeCell ref="C11:G11"/>
    <mergeCell ref="C109:G109"/>
    <mergeCell ref="C19:G19"/>
    <mergeCell ref="C28:G28"/>
    <mergeCell ref="C33:G33"/>
    <mergeCell ref="C37:G37"/>
    <mergeCell ref="C39:G39"/>
    <mergeCell ref="C86:G86"/>
    <mergeCell ref="C102:G102"/>
    <mergeCell ref="C103:G103"/>
    <mergeCell ref="C105:G105"/>
    <mergeCell ref="C106:G106"/>
    <mergeCell ref="C108:G108"/>
    <mergeCell ref="C153:G153"/>
    <mergeCell ref="C115:G115"/>
    <mergeCell ref="C117:G117"/>
    <mergeCell ref="C118:G118"/>
    <mergeCell ref="C123:G123"/>
    <mergeCell ref="C124:G124"/>
    <mergeCell ref="C126:G126"/>
    <mergeCell ref="C129:G129"/>
    <mergeCell ref="C144:G144"/>
    <mergeCell ref="C145:G145"/>
    <mergeCell ref="C147:G147"/>
    <mergeCell ref="C149:G149"/>
    <mergeCell ref="C204:G204"/>
    <mergeCell ref="C206:G206"/>
    <mergeCell ref="C208:G208"/>
    <mergeCell ref="C187:G187"/>
    <mergeCell ref="C192:G192"/>
    <mergeCell ref="C195:G195"/>
    <mergeCell ref="C197:G197"/>
    <mergeCell ref="C199:G199"/>
    <mergeCell ref="C201:G20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01a 01a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'01a 01a Pol'!Názvy_tisku</vt:lpstr>
      <vt:lpstr>oadresa</vt:lpstr>
      <vt:lpstr>Stavba!Objednatel</vt:lpstr>
      <vt:lpstr>Stavba!Objekt</vt:lpstr>
      <vt:lpstr>'01a 01a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</dc:creator>
  <cp:lastModifiedBy>Molodčenko Eva</cp:lastModifiedBy>
  <cp:lastPrinted>2019-03-19T12:27:02Z</cp:lastPrinted>
  <dcterms:created xsi:type="dcterms:W3CDTF">2009-04-08T07:15:50Z</dcterms:created>
  <dcterms:modified xsi:type="dcterms:W3CDTF">2024-05-21T13:18:28Z</dcterms:modified>
</cp:coreProperties>
</file>