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studiobracha.sharepoint.com/sites/PROJEKTY/Sdilene dokumenty/BRÁCHA/Bytový dům Kroměříž, náměstí Míru 520 – rekonstrukce/rozpočet/"/>
    </mc:Choice>
  </mc:AlternateContent>
  <xr:revisionPtr revIDLastSave="3" documentId="11_0101BC1DD13E6A3345F6CBC5166DC71C68C34009" xr6:coauthVersionLast="47" xr6:coauthVersionMax="47" xr10:uidLastSave="{A18BE7F6-676A-4322-BE84-1AD68FF2E9BC}"/>
  <bookViews>
    <workbookView xWindow="-120" yWindow="-120" windowWidth="29040" windowHeight="17640" activeTab="2" xr2:uid="{00000000-000D-0000-FFFF-FFFF00000000}"/>
  </bookViews>
  <sheets>
    <sheet name="Rekapitulace stavby" sheetId="1" r:id="rId1"/>
    <sheet name="01 - Ústřední topení" sheetId="2" r:id="rId2"/>
    <sheet name="02 - Zdravotechnické inst..." sheetId="3" r:id="rId3"/>
    <sheet name="03 - VRNY" sheetId="4" r:id="rId4"/>
  </sheets>
  <definedNames>
    <definedName name="_xlnm._FilterDatabase" localSheetId="1" hidden="1">'01 - Ústřední topení'!$C$128:$K$305</definedName>
    <definedName name="_xlnm._FilterDatabase" localSheetId="2" hidden="1">'02 - Zdravotechnické inst...'!$C$125:$K$260</definedName>
    <definedName name="_xlnm._FilterDatabase" localSheetId="3" hidden="1">'03 - VRNY'!$C$122:$K$138</definedName>
    <definedName name="_xlnm.Print_Titles" localSheetId="1">'01 - Ústřední topení'!$128:$128</definedName>
    <definedName name="_xlnm.Print_Titles" localSheetId="2">'02 - Zdravotechnické inst...'!$125:$125</definedName>
    <definedName name="_xlnm.Print_Titles" localSheetId="3">'03 - VRNY'!$122:$122</definedName>
    <definedName name="_xlnm.Print_Titles" localSheetId="0">'Rekapitulace stavby'!$92:$92</definedName>
    <definedName name="_xlnm.Print_Area" localSheetId="1">'01 - Ústřední topení'!$C$4:$J$76,'01 - Ústřední topení'!$C$116:$J$305</definedName>
    <definedName name="_xlnm.Print_Area" localSheetId="2">'02 - Zdravotechnické inst...'!$C$4:$J$76,'02 - Zdravotechnické inst...'!$C$113:$J$260</definedName>
    <definedName name="_xlnm.Print_Area" localSheetId="3">'03 - VRNY'!$C$4:$J$76,'03 - VRNY'!$C$110:$J$138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/>
  <c r="BI138" i="4"/>
  <c r="BH138" i="4"/>
  <c r="BG138" i="4"/>
  <c r="BF138" i="4"/>
  <c r="T138" i="4"/>
  <c r="T137" i="4" s="1"/>
  <c r="R138" i="4"/>
  <c r="R137" i="4"/>
  <c r="P138" i="4"/>
  <c r="P137" i="4"/>
  <c r="BI136" i="4"/>
  <c r="BH136" i="4"/>
  <c r="BG136" i="4"/>
  <c r="BF136" i="4"/>
  <c r="T136" i="4"/>
  <c r="T135" i="4"/>
  <c r="R136" i="4"/>
  <c r="R135" i="4"/>
  <c r="P136" i="4"/>
  <c r="P135" i="4" s="1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T131" i="4" s="1"/>
  <c r="R132" i="4"/>
  <c r="P132" i="4"/>
  <c r="BI130" i="4"/>
  <c r="BH130" i="4"/>
  <c r="BG130" i="4"/>
  <c r="BF130" i="4"/>
  <c r="T130" i="4"/>
  <c r="T129" i="4" s="1"/>
  <c r="R130" i="4"/>
  <c r="R129" i="4" s="1"/>
  <c r="P130" i="4"/>
  <c r="P129" i="4" s="1"/>
  <c r="BI128" i="4"/>
  <c r="BH128" i="4"/>
  <c r="BG128" i="4"/>
  <c r="BF128" i="4"/>
  <c r="T128" i="4"/>
  <c r="T127" i="4" s="1"/>
  <c r="R128" i="4"/>
  <c r="R127" i="4" s="1"/>
  <c r="P128" i="4"/>
  <c r="P127" i="4" s="1"/>
  <c r="BI126" i="4"/>
  <c r="BH126" i="4"/>
  <c r="BG126" i="4"/>
  <c r="BF126" i="4"/>
  <c r="T126" i="4"/>
  <c r="T125" i="4" s="1"/>
  <c r="R126" i="4"/>
  <c r="R125" i="4" s="1"/>
  <c r="P126" i="4"/>
  <c r="P125" i="4" s="1"/>
  <c r="J120" i="4"/>
  <c r="J119" i="4"/>
  <c r="F119" i="4"/>
  <c r="F117" i="4"/>
  <c r="E115" i="4"/>
  <c r="J92" i="4"/>
  <c r="J91" i="4"/>
  <c r="F91" i="4"/>
  <c r="F89" i="4"/>
  <c r="E87" i="4"/>
  <c r="J18" i="4"/>
  <c r="E18" i="4"/>
  <c r="F92" i="4"/>
  <c r="J17" i="4"/>
  <c r="J12" i="4"/>
  <c r="J117" i="4" s="1"/>
  <c r="E7" i="4"/>
  <c r="E113" i="4" s="1"/>
  <c r="J37" i="3"/>
  <c r="J36" i="3"/>
  <c r="AY96" i="1"/>
  <c r="J35" i="3"/>
  <c r="AX96" i="1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46" i="3"/>
  <c r="BH246" i="3"/>
  <c r="BG246" i="3"/>
  <c r="BF246" i="3"/>
  <c r="T246" i="3"/>
  <c r="R246" i="3"/>
  <c r="P246" i="3"/>
  <c r="BI241" i="3"/>
  <c r="BH241" i="3"/>
  <c r="BG241" i="3"/>
  <c r="BF241" i="3"/>
  <c r="T241" i="3"/>
  <c r="R241" i="3"/>
  <c r="P241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T199" i="3"/>
  <c r="R200" i="3"/>
  <c r="R199" i="3"/>
  <c r="P200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T139" i="3" s="1"/>
  <c r="R140" i="3"/>
  <c r="R139" i="3" s="1"/>
  <c r="P140" i="3"/>
  <c r="P139" i="3" s="1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J123" i="3"/>
  <c r="J122" i="3"/>
  <c r="F122" i="3"/>
  <c r="F120" i="3"/>
  <c r="E118" i="3"/>
  <c r="J92" i="3"/>
  <c r="J91" i="3"/>
  <c r="F91" i="3"/>
  <c r="F89" i="3"/>
  <c r="E87" i="3"/>
  <c r="J18" i="3"/>
  <c r="E18" i="3"/>
  <c r="F123" i="3" s="1"/>
  <c r="J17" i="3"/>
  <c r="J12" i="3"/>
  <c r="J89" i="3"/>
  <c r="E7" i="3"/>
  <c r="E116" i="3"/>
  <c r="J37" i="2"/>
  <c r="J36" i="2"/>
  <c r="AY95" i="1" s="1"/>
  <c r="J35" i="2"/>
  <c r="AX95" i="1" s="1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T278" i="2" s="1"/>
  <c r="R279" i="2"/>
  <c r="R278" i="2" s="1"/>
  <c r="P279" i="2"/>
  <c r="P278" i="2" s="1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T167" i="2" s="1"/>
  <c r="R168" i="2"/>
  <c r="R167" i="2" s="1"/>
  <c r="P168" i="2"/>
  <c r="P167" i="2" s="1"/>
  <c r="BI164" i="2"/>
  <c r="BH164" i="2"/>
  <c r="BG164" i="2"/>
  <c r="BF164" i="2"/>
  <c r="T164" i="2"/>
  <c r="T163" i="2" s="1"/>
  <c r="R164" i="2"/>
  <c r="R163" i="2" s="1"/>
  <c r="P164" i="2"/>
  <c r="P163" i="2" s="1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J34" i="2" s="1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T142" i="2" s="1"/>
  <c r="R143" i="2"/>
  <c r="R142" i="2" s="1"/>
  <c r="P143" i="2"/>
  <c r="P142" i="2" s="1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J126" i="2"/>
  <c r="J125" i="2"/>
  <c r="F125" i="2"/>
  <c r="F123" i="2"/>
  <c r="E121" i="2"/>
  <c r="J92" i="2"/>
  <c r="J91" i="2"/>
  <c r="F91" i="2"/>
  <c r="F89" i="2"/>
  <c r="E87" i="2"/>
  <c r="J18" i="2"/>
  <c r="E18" i="2"/>
  <c r="F126" i="2" s="1"/>
  <c r="J17" i="2"/>
  <c r="J12" i="2"/>
  <c r="J123" i="2"/>
  <c r="E7" i="2"/>
  <c r="E119" i="2"/>
  <c r="L90" i="1"/>
  <c r="AM90" i="1"/>
  <c r="AM89" i="1"/>
  <c r="L89" i="1"/>
  <c r="AM87" i="1"/>
  <c r="L87" i="1"/>
  <c r="L85" i="1"/>
  <c r="L84" i="1"/>
  <c r="BK304" i="2"/>
  <c r="BK298" i="2"/>
  <c r="BK281" i="2"/>
  <c r="BK269" i="2"/>
  <c r="J250" i="2"/>
  <c r="J247" i="2"/>
  <c r="J244" i="2"/>
  <c r="BK232" i="2"/>
  <c r="J220" i="2"/>
  <c r="J210" i="2"/>
  <c r="J209" i="2"/>
  <c r="J195" i="2"/>
  <c r="J177" i="2"/>
  <c r="BK171" i="2"/>
  <c r="BK158" i="2"/>
  <c r="J140" i="2"/>
  <c r="BK139" i="2"/>
  <c r="BK265" i="2"/>
  <c r="BK250" i="2"/>
  <c r="BK244" i="2"/>
  <c r="BK237" i="2"/>
  <c r="BK212" i="2"/>
  <c r="BK209" i="2"/>
  <c r="BK201" i="2"/>
  <c r="BK189" i="2"/>
  <c r="BK174" i="2"/>
  <c r="J168" i="2"/>
  <c r="BK151" i="2"/>
  <c r="J145" i="2"/>
  <c r="BK135" i="2"/>
  <c r="J304" i="2"/>
  <c r="BK300" i="2"/>
  <c r="BK297" i="2"/>
  <c r="J281" i="2"/>
  <c r="BK243" i="2"/>
  <c r="J240" i="2"/>
  <c r="BK233" i="2"/>
  <c r="BK229" i="2"/>
  <c r="BK223" i="2"/>
  <c r="J211" i="2"/>
  <c r="J198" i="2"/>
  <c r="BK180" i="2"/>
  <c r="BK177" i="2"/>
  <c r="J175" i="2"/>
  <c r="BK168" i="2"/>
  <c r="BK206" i="3"/>
  <c r="BK200" i="3"/>
  <c r="BK194" i="3"/>
  <c r="BK191" i="3"/>
  <c r="J188" i="3"/>
  <c r="J182" i="3"/>
  <c r="BK175" i="3"/>
  <c r="BK260" i="3"/>
  <c r="BK255" i="3"/>
  <c r="BK252" i="3"/>
  <c r="BK237" i="3"/>
  <c r="BK228" i="3"/>
  <c r="J226" i="3"/>
  <c r="BK203" i="3"/>
  <c r="J197" i="3"/>
  <c r="J194" i="3"/>
  <c r="BK179" i="3"/>
  <c r="BK174" i="3"/>
  <c r="J171" i="3"/>
  <c r="BK162" i="3"/>
  <c r="J254" i="3"/>
  <c r="J246" i="3"/>
  <c r="BK225" i="3"/>
  <c r="BK221" i="3"/>
  <c r="J218" i="3"/>
  <c r="J211" i="3"/>
  <c r="J178" i="3"/>
  <c r="J176" i="3"/>
  <c r="J174" i="3"/>
  <c r="BK171" i="3"/>
  <c r="BK159" i="3"/>
  <c r="J151" i="3"/>
  <c r="BK149" i="3"/>
  <c r="BK128" i="3"/>
  <c r="BK136" i="4"/>
  <c r="J133" i="4"/>
  <c r="J297" i="2"/>
  <c r="BK279" i="2"/>
  <c r="J277" i="2"/>
  <c r="J274" i="2"/>
  <c r="J271" i="2"/>
  <c r="J229" i="2"/>
  <c r="BK218" i="2"/>
  <c r="BK216" i="2"/>
  <c r="BK213" i="2"/>
  <c r="J212" i="2"/>
  <c r="BK211" i="2"/>
  <c r="J189" i="2"/>
  <c r="BK178" i="2"/>
  <c r="J173" i="2"/>
  <c r="J164" i="2"/>
  <c r="J151" i="2"/>
  <c r="J143" i="2"/>
  <c r="AS94" i="1"/>
  <c r="J222" i="2"/>
  <c r="BK219" i="2"/>
  <c r="J218" i="2"/>
  <c r="BK215" i="2"/>
  <c r="J180" i="2"/>
  <c r="J170" i="2"/>
  <c r="J160" i="2"/>
  <c r="J158" i="2"/>
  <c r="J154" i="2"/>
  <c r="BK148" i="2"/>
  <c r="BK140" i="2"/>
  <c r="BK274" i="2"/>
  <c r="BK266" i="2"/>
  <c r="BK248" i="2"/>
  <c r="BK245" i="2"/>
  <c r="BK242" i="2"/>
  <c r="J237" i="2"/>
  <c r="BK214" i="2"/>
  <c r="BK207" i="2"/>
  <c r="J186" i="2"/>
  <c r="BK179" i="2"/>
  <c r="BK176" i="2"/>
  <c r="J139" i="2"/>
  <c r="J131" i="2"/>
  <c r="BK253" i="3"/>
  <c r="J237" i="3"/>
  <c r="J232" i="3"/>
  <c r="BK229" i="3"/>
  <c r="J228" i="3"/>
  <c r="BK176" i="3"/>
  <c r="BK165" i="3"/>
  <c r="BK143" i="3"/>
  <c r="J136" i="3"/>
  <c r="J259" i="3"/>
  <c r="BK254" i="3"/>
  <c r="BK224" i="3"/>
  <c r="J220" i="3"/>
  <c r="BK212" i="3"/>
  <c r="BK207" i="3"/>
  <c r="J202" i="3"/>
  <c r="J195" i="3"/>
  <c r="J153" i="3"/>
  <c r="J149" i="3"/>
  <c r="J147" i="3"/>
  <c r="J260" i="3"/>
  <c r="BK256" i="3"/>
  <c r="J252" i="3"/>
  <c r="BK232" i="3"/>
  <c r="BK213" i="3"/>
  <c r="BK210" i="3"/>
  <c r="BK202" i="3"/>
  <c r="BK195" i="3"/>
  <c r="BK185" i="3"/>
  <c r="J179" i="3"/>
  <c r="BK168" i="3"/>
  <c r="BK153" i="3"/>
  <c r="BK150" i="3"/>
  <c r="BK147" i="3"/>
  <c r="J142" i="3"/>
  <c r="BK137" i="3"/>
  <c r="BK132" i="3"/>
  <c r="BK138" i="4"/>
  <c r="BK132" i="4"/>
  <c r="BK130" i="4"/>
  <c r="J126" i="4"/>
  <c r="J305" i="2"/>
  <c r="J300" i="2"/>
  <c r="J291" i="2"/>
  <c r="J266" i="2"/>
  <c r="J265" i="2"/>
  <c r="J249" i="2"/>
  <c r="J246" i="2"/>
  <c r="J243" i="2"/>
  <c r="BK221" i="2"/>
  <c r="BK198" i="2"/>
  <c r="BK186" i="2"/>
  <c r="J176" i="2"/>
  <c r="BK161" i="2"/>
  <c r="BK154" i="2"/>
  <c r="BK145" i="2"/>
  <c r="J141" i="2"/>
  <c r="J251" i="2"/>
  <c r="BK247" i="2"/>
  <c r="BK240" i="2"/>
  <c r="J233" i="2"/>
  <c r="J223" i="2"/>
  <c r="J221" i="2"/>
  <c r="BK195" i="2"/>
  <c r="J183" i="2"/>
  <c r="J171" i="2"/>
  <c r="J162" i="2"/>
  <c r="BK159" i="2"/>
  <c r="BK157" i="2"/>
  <c r="BK299" i="2"/>
  <c r="J286" i="2"/>
  <c r="J279" i="2"/>
  <c r="J269" i="2"/>
  <c r="BK251" i="2"/>
  <c r="BK246" i="2"/>
  <c r="BK222" i="2"/>
  <c r="BK217" i="2"/>
  <c r="J213" i="2"/>
  <c r="J201" i="2"/>
  <c r="BK183" i="2"/>
  <c r="J148" i="2"/>
  <c r="BK143" i="2"/>
  <c r="BK141" i="2"/>
  <c r="J135" i="2"/>
  <c r="J255" i="3"/>
  <c r="BK246" i="3"/>
  <c r="BK235" i="3"/>
  <c r="BK226" i="3"/>
  <c r="J185" i="3"/>
  <c r="BK178" i="3"/>
  <c r="BK173" i="3"/>
  <c r="BK156" i="3"/>
  <c r="J138" i="3"/>
  <c r="J132" i="3"/>
  <c r="J235" i="3"/>
  <c r="BK227" i="3"/>
  <c r="J221" i="3"/>
  <c r="BK217" i="3"/>
  <c r="BK209" i="3"/>
  <c r="BK205" i="3"/>
  <c r="J165" i="3"/>
  <c r="J159" i="3"/>
  <c r="J156" i="3"/>
  <c r="BK152" i="3"/>
  <c r="BK148" i="3"/>
  <c r="BK140" i="3"/>
  <c r="J229" i="3"/>
  <c r="BK223" i="3"/>
  <c r="BK219" i="3"/>
  <c r="J212" i="3"/>
  <c r="J208" i="3"/>
  <c r="J205" i="3"/>
  <c r="BK198" i="3"/>
  <c r="J173" i="3"/>
  <c r="J162" i="3"/>
  <c r="BK151" i="3"/>
  <c r="J150" i="3"/>
  <c r="J148" i="3"/>
  <c r="J140" i="3"/>
  <c r="BK128" i="4"/>
  <c r="BK126" i="4"/>
  <c r="J128" i="4"/>
  <c r="BK301" i="2"/>
  <c r="J299" i="2"/>
  <c r="BK286" i="2"/>
  <c r="BK277" i="2"/>
  <c r="J248" i="2"/>
  <c r="J245" i="2"/>
  <c r="BK236" i="2"/>
  <c r="J219" i="2"/>
  <c r="J217" i="2"/>
  <c r="J215" i="2"/>
  <c r="J207" i="2"/>
  <c r="BK192" i="2"/>
  <c r="J179" i="2"/>
  <c r="BK175" i="2"/>
  <c r="BK170" i="2"/>
  <c r="BK160" i="2"/>
  <c r="BK131" i="2"/>
  <c r="BK254" i="2"/>
  <c r="BK249" i="2"/>
  <c r="J242" i="2"/>
  <c r="J236" i="2"/>
  <c r="BK226" i="2"/>
  <c r="J214" i="2"/>
  <c r="BK210" i="2"/>
  <c r="BK204" i="2"/>
  <c r="J192" i="2"/>
  <c r="J178" i="2"/>
  <c r="BK173" i="2"/>
  <c r="BK164" i="2"/>
  <c r="BK305" i="2"/>
  <c r="J301" i="2"/>
  <c r="J298" i="2"/>
  <c r="BK291" i="2"/>
  <c r="BK271" i="2"/>
  <c r="J254" i="2"/>
  <c r="J232" i="2"/>
  <c r="J226" i="2"/>
  <c r="BK220" i="2"/>
  <c r="J216" i="2"/>
  <c r="J204" i="2"/>
  <c r="J174" i="2"/>
  <c r="BK162" i="2"/>
  <c r="J161" i="2"/>
  <c r="J159" i="2"/>
  <c r="J157" i="2"/>
  <c r="J225" i="3"/>
  <c r="J224" i="3"/>
  <c r="J223" i="3"/>
  <c r="J219" i="3"/>
  <c r="BK218" i="3"/>
  <c r="J217" i="3"/>
  <c r="BK214" i="3"/>
  <c r="J213" i="3"/>
  <c r="J210" i="3"/>
  <c r="J209" i="3"/>
  <c r="BK208" i="3"/>
  <c r="J207" i="3"/>
  <c r="J203" i="3"/>
  <c r="BK197" i="3"/>
  <c r="J168" i="3"/>
  <c r="J152" i="3"/>
  <c r="J137" i="3"/>
  <c r="J128" i="3"/>
  <c r="J256" i="3"/>
  <c r="J241" i="3"/>
  <c r="J214" i="3"/>
  <c r="BK211" i="3"/>
  <c r="J206" i="3"/>
  <c r="J198" i="3"/>
  <c r="BK188" i="3"/>
  <c r="BK177" i="3"/>
  <c r="BK172" i="3"/>
  <c r="BK142" i="3"/>
  <c r="BK259" i="3"/>
  <c r="J253" i="3"/>
  <c r="BK241" i="3"/>
  <c r="J227" i="3"/>
  <c r="BK220" i="3"/>
  <c r="J200" i="3"/>
  <c r="J191" i="3"/>
  <c r="BK182" i="3"/>
  <c r="J177" i="3"/>
  <c r="J175" i="3"/>
  <c r="J172" i="3"/>
  <c r="J143" i="3"/>
  <c r="BK138" i="3"/>
  <c r="BK136" i="3"/>
  <c r="J134" i="4"/>
  <c r="J132" i="4"/>
  <c r="J130" i="4"/>
  <c r="J138" i="4"/>
  <c r="J136" i="4"/>
  <c r="BK134" i="4"/>
  <c r="BK133" i="4"/>
  <c r="T124" i="4" l="1"/>
  <c r="T123" i="4" s="1"/>
  <c r="BK130" i="2"/>
  <c r="J130" i="2" s="1"/>
  <c r="J97" i="2" s="1"/>
  <c r="R130" i="2"/>
  <c r="BK138" i="2"/>
  <c r="J138" i="2" s="1"/>
  <c r="J98" i="2" s="1"/>
  <c r="R138" i="2"/>
  <c r="BK144" i="2"/>
  <c r="J144" i="2" s="1"/>
  <c r="J100" i="2" s="1"/>
  <c r="T144" i="2"/>
  <c r="R169" i="2"/>
  <c r="T169" i="2"/>
  <c r="R172" i="2"/>
  <c r="P208" i="2"/>
  <c r="R208" i="2"/>
  <c r="BK241" i="2"/>
  <c r="J241" i="2"/>
  <c r="J106" i="2"/>
  <c r="P241" i="2"/>
  <c r="T241" i="2"/>
  <c r="P270" i="2"/>
  <c r="R270" i="2"/>
  <c r="T270" i="2"/>
  <c r="BK280" i="2"/>
  <c r="J280" i="2" s="1"/>
  <c r="J109" i="2" s="1"/>
  <c r="R280" i="2"/>
  <c r="BK127" i="3"/>
  <c r="J127" i="3"/>
  <c r="J97" i="3" s="1"/>
  <c r="BK141" i="3"/>
  <c r="J141" i="3"/>
  <c r="J100" i="3" s="1"/>
  <c r="T141" i="3"/>
  <c r="BK196" i="3"/>
  <c r="J196" i="3" s="1"/>
  <c r="J101" i="3" s="1"/>
  <c r="P196" i="3"/>
  <c r="R196" i="3"/>
  <c r="BK201" i="3"/>
  <c r="J201" i="3" s="1"/>
  <c r="J103" i="3" s="1"/>
  <c r="P201" i="3"/>
  <c r="R201" i="3"/>
  <c r="BK204" i="3"/>
  <c r="J204" i="3" s="1"/>
  <c r="J104" i="3" s="1"/>
  <c r="T204" i="3"/>
  <c r="P130" i="2"/>
  <c r="T130" i="2"/>
  <c r="P138" i="2"/>
  <c r="T138" i="2"/>
  <c r="P144" i="2"/>
  <c r="R144" i="2"/>
  <c r="BK169" i="2"/>
  <c r="J169" i="2"/>
  <c r="J103" i="2" s="1"/>
  <c r="P169" i="2"/>
  <c r="BK172" i="2"/>
  <c r="J172" i="2" s="1"/>
  <c r="J104" i="2" s="1"/>
  <c r="P172" i="2"/>
  <c r="BK208" i="2"/>
  <c r="J208" i="2"/>
  <c r="J105" i="2" s="1"/>
  <c r="T208" i="2"/>
  <c r="R241" i="2"/>
  <c r="BK270" i="2"/>
  <c r="J270" i="2"/>
  <c r="J107" i="2" s="1"/>
  <c r="T280" i="2"/>
  <c r="BK236" i="3"/>
  <c r="J236" i="3" s="1"/>
  <c r="J106" i="3" s="1"/>
  <c r="P236" i="3"/>
  <c r="T236" i="3"/>
  <c r="P131" i="4"/>
  <c r="P124" i="4" s="1"/>
  <c r="P123" i="4" s="1"/>
  <c r="AU97" i="1" s="1"/>
  <c r="BK135" i="3"/>
  <c r="J135" i="3"/>
  <c r="J98" i="3"/>
  <c r="R141" i="3"/>
  <c r="T196" i="3"/>
  <c r="T201" i="3"/>
  <c r="R204" i="3"/>
  <c r="BK222" i="3"/>
  <c r="J222" i="3" s="1"/>
  <c r="J105" i="3" s="1"/>
  <c r="P222" i="3"/>
  <c r="R222" i="3"/>
  <c r="T222" i="3"/>
  <c r="R236" i="3"/>
  <c r="BK131" i="4"/>
  <c r="J131" i="4"/>
  <c r="J101" i="4" s="1"/>
  <c r="R131" i="4"/>
  <c r="R124" i="4"/>
  <c r="R123" i="4" s="1"/>
  <c r="T172" i="2"/>
  <c r="P280" i="2"/>
  <c r="P127" i="3"/>
  <c r="R127" i="3"/>
  <c r="T127" i="3"/>
  <c r="P135" i="3"/>
  <c r="R135" i="3"/>
  <c r="T135" i="3"/>
  <c r="P141" i="3"/>
  <c r="P204" i="3"/>
  <c r="BK278" i="2"/>
  <c r="J278" i="2"/>
  <c r="J108" i="2" s="1"/>
  <c r="BK142" i="2"/>
  <c r="J142" i="2"/>
  <c r="J99" i="2" s="1"/>
  <c r="BK163" i="2"/>
  <c r="J163" i="2" s="1"/>
  <c r="J101" i="2" s="1"/>
  <c r="BK167" i="2"/>
  <c r="J167" i="2" s="1"/>
  <c r="J102" i="2" s="1"/>
  <c r="BK125" i="4"/>
  <c r="BK127" i="4"/>
  <c r="J127" i="4"/>
  <c r="J99" i="4" s="1"/>
  <c r="BK199" i="3"/>
  <c r="J199" i="3"/>
  <c r="J102" i="3" s="1"/>
  <c r="BK129" i="4"/>
  <c r="J129" i="4"/>
  <c r="J100" i="4" s="1"/>
  <c r="BK135" i="4"/>
  <c r="J135" i="4" s="1"/>
  <c r="J102" i="4" s="1"/>
  <c r="BK137" i="4"/>
  <c r="J137" i="4" s="1"/>
  <c r="J103" i="4" s="1"/>
  <c r="BK139" i="3"/>
  <c r="J139" i="3" s="1"/>
  <c r="J99" i="3" s="1"/>
  <c r="E85" i="4"/>
  <c r="J89" i="4"/>
  <c r="F120" i="4"/>
  <c r="BE128" i="4"/>
  <c r="BE138" i="4"/>
  <c r="BE130" i="4"/>
  <c r="BE132" i="4"/>
  <c r="BE134" i="4"/>
  <c r="BE136" i="4"/>
  <c r="BE126" i="4"/>
  <c r="BE133" i="4"/>
  <c r="F92" i="3"/>
  <c r="J120" i="3"/>
  <c r="BE128" i="3"/>
  <c r="BE132" i="3"/>
  <c r="BE136" i="3"/>
  <c r="BE138" i="3"/>
  <c r="BE143" i="3"/>
  <c r="BE147" i="3"/>
  <c r="BE148" i="3"/>
  <c r="BE149" i="3"/>
  <c r="BE150" i="3"/>
  <c r="BE152" i="3"/>
  <c r="BE156" i="3"/>
  <c r="BE165" i="3"/>
  <c r="BE168" i="3"/>
  <c r="BE171" i="3"/>
  <c r="BE174" i="3"/>
  <c r="BE176" i="3"/>
  <c r="BE179" i="3"/>
  <c r="BE182" i="3"/>
  <c r="BE188" i="3"/>
  <c r="BE191" i="3"/>
  <c r="BE195" i="3"/>
  <c r="BE197" i="3"/>
  <c r="BE198" i="3"/>
  <c r="BE203" i="3"/>
  <c r="BE209" i="3"/>
  <c r="BE211" i="3"/>
  <c r="BE219" i="3"/>
  <c r="BE221" i="3"/>
  <c r="BE226" i="3"/>
  <c r="BE228" i="3"/>
  <c r="BE229" i="3"/>
  <c r="BE237" i="3"/>
  <c r="BE241" i="3"/>
  <c r="BE252" i="3"/>
  <c r="BE256" i="3"/>
  <c r="BE259" i="3"/>
  <c r="BE137" i="3"/>
  <c r="BE151" i="3"/>
  <c r="BE159" i="3"/>
  <c r="BE172" i="3"/>
  <c r="BE173" i="3"/>
  <c r="BE178" i="3"/>
  <c r="BE185" i="3"/>
  <c r="BE194" i="3"/>
  <c r="BE202" i="3"/>
  <c r="BE206" i="3"/>
  <c r="BE210" i="3"/>
  <c r="BE212" i="3"/>
  <c r="BE214" i="3"/>
  <c r="BE218" i="3"/>
  <c r="BE220" i="3"/>
  <c r="BE223" i="3"/>
  <c r="BE225" i="3"/>
  <c r="BE227" i="3"/>
  <c r="BE235" i="3"/>
  <c r="BE246" i="3"/>
  <c r="BE253" i="3"/>
  <c r="BE254" i="3"/>
  <c r="BE255" i="3"/>
  <c r="BE260" i="3"/>
  <c r="E85" i="3"/>
  <c r="BE140" i="3"/>
  <c r="BE142" i="3"/>
  <c r="BE153" i="3"/>
  <c r="BE162" i="3"/>
  <c r="BE175" i="3"/>
  <c r="BE177" i="3"/>
  <c r="BE200" i="3"/>
  <c r="BE205" i="3"/>
  <c r="BE207" i="3"/>
  <c r="BE208" i="3"/>
  <c r="BE213" i="3"/>
  <c r="BE217" i="3"/>
  <c r="BE224" i="3"/>
  <c r="BE232" i="3"/>
  <c r="J89" i="2"/>
  <c r="F92" i="2"/>
  <c r="BE135" i="2"/>
  <c r="BE139" i="2"/>
  <c r="BE140" i="2"/>
  <c r="BE141" i="2"/>
  <c r="BE143" i="2"/>
  <c r="BE159" i="2"/>
  <c r="BE164" i="2"/>
  <c r="BE168" i="2"/>
  <c r="BE174" i="2"/>
  <c r="BE175" i="2"/>
  <c r="BE176" i="2"/>
  <c r="BE178" i="2"/>
  <c r="BE195" i="2"/>
  <c r="BE209" i="2"/>
  <c r="BE213" i="2"/>
  <c r="BE215" i="2"/>
  <c r="BE216" i="2"/>
  <c r="BE219" i="2"/>
  <c r="BE222" i="2"/>
  <c r="BE226" i="2"/>
  <c r="BE232" i="2"/>
  <c r="BE233" i="2"/>
  <c r="BE240" i="2"/>
  <c r="BE244" i="2"/>
  <c r="BE245" i="2"/>
  <c r="BE246" i="2"/>
  <c r="BE247" i="2"/>
  <c r="BE250" i="2"/>
  <c r="BE271" i="2"/>
  <c r="BE274" i="2"/>
  <c r="BE281" i="2"/>
  <c r="BE286" i="2"/>
  <c r="BE298" i="2"/>
  <c r="BE299" i="2"/>
  <c r="BE304" i="2"/>
  <c r="BE305" i="2"/>
  <c r="E85" i="2"/>
  <c r="BE131" i="2"/>
  <c r="BE158" i="2"/>
  <c r="BE161" i="2"/>
  <c r="BE171" i="2"/>
  <c r="BE179" i="2"/>
  <c r="BE180" i="2"/>
  <c r="BE189" i="2"/>
  <c r="BE198" i="2"/>
  <c r="BE201" i="2"/>
  <c r="BE211" i="2"/>
  <c r="BE220" i="2"/>
  <c r="BE221" i="2"/>
  <c r="BE223" i="2"/>
  <c r="BE236" i="2"/>
  <c r="BE237" i="2"/>
  <c r="BE243" i="2"/>
  <c r="BE248" i="2"/>
  <c r="BE251" i="2"/>
  <c r="BE145" i="2"/>
  <c r="BE148" i="2"/>
  <c r="BE151" i="2"/>
  <c r="BE154" i="2"/>
  <c r="BE157" i="2"/>
  <c r="BE160" i="2"/>
  <c r="BE162" i="2"/>
  <c r="BE170" i="2"/>
  <c r="BE173" i="2"/>
  <c r="BE177" i="2"/>
  <c r="BE183" i="2"/>
  <c r="BE186" i="2"/>
  <c r="BE192" i="2"/>
  <c r="BE204" i="2"/>
  <c r="BE207" i="2"/>
  <c r="BE210" i="2"/>
  <c r="BE212" i="2"/>
  <c r="BE214" i="2"/>
  <c r="BE217" i="2"/>
  <c r="BE218" i="2"/>
  <c r="BE229" i="2"/>
  <c r="BE242" i="2"/>
  <c r="BE249" i="2"/>
  <c r="BE254" i="2"/>
  <c r="BE265" i="2"/>
  <c r="BE266" i="2"/>
  <c r="BE269" i="2"/>
  <c r="BE277" i="2"/>
  <c r="BE279" i="2"/>
  <c r="BE291" i="2"/>
  <c r="BE297" i="2"/>
  <c r="BE300" i="2"/>
  <c r="BE301" i="2"/>
  <c r="AW95" i="1"/>
  <c r="F36" i="2"/>
  <c r="BC95" i="1"/>
  <c r="F35" i="3"/>
  <c r="BB96" i="1" s="1"/>
  <c r="F34" i="3"/>
  <c r="BA96" i="1" s="1"/>
  <c r="F36" i="4"/>
  <c r="BC97" i="1"/>
  <c r="F37" i="4"/>
  <c r="BD97" i="1"/>
  <c r="F37" i="2"/>
  <c r="BD95" i="1" s="1"/>
  <c r="F34" i="2"/>
  <c r="BA95" i="1" s="1"/>
  <c r="F36" i="3"/>
  <c r="BC96" i="1"/>
  <c r="F37" i="3"/>
  <c r="BD96" i="1"/>
  <c r="F35" i="2"/>
  <c r="BB95" i="1" s="1"/>
  <c r="J34" i="3"/>
  <c r="AW96" i="1" s="1"/>
  <c r="J34" i="4"/>
  <c r="AW97" i="1"/>
  <c r="F34" i="4"/>
  <c r="BA97" i="1"/>
  <c r="F35" i="4"/>
  <c r="BB97" i="1" s="1"/>
  <c r="T129" i="2" l="1"/>
  <c r="P129" i="2"/>
  <c r="AU95" i="1" s="1"/>
  <c r="BK124" i="4"/>
  <c r="J124" i="4"/>
  <c r="J97" i="4"/>
  <c r="R126" i="3"/>
  <c r="P126" i="3"/>
  <c r="AU96" i="1" s="1"/>
  <c r="R129" i="2"/>
  <c r="T126" i="3"/>
  <c r="BK129" i="2"/>
  <c r="J129" i="2"/>
  <c r="J125" i="4"/>
  <c r="J98" i="4"/>
  <c r="BK126" i="3"/>
  <c r="J126" i="3" s="1"/>
  <c r="J96" i="3" s="1"/>
  <c r="F33" i="2"/>
  <c r="AZ95" i="1" s="1"/>
  <c r="BB94" i="1"/>
  <c r="AX94" i="1"/>
  <c r="BC94" i="1"/>
  <c r="W32" i="1"/>
  <c r="BA94" i="1"/>
  <c r="W30" i="1"/>
  <c r="F33" i="3"/>
  <c r="AZ96" i="1" s="1"/>
  <c r="J33" i="3"/>
  <c r="AV96" i="1" s="1"/>
  <c r="AT96" i="1" s="1"/>
  <c r="BD94" i="1"/>
  <c r="W33" i="1" s="1"/>
  <c r="J33" i="4"/>
  <c r="AV97" i="1"/>
  <c r="AT97" i="1" s="1"/>
  <c r="J30" i="2"/>
  <c r="AG95" i="1" s="1"/>
  <c r="J33" i="2"/>
  <c r="AV95" i="1" s="1"/>
  <c r="AT95" i="1" s="1"/>
  <c r="F33" i="4"/>
  <c r="AZ97" i="1" s="1"/>
  <c r="AN95" i="1" l="1"/>
  <c r="J96" i="2"/>
  <c r="BK123" i="4"/>
  <c r="J123" i="4"/>
  <c r="J96" i="4"/>
  <c r="J39" i="2"/>
  <c r="AU94" i="1"/>
  <c r="AZ94" i="1"/>
  <c r="W29" i="1" s="1"/>
  <c r="AW94" i="1"/>
  <c r="AK30" i="1"/>
  <c r="W31" i="1"/>
  <c r="J30" i="3"/>
  <c r="AG96" i="1"/>
  <c r="AY94" i="1"/>
  <c r="J39" i="3" l="1"/>
  <c r="AN96" i="1"/>
  <c r="J30" i="4"/>
  <c r="AG97" i="1" s="1"/>
  <c r="AG94" i="1" s="1"/>
  <c r="AK26" i="1" s="1"/>
  <c r="AV94" i="1"/>
  <c r="AK29" i="1" s="1"/>
  <c r="AK35" i="1" l="1"/>
  <c r="J39" i="4"/>
  <c r="AN97" i="1"/>
  <c r="AT94" i="1"/>
  <c r="AN94" i="1" s="1"/>
</calcChain>
</file>

<file path=xl/sharedStrings.xml><?xml version="1.0" encoding="utf-8"?>
<sst xmlns="http://schemas.openxmlformats.org/spreadsheetml/2006/main" count="4256" uniqueCount="686">
  <si>
    <t>Export Komplet</t>
  </si>
  <si>
    <t/>
  </si>
  <si>
    <t>2.0</t>
  </si>
  <si>
    <t>False</t>
  </si>
  <si>
    <t>{2b80d6f9-ee38-4b8c-a695-03240bb1c0f3}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</si>
  <si>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</si>
  <si>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</si>
  <si>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</si>
  <si>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</si>
  <si>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</si>
  <si>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</si>
  <si>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</si>
  <si>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</si>
  <si>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</si>
  <si>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2023-14-V1_2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</si>
  <si>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</si>
  <si>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</si>
  <si>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Rozpočet ÚT a ZTI DB Kroměříž, Nám Míru 520</t>
  </si>
  <si>
    <t>KSO:</t>
  </si>
  <si>
    <t>CC-CZ:</t>
  </si>
  <si>
    <t>Místo:</t>
  </si>
  <si>
    <t>Kroměříž</t>
  </si>
  <si>
    <t>Datum:</t>
  </si>
  <si>
    <t>19. 7. 2023</t>
  </si>
  <si>
    <t>Zadavatel:</t>
  </si>
  <si>
    <t>IČ:</t>
  </si>
  <si>
    <t>Město Kroměříž</t>
  </si>
  <si>
    <t>DIČ:</t>
  </si>
  <si>
    <t>Uchazeč:</t>
  </si>
  <si>
    <t>Vyplň údaj</t>
  </si>
  <si>
    <t>Projektant:</t>
  </si>
  <si>
    <t>Projekce Studio Brácha</t>
  </si>
  <si>
    <t>True</t>
  </si>
  <si>
    <t>Zpracovatel:</t>
  </si>
  <si>
    <t>Ing. Jan Hladiš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</si>
  <si>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</si>
  <si>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</si>
  <si>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</si>
  <si>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</si>
  <si>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</si>
  <si>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</si>
  <si>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</si>
  <si>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</si>
  <si>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</si>
  <si>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</si>
  <si>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</si>
  <si>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</si>
  <si>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</si>
  <si>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</si>
  <si>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</si>
  <si>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</si>
  <si>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</si>
  <si>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</si>
  <si>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</si>
  <si>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</si>
  <si>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</si>
  <si>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</si>
  <si>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</si>
  <si>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</si>
  <si>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</si>
  <si>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</si>
  <si>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</si>
  <si>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</si>
  <si>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</si>
  <si>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</si>
  <si>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</si>
  <si>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</si>
  <si>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</si>
  <si>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</si>
  <si>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</si>
  <si>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</si>
  <si>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</si>
  <si>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</si>
  <si>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</si>
  <si>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</si>
  <si>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</si>
  <si>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</si>
  <si>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</si>
  <si>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</si>
  <si>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</si>
  <si>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</si>
  <si>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</si>
  <si>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Ústřední topení</t>
  </si>
  <si>
    <t>STA</t>
  </si>
  <si>
    <t>1</t>
  </si>
  <si>
    <t>{03f3b625-ad16-4105-90b6-01e47c5ca391}</t>
  </si>
  <si>
    <t>2</t>
  </si>
  <si>
    <t>02</t>
  </si>
  <si>
    <t>Zdravotechnické instalace</t>
  </si>
  <si>
    <t>{6d693c9e-38b3-4fd9-af8a-d66b6d6bea53}</t>
  </si>
  <si>
    <t>03</t>
  </si>
  <si>
    <t>VRNY</t>
  </si>
  <si>
    <t>{87674567-61fb-44ec-a34c-b4df382c7911}</t>
  </si>
  <si>
    <t>KRYCÍ LIST SOUPISU PRACÍ</t>
  </si>
  <si>
    <t>Objekt:</t>
  </si>
  <si>
    <t>01 - Ústřední topení</t>
  </si>
  <si>
    <t>REKAPITULACE ČLENĚNÍ SOUPISU PRACÍ</t>
  </si>
  <si>
    <t>Kód dílu - Popis</t>
  </si>
  <si>
    <t>Cena celkem [CZK]</t>
  </si>
  <si>
    <t>Náklady ze soupisu prací</t>
  </si>
  <si>
    <t>-1</t>
  </si>
  <si>
    <t>3 - Svislé a kompletní konstrukce</t>
  </si>
  <si>
    <t>96 - Bourání konstrukcí</t>
  </si>
  <si>
    <t>99 - Staveništní přesun hmot</t>
  </si>
  <si>
    <t>713 - Izolace tepelné</t>
  </si>
  <si>
    <t>723 - Vnitřní plynovod</t>
  </si>
  <si>
    <t>725 - Zařizovací předměty</t>
  </si>
  <si>
    <t>732 - Strojovny</t>
  </si>
  <si>
    <t>733 - Rozvod potrubí</t>
  </si>
  <si>
    <t>734 - Armatury</t>
  </si>
  <si>
    <t>735 - Otopná tělesa</t>
  </si>
  <si>
    <t>767 - Konstrukce zámečnické</t>
  </si>
  <si>
    <t>M22 - Montáž sdělovací a zabezp. techniky</t>
  </si>
  <si>
    <t>D96 - Přesuny suti a vybouraných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</si>
  <si>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</si>
  <si>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</si>
  <si>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</si>
  <si>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</si>
  <si>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</si>
  <si>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</si>
  <si>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</si>
  <si>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</si>
  <si>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</si>
  <si>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</si>
  <si>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</si>
  <si>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</si>
  <si>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</si>
  <si>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3</t>
  </si>
  <si>
    <t>Svislé a kompletní konstrukce</t>
  </si>
  <si>
    <t>ROZPOCET</t>
  </si>
  <si>
    <t>K</t>
  </si>
  <si>
    <t>310235241RT2</t>
  </si>
  <si>
    <t>Zazdívka otvorů pl.0,0225 m2 cihlami, tl.zdi 30 cm s použitím suché maltové směsi</t>
  </si>
  <si>
    <t>kus</t>
  </si>
  <si>
    <t>4</t>
  </si>
  <si>
    <t>VV</t>
  </si>
  <si>
    <t>"Odkaz na mn. položky pořadí 4 : "102,00000</t>
  </si>
  <si>
    <t>"Odkaz na mn. položky pořadí 5 : "67,00000</t>
  </si>
  <si>
    <t>Součet</t>
  </si>
  <si>
    <t>310235240RT2</t>
  </si>
  <si>
    <t>Zazdívka otvorů pl.0,0225 m2 cihlami, tl.zdi 15 cm</t>
  </si>
  <si>
    <t>"Odkaz na mn. položky pořadí 3 :" 230,00000</t>
  </si>
  <si>
    <t>96</t>
  </si>
  <si>
    <t>Bourání konstrukcí</t>
  </si>
  <si>
    <t>971033231R00</t>
  </si>
  <si>
    <t>Vybourání otv. zeď cihel. 0,0225 m2, tl. 15cm, MVC</t>
  </si>
  <si>
    <t>6</t>
  </si>
  <si>
    <t>971033241R00</t>
  </si>
  <si>
    <t>Vybourání otv. zeď cihel. 0,0225 m2, tl. 30cm, MVC</t>
  </si>
  <si>
    <t>8</t>
  </si>
  <si>
    <t>5</t>
  </si>
  <si>
    <t>972033161R00</t>
  </si>
  <si>
    <t>Vybourání otvorů cih. klenba 0,0225 m2, tl. 30 cm</t>
  </si>
  <si>
    <t>10</t>
  </si>
  <si>
    <t>99</t>
  </si>
  <si>
    <t>Staveništní přesun hmot</t>
  </si>
  <si>
    <t>998011002R00</t>
  </si>
  <si>
    <t>Přesun hmot pro budovy zděné výšky do 12 m</t>
  </si>
  <si>
    <t>t</t>
  </si>
  <si>
    <t>12</t>
  </si>
  <si>
    <t>713</t>
  </si>
  <si>
    <t>Izolace tepelné</t>
  </si>
  <si>
    <t>7</t>
  </si>
  <si>
    <t>722181214RT5</t>
  </si>
  <si>
    <t>Izolace návleková MIRELON PRO tl. stěny 20 mm vnitřní průměr 15 mm</t>
  </si>
  <si>
    <t>m</t>
  </si>
  <si>
    <t>16</t>
  </si>
  <si>
    <t>14</t>
  </si>
  <si>
    <t>V položce je kalkulována dodávka izolační trubice, spon a lepicí pásky.</t>
  </si>
  <si>
    <t>2400</t>
  </si>
  <si>
    <t>722181214RT6</t>
  </si>
  <si>
    <t>Izolace návleková MIRELON PRO tl. stěny 20 mm vnitřní průměr 18 mm</t>
  </si>
  <si>
    <t>400</t>
  </si>
  <si>
    <t>9</t>
  </si>
  <si>
    <t>722181214RT7</t>
  </si>
  <si>
    <t>Izolace návleková MIRELON PRO tl. stěny 20 mm vnitřní průměr 22 mm</t>
  </si>
  <si>
    <t>18</t>
  </si>
  <si>
    <t>430</t>
  </si>
  <si>
    <t>722181215RT9</t>
  </si>
  <si>
    <t>Izolace návleková  MIRELON PRO tl. stěny 25 mm vnitřní průměr 28 mm</t>
  </si>
  <si>
    <t>20</t>
  </si>
  <si>
    <t>170</t>
  </si>
  <si>
    <t>11</t>
  </si>
  <si>
    <t>722182014R00</t>
  </si>
  <si>
    <t>Montáž tepelné izolace skruží na potrubí přímé, DN 40 mm, lepicí páska</t>
  </si>
  <si>
    <t>22</t>
  </si>
  <si>
    <t>722182016R00</t>
  </si>
  <si>
    <t>Montáž tepelné izolace skruží na potrubí přímé, DN 80 mm, lepeicí páska</t>
  </si>
  <si>
    <t>24</t>
  </si>
  <si>
    <t>13</t>
  </si>
  <si>
    <t>631433203R</t>
  </si>
  <si>
    <t>Pouzdro potrubní Thermo-teK PS Eco AluR 35/30 mm vinuté z minerální vlny opatřené folií s Al vrstvou a armovanou sítí</t>
  </si>
  <si>
    <t>26</t>
  </si>
  <si>
    <t>631433304R</t>
  </si>
  <si>
    <t>Pouzdro potrubní Thermo-teK PS Eco AluR 42/40 mm vinuté z minerální vlny opatřené folií s Al vrstvou a armovanou sítí</t>
  </si>
  <si>
    <t>28</t>
  </si>
  <si>
    <t>631433406R</t>
  </si>
  <si>
    <t>Pouzdro potrubní Thermo-teK PS Eco AluR 54/50 mm vinuté z minerální vlny opatřené folií s Al vrstvou a armovanou sítí</t>
  </si>
  <si>
    <t>30</t>
  </si>
  <si>
    <t>998713202R00</t>
  </si>
  <si>
    <t>Přesun hmot pro izolace tepelné, výšky do 12 m</t>
  </si>
  <si>
    <t>%</t>
  </si>
  <si>
    <t>32</t>
  </si>
  <si>
    <t>723</t>
  </si>
  <si>
    <t>Vnitřní plynovod</t>
  </si>
  <si>
    <t>17</t>
  </si>
  <si>
    <t>723150801R00</t>
  </si>
  <si>
    <t>Demontáž potrubí ocelového hladkého svařovaného D 32 mm</t>
  </si>
  <si>
    <t>34</t>
  </si>
  <si>
    <t>stávající plynoinstalace a doplňky</t>
  </si>
  <si>
    <t>725</t>
  </si>
  <si>
    <t>Zařizovací předměty</t>
  </si>
  <si>
    <t>725650805R00</t>
  </si>
  <si>
    <t>Demontáž těles otopných plynových podokenních</t>
  </si>
  <si>
    <t>soubor</t>
  </si>
  <si>
    <t>36</t>
  </si>
  <si>
    <t>732</t>
  </si>
  <si>
    <t>Strojovny</t>
  </si>
  <si>
    <t>19</t>
  </si>
  <si>
    <t>732199100RM1</t>
  </si>
  <si>
    <t>Montáž orientačního štítku včetně dodávky štítku</t>
  </si>
  <si>
    <t>38</t>
  </si>
  <si>
    <t>998732202R00</t>
  </si>
  <si>
    <t>Přesun hmot pro strojovny, výšky do 12 m</t>
  </si>
  <si>
    <t>40</t>
  </si>
  <si>
    <t>733</t>
  </si>
  <si>
    <t>Rozvod potrubí</t>
  </si>
  <si>
    <t>733164102RT3</t>
  </si>
  <si>
    <t>Montáž potrubí z měděných trubek vytápění D 15 mm pájením na měkko</t>
  </si>
  <si>
    <t>42</t>
  </si>
  <si>
    <t>733164103RT3</t>
  </si>
  <si>
    <t>Montáž potrubí z měděných trubek vytápění D 18 mm pájením na měkko</t>
  </si>
  <si>
    <t>44</t>
  </si>
  <si>
    <t>23</t>
  </si>
  <si>
    <t>733164104RT3</t>
  </si>
  <si>
    <t>Montáž potrubí z měděných trubek vytápění D 22 mm pájením na měkko</t>
  </si>
  <si>
    <t>46</t>
  </si>
  <si>
    <t>733164105RT3</t>
  </si>
  <si>
    <t>Montáž potrubí z měděných trubek vytápění D 28 mm pájením na měkko</t>
  </si>
  <si>
    <t>48</t>
  </si>
  <si>
    <t>25</t>
  </si>
  <si>
    <t>733164106RT1</t>
  </si>
  <si>
    <t>Montáž potrubí z měděných trubek vytápění D 35 mm pájením na tvrdo</t>
  </si>
  <si>
    <t>50</t>
  </si>
  <si>
    <t>733164107RT1</t>
  </si>
  <si>
    <t>Montáž potrubí z měděných trubek vytápění D 42 mm pájením na tvrdo</t>
  </si>
  <si>
    <t>52</t>
  </si>
  <si>
    <t>27</t>
  </si>
  <si>
    <t>733164108RT1</t>
  </si>
  <si>
    <t>Montáž potrubí z měděných trubek vytápění D 54 mm pájením na tvrdo</t>
  </si>
  <si>
    <t>54</t>
  </si>
  <si>
    <t>733190306R00</t>
  </si>
  <si>
    <t>Tlaková zkouška Cu potrubí do D 35</t>
  </si>
  <si>
    <t>56</t>
  </si>
  <si>
    <t>Včetně dodávky vody, uzavření a zabezpečení konců potrubí.</t>
  </si>
  <si>
    <t>3400</t>
  </si>
  <si>
    <t>29</t>
  </si>
  <si>
    <t>733190307R00</t>
  </si>
  <si>
    <t>Tlaková zkouška Cu potrubí do D 64</t>
  </si>
  <si>
    <t>58</t>
  </si>
  <si>
    <t>85</t>
  </si>
  <si>
    <t>196313534R</t>
  </si>
  <si>
    <t>Trubka měděná SANCO tvrdá, 15 x 1,0 mm</t>
  </si>
  <si>
    <t>60</t>
  </si>
  <si>
    <t>"Odkaz na mn. položky pořadí 21 :" 2400,00000*1,03</t>
  </si>
  <si>
    <t>31</t>
  </si>
  <si>
    <t>196313535R</t>
  </si>
  <si>
    <t>Trubka měděná SANCO tvrdá, 18 x 1,0 mm</t>
  </si>
  <si>
    <t>62</t>
  </si>
  <si>
    <t>"Odkaz na mn. položky pořadí 22 :" 400,00000*1,03</t>
  </si>
  <si>
    <t>196313536R</t>
  </si>
  <si>
    <t>Trubka měděná SANCO tvrdá, 22 x 1,0 mm</t>
  </si>
  <si>
    <t>64</t>
  </si>
  <si>
    <t>"Odkaz na mn. položky pořadí 23 :" 430,00000*1,03</t>
  </si>
  <si>
    <t>33</t>
  </si>
  <si>
    <t>196313537R</t>
  </si>
  <si>
    <t>Trubka měděná SANCO tvrdá, 28 x 1,0 mm</t>
  </si>
  <si>
    <t>66</t>
  </si>
  <si>
    <t>"Odkaz na mn. položky pořadí 24 :" 170,00000*1,03</t>
  </si>
  <si>
    <t>19632716R</t>
  </si>
  <si>
    <t>Trubka měděná Supersan, R290 tvrdá, 35 x 1,5 mm</t>
  </si>
  <si>
    <t>68</t>
  </si>
  <si>
    <t>"Odkaz na mn. položky pořadí 25 :" 25,00000*1,03</t>
  </si>
  <si>
    <t>35</t>
  </si>
  <si>
    <t>19632736R</t>
  </si>
  <si>
    <t>Trubka měděná Supersan, R290 tvrdá, 42 x 1,5 mm</t>
  </si>
  <si>
    <t>70</t>
  </si>
  <si>
    <t>"Odkaz na mn. položky pořadí 26 :" 20,00000*1,03</t>
  </si>
  <si>
    <t>19632762R</t>
  </si>
  <si>
    <t>Trubka měděná Supersan, R290 tvrdá, 54 x 2,0 mm</t>
  </si>
  <si>
    <t>72</t>
  </si>
  <si>
    <t>"Odkaz na mn. položky pořadí 27 :" 40,00000*1,03</t>
  </si>
  <si>
    <t>37</t>
  </si>
  <si>
    <t>998733203R00</t>
  </si>
  <si>
    <t>Přesun hmot pro rozvody potrubí, výšky do 24 m</t>
  </si>
  <si>
    <t>74</t>
  </si>
  <si>
    <t>734</t>
  </si>
  <si>
    <t>Armatury</t>
  </si>
  <si>
    <t>734200833R00</t>
  </si>
  <si>
    <t>Demontáž armatur se 3závity do G 6/4</t>
  </si>
  <si>
    <t>76</t>
  </si>
  <si>
    <t>39</t>
  </si>
  <si>
    <t>734209103R00</t>
  </si>
  <si>
    <t>Montáž armatur závitových,s 1závitem, G 1/2</t>
  </si>
  <si>
    <t>78</t>
  </si>
  <si>
    <t>734209113R00</t>
  </si>
  <si>
    <t>Montáž armatur závitových,se 2závity, G 1/2</t>
  </si>
  <si>
    <t>80</t>
  </si>
  <si>
    <t>41</t>
  </si>
  <si>
    <t>734209114R00</t>
  </si>
  <si>
    <t>Montáž armatur závitových,se 2závity, G 3/4</t>
  </si>
  <si>
    <t>82</t>
  </si>
  <si>
    <t>734209116R00</t>
  </si>
  <si>
    <t>Montáž armatur závitových,se 2závity, G 5/4</t>
  </si>
  <si>
    <t>84</t>
  </si>
  <si>
    <t>43</t>
  </si>
  <si>
    <t>734223813R00</t>
  </si>
  <si>
    <t>Ventil vyvažovací vnitř.z. IVAR.CIM 727 DN 25</t>
  </si>
  <si>
    <t>86</t>
  </si>
  <si>
    <t>734221672RT2</t>
  </si>
  <si>
    <t>Hlavice ovládání ventilů termostatická Herz termostatická hlavice 1 7260 06</t>
  </si>
  <si>
    <t>88</t>
  </si>
  <si>
    <t>45</t>
  </si>
  <si>
    <t>734261224R00</t>
  </si>
  <si>
    <t>Šroubení  Ve 4300 přímé, G 3/4</t>
  </si>
  <si>
    <t>90</t>
  </si>
  <si>
    <t>734261225R00</t>
  </si>
  <si>
    <t>Šroubení  Ve 4300 přímé, G 1</t>
  </si>
  <si>
    <t>92</t>
  </si>
  <si>
    <t>47</t>
  </si>
  <si>
    <t>734261226R00</t>
  </si>
  <si>
    <t>Šroubení  Ve 4300 přímé, G 5/4</t>
  </si>
  <si>
    <t>94</t>
  </si>
  <si>
    <t>734293118R00</t>
  </si>
  <si>
    <t>Ventil směšovací třícestný,IVAR.MIX 3,Kv 28,DN 40</t>
  </si>
  <si>
    <t>49</t>
  </si>
  <si>
    <t>734419134R00</t>
  </si>
  <si>
    <t>Montáž kompaktního měřiče tepla závitového 5/4"</t>
  </si>
  <si>
    <t>98</t>
  </si>
  <si>
    <t>734419160R01</t>
  </si>
  <si>
    <t>Montáž měřidla tepla</t>
  </si>
  <si>
    <t>100</t>
  </si>
  <si>
    <t>51</t>
  </si>
  <si>
    <t>734441811R01</t>
  </si>
  <si>
    <t>Demontáž stávajícího měřiče tepla</t>
  </si>
  <si>
    <t>102</t>
  </si>
  <si>
    <t>38822152R</t>
  </si>
  <si>
    <t>Měřič tepla SHARKY 775, DN 40, qp = 10 m3/h</t>
  </si>
  <si>
    <t>104</t>
  </si>
  <si>
    <t>"Odkaz na mn. položky pořadí 49 : "1,00000</t>
  </si>
  <si>
    <t>53</t>
  </si>
  <si>
    <t>55113459.AR</t>
  </si>
  <si>
    <t>Kohout kulový R950 3/4" plnoprůt. páčka GIACOMINI</t>
  </si>
  <si>
    <t>106</t>
  </si>
  <si>
    <t>"Odkaz na mn. položky pořadí 41 :" 80,00000</t>
  </si>
  <si>
    <t>55113461.AR</t>
  </si>
  <si>
    <t>Kohout kulový R950 1"1/4 plnoprůt. páčka GIACOMINI</t>
  </si>
  <si>
    <t>108</t>
  </si>
  <si>
    <t>"Odkaz na mn. položky pořadí 42 : "4,00000</t>
  </si>
  <si>
    <t>55</t>
  </si>
  <si>
    <t>5511361516R</t>
  </si>
  <si>
    <t>Šroubení radiátorové R715TG 1/2" přímé</t>
  </si>
  <si>
    <t>110</t>
  </si>
  <si>
    <t>551200011R</t>
  </si>
  <si>
    <t>Ventil automatický odvzdušňovací IVAR.VARIA 1/2"</t>
  </si>
  <si>
    <t>112</t>
  </si>
  <si>
    <t>"Odkaz na mn. položky pořadí 39 :" 2,00000</t>
  </si>
  <si>
    <t>57</t>
  </si>
  <si>
    <t>551200021R</t>
  </si>
  <si>
    <t>Ventil termostatický přímý IVAR.VD 2101 N 1/2"</t>
  </si>
  <si>
    <t>114</t>
  </si>
  <si>
    <t>CN734001</t>
  </si>
  <si>
    <t>Indikátor topných nákladů pro přímou montáž na otopné těleso s rádiovým odečtem</t>
  </si>
  <si>
    <t>ks</t>
  </si>
  <si>
    <t>116</t>
  </si>
  <si>
    <t>"Odkaz na mn. položky pořadí 50 :" 208,00000</t>
  </si>
  <si>
    <t>59</t>
  </si>
  <si>
    <t>998734203R00</t>
  </si>
  <si>
    <t>Přesun hmot pro armatury, výšky do 24 m</t>
  </si>
  <si>
    <t>118</t>
  </si>
  <si>
    <t>735</t>
  </si>
  <si>
    <t>735156260R00</t>
  </si>
  <si>
    <t>Otopné těleso panelové Radik Klasik 11, v. 600 mm, dl. 400 mm</t>
  </si>
  <si>
    <t>120</t>
  </si>
  <si>
    <t>61</t>
  </si>
  <si>
    <t>735156266R00</t>
  </si>
  <si>
    <t>Otopné těleso panelové Radik Klasik 11, v. 600 mm, dl. 1000 mm</t>
  </si>
  <si>
    <t>122</t>
  </si>
  <si>
    <t>735156566R00</t>
  </si>
  <si>
    <t>Otopné těleso panelové Radik Klasik 21, v. 600 mm, dl. 1000 mm</t>
  </si>
  <si>
    <t>124</t>
  </si>
  <si>
    <t>63</t>
  </si>
  <si>
    <t>735156664R00</t>
  </si>
  <si>
    <t>Otopné těleso panelové Radik Klasik 22, v. 600 mm, dl. 800 mm</t>
  </si>
  <si>
    <t>126</t>
  </si>
  <si>
    <t>735156666R00</t>
  </si>
  <si>
    <t>Otopné těleso panelové Radik Klasik 22, v. 600 mm, dl. 1000 mm</t>
  </si>
  <si>
    <t>128</t>
  </si>
  <si>
    <t>65</t>
  </si>
  <si>
    <t>735156668R00</t>
  </si>
  <si>
    <t>Otopné těleso panelové Radik Klasik 22, v. 600 mm, dl. 1400 mm</t>
  </si>
  <si>
    <t>130</t>
  </si>
  <si>
    <t>735156670R00</t>
  </si>
  <si>
    <t>Otopné těleso panelové Radik Klasik 22, v. 600 mm, dl. 1800 mm</t>
  </si>
  <si>
    <t>132</t>
  </si>
  <si>
    <t>67</t>
  </si>
  <si>
    <t>735156769R00</t>
  </si>
  <si>
    <t>Otopné těleso panelové Radik Klasik 33, v. 600 mm, dl. 1600 mm</t>
  </si>
  <si>
    <t>134</t>
  </si>
  <si>
    <t>735171314R00</t>
  </si>
  <si>
    <t>Těleso trubkové Koralux Linear Classic KLC, v. 1820 mm, dl. 600 mm</t>
  </si>
  <si>
    <t>136</t>
  </si>
  <si>
    <t>69</t>
  </si>
  <si>
    <t>735191901R00</t>
  </si>
  <si>
    <t>Vyzkoušení otopných těles ocelových tlakem</t>
  </si>
  <si>
    <t>m2</t>
  </si>
  <si>
    <t>138</t>
  </si>
  <si>
    <t>"Odkaz na mn. položky pořadí 71 :" 120,60000</t>
  </si>
  <si>
    <t>735191905R00</t>
  </si>
  <si>
    <t>Oprava - odvzdušnění otopných těles</t>
  </si>
  <si>
    <t>140</t>
  </si>
  <si>
    <t>"Odkaz na mn. položky pořadí 68 :" 40,00000</t>
  </si>
  <si>
    <t>"Odkaz na mn. položky pořadí 67 :" 2,00000</t>
  </si>
  <si>
    <t>"Odkaz na mn. položky pořadí 66 :" 1,00000</t>
  </si>
  <si>
    <t>"Odkaz na mn. položky pořadí 65 :" 1,00000</t>
  </si>
  <si>
    <t>"Odkaz na mn. položky pořadí 64 :" 8,00000</t>
  </si>
  <si>
    <t>"Odkaz na mn. položky pořadí 63 :" 1,00000</t>
  </si>
  <si>
    <t>"Odkaz na mn. položky pořadí 62 :" 1,00000</t>
  </si>
  <si>
    <t>"Odkaz na mn. položky pořadí 61 : "84,00000</t>
  </si>
  <si>
    <t>"Odkaz na mn. položky pořadí 60 :" 70,00000</t>
  </si>
  <si>
    <t>71</t>
  </si>
  <si>
    <t>735191910R00</t>
  </si>
  <si>
    <t>Napuštění vody do otopného systému - bez kotle</t>
  </si>
  <si>
    <t>142</t>
  </si>
  <si>
    <t>R735001</t>
  </si>
  <si>
    <t>Úprava napouštěné topné vody dle parametrů výrobce topného zařízení</t>
  </si>
  <si>
    <t>kompl</t>
  </si>
  <si>
    <t>144</t>
  </si>
  <si>
    <t>1,6m3 upravené vody, např. mobilní úpravnou, vč. inhibitorů,demineralizace vody, kontrola odběrem vzorků</t>
  </si>
  <si>
    <t>73</t>
  </si>
  <si>
    <t>998735202R00</t>
  </si>
  <si>
    <t>Přesun hmot pro otopná tělesa, výšky do 12 m</t>
  </si>
  <si>
    <t>146</t>
  </si>
  <si>
    <t>767</t>
  </si>
  <si>
    <t>Konstrukce zámečnické</t>
  </si>
  <si>
    <t>767995101R00</t>
  </si>
  <si>
    <t>Výroba a montáž kov. atypických konstr. do 5 kg</t>
  </si>
  <si>
    <t>kg</t>
  </si>
  <si>
    <t>148</t>
  </si>
  <si>
    <t>Uložení potrubí na nosné profily z montážního systému s povrchovou úpravou z výroby zinkováním se stávající z:nosníkové tyče, závitové tyče-2ks (záv</t>
  </si>
  <si>
    <t>320</t>
  </si>
  <si>
    <t>75</t>
  </si>
  <si>
    <t>CN767001</t>
  </si>
  <si>
    <t>Konstrukční prvky závěsného systému potrubí</t>
  </si>
  <si>
    <t>150</t>
  </si>
  <si>
    <t>"Odkaz na mn. položky pořadí 74 : "320,00000</t>
  </si>
  <si>
    <t>998767202R00</t>
  </si>
  <si>
    <t>Přesun hmot pro zámečnické konstr., výšky do 12 m</t>
  </si>
  <si>
    <t>152</t>
  </si>
  <si>
    <t>M22</t>
  </si>
  <si>
    <t>Montáž sdělovací a zabezp. techniky</t>
  </si>
  <si>
    <t>77</t>
  </si>
  <si>
    <t>222619131R00</t>
  </si>
  <si>
    <t>Topná zkouška (72 hod), protokol o uskutečnění TZ, grafy</t>
  </si>
  <si>
    <t>154</t>
  </si>
  <si>
    <t>D96</t>
  </si>
  <si>
    <t>Přesuny suti a vybouraných hmot</t>
  </si>
  <si>
    <t>979951111R00</t>
  </si>
  <si>
    <t>Výkup kovů - železný šrot tl. do 4 mm</t>
  </si>
  <si>
    <t>156</t>
  </si>
  <si>
    <t>Pro vyjádření výnosu ve prospěch zhotovitele je nutné jednotkovou cenu uvést se záporným znaménkem. (Získaná částka ponižuje náklad stavby.)</t>
  </si>
  <si>
    <t>"Odkaz na dem. hmot. položky pořadí 17 :" 1,01600</t>
  </si>
  <si>
    <t>"Odkaz na dem. hmot. položky pořadí 18 :" 3,48000</t>
  </si>
  <si>
    <t>79</t>
  </si>
  <si>
    <t>979999997R00</t>
  </si>
  <si>
    <t>Poplatek za recyklaci směsi suti betonu, cihel, tašek a keram.výrobků, kusovost do 1600 cm2 (170107)</t>
  </si>
  <si>
    <t>158</t>
  </si>
  <si>
    <t>"Odkaz na dem. hmot. položky pořadí 3 :" 0,92000</t>
  </si>
  <si>
    <t>"Odkaz na dem. hmot. položky pořadí 4 : "0,81600</t>
  </si>
  <si>
    <t>"Odkaz na dem. hmot. položky pořadí 5 : "0,80400</t>
  </si>
  <si>
    <t>979082318R00</t>
  </si>
  <si>
    <t>Vodorovná doprava suti a hmot po suchu do 6000 m</t>
  </si>
  <si>
    <t>160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</si>
  <si>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</si>
  <si>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</si>
  <si>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</t>
  </si>
  <si>
    <t>- při nakládání nebo překládání : dopravy do 15 m vodorovně a současně do 4 m svisle.</t>
  </si>
  <si>
    <t>7,065</t>
  </si>
  <si>
    <t>81</t>
  </si>
  <si>
    <t>979082319R00</t>
  </si>
  <si>
    <t>Příplatek k vodor.dopravě po suchu, dalších 1000 m</t>
  </si>
  <si>
    <t>162</t>
  </si>
  <si>
    <t>979094211R00</t>
  </si>
  <si>
    <t>Nakládání nebo překládání vybourané suti</t>
  </si>
  <si>
    <t>164</t>
  </si>
  <si>
    <t>83</t>
  </si>
  <si>
    <t>979011211R00</t>
  </si>
  <si>
    <t>Svislá doprava suti a vybour. hmot za 2.NP nošením</t>
  </si>
  <si>
    <t>166</t>
  </si>
  <si>
    <t>979011219R00</t>
  </si>
  <si>
    <t>Přípl.k svislé dopr.suti za každé další NP nošením</t>
  </si>
  <si>
    <t>168</t>
  </si>
  <si>
    <t>979017111R00</t>
  </si>
  <si>
    <t>Svislé přemístění suti nošením na H do 3,5 m</t>
  </si>
  <si>
    <t>S naložením suti nebo vybouraných hmot do dopravního prostředku a na jejich vyložením, popřípadě přeložením na normální dopravní prostředek.</t>
  </si>
  <si>
    <t>979082111R00</t>
  </si>
  <si>
    <t>Vnitrostaveništní doprava suti do 10 m</t>
  </si>
  <si>
    <t>172</t>
  </si>
  <si>
    <t>87</t>
  </si>
  <si>
    <t>979082121R00</t>
  </si>
  <si>
    <t>Příplatek k vnitrost. dopravě suti za dalších 5 m</t>
  </si>
  <si>
    <t>174</t>
  </si>
  <si>
    <t>02 - Zdravotechnické instalace</t>
  </si>
  <si>
    <t>722 - Vnitřní vodovod</t>
  </si>
  <si>
    <t>724 - Strojní vybavení</t>
  </si>
  <si>
    <t>"Odkaz na mn. položky pořadí 4 :" 98,00000</t>
  </si>
  <si>
    <t>"Odkaz na mn. položky pořadí 5 :" 35,00000</t>
  </si>
  <si>
    <t>"Odkaz na mn. položky pořadí 3 : "196,00000</t>
  </si>
  <si>
    <t>722</t>
  </si>
  <si>
    <t>722131933R00</t>
  </si>
  <si>
    <t>Oprava a propojení dosavadního závitového potrubí DN 25 mm</t>
  </si>
  <si>
    <t>722178611R00</t>
  </si>
  <si>
    <t>Potrubí vícevrstvé vodovodní  PP-RCT/AL/PP-R STABI BETA Instaplast, polyfuzně svařené, D 20 x 2,8 mm</t>
  </si>
  <si>
    <t>Potrubí včetně tvarovek.</t>
  </si>
  <si>
    <t>Bez zednických výpomocí. Bez pomocmého lešení.</t>
  </si>
  <si>
    <t>260</t>
  </si>
  <si>
    <t>722178614R00</t>
  </si>
  <si>
    <t>Potrubí vícevrstvé vodovodní  PP-RCT/AL/PP-R STABI BETA Instaplast, polyfuzně svařené, D 40 x 4,5 mm</t>
  </si>
  <si>
    <t>722178615R00</t>
  </si>
  <si>
    <t>Potrubí vícevrstvé vodovodní  PP-RCT/AL/PP-R STABI BETA Instaplast, polyfuzně svařené, D 50 x 5,6 mm</t>
  </si>
  <si>
    <t>722178682R00</t>
  </si>
  <si>
    <t>Potrubí vícevrstvé vodov.PP-RCT/PP-RCT+CF/PP-RCT CARBO Instaplast, polyfuzně svařené, D 25 x 3,5 mm</t>
  </si>
  <si>
    <t>722178683R00</t>
  </si>
  <si>
    <t>Potrubí vícevrstvé vodov.PP-RCT/PP-RCT+CF/PP-RCT CARBO Instaplast, polyfuzně svařené, D 32 x 4,4 mm</t>
  </si>
  <si>
    <t>722178686R00</t>
  </si>
  <si>
    <t>Potrubí vícevrstvé vodov.P-RCT/PP-RCT+CF/PP-RCT CARBO Instaplast, polyfuzně svařené, D 63 x 8,6 mm</t>
  </si>
  <si>
    <t>722181212RW6</t>
  </si>
  <si>
    <t>Izolace návleková MIRELON PRO tl. stěny 9 mm vnitřní průměr 50 mm</t>
  </si>
  <si>
    <t>722181215RT7</t>
  </si>
  <si>
    <t>Izolace návleková  MIRELON PRO tl. stěny 25 mm vnitřní průměr 22 mm</t>
  </si>
  <si>
    <t>722181215RT8</t>
  </si>
  <si>
    <t>Izolace návleková  MIRELON PRO tl. stěny 25 mm vnitřní průměr 25 mm</t>
  </si>
  <si>
    <t>290</t>
  </si>
  <si>
    <t>722181215RU1</t>
  </si>
  <si>
    <t>Izolace návleková  MIRELON PRO tl. stěny 25 mm vnitřní průměr 32 mm</t>
  </si>
  <si>
    <t>722181215RV9</t>
  </si>
  <si>
    <t>Izolace návleková  MIRELON PRO tl. stěny 25 mm vnitřní průměr 40 mm</t>
  </si>
  <si>
    <t>722181215RW6</t>
  </si>
  <si>
    <t>Izolace návleková  MIRELON PRO tl. stěny 25 mm vnitřní průměr 50 mm</t>
  </si>
  <si>
    <t>722181215RY3</t>
  </si>
  <si>
    <t>Izolace návleková  MIRELON PRO tl. stěny 25 mm vnitřní průměr 63 mm</t>
  </si>
  <si>
    <t>722231192R00</t>
  </si>
  <si>
    <t>Ventil vodovodní pojistný pružinový P10-237-616, G 3/4"</t>
  </si>
  <si>
    <t>722237643R00</t>
  </si>
  <si>
    <t>Ventil zpětný, GIACOMINI R624, DN 20 mm</t>
  </si>
  <si>
    <t>722237121R00</t>
  </si>
  <si>
    <t>Kohout vodovodní, kulový, 2x vnitřní závit, GIACOMINI R250D, DN 15 mm</t>
  </si>
  <si>
    <t>722237122R00</t>
  </si>
  <si>
    <t>Kohout vodovodní, kulový, 2x vnitřní závit, GIACOMINI R250D, DN 20 mm</t>
  </si>
  <si>
    <t>722237123R00</t>
  </si>
  <si>
    <t>Kohout vodovodní, kulový, 2x vnitřní závit, GIACOMINI R250D, DN 25 mm</t>
  </si>
  <si>
    <t>722237124R00</t>
  </si>
  <si>
    <t>Kohout vodovodní, kulový, 2x vnitřní závit, GIACOMINI R250D, DN 32 mm</t>
  </si>
  <si>
    <t>722237126R00</t>
  </si>
  <si>
    <t>Kohout vodovodní, kulový, 2x vnitřní závit, GIACOMINI R250D, DN 50 mm</t>
  </si>
  <si>
    <t>722264115R00</t>
  </si>
  <si>
    <t>Vodoměr bytový TV Residia JET DN 15 x 80 mm, Qn 1,5</t>
  </si>
  <si>
    <t>722280106R00</t>
  </si>
  <si>
    <t>Tlaková zkouška vodovodního potrubí DN 32 mm</t>
  </si>
  <si>
    <t>550</t>
  </si>
  <si>
    <t>722280107R00</t>
  </si>
  <si>
    <t>Tlaková zkouška vodovodního potrubí DN 40 mm</t>
  </si>
  <si>
    <t>722280108R00</t>
  </si>
  <si>
    <t>Tlaková zkouška vodovodního potrubí DN 50 mm</t>
  </si>
  <si>
    <t>722280109R00</t>
  </si>
  <si>
    <t>Tlaková zkouška vodovodního potrubí DN 65 mm</t>
  </si>
  <si>
    <t>722290234R00</t>
  </si>
  <si>
    <t>Proplach a dezinfekce vodovodního potrubí DN 80 mm</t>
  </si>
  <si>
    <t>Včetně dodání desinfekčního prostředku.</t>
  </si>
  <si>
    <t>790</t>
  </si>
  <si>
    <t>R722001</t>
  </si>
  <si>
    <t>Vyhotovení předávacích protokolů</t>
  </si>
  <si>
    <t>hod</t>
  </si>
  <si>
    <t>998722202R00</t>
  </si>
  <si>
    <t>Přesun hmot pro vnitřní vodovod, výšky do 12 m</t>
  </si>
  <si>
    <t>724</t>
  </si>
  <si>
    <t>Strojní vybavení</t>
  </si>
  <si>
    <t>724231123R00</t>
  </si>
  <si>
    <t>Příslušenství vodáren, manometr kontaktní typ 3370</t>
  </si>
  <si>
    <t>998724202R00</t>
  </si>
  <si>
    <t>Přesun hmot pro strojní vybavení, výšky do 12 m</t>
  </si>
  <si>
    <t>725530823R00</t>
  </si>
  <si>
    <t>Demontáž, zásobník elektrický tlakový  200 l</t>
  </si>
  <si>
    <t>732421312R00</t>
  </si>
  <si>
    <t>Čerpadlo oběhové Grundfos UPS 25-40</t>
  </si>
  <si>
    <t>734225811R00</t>
  </si>
  <si>
    <t>Ventil automat.vyvaž.vnitř.z.GIACOMINI R206A DN 15</t>
  </si>
  <si>
    <t>734261223R00</t>
  </si>
  <si>
    <t>Šroubení  Ve 4300 přímé, G 1/2</t>
  </si>
  <si>
    <t>734265317R00</t>
  </si>
  <si>
    <t>Šroubení DN 50</t>
  </si>
  <si>
    <t>734291113R00</t>
  </si>
  <si>
    <t>Kohouty plnící a vypouštěcí G 1/2</t>
  </si>
  <si>
    <t>734295212R00</t>
  </si>
  <si>
    <t>Filtr, vnitřní-vnitřní z. GIACOMINI R74A DN 20</t>
  </si>
  <si>
    <t>734424921R00</t>
  </si>
  <si>
    <t>Oprava-kohout tlakoměru čep.K 71-481-716,M20x1,5</t>
  </si>
  <si>
    <t>734190222R00</t>
  </si>
  <si>
    <t>Montáž přechodky DG</t>
  </si>
  <si>
    <t>Včetně vyvedení a upevnění výpustek.</t>
  </si>
  <si>
    <t>28654305R</t>
  </si>
  <si>
    <t>Přechodka dGK kovový závit vnitřní d 20x1/2" PPR</t>
  </si>
  <si>
    <t>28654307R</t>
  </si>
  <si>
    <t>Přechodka dGK kovový závit vnitřní d 25x3/4" PPR</t>
  </si>
  <si>
    <t>28654308R</t>
  </si>
  <si>
    <t>Přechodka dGK kovový závit vnitřní d 32x1" PPR</t>
  </si>
  <si>
    <t>28654311R</t>
  </si>
  <si>
    <t>Přechodka dGK kovový závit vnitřní d 63x2" PPR</t>
  </si>
  <si>
    <t>767885001R00</t>
  </si>
  <si>
    <t>Žlab podpůrný pro potrubí D 20</t>
  </si>
  <si>
    <t>767885002R00</t>
  </si>
  <si>
    <t>Žlab podpůrný pro potrubí D 25</t>
  </si>
  <si>
    <t>767885003R00</t>
  </si>
  <si>
    <t>Žlab podpůrný pro potrubí D 32</t>
  </si>
  <si>
    <t>767885004R00</t>
  </si>
  <si>
    <t>Žlab podpůrný pro potrubí D 40</t>
  </si>
  <si>
    <t>767885005R00</t>
  </si>
  <si>
    <t>Žlab podpůrný pro potrubí D 50</t>
  </si>
  <si>
    <t>767885006R00</t>
  </si>
  <si>
    <t>Žlab podpůrný pro potrubí D 63</t>
  </si>
  <si>
    <t>335</t>
  </si>
  <si>
    <t>"Odkaz na mn. položky pořadí 62 :" 335,00000</t>
  </si>
  <si>
    <t>"Odkaz na dem. hmot. položky pořadí 38 : "6,20000</t>
  </si>
  <si>
    <t>"Odkaz na dem. hmot. položky pořadí 3 : "0,78400</t>
  </si>
  <si>
    <t>"Odkaz na dem. hmot. položky pořadí 4 : "0,78400</t>
  </si>
  <si>
    <t>"Odkaz na dem. hmot. položky pořadí 5 : "0,42000</t>
  </si>
  <si>
    <t>8,188</t>
  </si>
  <si>
    <t>03 - VRNY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</si>
  <si>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</si>
  <si>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</si>
  <si>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</si>
  <si>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</si>
  <si>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</si>
  <si>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</si>
  <si>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</si>
  <si>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</si>
  <si>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</si>
  <si>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</si>
  <si>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</si>
  <si>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013002000</t>
  </si>
  <si>
    <t>Projektové práce - dokumentace skutečného provedení stavby</t>
  </si>
  <si>
    <t>soub</t>
  </si>
  <si>
    <t>1024</t>
  </si>
  <si>
    <t>2077789545</t>
  </si>
  <si>
    <t>VRN3</t>
  </si>
  <si>
    <t>Zařízení staveniště</t>
  </si>
  <si>
    <t>030001000</t>
  </si>
  <si>
    <t>měs</t>
  </si>
  <si>
    <t>-1456613767</t>
  </si>
  <si>
    <t>VRN4</t>
  </si>
  <si>
    <t>Inženýrská činnost</t>
  </si>
  <si>
    <t>043002000</t>
  </si>
  <si>
    <t>Zkoušky a ostatní měření (např. odtrhové zkoušky)</t>
  </si>
  <si>
    <t>-1768187952</t>
  </si>
  <si>
    <t>VRN5</t>
  </si>
  <si>
    <t>Finanční náklady</t>
  </si>
  <si>
    <t>051002000</t>
  </si>
  <si>
    <t>Peněžní jistina dodavatele</t>
  </si>
  <si>
    <t>1656732302</t>
  </si>
  <si>
    <t>051002001</t>
  </si>
  <si>
    <t>Pojištění dodavatele a pojistění díla</t>
  </si>
  <si>
    <t>-1671857234</t>
  </si>
  <si>
    <t>051002002</t>
  </si>
  <si>
    <t>Bankovní záruky</t>
  </si>
  <si>
    <t>1851221391</t>
  </si>
  <si>
    <t>VRN6</t>
  </si>
  <si>
    <t>Územní vlivy</t>
  </si>
  <si>
    <t>060001000</t>
  </si>
  <si>
    <t>998738382</t>
  </si>
  <si>
    <t>VRN7</t>
  </si>
  <si>
    <t>Provozní vlivy</t>
  </si>
  <si>
    <t>070001000</t>
  </si>
  <si>
    <t>1037664035</t>
  </si>
  <si>
    <t>Otopná tělesa viz. výkresová část D.1.4</t>
  </si>
  <si>
    <t>Vnitřní vodovod viz. výkresová část D.1.4</t>
  </si>
  <si>
    <t>Svislé a kompletní konstrukce viz. výkresová část D.1.4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</si>
</sst>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8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vertical="center"/>
    </xf>
    <xf numFmtId="4" fontId="11" fillId="0" borderId="20" xfId="0" applyNumberFormat="1" applyFont="1" applyBorder="1" applyAlignment="1">
      <alignment vertical="center"/>
    </xf>
    <xf numFmtId="0" fontId="11" fillId="0" borderId="0" xfId="0" applyFont="1" applyAlignment="1">
      <alignment horizontal="left"/>
    </xf>
    <xf numFmtId="4" fontId="11" fillId="0" borderId="0" xfId="0" applyNumberFormat="1" applyFont="1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opLeftCell="A29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12" t="s">
        <v>5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77" t="s">
        <v>14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R5" s="19"/>
      <c r="BE5" s="174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79" t="s">
        <v>17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R6" s="19"/>
      <c r="BE6" s="17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7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75"/>
      <c r="BS8" s="16" t="s">
        <v>6</v>
      </c>
    </row>
    <row r="9" spans="1:74" ht="14.45" customHeight="1">
      <c r="B9" s="19"/>
      <c r="AR9" s="19"/>
      <c r="BE9" s="175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75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175"/>
      <c r="BS11" s="16" t="s">
        <v>6</v>
      </c>
    </row>
    <row r="12" spans="1:74" ht="6.95" customHeight="1">
      <c r="B12" s="19"/>
      <c r="AR12" s="19"/>
      <c r="BE12" s="175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75"/>
      <c r="BS13" s="16" t="s">
        <v>6</v>
      </c>
    </row>
    <row r="14" spans="1:74" ht="12.75">
      <c r="B14" s="19"/>
      <c r="E14" s="180" t="s">
        <v>29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26" t="s">
        <v>27</v>
      </c>
      <c r="AN14" s="28" t="s">
        <v>29</v>
      </c>
      <c r="AR14" s="19"/>
      <c r="BE14" s="175"/>
      <c r="BS14" s="16" t="s">
        <v>6</v>
      </c>
    </row>
    <row r="15" spans="1:74" ht="6.95" customHeight="1">
      <c r="B15" s="19"/>
      <c r="AR15" s="19"/>
      <c r="BE15" s="175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75"/>
      <c r="BS16" s="16" t="s">
        <v>3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175"/>
      <c r="BS17" s="16" t="s">
        <v>32</v>
      </c>
    </row>
    <row r="18" spans="2:71" ht="6.95" customHeight="1">
      <c r="B18" s="19"/>
      <c r="AR18" s="19"/>
      <c r="BE18" s="175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175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175"/>
      <c r="BS20" s="16" t="s">
        <v>32</v>
      </c>
    </row>
    <row r="21" spans="2:71" ht="6.95" customHeight="1">
      <c r="B21" s="19"/>
      <c r="AR21" s="19"/>
      <c r="BE21" s="175"/>
    </row>
    <row r="22" spans="2:71" ht="12" customHeight="1">
      <c r="B22" s="19"/>
      <c r="D22" s="26" t="s">
        <v>35</v>
      </c>
      <c r="AR22" s="19"/>
      <c r="BE22" s="175"/>
    </row>
    <row r="23" spans="2:71" ht="16.5" customHeight="1">
      <c r="B23" s="19"/>
      <c r="E23" s="182" t="s">
        <v>1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R23" s="19"/>
      <c r="BE23" s="175"/>
    </row>
    <row r="24" spans="2:71" ht="6.95" customHeight="1">
      <c r="B24" s="19"/>
      <c r="AR24" s="19"/>
      <c r="BE24" s="175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75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3">
        <f>ROUND(AG94,2)</f>
        <v>0</v>
      </c>
      <c r="AL26" s="184"/>
      <c r="AM26" s="184"/>
      <c r="AN26" s="184"/>
      <c r="AO26" s="184"/>
      <c r="AR26" s="31"/>
      <c r="BE26" s="175"/>
    </row>
    <row r="27" spans="2:71" s="1" customFormat="1" ht="6.95" customHeight="1">
      <c r="B27" s="31"/>
      <c r="AR27" s="31"/>
      <c r="BE27" s="175"/>
    </row>
    <row r="28" spans="2:71" s="1" customFormat="1" ht="12.75">
      <c r="B28" s="31"/>
      <c r="L28" s="185" t="s">
        <v>37</v>
      </c>
      <c r="M28" s="185"/>
      <c r="N28" s="185"/>
      <c r="O28" s="185"/>
      <c r="P28" s="185"/>
      <c r="W28" s="185" t="s">
        <v>38</v>
      </c>
      <c r="X28" s="185"/>
      <c r="Y28" s="185"/>
      <c r="Z28" s="185"/>
      <c r="AA28" s="185"/>
      <c r="AB28" s="185"/>
      <c r="AC28" s="185"/>
      <c r="AD28" s="185"/>
      <c r="AE28" s="185"/>
      <c r="AK28" s="185" t="s">
        <v>39</v>
      </c>
      <c r="AL28" s="185"/>
      <c r="AM28" s="185"/>
      <c r="AN28" s="185"/>
      <c r="AO28" s="185"/>
      <c r="AR28" s="31"/>
      <c r="BE28" s="175"/>
    </row>
    <row r="29" spans="2:71" s="2" customFormat="1" ht="14.45" customHeight="1">
      <c r="B29" s="35"/>
      <c r="D29" s="26" t="s">
        <v>40</v>
      </c>
      <c r="F29" s="26" t="s">
        <v>41</v>
      </c>
      <c r="L29" s="188">
        <v>0.21</v>
      </c>
      <c r="M29" s="187"/>
      <c r="N29" s="187"/>
      <c r="O29" s="187"/>
      <c r="P29" s="187"/>
      <c r="W29" s="186">
        <f>ROUND(AZ94, 2)</f>
        <v>0</v>
      </c>
      <c r="X29" s="187"/>
      <c r="Y29" s="187"/>
      <c r="Z29" s="187"/>
      <c r="AA29" s="187"/>
      <c r="AB29" s="187"/>
      <c r="AC29" s="187"/>
      <c r="AD29" s="187"/>
      <c r="AE29" s="187"/>
      <c r="AK29" s="186">
        <f>ROUND(AV94, 2)</f>
        <v>0</v>
      </c>
      <c r="AL29" s="187"/>
      <c r="AM29" s="187"/>
      <c r="AN29" s="187"/>
      <c r="AO29" s="187"/>
      <c r="AR29" s="35"/>
      <c r="BE29" s="176"/>
    </row>
    <row r="30" spans="2:71" s="2" customFormat="1" ht="14.45" customHeight="1">
      <c r="B30" s="35"/>
      <c r="F30" s="26" t="s">
        <v>42</v>
      </c>
      <c r="L30" s="188">
        <v>0.15</v>
      </c>
      <c r="M30" s="187"/>
      <c r="N30" s="187"/>
      <c r="O30" s="187"/>
      <c r="P30" s="187"/>
      <c r="W30" s="186">
        <f>ROUND(BA94, 2)</f>
        <v>0</v>
      </c>
      <c r="X30" s="187"/>
      <c r="Y30" s="187"/>
      <c r="Z30" s="187"/>
      <c r="AA30" s="187"/>
      <c r="AB30" s="187"/>
      <c r="AC30" s="187"/>
      <c r="AD30" s="187"/>
      <c r="AE30" s="187"/>
      <c r="AK30" s="186">
        <f>ROUND(AW94, 2)</f>
        <v>0</v>
      </c>
      <c r="AL30" s="187"/>
      <c r="AM30" s="187"/>
      <c r="AN30" s="187"/>
      <c r="AO30" s="187"/>
      <c r="AR30" s="35"/>
      <c r="BE30" s="176"/>
    </row>
    <row r="31" spans="2:71" s="2" customFormat="1" ht="14.45" hidden="1" customHeight="1">
      <c r="B31" s="35"/>
      <c r="F31" s="26" t="s">
        <v>43</v>
      </c>
      <c r="L31" s="188">
        <v>0.21</v>
      </c>
      <c r="M31" s="187"/>
      <c r="N31" s="187"/>
      <c r="O31" s="187"/>
      <c r="P31" s="187"/>
      <c r="W31" s="186">
        <f>ROUND(BB94, 2)</f>
        <v>0</v>
      </c>
      <c r="X31" s="187"/>
      <c r="Y31" s="187"/>
      <c r="Z31" s="187"/>
      <c r="AA31" s="187"/>
      <c r="AB31" s="187"/>
      <c r="AC31" s="187"/>
      <c r="AD31" s="187"/>
      <c r="AE31" s="187"/>
      <c r="AK31" s="186">
        <v>0</v>
      </c>
      <c r="AL31" s="187"/>
      <c r="AM31" s="187"/>
      <c r="AN31" s="187"/>
      <c r="AO31" s="187"/>
      <c r="AR31" s="35"/>
      <c r="BE31" s="176"/>
    </row>
    <row r="32" spans="2:71" s="2" customFormat="1" ht="14.45" hidden="1" customHeight="1">
      <c r="B32" s="35"/>
      <c r="F32" s="26" t="s">
        <v>44</v>
      </c>
      <c r="L32" s="188">
        <v>0.15</v>
      </c>
      <c r="M32" s="187"/>
      <c r="N32" s="187"/>
      <c r="O32" s="187"/>
      <c r="P32" s="187"/>
      <c r="W32" s="186">
        <f>ROUND(BC94, 2)</f>
        <v>0</v>
      </c>
      <c r="X32" s="187"/>
      <c r="Y32" s="187"/>
      <c r="Z32" s="187"/>
      <c r="AA32" s="187"/>
      <c r="AB32" s="187"/>
      <c r="AC32" s="187"/>
      <c r="AD32" s="187"/>
      <c r="AE32" s="187"/>
      <c r="AK32" s="186">
        <v>0</v>
      </c>
      <c r="AL32" s="187"/>
      <c r="AM32" s="187"/>
      <c r="AN32" s="187"/>
      <c r="AO32" s="187"/>
      <c r="AR32" s="35"/>
      <c r="BE32" s="176"/>
    </row>
    <row r="33" spans="2:57" s="2" customFormat="1" ht="14.45" hidden="1" customHeight="1">
      <c r="B33" s="35"/>
      <c r="F33" s="26" t="s">
        <v>45</v>
      </c>
      <c r="L33" s="188">
        <v>0</v>
      </c>
      <c r="M33" s="187"/>
      <c r="N33" s="187"/>
      <c r="O33" s="187"/>
      <c r="P33" s="187"/>
      <c r="W33" s="186">
        <f>ROUND(BD94, 2)</f>
        <v>0</v>
      </c>
      <c r="X33" s="187"/>
      <c r="Y33" s="187"/>
      <c r="Z33" s="187"/>
      <c r="AA33" s="187"/>
      <c r="AB33" s="187"/>
      <c r="AC33" s="187"/>
      <c r="AD33" s="187"/>
      <c r="AE33" s="187"/>
      <c r="AK33" s="186">
        <v>0</v>
      </c>
      <c r="AL33" s="187"/>
      <c r="AM33" s="187"/>
      <c r="AN33" s="187"/>
      <c r="AO33" s="187"/>
      <c r="AR33" s="35"/>
      <c r="BE33" s="176"/>
    </row>
    <row r="34" spans="2:57" s="1" customFormat="1" ht="6.95" customHeight="1">
      <c r="B34" s="31"/>
      <c r="AR34" s="31"/>
      <c r="BE34" s="175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189" t="s">
        <v>48</v>
      </c>
      <c r="Y35" s="190"/>
      <c r="Z35" s="190"/>
      <c r="AA35" s="190"/>
      <c r="AB35" s="190"/>
      <c r="AC35" s="38"/>
      <c r="AD35" s="38"/>
      <c r="AE35" s="38"/>
      <c r="AF35" s="38"/>
      <c r="AG35" s="38"/>
      <c r="AH35" s="38"/>
      <c r="AI35" s="38"/>
      <c r="AJ35" s="38"/>
      <c r="AK35" s="191">
        <f>SUM(AK26:AK33)</f>
        <v>0</v>
      </c>
      <c r="AL35" s="190"/>
      <c r="AM35" s="190"/>
      <c r="AN35" s="190"/>
      <c r="AO35" s="192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2023-14-V1_2</v>
      </c>
      <c r="AR84" s="47"/>
    </row>
    <row r="85" spans="1:91" s="4" customFormat="1" ht="36.950000000000003" customHeight="1">
      <c r="B85" s="48"/>
      <c r="C85" s="49" t="s">
        <v>16</v>
      </c>
      <c r="L85" s="193" t="str">
        <f>K6</f>
        <v>Rozpočet ÚT a ZTI DB Kroměříž, Nám Míru 520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Kroměříž</v>
      </c>
      <c r="AI87" s="26" t="s">
        <v>22</v>
      </c>
      <c r="AM87" s="195" t="str">
        <f>IF(AN8= "","",AN8)</f>
        <v>19. 7. 2023</v>
      </c>
      <c r="AN87" s="195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Kroměříž</v>
      </c>
      <c r="AI89" s="26" t="s">
        <v>30</v>
      </c>
      <c r="AM89" s="196" t="str">
        <f>IF(E17="","",E17)</f>
        <v>Projekce Studio Brácha</v>
      </c>
      <c r="AN89" s="197"/>
      <c r="AO89" s="197"/>
      <c r="AP89" s="197"/>
      <c r="AR89" s="31"/>
      <c r="AS89" s="198" t="s">
        <v>56</v>
      </c>
      <c r="AT89" s="19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6" t="str">
        <f>IF(E20="","",E20)</f>
        <v>Ing. Jan Hladiš</v>
      </c>
      <c r="AN90" s="197"/>
      <c r="AO90" s="197"/>
      <c r="AP90" s="197"/>
      <c r="AR90" s="31"/>
      <c r="AS90" s="200"/>
      <c r="AT90" s="201"/>
      <c r="BD90" s="55"/>
    </row>
    <row r="91" spans="1:91" s="1" customFormat="1" ht="10.9" customHeight="1">
      <c r="B91" s="31"/>
      <c r="AR91" s="31"/>
      <c r="AS91" s="200"/>
      <c r="AT91" s="201"/>
      <c r="BD91" s="55"/>
    </row>
    <row r="92" spans="1:91" s="1" customFormat="1" ht="29.25" customHeight="1">
      <c r="B92" s="31"/>
      <c r="C92" s="202" t="s">
        <v>57</v>
      </c>
      <c r="D92" s="203"/>
      <c r="E92" s="203"/>
      <c r="F92" s="203"/>
      <c r="G92" s="203"/>
      <c r="H92" s="56"/>
      <c r="I92" s="204" t="s">
        <v>58</v>
      </c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5" t="s">
        <v>59</v>
      </c>
      <c r="AH92" s="203"/>
      <c r="AI92" s="203"/>
      <c r="AJ92" s="203"/>
      <c r="AK92" s="203"/>
      <c r="AL92" s="203"/>
      <c r="AM92" s="203"/>
      <c r="AN92" s="204" t="s">
        <v>60</v>
      </c>
      <c r="AO92" s="203"/>
      <c r="AP92" s="206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0">
        <f>ROUND(SUM(AG95:AG97),2)</f>
        <v>0</v>
      </c>
      <c r="AH94" s="210"/>
      <c r="AI94" s="210"/>
      <c r="AJ94" s="210"/>
      <c r="AK94" s="210"/>
      <c r="AL94" s="210"/>
      <c r="AM94" s="210"/>
      <c r="AN94" s="211">
        <f>SUM(AG94,AT94)</f>
        <v>0</v>
      </c>
      <c r="AO94" s="211"/>
      <c r="AP94" s="211"/>
      <c r="AQ94" s="66" t="s">
        <v>1</v>
      </c>
      <c r="AR94" s="62"/>
      <c r="AS94" s="67">
        <f>ROUND(SUM(AS95:AS97),2)</f>
        <v>0</v>
      </c>
      <c r="AT94" s="68">
        <f>ROUND(SUM(AV94:AW94),2)</f>
        <v>0</v>
      </c>
      <c r="AU94" s="69">
        <f>ROUND(SUM(AU95:AU97),5)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ROUND(SUM(AZ95:AZ97),2)</f>
        <v>0</v>
      </c>
      <c r="BA94" s="68">
        <f>ROUND(SUM(BA95:BA97),2)</f>
        <v>0</v>
      </c>
      <c r="BB94" s="68">
        <f>ROUND(SUM(BB95:BB97),2)</f>
        <v>0</v>
      </c>
      <c r="BC94" s="68">
        <f>ROUND(SUM(BC95:BC97),2)</f>
        <v>0</v>
      </c>
      <c r="BD94" s="70">
        <f>ROUND(SUM(BD95:BD97),2)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1" s="6" customFormat="1" ht="16.5" customHeight="1">
      <c r="A95" s="73" t="s">
        <v>80</v>
      </c>
      <c r="B95" s="74"/>
      <c r="C95" s="75"/>
      <c r="D95" s="209" t="s">
        <v>81</v>
      </c>
      <c r="E95" s="209"/>
      <c r="F95" s="209"/>
      <c r="G95" s="209"/>
      <c r="H95" s="209"/>
      <c r="I95" s="76"/>
      <c r="J95" s="209" t="s">
        <v>82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7">
        <f>'01 - Ústřední topení'!J30</f>
        <v>0</v>
      </c>
      <c r="AH95" s="208"/>
      <c r="AI95" s="208"/>
      <c r="AJ95" s="208"/>
      <c r="AK95" s="208"/>
      <c r="AL95" s="208"/>
      <c r="AM95" s="208"/>
      <c r="AN95" s="207">
        <f>SUM(AG95,AT95)</f>
        <v>0</v>
      </c>
      <c r="AO95" s="208"/>
      <c r="AP95" s="208"/>
      <c r="AQ95" s="77" t="s">
        <v>83</v>
      </c>
      <c r="AR95" s="74"/>
      <c r="AS95" s="78">
        <v>0</v>
      </c>
      <c r="AT95" s="79">
        <f>ROUND(SUM(AV95:AW95),2)</f>
        <v>0</v>
      </c>
      <c r="AU95" s="80">
        <f>'01 - Ústřední topení'!P129</f>
        <v>0</v>
      </c>
      <c r="AV95" s="79">
        <f>'01 - Ústřední topení'!J33</f>
        <v>0</v>
      </c>
      <c r="AW95" s="79">
        <f>'01 - Ústřední topení'!J34</f>
        <v>0</v>
      </c>
      <c r="AX95" s="79">
        <f>'01 - Ústřední topení'!J35</f>
        <v>0</v>
      </c>
      <c r="AY95" s="79">
        <f>'01 - Ústřední topení'!J36</f>
        <v>0</v>
      </c>
      <c r="AZ95" s="79">
        <f>'01 - Ústřední topení'!F33</f>
        <v>0</v>
      </c>
      <c r="BA95" s="79">
        <f>'01 - Ústřední topení'!F34</f>
        <v>0</v>
      </c>
      <c r="BB95" s="79">
        <f>'01 - Ústřední topení'!F35</f>
        <v>0</v>
      </c>
      <c r="BC95" s="79">
        <f>'01 - Ústřední topení'!F36</f>
        <v>0</v>
      </c>
      <c r="BD95" s="81">
        <f>'01 - Ústřední topení'!F37</f>
        <v>0</v>
      </c>
      <c r="BT95" s="82" t="s">
        <v>84</v>
      </c>
      <c r="BV95" s="82" t="s">
        <v>78</v>
      </c>
      <c r="BW95" s="82" t="s">
        <v>85</v>
      </c>
      <c r="BX95" s="82" t="s">
        <v>4</v>
      </c>
      <c r="CL95" s="82" t="s">
        <v>1</v>
      </c>
      <c r="CM95" s="82" t="s">
        <v>86</v>
      </c>
    </row>
    <row r="96" spans="1:91" s="6" customFormat="1" ht="16.5" customHeight="1">
      <c r="A96" s="73" t="s">
        <v>80</v>
      </c>
      <c r="B96" s="74"/>
      <c r="C96" s="75"/>
      <c r="D96" s="209" t="s">
        <v>87</v>
      </c>
      <c r="E96" s="209"/>
      <c r="F96" s="209"/>
      <c r="G96" s="209"/>
      <c r="H96" s="209"/>
      <c r="I96" s="76"/>
      <c r="J96" s="209" t="s">
        <v>88</v>
      </c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7">
        <f>'02 - Zdravotechnické inst...'!J30</f>
        <v>0</v>
      </c>
      <c r="AH96" s="208"/>
      <c r="AI96" s="208"/>
      <c r="AJ96" s="208"/>
      <c r="AK96" s="208"/>
      <c r="AL96" s="208"/>
      <c r="AM96" s="208"/>
      <c r="AN96" s="207">
        <f>SUM(AG96,AT96)</f>
        <v>0</v>
      </c>
      <c r="AO96" s="208"/>
      <c r="AP96" s="208"/>
      <c r="AQ96" s="77" t="s">
        <v>83</v>
      </c>
      <c r="AR96" s="74"/>
      <c r="AS96" s="78">
        <v>0</v>
      </c>
      <c r="AT96" s="79">
        <f>ROUND(SUM(AV96:AW96),2)</f>
        <v>0</v>
      </c>
      <c r="AU96" s="80">
        <f>'02 - Zdravotechnické inst...'!P126</f>
        <v>0</v>
      </c>
      <c r="AV96" s="79">
        <f>'02 - Zdravotechnické inst...'!J33</f>
        <v>0</v>
      </c>
      <c r="AW96" s="79">
        <f>'02 - Zdravotechnické inst...'!J34</f>
        <v>0</v>
      </c>
      <c r="AX96" s="79">
        <f>'02 - Zdravotechnické inst...'!J35</f>
        <v>0</v>
      </c>
      <c r="AY96" s="79">
        <f>'02 - Zdravotechnické inst...'!J36</f>
        <v>0</v>
      </c>
      <c r="AZ96" s="79">
        <f>'02 - Zdravotechnické inst...'!F33</f>
        <v>0</v>
      </c>
      <c r="BA96" s="79">
        <f>'02 - Zdravotechnické inst...'!F34</f>
        <v>0</v>
      </c>
      <c r="BB96" s="79">
        <f>'02 - Zdravotechnické inst...'!F35</f>
        <v>0</v>
      </c>
      <c r="BC96" s="79">
        <f>'02 - Zdravotechnické inst...'!F36</f>
        <v>0</v>
      </c>
      <c r="BD96" s="81">
        <f>'02 - Zdravotechnické inst...'!F37</f>
        <v>0</v>
      </c>
      <c r="BT96" s="82" t="s">
        <v>84</v>
      </c>
      <c r="BV96" s="82" t="s">
        <v>78</v>
      </c>
      <c r="BW96" s="82" t="s">
        <v>89</v>
      </c>
      <c r="BX96" s="82" t="s">
        <v>4</v>
      </c>
      <c r="CL96" s="82" t="s">
        <v>1</v>
      </c>
      <c r="CM96" s="82" t="s">
        <v>86</v>
      </c>
    </row>
    <row r="97" spans="1:91" s="6" customFormat="1" ht="16.5" customHeight="1">
      <c r="A97" s="73" t="s">
        <v>80</v>
      </c>
      <c r="B97" s="74"/>
      <c r="C97" s="75"/>
      <c r="D97" s="209" t="s">
        <v>90</v>
      </c>
      <c r="E97" s="209"/>
      <c r="F97" s="209"/>
      <c r="G97" s="209"/>
      <c r="H97" s="209"/>
      <c r="I97" s="76"/>
      <c r="J97" s="209" t="s">
        <v>91</v>
      </c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7">
        <f>'03 - VRNY'!J30</f>
        <v>0</v>
      </c>
      <c r="AH97" s="208"/>
      <c r="AI97" s="208"/>
      <c r="AJ97" s="208"/>
      <c r="AK97" s="208"/>
      <c r="AL97" s="208"/>
      <c r="AM97" s="208"/>
      <c r="AN97" s="207">
        <f>SUM(AG97,AT97)</f>
        <v>0</v>
      </c>
      <c r="AO97" s="208"/>
      <c r="AP97" s="208"/>
      <c r="AQ97" s="77" t="s">
        <v>83</v>
      </c>
      <c r="AR97" s="74"/>
      <c r="AS97" s="83">
        <v>0</v>
      </c>
      <c r="AT97" s="84">
        <f>ROUND(SUM(AV97:AW97),2)</f>
        <v>0</v>
      </c>
      <c r="AU97" s="85">
        <f>'03 - VRNY'!P123</f>
        <v>0</v>
      </c>
      <c r="AV97" s="84">
        <f>'03 - VRNY'!J33</f>
        <v>0</v>
      </c>
      <c r="AW97" s="84">
        <f>'03 - VRNY'!J34</f>
        <v>0</v>
      </c>
      <c r="AX97" s="84">
        <f>'03 - VRNY'!J35</f>
        <v>0</v>
      </c>
      <c r="AY97" s="84">
        <f>'03 - VRNY'!J36</f>
        <v>0</v>
      </c>
      <c r="AZ97" s="84">
        <f>'03 - VRNY'!F33</f>
        <v>0</v>
      </c>
      <c r="BA97" s="84">
        <f>'03 - VRNY'!F34</f>
        <v>0</v>
      </c>
      <c r="BB97" s="84">
        <f>'03 - VRNY'!F35</f>
        <v>0</v>
      </c>
      <c r="BC97" s="84">
        <f>'03 - VRNY'!F36</f>
        <v>0</v>
      </c>
      <c r="BD97" s="86">
        <f>'03 - VRNY'!F37</f>
        <v>0</v>
      </c>
      <c r="BT97" s="82" t="s">
        <v>84</v>
      </c>
      <c r="BV97" s="82" t="s">
        <v>78</v>
      </c>
      <c r="BW97" s="82" t="s">
        <v>92</v>
      </c>
      <c r="BX97" s="82" t="s">
        <v>4</v>
      </c>
      <c r="CL97" s="82" t="s">
        <v>1</v>
      </c>
      <c r="CM97" s="82" t="s">
        <v>86</v>
      </c>
    </row>
    <row r="98" spans="1:91" s="1" customFormat="1" ht="30" customHeight="1">
      <c r="B98" s="31"/>
      <c r="AR98" s="31"/>
    </row>
    <row r="99" spans="1:91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31"/>
    </row>
  </sheetData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Ústřední topení'!C2" display="/" xr:uid="{00000000-0004-0000-0000-000000000000}"/>
    <hyperlink ref="A96" location="'02 - Zdravotechnické inst...'!C2" display="/" xr:uid="{00000000-0004-0000-0000-000001000000}"/>
    <hyperlink ref="A97" location="'03 - VRNY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6"/>
  <sheetViews>
    <sheetView showGridLines="0" topLeftCell="A212" workbookViewId="0">
      <selection activeCell="AA237" sqref="AA237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93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3" t="str">
        <f>'Rekapitulace stavby'!K6</f>
        <v>Rozpočet ÚT a ZTI DB Kroměříž, Nám Míru 520</v>
      </c>
      <c r="F7" s="214"/>
      <c r="G7" s="214"/>
      <c r="H7" s="214"/>
      <c r="L7" s="19"/>
    </row>
    <row r="8" spans="2:46" s="1" customFormat="1" ht="12" customHeight="1">
      <c r="B8" s="31"/>
      <c r="D8" s="26" t="s">
        <v>94</v>
      </c>
      <c r="L8" s="31"/>
    </row>
    <row r="9" spans="2:46" s="1" customFormat="1" ht="16.5" customHeight="1">
      <c r="B9" s="31"/>
      <c r="E9" s="193" t="s">
        <v>95</v>
      </c>
      <c r="F9" s="215"/>
      <c r="G9" s="215"/>
      <c r="H9" s="215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19. 7. 2023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6" t="str">
        <f>'Rekapitulace stavby'!E14</f>
        <v>Vyplň údaj</v>
      </c>
      <c r="F18" s="177"/>
      <c r="G18" s="177"/>
      <c r="H18" s="177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182" t="s">
        <v>1</v>
      </c>
      <c r="F27" s="182"/>
      <c r="G27" s="182"/>
      <c r="H27" s="182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ROUND((SUM(BE129:BE305)),  2)</f>
        <v>0</v>
      </c>
      <c r="I33" s="91">
        <v>0.21</v>
      </c>
      <c r="J33" s="90">
        <f>ROUND(((SUM(BE129:BE305))*I33),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ROUND((SUM(BF129:BF305)),  2)</f>
        <v>0</v>
      </c>
      <c r="I34" s="91">
        <v>0.15</v>
      </c>
      <c r="J34" s="90">
        <f>ROUND(((SUM(BF129:BF305))*I34),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ROUND((SUM(BG129:BG305)),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ROUND((SUM(BH129:BH305)),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ROUND((SUM(BI129:BI305)),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hidden="1" customHeight="1">
      <c r="B82" s="31"/>
      <c r="C82" s="20" t="s">
        <v>96</v>
      </c>
      <c r="L82" s="31"/>
    </row>
    <row r="83" spans="2:47" s="1" customFormat="1" ht="6.95" hidden="1" customHeight="1">
      <c r="B83" s="31"/>
      <c r="L83" s="31"/>
    </row>
    <row r="84" spans="2:47" s="1" customFormat="1" ht="12" hidden="1" customHeight="1">
      <c r="B84" s="31"/>
      <c r="C84" s="26" t="s">
        <v>16</v>
      </c>
      <c r="L84" s="31"/>
    </row>
    <row r="85" spans="2:47" s="1" customFormat="1" ht="16.5" hidden="1" customHeight="1">
      <c r="B85" s="31"/>
      <c r="E85" s="213" t="str">
        <f>E7</f>
        <v>Rozpočet ÚT a ZTI DB Kroměříž, Nám Míru 520</v>
      </c>
      <c r="F85" s="214"/>
      <c r="G85" s="214"/>
      <c r="H85" s="214"/>
      <c r="L85" s="31"/>
    </row>
    <row r="86" spans="2:47" s="1" customFormat="1" ht="12" hidden="1" customHeight="1">
      <c r="B86" s="31"/>
      <c r="C86" s="26" t="s">
        <v>94</v>
      </c>
      <c r="L86" s="31"/>
    </row>
    <row r="87" spans="2:47" s="1" customFormat="1" ht="16.5" hidden="1" customHeight="1">
      <c r="B87" s="31"/>
      <c r="E87" s="193" t="str">
        <f>E9</f>
        <v>01 - Ústřední topení</v>
      </c>
      <c r="F87" s="215"/>
      <c r="G87" s="215"/>
      <c r="H87" s="215"/>
      <c r="L87" s="31"/>
    </row>
    <row r="88" spans="2:47" s="1" customFormat="1" ht="6.95" hidden="1" customHeight="1">
      <c r="B88" s="31"/>
      <c r="L88" s="31"/>
    </row>
    <row r="89" spans="2:47" s="1" customFormat="1" ht="12" hidden="1" customHeight="1">
      <c r="B89" s="31"/>
      <c r="C89" s="26" t="s">
        <v>20</v>
      </c>
      <c r="F89" s="24" t="str">
        <f>F12</f>
        <v>Kroměříž</v>
      </c>
      <c r="I89" s="26" t="s">
        <v>22</v>
      </c>
      <c r="J89" s="51" t="str">
        <f>IF(J12="","",J12)</f>
        <v>19. 7. 2023</v>
      </c>
      <c r="L89" s="31"/>
    </row>
    <row r="90" spans="2:47" s="1" customFormat="1" ht="6.95" hidden="1" customHeight="1">
      <c r="B90" s="31"/>
      <c r="L90" s="31"/>
    </row>
    <row r="91" spans="2:47" s="1" customFormat="1" ht="25.7" hidden="1" customHeight="1">
      <c r="B91" s="31"/>
      <c r="C91" s="26" t="s">
        <v>24</v>
      </c>
      <c r="F91" s="24" t="str">
        <f>E15</f>
        <v>Město Kroměříž</v>
      </c>
      <c r="I91" s="26" t="s">
        <v>30</v>
      </c>
      <c r="J91" s="29" t="str">
        <f>E21</f>
        <v>Projekce Studio Brácha</v>
      </c>
      <c r="L91" s="31"/>
    </row>
    <row r="92" spans="2:47" s="1" customFormat="1" ht="15.2" hidden="1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Ing. Jan Hladiš</v>
      </c>
      <c r="L92" s="31"/>
    </row>
    <row r="93" spans="2:47" s="1" customFormat="1" ht="10.35" hidden="1" customHeight="1">
      <c r="B93" s="31"/>
      <c r="L93" s="31"/>
    </row>
    <row r="94" spans="2:47" s="1" customFormat="1" ht="29.25" hidden="1" customHeight="1">
      <c r="B94" s="31"/>
      <c r="C94" s="100" t="s">
        <v>97</v>
      </c>
      <c r="D94" s="92"/>
      <c r="E94" s="92"/>
      <c r="F94" s="92"/>
      <c r="G94" s="92"/>
      <c r="H94" s="92"/>
      <c r="I94" s="92"/>
      <c r="J94" s="101" t="s">
        <v>98</v>
      </c>
      <c r="K94" s="92"/>
      <c r="L94" s="31"/>
    </row>
    <row r="95" spans="2:47" s="1" customFormat="1" ht="10.35" hidden="1" customHeight="1">
      <c r="B95" s="31"/>
      <c r="L95" s="31"/>
    </row>
    <row r="96" spans="2:47" s="1" customFormat="1" ht="22.9" hidden="1" customHeight="1">
      <c r="B96" s="31"/>
      <c r="C96" s="102" t="s">
        <v>99</v>
      </c>
      <c r="J96" s="65">
        <f>J129</f>
        <v>0</v>
      </c>
      <c r="L96" s="31"/>
      <c r="AU96" s="16" t="s">
        <v>100</v>
      </c>
    </row>
    <row r="97" spans="2:12" s="8" customFormat="1" ht="24.95" hidden="1" customHeight="1">
      <c r="B97" s="103"/>
      <c r="D97" s="104" t="s">
        <v>101</v>
      </c>
      <c r="E97" s="105"/>
      <c r="F97" s="105"/>
      <c r="G97" s="105"/>
      <c r="H97" s="105"/>
      <c r="I97" s="105"/>
      <c r="J97" s="106">
        <f>J130</f>
        <v>0</v>
      </c>
      <c r="L97" s="103"/>
    </row>
    <row r="98" spans="2:12" s="8" customFormat="1" ht="24.95" hidden="1" customHeight="1">
      <c r="B98" s="103"/>
      <c r="D98" s="104" t="s">
        <v>102</v>
      </c>
      <c r="E98" s="105"/>
      <c r="F98" s="105"/>
      <c r="G98" s="105"/>
      <c r="H98" s="105"/>
      <c r="I98" s="105"/>
      <c r="J98" s="106">
        <f>J138</f>
        <v>0</v>
      </c>
      <c r="L98" s="103"/>
    </row>
    <row r="99" spans="2:12" s="8" customFormat="1" ht="24.95" hidden="1" customHeight="1">
      <c r="B99" s="103"/>
      <c r="D99" s="104" t="s">
        <v>103</v>
      </c>
      <c r="E99" s="105"/>
      <c r="F99" s="105"/>
      <c r="G99" s="105"/>
      <c r="H99" s="105"/>
      <c r="I99" s="105"/>
      <c r="J99" s="106">
        <f>J142</f>
        <v>0</v>
      </c>
      <c r="L99" s="103"/>
    </row>
    <row r="100" spans="2:12" s="8" customFormat="1" ht="24.95" hidden="1" customHeight="1">
      <c r="B100" s="103"/>
      <c r="D100" s="104" t="s">
        <v>104</v>
      </c>
      <c r="E100" s="105"/>
      <c r="F100" s="105"/>
      <c r="G100" s="105"/>
      <c r="H100" s="105"/>
      <c r="I100" s="105"/>
      <c r="J100" s="106">
        <f>J144</f>
        <v>0</v>
      </c>
      <c r="L100" s="103"/>
    </row>
    <row r="101" spans="2:12" s="8" customFormat="1" ht="24.95" hidden="1" customHeight="1">
      <c r="B101" s="103"/>
      <c r="D101" s="104" t="s">
        <v>105</v>
      </c>
      <c r="E101" s="105"/>
      <c r="F101" s="105"/>
      <c r="G101" s="105"/>
      <c r="H101" s="105"/>
      <c r="I101" s="105"/>
      <c r="J101" s="106">
        <f>J163</f>
        <v>0</v>
      </c>
      <c r="L101" s="103"/>
    </row>
    <row r="102" spans="2:12" s="8" customFormat="1" ht="24.95" hidden="1" customHeight="1">
      <c r="B102" s="103"/>
      <c r="D102" s="104" t="s">
        <v>106</v>
      </c>
      <c r="E102" s="105"/>
      <c r="F102" s="105"/>
      <c r="G102" s="105"/>
      <c r="H102" s="105"/>
      <c r="I102" s="105"/>
      <c r="J102" s="106">
        <f>J167</f>
        <v>0</v>
      </c>
      <c r="L102" s="103"/>
    </row>
    <row r="103" spans="2:12" s="8" customFormat="1" ht="24.95" hidden="1" customHeight="1">
      <c r="B103" s="103"/>
      <c r="D103" s="104" t="s">
        <v>107</v>
      </c>
      <c r="E103" s="105"/>
      <c r="F103" s="105"/>
      <c r="G103" s="105"/>
      <c r="H103" s="105"/>
      <c r="I103" s="105"/>
      <c r="J103" s="106">
        <f>J169</f>
        <v>0</v>
      </c>
      <c r="L103" s="103"/>
    </row>
    <row r="104" spans="2:12" s="8" customFormat="1" ht="24.95" hidden="1" customHeight="1">
      <c r="B104" s="103"/>
      <c r="D104" s="104" t="s">
        <v>108</v>
      </c>
      <c r="E104" s="105"/>
      <c r="F104" s="105"/>
      <c r="G104" s="105"/>
      <c r="H104" s="105"/>
      <c r="I104" s="105"/>
      <c r="J104" s="106">
        <f>J172</f>
        <v>0</v>
      </c>
      <c r="L104" s="103"/>
    </row>
    <row r="105" spans="2:12" s="8" customFormat="1" ht="24.95" hidden="1" customHeight="1">
      <c r="B105" s="103"/>
      <c r="D105" s="104" t="s">
        <v>109</v>
      </c>
      <c r="E105" s="105"/>
      <c r="F105" s="105"/>
      <c r="G105" s="105"/>
      <c r="H105" s="105"/>
      <c r="I105" s="105"/>
      <c r="J105" s="106">
        <f>J208</f>
        <v>0</v>
      </c>
      <c r="L105" s="103"/>
    </row>
    <row r="106" spans="2:12" s="8" customFormat="1" ht="24.95" hidden="1" customHeight="1">
      <c r="B106" s="103"/>
      <c r="D106" s="104" t="s">
        <v>110</v>
      </c>
      <c r="E106" s="105"/>
      <c r="F106" s="105"/>
      <c r="G106" s="105"/>
      <c r="H106" s="105"/>
      <c r="I106" s="105"/>
      <c r="J106" s="106">
        <f>J241</f>
        <v>0</v>
      </c>
      <c r="L106" s="103"/>
    </row>
    <row r="107" spans="2:12" s="8" customFormat="1" ht="24.95" hidden="1" customHeight="1">
      <c r="B107" s="103"/>
      <c r="D107" s="104" t="s">
        <v>111</v>
      </c>
      <c r="E107" s="105"/>
      <c r="F107" s="105"/>
      <c r="G107" s="105"/>
      <c r="H107" s="105"/>
      <c r="I107" s="105"/>
      <c r="J107" s="106">
        <f>J270</f>
        <v>0</v>
      </c>
      <c r="L107" s="103"/>
    </row>
    <row r="108" spans="2:12" s="8" customFormat="1" ht="24.95" hidden="1" customHeight="1">
      <c r="B108" s="103"/>
      <c r="D108" s="104" t="s">
        <v>112</v>
      </c>
      <c r="E108" s="105"/>
      <c r="F108" s="105"/>
      <c r="G108" s="105"/>
      <c r="H108" s="105"/>
      <c r="I108" s="105"/>
      <c r="J108" s="106">
        <f>J278</f>
        <v>0</v>
      </c>
      <c r="L108" s="103"/>
    </row>
    <row r="109" spans="2:12" s="8" customFormat="1" ht="24.95" hidden="1" customHeight="1">
      <c r="B109" s="103"/>
      <c r="D109" s="104" t="s">
        <v>113</v>
      </c>
      <c r="E109" s="105"/>
      <c r="F109" s="105"/>
      <c r="G109" s="105"/>
      <c r="H109" s="105"/>
      <c r="I109" s="105"/>
      <c r="J109" s="106">
        <f>J280</f>
        <v>0</v>
      </c>
      <c r="L109" s="103"/>
    </row>
    <row r="110" spans="2:12" s="1" customFormat="1" ht="21.75" hidden="1" customHeight="1">
      <c r="B110" s="31"/>
      <c r="L110" s="31"/>
    </row>
    <row r="111" spans="2:12" s="1" customFormat="1" ht="6.95" hidden="1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1"/>
    </row>
    <row r="112" spans="2:12" ht="11.25" hidden="1"/>
    <row r="113" spans="2:20" ht="11.25" hidden="1"/>
    <row r="114" spans="2:20" ht="11.25" hidden="1"/>
    <row r="115" spans="2:20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1"/>
    </row>
    <row r="116" spans="2:20" s="1" customFormat="1" ht="24.95" customHeight="1">
      <c r="B116" s="31"/>
      <c r="C116" s="20" t="s">
        <v>114</v>
      </c>
      <c r="L116" s="31"/>
    </row>
    <row r="117" spans="2:20" s="1" customFormat="1" ht="6.95" customHeight="1">
      <c r="B117" s="31"/>
      <c r="L117" s="31"/>
    </row>
    <row r="118" spans="2:20" s="1" customFormat="1" ht="12" customHeight="1">
      <c r="B118" s="31"/>
      <c r="C118" s="26" t="s">
        <v>16</v>
      </c>
      <c r="L118" s="31"/>
    </row>
    <row r="119" spans="2:20" s="1" customFormat="1" ht="16.5" customHeight="1">
      <c r="B119" s="31"/>
      <c r="E119" s="213" t="str">
        <f>E7</f>
        <v>Rozpočet ÚT a ZTI DB Kroměříž, Nám Míru 520</v>
      </c>
      <c r="F119" s="214"/>
      <c r="G119" s="214"/>
      <c r="H119" s="214"/>
      <c r="L119" s="31"/>
    </row>
    <row r="120" spans="2:20" s="1" customFormat="1" ht="12" customHeight="1">
      <c r="B120" s="31"/>
      <c r="C120" s="26" t="s">
        <v>94</v>
      </c>
      <c r="L120" s="31"/>
    </row>
    <row r="121" spans="2:20" s="1" customFormat="1" ht="16.5" customHeight="1">
      <c r="B121" s="31"/>
      <c r="E121" s="193" t="str">
        <f>E9</f>
        <v>01 - Ústřední topení</v>
      </c>
      <c r="F121" s="215"/>
      <c r="G121" s="215"/>
      <c r="H121" s="215"/>
      <c r="L121" s="31"/>
    </row>
    <row r="122" spans="2:20" s="1" customFormat="1" ht="6.95" customHeight="1">
      <c r="B122" s="31"/>
      <c r="L122" s="31"/>
    </row>
    <row r="123" spans="2:20" s="1" customFormat="1" ht="12" customHeight="1">
      <c r="B123" s="31"/>
      <c r="C123" s="26" t="s">
        <v>20</v>
      </c>
      <c r="F123" s="24" t="str">
        <f>F12</f>
        <v>Kroměříž</v>
      </c>
      <c r="I123" s="26" t="s">
        <v>22</v>
      </c>
      <c r="J123" s="51" t="str">
        <f>IF(J12="","",J12)</f>
        <v>19. 7. 2023</v>
      </c>
      <c r="L123" s="31"/>
    </row>
    <row r="124" spans="2:20" s="1" customFormat="1" ht="6.95" customHeight="1">
      <c r="B124" s="31"/>
      <c r="L124" s="31"/>
    </row>
    <row r="125" spans="2:20" s="1" customFormat="1" ht="25.7" customHeight="1">
      <c r="B125" s="31"/>
      <c r="C125" s="26" t="s">
        <v>24</v>
      </c>
      <c r="F125" s="24" t="str">
        <f>E15</f>
        <v>Město Kroměříž</v>
      </c>
      <c r="I125" s="26" t="s">
        <v>30</v>
      </c>
      <c r="J125" s="29" t="str">
        <f>E21</f>
        <v>Projekce Studio Brácha</v>
      </c>
      <c r="L125" s="31"/>
    </row>
    <row r="126" spans="2:20" s="1" customFormat="1" ht="15.2" customHeight="1">
      <c r="B126" s="31"/>
      <c r="C126" s="26" t="s">
        <v>28</v>
      </c>
      <c r="F126" s="24" t="str">
        <f>IF(E18="","",E18)</f>
        <v>Vyplň údaj</v>
      </c>
      <c r="I126" s="26" t="s">
        <v>33</v>
      </c>
      <c r="J126" s="29" t="str">
        <f>E24</f>
        <v>Ing. Jan Hladiš</v>
      </c>
      <c r="L126" s="31"/>
    </row>
    <row r="127" spans="2:20" s="1" customFormat="1" ht="10.35" customHeight="1">
      <c r="B127" s="31"/>
      <c r="L127" s="31"/>
    </row>
    <row r="128" spans="2:20" s="9" customFormat="1" ht="29.25" customHeight="1">
      <c r="B128" s="107"/>
      <c r="C128" s="108" t="s">
        <v>115</v>
      </c>
      <c r="D128" s="109" t="s">
        <v>61</v>
      </c>
      <c r="E128" s="109" t="s">
        <v>57</v>
      </c>
      <c r="F128" s="109" t="s">
        <v>58</v>
      </c>
      <c r="G128" s="109" t="s">
        <v>116</v>
      </c>
      <c r="H128" s="109" t="s">
        <v>117</v>
      </c>
      <c r="I128" s="109" t="s">
        <v>118</v>
      </c>
      <c r="J128" s="110" t="s">
        <v>98</v>
      </c>
      <c r="K128" s="111" t="s">
        <v>119</v>
      </c>
      <c r="L128" s="107"/>
      <c r="M128" s="58" t="s">
        <v>1</v>
      </c>
      <c r="N128" s="59" t="s">
        <v>40</v>
      </c>
      <c r="O128" s="59" t="s">
        <v>120</v>
      </c>
      <c r="P128" s="59" t="s">
        <v>121</v>
      </c>
      <c r="Q128" s="59" t="s">
        <v>122</v>
      </c>
      <c r="R128" s="59" t="s">
        <v>123</v>
      </c>
      <c r="S128" s="59" t="s">
        <v>124</v>
      </c>
      <c r="T128" s="60" t="s">
        <v>125</v>
      </c>
    </row>
    <row r="129" spans="2:65" s="1" customFormat="1" ht="22.9" customHeight="1">
      <c r="B129" s="31"/>
      <c r="C129" s="63" t="s">
        <v>126</v>
      </c>
      <c r="J129" s="112">
        <f>BK129</f>
        <v>0</v>
      </c>
      <c r="L129" s="31"/>
      <c r="M129" s="61"/>
      <c r="N129" s="52"/>
      <c r="O129" s="52"/>
      <c r="P129" s="113">
        <f>P130+P138+P142+P144+P163+P167+P169+P172+P208+P241+P270+P278+P280</f>
        <v>0</v>
      </c>
      <c r="Q129" s="52"/>
      <c r="R129" s="113">
        <f>R130+R138+R142+R144+R163+R167+R169+R172+R208+R241+R270+R278+R280</f>
        <v>0</v>
      </c>
      <c r="S129" s="52"/>
      <c r="T129" s="114">
        <f>T130+T138+T142+T144+T163+T167+T169+T172+T208+T241+T270+T278+T280</f>
        <v>0</v>
      </c>
      <c r="AT129" s="16" t="s">
        <v>75</v>
      </c>
      <c r="AU129" s="16" t="s">
        <v>100</v>
      </c>
      <c r="BK129" s="115">
        <f>BK130+BK138+BK142+BK144+BK163+BK167+BK169+BK172+BK208+BK241+BK270+BK278+BK280</f>
        <v>0</v>
      </c>
    </row>
    <row r="130" spans="2:65" s="10" customFormat="1" ht="25.9" customHeight="1">
      <c r="B130" s="116"/>
      <c r="D130" s="117" t="s">
        <v>75</v>
      </c>
      <c r="E130" s="118" t="s">
        <v>127</v>
      </c>
      <c r="F130" s="118" t="s">
        <v>128</v>
      </c>
      <c r="I130" s="119"/>
      <c r="J130" s="120">
        <f>BK130</f>
        <v>0</v>
      </c>
      <c r="L130" s="116"/>
      <c r="M130" s="121"/>
      <c r="P130" s="122">
        <f>SUM(P131:P137)</f>
        <v>0</v>
      </c>
      <c r="R130" s="122">
        <f>SUM(R131:R137)</f>
        <v>0</v>
      </c>
      <c r="T130" s="123">
        <f>SUM(T131:T137)</f>
        <v>0</v>
      </c>
      <c r="AR130" s="117" t="s">
        <v>84</v>
      </c>
      <c r="AT130" s="124" t="s">
        <v>75</v>
      </c>
      <c r="AU130" s="124" t="s">
        <v>76</v>
      </c>
      <c r="AY130" s="117" t="s">
        <v>129</v>
      </c>
      <c r="BK130" s="125">
        <f>SUM(BK131:BK137)</f>
        <v>0</v>
      </c>
    </row>
    <row r="131" spans="2:65" s="1" customFormat="1" ht="24.2" customHeight="1">
      <c r="B131" s="126"/>
      <c r="C131" s="127" t="s">
        <v>84</v>
      </c>
      <c r="D131" s="127" t="s">
        <v>130</v>
      </c>
      <c r="E131" s="128" t="s">
        <v>131</v>
      </c>
      <c r="F131" s="129" t="s">
        <v>132</v>
      </c>
      <c r="G131" s="130" t="s">
        <v>133</v>
      </c>
      <c r="H131" s="131">
        <v>169</v>
      </c>
      <c r="I131" s="132"/>
      <c r="J131" s="133">
        <f>ROUND(I131*H131,2)</f>
        <v>0</v>
      </c>
      <c r="K131" s="134"/>
      <c r="L131" s="31"/>
      <c r="M131" s="135" t="s">
        <v>1</v>
      </c>
      <c r="N131" s="136" t="s">
        <v>41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134</v>
      </c>
      <c r="AT131" s="139" t="s">
        <v>130</v>
      </c>
      <c r="AU131" s="139" t="s">
        <v>84</v>
      </c>
      <c r="AY131" s="16" t="s">
        <v>129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6" t="s">
        <v>84</v>
      </c>
      <c r="BK131" s="140">
        <f>ROUND(I131*H131,2)</f>
        <v>0</v>
      </c>
      <c r="BL131" s="16" t="s">
        <v>134</v>
      </c>
      <c r="BM131" s="139" t="s">
        <v>86</v>
      </c>
    </row>
    <row r="132" spans="2:65" s="11" customFormat="1" ht="11.25">
      <c r="B132" s="141"/>
      <c r="D132" s="142" t="s">
        <v>135</v>
      </c>
      <c r="E132" s="143" t="s">
        <v>1</v>
      </c>
      <c r="F132" s="144" t="s">
        <v>136</v>
      </c>
      <c r="H132" s="145">
        <v>102</v>
      </c>
      <c r="I132" s="146"/>
      <c r="L132" s="141"/>
      <c r="M132" s="147"/>
      <c r="T132" s="148"/>
      <c r="AT132" s="143" t="s">
        <v>135</v>
      </c>
      <c r="AU132" s="143" t="s">
        <v>84</v>
      </c>
      <c r="AV132" s="11" t="s">
        <v>86</v>
      </c>
      <c r="AW132" s="11" t="s">
        <v>32</v>
      </c>
      <c r="AX132" s="11" t="s">
        <v>76</v>
      </c>
      <c r="AY132" s="143" t="s">
        <v>129</v>
      </c>
    </row>
    <row r="133" spans="2:65" s="11" customFormat="1" ht="11.25">
      <c r="B133" s="141"/>
      <c r="D133" s="142" t="s">
        <v>135</v>
      </c>
      <c r="E133" s="143" t="s">
        <v>1</v>
      </c>
      <c r="F133" s="144" t="s">
        <v>137</v>
      </c>
      <c r="H133" s="145">
        <v>67</v>
      </c>
      <c r="I133" s="146"/>
      <c r="L133" s="141"/>
      <c r="M133" s="147"/>
      <c r="T133" s="148"/>
      <c r="AT133" s="143" t="s">
        <v>135</v>
      </c>
      <c r="AU133" s="143" t="s">
        <v>84</v>
      </c>
      <c r="AV133" s="11" t="s">
        <v>86</v>
      </c>
      <c r="AW133" s="11" t="s">
        <v>32</v>
      </c>
      <c r="AX133" s="11" t="s">
        <v>76</v>
      </c>
      <c r="AY133" s="143" t="s">
        <v>129</v>
      </c>
    </row>
    <row r="134" spans="2:65" s="12" customFormat="1" ht="11.25">
      <c r="B134" s="149"/>
      <c r="D134" s="142" t="s">
        <v>135</v>
      </c>
      <c r="E134" s="150" t="s">
        <v>1</v>
      </c>
      <c r="F134" s="151" t="s">
        <v>138</v>
      </c>
      <c r="H134" s="152">
        <v>169</v>
      </c>
      <c r="I134" s="153"/>
      <c r="L134" s="149"/>
      <c r="M134" s="154"/>
      <c r="T134" s="155"/>
      <c r="AT134" s="150" t="s">
        <v>135</v>
      </c>
      <c r="AU134" s="150" t="s">
        <v>84</v>
      </c>
      <c r="AV134" s="12" t="s">
        <v>134</v>
      </c>
      <c r="AW134" s="12" t="s">
        <v>32</v>
      </c>
      <c r="AX134" s="12" t="s">
        <v>84</v>
      </c>
      <c r="AY134" s="150" t="s">
        <v>129</v>
      </c>
    </row>
    <row r="135" spans="2:65" s="1" customFormat="1" ht="21.75" customHeight="1">
      <c r="B135" s="126"/>
      <c r="C135" s="127" t="s">
        <v>86</v>
      </c>
      <c r="D135" s="127" t="s">
        <v>130</v>
      </c>
      <c r="E135" s="128" t="s">
        <v>139</v>
      </c>
      <c r="F135" s="129" t="s">
        <v>140</v>
      </c>
      <c r="G135" s="130" t="s">
        <v>133</v>
      </c>
      <c r="H135" s="131">
        <v>230</v>
      </c>
      <c r="I135" s="132"/>
      <c r="J135" s="133">
        <f>ROUND(I135*H135,2)</f>
        <v>0</v>
      </c>
      <c r="K135" s="134"/>
      <c r="L135" s="31"/>
      <c r="M135" s="135" t="s">
        <v>1</v>
      </c>
      <c r="N135" s="136" t="s">
        <v>41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134</v>
      </c>
      <c r="AT135" s="139" t="s">
        <v>130</v>
      </c>
      <c r="AU135" s="139" t="s">
        <v>84</v>
      </c>
      <c r="AY135" s="16" t="s">
        <v>129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6" t="s">
        <v>84</v>
      </c>
      <c r="BK135" s="140">
        <f>ROUND(I135*H135,2)</f>
        <v>0</v>
      </c>
      <c r="BL135" s="16" t="s">
        <v>134</v>
      </c>
      <c r="BM135" s="139" t="s">
        <v>134</v>
      </c>
    </row>
    <row r="136" spans="2:65" s="11" customFormat="1" ht="11.25">
      <c r="B136" s="141"/>
      <c r="D136" s="142" t="s">
        <v>135</v>
      </c>
      <c r="E136" s="143" t="s">
        <v>1</v>
      </c>
      <c r="F136" s="144" t="s">
        <v>141</v>
      </c>
      <c r="H136" s="145">
        <v>230</v>
      </c>
      <c r="I136" s="146"/>
      <c r="L136" s="141"/>
      <c r="M136" s="147"/>
      <c r="T136" s="148"/>
      <c r="AT136" s="143" t="s">
        <v>135</v>
      </c>
      <c r="AU136" s="143" t="s">
        <v>84</v>
      </c>
      <c r="AV136" s="11" t="s">
        <v>86</v>
      </c>
      <c r="AW136" s="11" t="s">
        <v>32</v>
      </c>
      <c r="AX136" s="11" t="s">
        <v>76</v>
      </c>
      <c r="AY136" s="143" t="s">
        <v>129</v>
      </c>
    </row>
    <row r="137" spans="2:65" s="12" customFormat="1" ht="11.25">
      <c r="B137" s="149"/>
      <c r="D137" s="142" t="s">
        <v>135</v>
      </c>
      <c r="E137" s="150" t="s">
        <v>1</v>
      </c>
      <c r="F137" s="151" t="s">
        <v>138</v>
      </c>
      <c r="H137" s="152">
        <v>230</v>
      </c>
      <c r="I137" s="153"/>
      <c r="L137" s="149"/>
      <c r="M137" s="154"/>
      <c r="T137" s="155"/>
      <c r="AT137" s="150" t="s">
        <v>135</v>
      </c>
      <c r="AU137" s="150" t="s">
        <v>84</v>
      </c>
      <c r="AV137" s="12" t="s">
        <v>134</v>
      </c>
      <c r="AW137" s="12" t="s">
        <v>32</v>
      </c>
      <c r="AX137" s="12" t="s">
        <v>84</v>
      </c>
      <c r="AY137" s="150" t="s">
        <v>129</v>
      </c>
    </row>
    <row r="138" spans="2:65" s="10" customFormat="1" ht="25.9" customHeight="1">
      <c r="B138" s="116"/>
      <c r="D138" s="117" t="s">
        <v>75</v>
      </c>
      <c r="E138" s="118" t="s">
        <v>142</v>
      </c>
      <c r="F138" s="118" t="s">
        <v>143</v>
      </c>
      <c r="I138" s="119"/>
      <c r="J138" s="120">
        <f>BK138</f>
        <v>0</v>
      </c>
      <c r="L138" s="116"/>
      <c r="M138" s="121"/>
      <c r="P138" s="122">
        <f>SUM(P139:P141)</f>
        <v>0</v>
      </c>
      <c r="R138" s="122">
        <f>SUM(R139:R141)</f>
        <v>0</v>
      </c>
      <c r="T138" s="123">
        <f>SUM(T139:T141)</f>
        <v>0</v>
      </c>
      <c r="AR138" s="117" t="s">
        <v>84</v>
      </c>
      <c r="AT138" s="124" t="s">
        <v>75</v>
      </c>
      <c r="AU138" s="124" t="s">
        <v>76</v>
      </c>
      <c r="AY138" s="117" t="s">
        <v>129</v>
      </c>
      <c r="BK138" s="125">
        <f>SUM(BK139:BK141)</f>
        <v>0</v>
      </c>
    </row>
    <row r="139" spans="2:65" s="1" customFormat="1" ht="21.75" customHeight="1">
      <c r="B139" s="126"/>
      <c r="C139" s="127" t="s">
        <v>127</v>
      </c>
      <c r="D139" s="127" t="s">
        <v>130</v>
      </c>
      <c r="E139" s="128" t="s">
        <v>144</v>
      </c>
      <c r="F139" s="129" t="s">
        <v>145</v>
      </c>
      <c r="G139" s="130" t="s">
        <v>133</v>
      </c>
      <c r="H139" s="131">
        <v>230</v>
      </c>
      <c r="I139" s="132"/>
      <c r="J139" s="133">
        <f>ROUND(I139*H139,2)</f>
        <v>0</v>
      </c>
      <c r="K139" s="134"/>
      <c r="L139" s="31"/>
      <c r="M139" s="135" t="s">
        <v>1</v>
      </c>
      <c r="N139" s="136" t="s">
        <v>41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134</v>
      </c>
      <c r="AT139" s="139" t="s">
        <v>130</v>
      </c>
      <c r="AU139" s="139" t="s">
        <v>84</v>
      </c>
      <c r="AY139" s="16" t="s">
        <v>129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6" t="s">
        <v>84</v>
      </c>
      <c r="BK139" s="140">
        <f>ROUND(I139*H139,2)</f>
        <v>0</v>
      </c>
      <c r="BL139" s="16" t="s">
        <v>134</v>
      </c>
      <c r="BM139" s="139" t="s">
        <v>146</v>
      </c>
    </row>
    <row r="140" spans="2:65" s="1" customFormat="1" ht="21.75" customHeight="1">
      <c r="B140" s="126"/>
      <c r="C140" s="127" t="s">
        <v>134</v>
      </c>
      <c r="D140" s="127" t="s">
        <v>130</v>
      </c>
      <c r="E140" s="128" t="s">
        <v>147</v>
      </c>
      <c r="F140" s="129" t="s">
        <v>148</v>
      </c>
      <c r="G140" s="130" t="s">
        <v>133</v>
      </c>
      <c r="H140" s="131">
        <v>102</v>
      </c>
      <c r="I140" s="132"/>
      <c r="J140" s="133">
        <f>ROUND(I140*H140,2)</f>
        <v>0</v>
      </c>
      <c r="K140" s="134"/>
      <c r="L140" s="31"/>
      <c r="M140" s="135" t="s">
        <v>1</v>
      </c>
      <c r="N140" s="136" t="s">
        <v>41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134</v>
      </c>
      <c r="AT140" s="139" t="s">
        <v>130</v>
      </c>
      <c r="AU140" s="139" t="s">
        <v>84</v>
      </c>
      <c r="AY140" s="16" t="s">
        <v>129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6" t="s">
        <v>84</v>
      </c>
      <c r="BK140" s="140">
        <f>ROUND(I140*H140,2)</f>
        <v>0</v>
      </c>
      <c r="BL140" s="16" t="s">
        <v>134</v>
      </c>
      <c r="BM140" s="139" t="s">
        <v>149</v>
      </c>
    </row>
    <row r="141" spans="2:65" s="1" customFormat="1" ht="21.75" customHeight="1">
      <c r="B141" s="126"/>
      <c r="C141" s="127" t="s">
        <v>150</v>
      </c>
      <c r="D141" s="127" t="s">
        <v>130</v>
      </c>
      <c r="E141" s="128" t="s">
        <v>151</v>
      </c>
      <c r="F141" s="129" t="s">
        <v>152</v>
      </c>
      <c r="G141" s="130" t="s">
        <v>133</v>
      </c>
      <c r="H141" s="131">
        <v>67</v>
      </c>
      <c r="I141" s="132"/>
      <c r="J141" s="133">
        <f>ROUND(I141*H141,2)</f>
        <v>0</v>
      </c>
      <c r="K141" s="134"/>
      <c r="L141" s="31"/>
      <c r="M141" s="135" t="s">
        <v>1</v>
      </c>
      <c r="N141" s="136" t="s">
        <v>41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134</v>
      </c>
      <c r="AT141" s="139" t="s">
        <v>130</v>
      </c>
      <c r="AU141" s="139" t="s">
        <v>84</v>
      </c>
      <c r="AY141" s="16" t="s">
        <v>129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6" t="s">
        <v>84</v>
      </c>
      <c r="BK141" s="140">
        <f>ROUND(I141*H141,2)</f>
        <v>0</v>
      </c>
      <c r="BL141" s="16" t="s">
        <v>134</v>
      </c>
      <c r="BM141" s="139" t="s">
        <v>153</v>
      </c>
    </row>
    <row r="142" spans="2:65" s="10" customFormat="1" ht="25.9" customHeight="1">
      <c r="B142" s="116"/>
      <c r="D142" s="117" t="s">
        <v>75</v>
      </c>
      <c r="E142" s="118" t="s">
        <v>154</v>
      </c>
      <c r="F142" s="118" t="s">
        <v>155</v>
      </c>
      <c r="I142" s="119"/>
      <c r="J142" s="120">
        <f>BK142</f>
        <v>0</v>
      </c>
      <c r="L142" s="116"/>
      <c r="M142" s="121"/>
      <c r="P142" s="122">
        <f>P143</f>
        <v>0</v>
      </c>
      <c r="R142" s="122">
        <f>R143</f>
        <v>0</v>
      </c>
      <c r="T142" s="123">
        <f>T143</f>
        <v>0</v>
      </c>
      <c r="AR142" s="117" t="s">
        <v>84</v>
      </c>
      <c r="AT142" s="124" t="s">
        <v>75</v>
      </c>
      <c r="AU142" s="124" t="s">
        <v>76</v>
      </c>
      <c r="AY142" s="117" t="s">
        <v>129</v>
      </c>
      <c r="BK142" s="125">
        <f>BK143</f>
        <v>0</v>
      </c>
    </row>
    <row r="143" spans="2:65" s="1" customFormat="1" ht="16.5" customHeight="1">
      <c r="B143" s="126"/>
      <c r="C143" s="127" t="s">
        <v>146</v>
      </c>
      <c r="D143" s="127" t="s">
        <v>130</v>
      </c>
      <c r="E143" s="128" t="s">
        <v>156</v>
      </c>
      <c r="F143" s="129" t="s">
        <v>157</v>
      </c>
      <c r="G143" s="130" t="s">
        <v>158</v>
      </c>
      <c r="H143" s="131">
        <v>5.2850000000000001</v>
      </c>
      <c r="I143" s="132"/>
      <c r="J143" s="133">
        <f>ROUND(I143*H143,2)</f>
        <v>0</v>
      </c>
      <c r="K143" s="134"/>
      <c r="L143" s="31"/>
      <c r="M143" s="135" t="s">
        <v>1</v>
      </c>
      <c r="N143" s="136" t="s">
        <v>41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134</v>
      </c>
      <c r="AT143" s="139" t="s">
        <v>130</v>
      </c>
      <c r="AU143" s="139" t="s">
        <v>84</v>
      </c>
      <c r="AY143" s="16" t="s">
        <v>129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6" t="s">
        <v>84</v>
      </c>
      <c r="BK143" s="140">
        <f>ROUND(I143*H143,2)</f>
        <v>0</v>
      </c>
      <c r="BL143" s="16" t="s">
        <v>134</v>
      </c>
      <c r="BM143" s="139" t="s">
        <v>159</v>
      </c>
    </row>
    <row r="144" spans="2:65" s="10" customFormat="1" ht="25.9" customHeight="1">
      <c r="B144" s="116"/>
      <c r="D144" s="117" t="s">
        <v>75</v>
      </c>
      <c r="E144" s="118" t="s">
        <v>160</v>
      </c>
      <c r="F144" s="118" t="s">
        <v>161</v>
      </c>
      <c r="I144" s="119"/>
      <c r="J144" s="120">
        <f>BK144</f>
        <v>0</v>
      </c>
      <c r="L144" s="116"/>
      <c r="M144" s="121"/>
      <c r="P144" s="122">
        <f>SUM(P145:P162)</f>
        <v>0</v>
      </c>
      <c r="R144" s="122">
        <f>SUM(R145:R162)</f>
        <v>0</v>
      </c>
      <c r="T144" s="123">
        <f>SUM(T145:T162)</f>
        <v>0</v>
      </c>
      <c r="AR144" s="117" t="s">
        <v>86</v>
      </c>
      <c r="AT144" s="124" t="s">
        <v>75</v>
      </c>
      <c r="AU144" s="124" t="s">
        <v>76</v>
      </c>
      <c r="AY144" s="117" t="s">
        <v>129</v>
      </c>
      <c r="BK144" s="125">
        <f>SUM(BK145:BK162)</f>
        <v>0</v>
      </c>
    </row>
    <row r="145" spans="2:65" s="1" customFormat="1" ht="24.2" customHeight="1">
      <c r="B145" s="126"/>
      <c r="C145" s="127" t="s">
        <v>162</v>
      </c>
      <c r="D145" s="127" t="s">
        <v>130</v>
      </c>
      <c r="E145" s="128" t="s">
        <v>163</v>
      </c>
      <c r="F145" s="129" t="s">
        <v>164</v>
      </c>
      <c r="G145" s="130" t="s">
        <v>165</v>
      </c>
      <c r="H145" s="131">
        <v>2400</v>
      </c>
      <c r="I145" s="132"/>
      <c r="J145" s="133">
        <f>ROUND(I145*H145,2)</f>
        <v>0</v>
      </c>
      <c r="K145" s="134"/>
      <c r="L145" s="31"/>
      <c r="M145" s="135" t="s">
        <v>1</v>
      </c>
      <c r="N145" s="136" t="s">
        <v>41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166</v>
      </c>
      <c r="AT145" s="139" t="s">
        <v>130</v>
      </c>
      <c r="AU145" s="139" t="s">
        <v>84</v>
      </c>
      <c r="AY145" s="16" t="s">
        <v>129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6" t="s">
        <v>84</v>
      </c>
      <c r="BK145" s="140">
        <f>ROUND(I145*H145,2)</f>
        <v>0</v>
      </c>
      <c r="BL145" s="16" t="s">
        <v>166</v>
      </c>
      <c r="BM145" s="139" t="s">
        <v>167</v>
      </c>
    </row>
    <row r="146" spans="2:65" s="13" customFormat="1" ht="22.5">
      <c r="B146" s="156"/>
      <c r="D146" s="142" t="s">
        <v>135</v>
      </c>
      <c r="E146" s="157" t="s">
        <v>1</v>
      </c>
      <c r="F146" s="158" t="s">
        <v>168</v>
      </c>
      <c r="H146" s="157" t="s">
        <v>1</v>
      </c>
      <c r="I146" s="159"/>
      <c r="L146" s="156"/>
      <c r="M146" s="160"/>
      <c r="T146" s="161"/>
      <c r="AT146" s="157" t="s">
        <v>135</v>
      </c>
      <c r="AU146" s="157" t="s">
        <v>84</v>
      </c>
      <c r="AV146" s="13" t="s">
        <v>84</v>
      </c>
      <c r="AW146" s="13" t="s">
        <v>32</v>
      </c>
      <c r="AX146" s="13" t="s">
        <v>76</v>
      </c>
      <c r="AY146" s="157" t="s">
        <v>129</v>
      </c>
    </row>
    <row r="147" spans="2:65" s="11" customFormat="1" ht="11.25">
      <c r="B147" s="141"/>
      <c r="D147" s="142" t="s">
        <v>135</v>
      </c>
      <c r="E147" s="143" t="s">
        <v>1</v>
      </c>
      <c r="F147" s="144" t="s">
        <v>169</v>
      </c>
      <c r="H147" s="145">
        <v>2400</v>
      </c>
      <c r="I147" s="146"/>
      <c r="L147" s="141"/>
      <c r="M147" s="147"/>
      <c r="T147" s="148"/>
      <c r="AT147" s="143" t="s">
        <v>135</v>
      </c>
      <c r="AU147" s="143" t="s">
        <v>84</v>
      </c>
      <c r="AV147" s="11" t="s">
        <v>86</v>
      </c>
      <c r="AW147" s="11" t="s">
        <v>32</v>
      </c>
      <c r="AX147" s="11" t="s">
        <v>84</v>
      </c>
      <c r="AY147" s="143" t="s">
        <v>129</v>
      </c>
    </row>
    <row r="148" spans="2:65" s="1" customFormat="1" ht="24.2" customHeight="1">
      <c r="B148" s="126"/>
      <c r="C148" s="127" t="s">
        <v>149</v>
      </c>
      <c r="D148" s="127" t="s">
        <v>130</v>
      </c>
      <c r="E148" s="128" t="s">
        <v>170</v>
      </c>
      <c r="F148" s="129" t="s">
        <v>171</v>
      </c>
      <c r="G148" s="130" t="s">
        <v>165</v>
      </c>
      <c r="H148" s="131">
        <v>400</v>
      </c>
      <c r="I148" s="132"/>
      <c r="J148" s="133">
        <f>ROUND(I148*H148,2)</f>
        <v>0</v>
      </c>
      <c r="K148" s="134"/>
      <c r="L148" s="31"/>
      <c r="M148" s="135" t="s">
        <v>1</v>
      </c>
      <c r="N148" s="136" t="s">
        <v>41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166</v>
      </c>
      <c r="AT148" s="139" t="s">
        <v>130</v>
      </c>
      <c r="AU148" s="139" t="s">
        <v>84</v>
      </c>
      <c r="AY148" s="16" t="s">
        <v>129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6" t="s">
        <v>84</v>
      </c>
      <c r="BK148" s="140">
        <f>ROUND(I148*H148,2)</f>
        <v>0</v>
      </c>
      <c r="BL148" s="16" t="s">
        <v>166</v>
      </c>
      <c r="BM148" s="139" t="s">
        <v>166</v>
      </c>
    </row>
    <row r="149" spans="2:65" s="13" customFormat="1" ht="22.5">
      <c r="B149" s="156"/>
      <c r="D149" s="142" t="s">
        <v>135</v>
      </c>
      <c r="E149" s="157" t="s">
        <v>1</v>
      </c>
      <c r="F149" s="158" t="s">
        <v>168</v>
      </c>
      <c r="H149" s="157" t="s">
        <v>1</v>
      </c>
      <c r="I149" s="159"/>
      <c r="L149" s="156"/>
      <c r="M149" s="160"/>
      <c r="T149" s="161"/>
      <c r="AT149" s="157" t="s">
        <v>135</v>
      </c>
      <c r="AU149" s="157" t="s">
        <v>84</v>
      </c>
      <c r="AV149" s="13" t="s">
        <v>84</v>
      </c>
      <c r="AW149" s="13" t="s">
        <v>32</v>
      </c>
      <c r="AX149" s="13" t="s">
        <v>76</v>
      </c>
      <c r="AY149" s="157" t="s">
        <v>129</v>
      </c>
    </row>
    <row r="150" spans="2:65" s="11" customFormat="1" ht="11.25">
      <c r="B150" s="141"/>
      <c r="D150" s="142" t="s">
        <v>135</v>
      </c>
      <c r="E150" s="143" t="s">
        <v>1</v>
      </c>
      <c r="F150" s="144" t="s">
        <v>172</v>
      </c>
      <c r="H150" s="145">
        <v>400</v>
      </c>
      <c r="I150" s="146"/>
      <c r="L150" s="141"/>
      <c r="M150" s="147"/>
      <c r="T150" s="148"/>
      <c r="AT150" s="143" t="s">
        <v>135</v>
      </c>
      <c r="AU150" s="143" t="s">
        <v>84</v>
      </c>
      <c r="AV150" s="11" t="s">
        <v>86</v>
      </c>
      <c r="AW150" s="11" t="s">
        <v>32</v>
      </c>
      <c r="AX150" s="11" t="s">
        <v>84</v>
      </c>
      <c r="AY150" s="143" t="s">
        <v>129</v>
      </c>
    </row>
    <row r="151" spans="2:65" s="1" customFormat="1" ht="24.2" customHeight="1">
      <c r="B151" s="126"/>
      <c r="C151" s="127" t="s">
        <v>173</v>
      </c>
      <c r="D151" s="127" t="s">
        <v>130</v>
      </c>
      <c r="E151" s="128" t="s">
        <v>174</v>
      </c>
      <c r="F151" s="129" t="s">
        <v>175</v>
      </c>
      <c r="G151" s="130" t="s">
        <v>165</v>
      </c>
      <c r="H151" s="131">
        <v>430</v>
      </c>
      <c r="I151" s="132"/>
      <c r="J151" s="133">
        <f>ROUND(I151*H151,2)</f>
        <v>0</v>
      </c>
      <c r="K151" s="134"/>
      <c r="L151" s="31"/>
      <c r="M151" s="135" t="s">
        <v>1</v>
      </c>
      <c r="N151" s="136" t="s">
        <v>41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166</v>
      </c>
      <c r="AT151" s="139" t="s">
        <v>130</v>
      </c>
      <c r="AU151" s="139" t="s">
        <v>84</v>
      </c>
      <c r="AY151" s="16" t="s">
        <v>129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6" t="s">
        <v>84</v>
      </c>
      <c r="BK151" s="140">
        <f>ROUND(I151*H151,2)</f>
        <v>0</v>
      </c>
      <c r="BL151" s="16" t="s">
        <v>166</v>
      </c>
      <c r="BM151" s="139" t="s">
        <v>176</v>
      </c>
    </row>
    <row r="152" spans="2:65" s="13" customFormat="1" ht="22.5">
      <c r="B152" s="156"/>
      <c r="D152" s="142" t="s">
        <v>135</v>
      </c>
      <c r="E152" s="157" t="s">
        <v>1</v>
      </c>
      <c r="F152" s="158" t="s">
        <v>168</v>
      </c>
      <c r="H152" s="157" t="s">
        <v>1</v>
      </c>
      <c r="I152" s="159"/>
      <c r="L152" s="156"/>
      <c r="M152" s="160"/>
      <c r="T152" s="161"/>
      <c r="AT152" s="157" t="s">
        <v>135</v>
      </c>
      <c r="AU152" s="157" t="s">
        <v>84</v>
      </c>
      <c r="AV152" s="13" t="s">
        <v>84</v>
      </c>
      <c r="AW152" s="13" t="s">
        <v>32</v>
      </c>
      <c r="AX152" s="13" t="s">
        <v>76</v>
      </c>
      <c r="AY152" s="157" t="s">
        <v>129</v>
      </c>
    </row>
    <row r="153" spans="2:65" s="11" customFormat="1" ht="11.25">
      <c r="B153" s="141"/>
      <c r="D153" s="142" t="s">
        <v>135</v>
      </c>
      <c r="E153" s="143" t="s">
        <v>1</v>
      </c>
      <c r="F153" s="144" t="s">
        <v>177</v>
      </c>
      <c r="H153" s="145">
        <v>430</v>
      </c>
      <c r="I153" s="146"/>
      <c r="L153" s="141"/>
      <c r="M153" s="147"/>
      <c r="T153" s="148"/>
      <c r="AT153" s="143" t="s">
        <v>135</v>
      </c>
      <c r="AU153" s="143" t="s">
        <v>84</v>
      </c>
      <c r="AV153" s="11" t="s">
        <v>86</v>
      </c>
      <c r="AW153" s="11" t="s">
        <v>32</v>
      </c>
      <c r="AX153" s="11" t="s">
        <v>84</v>
      </c>
      <c r="AY153" s="143" t="s">
        <v>129</v>
      </c>
    </row>
    <row r="154" spans="2:65" s="1" customFormat="1" ht="24.2" customHeight="1">
      <c r="B154" s="126"/>
      <c r="C154" s="127" t="s">
        <v>153</v>
      </c>
      <c r="D154" s="127" t="s">
        <v>130</v>
      </c>
      <c r="E154" s="128" t="s">
        <v>178</v>
      </c>
      <c r="F154" s="129" t="s">
        <v>179</v>
      </c>
      <c r="G154" s="130" t="s">
        <v>165</v>
      </c>
      <c r="H154" s="131">
        <v>170</v>
      </c>
      <c r="I154" s="132"/>
      <c r="J154" s="133">
        <f>ROUND(I154*H154,2)</f>
        <v>0</v>
      </c>
      <c r="K154" s="134"/>
      <c r="L154" s="31"/>
      <c r="M154" s="135" t="s">
        <v>1</v>
      </c>
      <c r="N154" s="136" t="s">
        <v>41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166</v>
      </c>
      <c r="AT154" s="139" t="s">
        <v>130</v>
      </c>
      <c r="AU154" s="139" t="s">
        <v>84</v>
      </c>
      <c r="AY154" s="16" t="s">
        <v>129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6" t="s">
        <v>84</v>
      </c>
      <c r="BK154" s="140">
        <f>ROUND(I154*H154,2)</f>
        <v>0</v>
      </c>
      <c r="BL154" s="16" t="s">
        <v>166</v>
      </c>
      <c r="BM154" s="139" t="s">
        <v>180</v>
      </c>
    </row>
    <row r="155" spans="2:65" s="13" customFormat="1" ht="22.5">
      <c r="B155" s="156"/>
      <c r="D155" s="142" t="s">
        <v>135</v>
      </c>
      <c r="E155" s="157" t="s">
        <v>1</v>
      </c>
      <c r="F155" s="158" t="s">
        <v>168</v>
      </c>
      <c r="H155" s="157" t="s">
        <v>1</v>
      </c>
      <c r="I155" s="159"/>
      <c r="L155" s="156"/>
      <c r="M155" s="160"/>
      <c r="T155" s="161"/>
      <c r="AT155" s="157" t="s">
        <v>135</v>
      </c>
      <c r="AU155" s="157" t="s">
        <v>84</v>
      </c>
      <c r="AV155" s="13" t="s">
        <v>84</v>
      </c>
      <c r="AW155" s="13" t="s">
        <v>32</v>
      </c>
      <c r="AX155" s="13" t="s">
        <v>76</v>
      </c>
      <c r="AY155" s="157" t="s">
        <v>129</v>
      </c>
    </row>
    <row r="156" spans="2:65" s="11" customFormat="1" ht="11.25">
      <c r="B156" s="141"/>
      <c r="D156" s="142" t="s">
        <v>135</v>
      </c>
      <c r="E156" s="143" t="s">
        <v>1</v>
      </c>
      <c r="F156" s="144" t="s">
        <v>181</v>
      </c>
      <c r="H156" s="145">
        <v>170</v>
      </c>
      <c r="I156" s="146"/>
      <c r="L156" s="141"/>
      <c r="M156" s="147"/>
      <c r="T156" s="148"/>
      <c r="AT156" s="143" t="s">
        <v>135</v>
      </c>
      <c r="AU156" s="143" t="s">
        <v>84</v>
      </c>
      <c r="AV156" s="11" t="s">
        <v>86</v>
      </c>
      <c r="AW156" s="11" t="s">
        <v>32</v>
      </c>
      <c r="AX156" s="11" t="s">
        <v>84</v>
      </c>
      <c r="AY156" s="143" t="s">
        <v>129</v>
      </c>
    </row>
    <row r="157" spans="2:65" s="1" customFormat="1" ht="24.2" customHeight="1">
      <c r="B157" s="126"/>
      <c r="C157" s="127" t="s">
        <v>182</v>
      </c>
      <c r="D157" s="127" t="s">
        <v>130</v>
      </c>
      <c r="E157" s="128" t="s">
        <v>183</v>
      </c>
      <c r="F157" s="129" t="s">
        <v>184</v>
      </c>
      <c r="G157" s="130" t="s">
        <v>165</v>
      </c>
      <c r="H157" s="131">
        <v>25</v>
      </c>
      <c r="I157" s="132"/>
      <c r="J157" s="133">
        <f t="shared" ref="J157:J162" si="0">ROUND(I157*H157,2)</f>
        <v>0</v>
      </c>
      <c r="K157" s="134"/>
      <c r="L157" s="31"/>
      <c r="M157" s="135" t="s">
        <v>1</v>
      </c>
      <c r="N157" s="136" t="s">
        <v>41</v>
      </c>
      <c r="P157" s="137">
        <f t="shared" ref="P157:P162" si="1">O157*H157</f>
        <v>0</v>
      </c>
      <c r="Q157" s="137">
        <v>0</v>
      </c>
      <c r="R157" s="137">
        <f t="shared" ref="R157:R162" si="2">Q157*H157</f>
        <v>0</v>
      </c>
      <c r="S157" s="137">
        <v>0</v>
      </c>
      <c r="T157" s="138">
        <f t="shared" ref="T157:T162" si="3">S157*H157</f>
        <v>0</v>
      </c>
      <c r="AR157" s="139" t="s">
        <v>166</v>
      </c>
      <c r="AT157" s="139" t="s">
        <v>130</v>
      </c>
      <c r="AU157" s="139" t="s">
        <v>84</v>
      </c>
      <c r="AY157" s="16" t="s">
        <v>129</v>
      </c>
      <c r="BE157" s="140">
        <f t="shared" ref="BE157:BE162" si="4">IF(N157="základní",J157,0)</f>
        <v>0</v>
      </c>
      <c r="BF157" s="140">
        <f t="shared" ref="BF157:BF162" si="5">IF(N157="snížená",J157,0)</f>
        <v>0</v>
      </c>
      <c r="BG157" s="140">
        <f t="shared" ref="BG157:BG162" si="6">IF(N157="zákl. přenesená",J157,0)</f>
        <v>0</v>
      </c>
      <c r="BH157" s="140">
        <f t="shared" ref="BH157:BH162" si="7">IF(N157="sníž. přenesená",J157,0)</f>
        <v>0</v>
      </c>
      <c r="BI157" s="140">
        <f t="shared" ref="BI157:BI162" si="8">IF(N157="nulová",J157,0)</f>
        <v>0</v>
      </c>
      <c r="BJ157" s="16" t="s">
        <v>84</v>
      </c>
      <c r="BK157" s="140">
        <f t="shared" ref="BK157:BK162" si="9">ROUND(I157*H157,2)</f>
        <v>0</v>
      </c>
      <c r="BL157" s="16" t="s">
        <v>166</v>
      </c>
      <c r="BM157" s="139" t="s">
        <v>185</v>
      </c>
    </row>
    <row r="158" spans="2:65" s="1" customFormat="1" ht="24.2" customHeight="1">
      <c r="B158" s="126"/>
      <c r="C158" s="127" t="s">
        <v>159</v>
      </c>
      <c r="D158" s="127" t="s">
        <v>130</v>
      </c>
      <c r="E158" s="128" t="s">
        <v>186</v>
      </c>
      <c r="F158" s="129" t="s">
        <v>187</v>
      </c>
      <c r="G158" s="130" t="s">
        <v>165</v>
      </c>
      <c r="H158" s="131">
        <v>60</v>
      </c>
      <c r="I158" s="132"/>
      <c r="J158" s="133">
        <f t="shared" si="0"/>
        <v>0</v>
      </c>
      <c r="K158" s="134"/>
      <c r="L158" s="31"/>
      <c r="M158" s="135" t="s">
        <v>1</v>
      </c>
      <c r="N158" s="136" t="s">
        <v>41</v>
      </c>
      <c r="P158" s="137">
        <f t="shared" si="1"/>
        <v>0</v>
      </c>
      <c r="Q158" s="137">
        <v>0</v>
      </c>
      <c r="R158" s="137">
        <f t="shared" si="2"/>
        <v>0</v>
      </c>
      <c r="S158" s="137">
        <v>0</v>
      </c>
      <c r="T158" s="138">
        <f t="shared" si="3"/>
        <v>0</v>
      </c>
      <c r="AR158" s="139" t="s">
        <v>166</v>
      </c>
      <c r="AT158" s="139" t="s">
        <v>130</v>
      </c>
      <c r="AU158" s="139" t="s">
        <v>84</v>
      </c>
      <c r="AY158" s="16" t="s">
        <v>129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16" t="s">
        <v>84</v>
      </c>
      <c r="BK158" s="140">
        <f t="shared" si="9"/>
        <v>0</v>
      </c>
      <c r="BL158" s="16" t="s">
        <v>166</v>
      </c>
      <c r="BM158" s="139" t="s">
        <v>188</v>
      </c>
    </row>
    <row r="159" spans="2:65" s="1" customFormat="1" ht="37.9" customHeight="1">
      <c r="B159" s="126"/>
      <c r="C159" s="127" t="s">
        <v>189</v>
      </c>
      <c r="D159" s="127" t="s">
        <v>130</v>
      </c>
      <c r="E159" s="128" t="s">
        <v>190</v>
      </c>
      <c r="F159" s="129" t="s">
        <v>191</v>
      </c>
      <c r="G159" s="130" t="s">
        <v>165</v>
      </c>
      <c r="H159" s="131">
        <v>25</v>
      </c>
      <c r="I159" s="132"/>
      <c r="J159" s="133">
        <f t="shared" si="0"/>
        <v>0</v>
      </c>
      <c r="K159" s="134"/>
      <c r="L159" s="31"/>
      <c r="M159" s="135" t="s">
        <v>1</v>
      </c>
      <c r="N159" s="136" t="s">
        <v>41</v>
      </c>
      <c r="P159" s="137">
        <f t="shared" si="1"/>
        <v>0</v>
      </c>
      <c r="Q159" s="137">
        <v>0</v>
      </c>
      <c r="R159" s="137">
        <f t="shared" si="2"/>
        <v>0</v>
      </c>
      <c r="S159" s="137">
        <v>0</v>
      </c>
      <c r="T159" s="138">
        <f t="shared" si="3"/>
        <v>0</v>
      </c>
      <c r="AR159" s="139" t="s">
        <v>166</v>
      </c>
      <c r="AT159" s="139" t="s">
        <v>130</v>
      </c>
      <c r="AU159" s="139" t="s">
        <v>84</v>
      </c>
      <c r="AY159" s="16" t="s">
        <v>129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16" t="s">
        <v>84</v>
      </c>
      <c r="BK159" s="140">
        <f t="shared" si="9"/>
        <v>0</v>
      </c>
      <c r="BL159" s="16" t="s">
        <v>166</v>
      </c>
      <c r="BM159" s="139" t="s">
        <v>192</v>
      </c>
    </row>
    <row r="160" spans="2:65" s="1" customFormat="1" ht="37.9" customHeight="1">
      <c r="B160" s="126"/>
      <c r="C160" s="127" t="s">
        <v>167</v>
      </c>
      <c r="D160" s="127" t="s">
        <v>130</v>
      </c>
      <c r="E160" s="128" t="s">
        <v>193</v>
      </c>
      <c r="F160" s="129" t="s">
        <v>194</v>
      </c>
      <c r="G160" s="130" t="s">
        <v>165</v>
      </c>
      <c r="H160" s="131">
        <v>20</v>
      </c>
      <c r="I160" s="132"/>
      <c r="J160" s="133">
        <f t="shared" si="0"/>
        <v>0</v>
      </c>
      <c r="K160" s="134"/>
      <c r="L160" s="31"/>
      <c r="M160" s="135" t="s">
        <v>1</v>
      </c>
      <c r="N160" s="136" t="s">
        <v>41</v>
      </c>
      <c r="P160" s="137">
        <f t="shared" si="1"/>
        <v>0</v>
      </c>
      <c r="Q160" s="137">
        <v>0</v>
      </c>
      <c r="R160" s="137">
        <f t="shared" si="2"/>
        <v>0</v>
      </c>
      <c r="S160" s="137">
        <v>0</v>
      </c>
      <c r="T160" s="138">
        <f t="shared" si="3"/>
        <v>0</v>
      </c>
      <c r="AR160" s="139" t="s">
        <v>166</v>
      </c>
      <c r="AT160" s="139" t="s">
        <v>130</v>
      </c>
      <c r="AU160" s="139" t="s">
        <v>84</v>
      </c>
      <c r="AY160" s="16" t="s">
        <v>129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16" t="s">
        <v>84</v>
      </c>
      <c r="BK160" s="140">
        <f t="shared" si="9"/>
        <v>0</v>
      </c>
      <c r="BL160" s="16" t="s">
        <v>166</v>
      </c>
      <c r="BM160" s="139" t="s">
        <v>195</v>
      </c>
    </row>
    <row r="161" spans="2:65" s="1" customFormat="1" ht="37.9" customHeight="1">
      <c r="B161" s="126"/>
      <c r="C161" s="127" t="s">
        <v>8</v>
      </c>
      <c r="D161" s="127" t="s">
        <v>130</v>
      </c>
      <c r="E161" s="128" t="s">
        <v>196</v>
      </c>
      <c r="F161" s="129" t="s">
        <v>197</v>
      </c>
      <c r="G161" s="130" t="s">
        <v>165</v>
      </c>
      <c r="H161" s="131">
        <v>40</v>
      </c>
      <c r="I161" s="132"/>
      <c r="J161" s="133">
        <f t="shared" si="0"/>
        <v>0</v>
      </c>
      <c r="K161" s="134"/>
      <c r="L161" s="31"/>
      <c r="M161" s="135" t="s">
        <v>1</v>
      </c>
      <c r="N161" s="136" t="s">
        <v>41</v>
      </c>
      <c r="P161" s="137">
        <f t="shared" si="1"/>
        <v>0</v>
      </c>
      <c r="Q161" s="137">
        <v>0</v>
      </c>
      <c r="R161" s="137">
        <f t="shared" si="2"/>
        <v>0</v>
      </c>
      <c r="S161" s="137">
        <v>0</v>
      </c>
      <c r="T161" s="138">
        <f t="shared" si="3"/>
        <v>0</v>
      </c>
      <c r="AR161" s="139" t="s">
        <v>166</v>
      </c>
      <c r="AT161" s="139" t="s">
        <v>130</v>
      </c>
      <c r="AU161" s="139" t="s">
        <v>84</v>
      </c>
      <c r="AY161" s="16" t="s">
        <v>129</v>
      </c>
      <c r="BE161" s="140">
        <f t="shared" si="4"/>
        <v>0</v>
      </c>
      <c r="BF161" s="140">
        <f t="shared" si="5"/>
        <v>0</v>
      </c>
      <c r="BG161" s="140">
        <f t="shared" si="6"/>
        <v>0</v>
      </c>
      <c r="BH161" s="140">
        <f t="shared" si="7"/>
        <v>0</v>
      </c>
      <c r="BI161" s="140">
        <f t="shared" si="8"/>
        <v>0</v>
      </c>
      <c r="BJ161" s="16" t="s">
        <v>84</v>
      </c>
      <c r="BK161" s="140">
        <f t="shared" si="9"/>
        <v>0</v>
      </c>
      <c r="BL161" s="16" t="s">
        <v>166</v>
      </c>
      <c r="BM161" s="139" t="s">
        <v>198</v>
      </c>
    </row>
    <row r="162" spans="2:65" s="1" customFormat="1" ht="21.75" customHeight="1">
      <c r="B162" s="126"/>
      <c r="C162" s="127" t="s">
        <v>166</v>
      </c>
      <c r="D162" s="127" t="s">
        <v>130</v>
      </c>
      <c r="E162" s="128" t="s">
        <v>199</v>
      </c>
      <c r="F162" s="129" t="s">
        <v>200</v>
      </c>
      <c r="G162" s="130" t="s">
        <v>201</v>
      </c>
      <c r="H162" s="162"/>
      <c r="I162" s="132"/>
      <c r="J162" s="133">
        <f t="shared" si="0"/>
        <v>0</v>
      </c>
      <c r="K162" s="134"/>
      <c r="L162" s="31"/>
      <c r="M162" s="135" t="s">
        <v>1</v>
      </c>
      <c r="N162" s="136" t="s">
        <v>41</v>
      </c>
      <c r="P162" s="137">
        <f t="shared" si="1"/>
        <v>0</v>
      </c>
      <c r="Q162" s="137">
        <v>0</v>
      </c>
      <c r="R162" s="137">
        <f t="shared" si="2"/>
        <v>0</v>
      </c>
      <c r="S162" s="137">
        <v>0</v>
      </c>
      <c r="T162" s="138">
        <f t="shared" si="3"/>
        <v>0</v>
      </c>
      <c r="AR162" s="139" t="s">
        <v>166</v>
      </c>
      <c r="AT162" s="139" t="s">
        <v>130</v>
      </c>
      <c r="AU162" s="139" t="s">
        <v>84</v>
      </c>
      <c r="AY162" s="16" t="s">
        <v>129</v>
      </c>
      <c r="BE162" s="140">
        <f t="shared" si="4"/>
        <v>0</v>
      </c>
      <c r="BF162" s="140">
        <f t="shared" si="5"/>
        <v>0</v>
      </c>
      <c r="BG162" s="140">
        <f t="shared" si="6"/>
        <v>0</v>
      </c>
      <c r="BH162" s="140">
        <f t="shared" si="7"/>
        <v>0</v>
      </c>
      <c r="BI162" s="140">
        <f t="shared" si="8"/>
        <v>0</v>
      </c>
      <c r="BJ162" s="16" t="s">
        <v>84</v>
      </c>
      <c r="BK162" s="140">
        <f t="shared" si="9"/>
        <v>0</v>
      </c>
      <c r="BL162" s="16" t="s">
        <v>166</v>
      </c>
      <c r="BM162" s="139" t="s">
        <v>202</v>
      </c>
    </row>
    <row r="163" spans="2:65" s="10" customFormat="1" ht="25.9" customHeight="1">
      <c r="B163" s="116"/>
      <c r="D163" s="117" t="s">
        <v>75</v>
      </c>
      <c r="E163" s="118" t="s">
        <v>203</v>
      </c>
      <c r="F163" s="118" t="s">
        <v>204</v>
      </c>
      <c r="I163" s="119"/>
      <c r="J163" s="120">
        <f>BK163</f>
        <v>0</v>
      </c>
      <c r="L163" s="116"/>
      <c r="M163" s="121"/>
      <c r="P163" s="122">
        <f>SUM(P164:P166)</f>
        <v>0</v>
      </c>
      <c r="R163" s="122">
        <f>SUM(R164:R166)</f>
        <v>0</v>
      </c>
      <c r="T163" s="123">
        <f>SUM(T164:T166)</f>
        <v>0</v>
      </c>
      <c r="AR163" s="117" t="s">
        <v>86</v>
      </c>
      <c r="AT163" s="124" t="s">
        <v>75</v>
      </c>
      <c r="AU163" s="124" t="s">
        <v>76</v>
      </c>
      <c r="AY163" s="117" t="s">
        <v>129</v>
      </c>
      <c r="BK163" s="125">
        <f>SUM(BK164:BK166)</f>
        <v>0</v>
      </c>
    </row>
    <row r="164" spans="2:65" s="1" customFormat="1" ht="24.2" customHeight="1">
      <c r="B164" s="126"/>
      <c r="C164" s="127" t="s">
        <v>205</v>
      </c>
      <c r="D164" s="127" t="s">
        <v>130</v>
      </c>
      <c r="E164" s="128" t="s">
        <v>206</v>
      </c>
      <c r="F164" s="129" t="s">
        <v>207</v>
      </c>
      <c r="G164" s="130" t="s">
        <v>165</v>
      </c>
      <c r="H164" s="131">
        <v>400</v>
      </c>
      <c r="I164" s="132"/>
      <c r="J164" s="133">
        <f>ROUND(I164*H164,2)</f>
        <v>0</v>
      </c>
      <c r="K164" s="134"/>
      <c r="L164" s="31"/>
      <c r="M164" s="135" t="s">
        <v>1</v>
      </c>
      <c r="N164" s="136" t="s">
        <v>41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166</v>
      </c>
      <c r="AT164" s="139" t="s">
        <v>130</v>
      </c>
      <c r="AU164" s="139" t="s">
        <v>84</v>
      </c>
      <c r="AY164" s="16" t="s">
        <v>129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6" t="s">
        <v>84</v>
      </c>
      <c r="BK164" s="140">
        <f>ROUND(I164*H164,2)</f>
        <v>0</v>
      </c>
      <c r="BL164" s="16" t="s">
        <v>166</v>
      </c>
      <c r="BM164" s="139" t="s">
        <v>208</v>
      </c>
    </row>
    <row r="165" spans="2:65" s="13" customFormat="1" ht="11.25">
      <c r="B165" s="156"/>
      <c r="D165" s="142" t="s">
        <v>135</v>
      </c>
      <c r="E165" s="157" t="s">
        <v>1</v>
      </c>
      <c r="F165" s="158" t="s">
        <v>209</v>
      </c>
      <c r="H165" s="157" t="s">
        <v>1</v>
      </c>
      <c r="I165" s="159"/>
      <c r="L165" s="156"/>
      <c r="M165" s="160"/>
      <c r="T165" s="161"/>
      <c r="AT165" s="157" t="s">
        <v>135</v>
      </c>
      <c r="AU165" s="157" t="s">
        <v>84</v>
      </c>
      <c r="AV165" s="13" t="s">
        <v>84</v>
      </c>
      <c r="AW165" s="13" t="s">
        <v>32</v>
      </c>
      <c r="AX165" s="13" t="s">
        <v>76</v>
      </c>
      <c r="AY165" s="157" t="s">
        <v>129</v>
      </c>
    </row>
    <row r="166" spans="2:65" s="11" customFormat="1" ht="11.25">
      <c r="B166" s="141"/>
      <c r="D166" s="142" t="s">
        <v>135</v>
      </c>
      <c r="E166" s="143" t="s">
        <v>1</v>
      </c>
      <c r="F166" s="144" t="s">
        <v>172</v>
      </c>
      <c r="H166" s="145">
        <v>400</v>
      </c>
      <c r="I166" s="146"/>
      <c r="L166" s="141"/>
      <c r="M166" s="147"/>
      <c r="T166" s="148"/>
      <c r="AT166" s="143" t="s">
        <v>135</v>
      </c>
      <c r="AU166" s="143" t="s">
        <v>84</v>
      </c>
      <c r="AV166" s="11" t="s">
        <v>86</v>
      </c>
      <c r="AW166" s="11" t="s">
        <v>32</v>
      </c>
      <c r="AX166" s="11" t="s">
        <v>84</v>
      </c>
      <c r="AY166" s="143" t="s">
        <v>129</v>
      </c>
    </row>
    <row r="167" spans="2:65" s="10" customFormat="1" ht="25.9" customHeight="1">
      <c r="B167" s="116"/>
      <c r="D167" s="117" t="s">
        <v>75</v>
      </c>
      <c r="E167" s="118" t="s">
        <v>210</v>
      </c>
      <c r="F167" s="118" t="s">
        <v>211</v>
      </c>
      <c r="I167" s="119"/>
      <c r="J167" s="120">
        <f>BK167</f>
        <v>0</v>
      </c>
      <c r="L167" s="116"/>
      <c r="M167" s="121"/>
      <c r="P167" s="122">
        <f>P168</f>
        <v>0</v>
      </c>
      <c r="R167" s="122">
        <f>R168</f>
        <v>0</v>
      </c>
      <c r="T167" s="123">
        <f>T168</f>
        <v>0</v>
      </c>
      <c r="AR167" s="117" t="s">
        <v>86</v>
      </c>
      <c r="AT167" s="124" t="s">
        <v>75</v>
      </c>
      <c r="AU167" s="124" t="s">
        <v>76</v>
      </c>
      <c r="AY167" s="117" t="s">
        <v>129</v>
      </c>
      <c r="BK167" s="125">
        <f>BK168</f>
        <v>0</v>
      </c>
    </row>
    <row r="168" spans="2:65" s="1" customFormat="1" ht="16.5" customHeight="1">
      <c r="B168" s="126"/>
      <c r="C168" s="127" t="s">
        <v>176</v>
      </c>
      <c r="D168" s="127" t="s">
        <v>130</v>
      </c>
      <c r="E168" s="128" t="s">
        <v>212</v>
      </c>
      <c r="F168" s="129" t="s">
        <v>213</v>
      </c>
      <c r="G168" s="130" t="s">
        <v>214</v>
      </c>
      <c r="H168" s="131">
        <v>80</v>
      </c>
      <c r="I168" s="132"/>
      <c r="J168" s="133">
        <f>ROUND(I168*H168,2)</f>
        <v>0</v>
      </c>
      <c r="K168" s="134"/>
      <c r="L168" s="31"/>
      <c r="M168" s="135" t="s">
        <v>1</v>
      </c>
      <c r="N168" s="136" t="s">
        <v>41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166</v>
      </c>
      <c r="AT168" s="139" t="s">
        <v>130</v>
      </c>
      <c r="AU168" s="139" t="s">
        <v>84</v>
      </c>
      <c r="AY168" s="16" t="s">
        <v>129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6" t="s">
        <v>84</v>
      </c>
      <c r="BK168" s="140">
        <f>ROUND(I168*H168,2)</f>
        <v>0</v>
      </c>
      <c r="BL168" s="16" t="s">
        <v>166</v>
      </c>
      <c r="BM168" s="139" t="s">
        <v>215</v>
      </c>
    </row>
    <row r="169" spans="2:65" s="10" customFormat="1" ht="25.9" customHeight="1">
      <c r="B169" s="116"/>
      <c r="D169" s="117" t="s">
        <v>75</v>
      </c>
      <c r="E169" s="118" t="s">
        <v>216</v>
      </c>
      <c r="F169" s="118" t="s">
        <v>217</v>
      </c>
      <c r="I169" s="119"/>
      <c r="J169" s="120">
        <f>BK169</f>
        <v>0</v>
      </c>
      <c r="L169" s="116"/>
      <c r="M169" s="121"/>
      <c r="P169" s="122">
        <f>SUM(P170:P171)</f>
        <v>0</v>
      </c>
      <c r="R169" s="122">
        <f>SUM(R170:R171)</f>
        <v>0</v>
      </c>
      <c r="T169" s="123">
        <f>SUM(T170:T171)</f>
        <v>0</v>
      </c>
      <c r="AR169" s="117" t="s">
        <v>86</v>
      </c>
      <c r="AT169" s="124" t="s">
        <v>75</v>
      </c>
      <c r="AU169" s="124" t="s">
        <v>76</v>
      </c>
      <c r="AY169" s="117" t="s">
        <v>129</v>
      </c>
      <c r="BK169" s="125">
        <f>SUM(BK170:BK171)</f>
        <v>0</v>
      </c>
    </row>
    <row r="170" spans="2:65" s="1" customFormat="1" ht="16.5" customHeight="1">
      <c r="B170" s="126"/>
      <c r="C170" s="127" t="s">
        <v>218</v>
      </c>
      <c r="D170" s="127" t="s">
        <v>130</v>
      </c>
      <c r="E170" s="128" t="s">
        <v>219</v>
      </c>
      <c r="F170" s="129" t="s">
        <v>220</v>
      </c>
      <c r="G170" s="130" t="s">
        <v>214</v>
      </c>
      <c r="H170" s="131">
        <v>20</v>
      </c>
      <c r="I170" s="132"/>
      <c r="J170" s="133">
        <f>ROUND(I170*H170,2)</f>
        <v>0</v>
      </c>
      <c r="K170" s="134"/>
      <c r="L170" s="31"/>
      <c r="M170" s="135" t="s">
        <v>1</v>
      </c>
      <c r="N170" s="136" t="s">
        <v>41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166</v>
      </c>
      <c r="AT170" s="139" t="s">
        <v>130</v>
      </c>
      <c r="AU170" s="139" t="s">
        <v>84</v>
      </c>
      <c r="AY170" s="16" t="s">
        <v>129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6" t="s">
        <v>84</v>
      </c>
      <c r="BK170" s="140">
        <f>ROUND(I170*H170,2)</f>
        <v>0</v>
      </c>
      <c r="BL170" s="16" t="s">
        <v>166</v>
      </c>
      <c r="BM170" s="139" t="s">
        <v>221</v>
      </c>
    </row>
    <row r="171" spans="2:65" s="1" customFormat="1" ht="16.5" customHeight="1">
      <c r="B171" s="126"/>
      <c r="C171" s="127" t="s">
        <v>180</v>
      </c>
      <c r="D171" s="127" t="s">
        <v>130</v>
      </c>
      <c r="E171" s="128" t="s">
        <v>222</v>
      </c>
      <c r="F171" s="129" t="s">
        <v>223</v>
      </c>
      <c r="G171" s="130" t="s">
        <v>201</v>
      </c>
      <c r="H171" s="162"/>
      <c r="I171" s="132"/>
      <c r="J171" s="133">
        <f>ROUND(I171*H171,2)</f>
        <v>0</v>
      </c>
      <c r="K171" s="134"/>
      <c r="L171" s="31"/>
      <c r="M171" s="135" t="s">
        <v>1</v>
      </c>
      <c r="N171" s="136" t="s">
        <v>41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166</v>
      </c>
      <c r="AT171" s="139" t="s">
        <v>130</v>
      </c>
      <c r="AU171" s="139" t="s">
        <v>84</v>
      </c>
      <c r="AY171" s="16" t="s">
        <v>129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6" t="s">
        <v>84</v>
      </c>
      <c r="BK171" s="140">
        <f>ROUND(I171*H171,2)</f>
        <v>0</v>
      </c>
      <c r="BL171" s="16" t="s">
        <v>166</v>
      </c>
      <c r="BM171" s="139" t="s">
        <v>224</v>
      </c>
    </row>
    <row r="172" spans="2:65" s="10" customFormat="1" ht="25.9" customHeight="1">
      <c r="B172" s="116"/>
      <c r="D172" s="117" t="s">
        <v>75</v>
      </c>
      <c r="E172" s="118" t="s">
        <v>225</v>
      </c>
      <c r="F172" s="118" t="s">
        <v>226</v>
      </c>
      <c r="I172" s="119"/>
      <c r="J172" s="120">
        <f>BK172</f>
        <v>0</v>
      </c>
      <c r="L172" s="116"/>
      <c r="M172" s="121"/>
      <c r="P172" s="122">
        <f>SUM(P173:P207)</f>
        <v>0</v>
      </c>
      <c r="R172" s="122">
        <f>SUM(R173:R207)</f>
        <v>0</v>
      </c>
      <c r="T172" s="123">
        <f>SUM(T173:T207)</f>
        <v>0</v>
      </c>
      <c r="AR172" s="117" t="s">
        <v>86</v>
      </c>
      <c r="AT172" s="124" t="s">
        <v>75</v>
      </c>
      <c r="AU172" s="124" t="s">
        <v>76</v>
      </c>
      <c r="AY172" s="117" t="s">
        <v>129</v>
      </c>
      <c r="BK172" s="125">
        <f>SUM(BK173:BK207)</f>
        <v>0</v>
      </c>
    </row>
    <row r="173" spans="2:65" s="1" customFormat="1" ht="24.2" customHeight="1">
      <c r="B173" s="126"/>
      <c r="C173" s="127" t="s">
        <v>7</v>
      </c>
      <c r="D173" s="127" t="s">
        <v>130</v>
      </c>
      <c r="E173" s="128" t="s">
        <v>227</v>
      </c>
      <c r="F173" s="129" t="s">
        <v>228</v>
      </c>
      <c r="G173" s="130" t="s">
        <v>165</v>
      </c>
      <c r="H173" s="131">
        <v>2400</v>
      </c>
      <c r="I173" s="132"/>
      <c r="J173" s="133">
        <f t="shared" ref="J173:J180" si="10">ROUND(I173*H173,2)</f>
        <v>0</v>
      </c>
      <c r="K173" s="134"/>
      <c r="L173" s="31"/>
      <c r="M173" s="135" t="s">
        <v>1</v>
      </c>
      <c r="N173" s="136" t="s">
        <v>41</v>
      </c>
      <c r="P173" s="137">
        <f t="shared" ref="P173:P180" si="11">O173*H173</f>
        <v>0</v>
      </c>
      <c r="Q173" s="137">
        <v>0</v>
      </c>
      <c r="R173" s="137">
        <f t="shared" ref="R173:R180" si="12">Q173*H173</f>
        <v>0</v>
      </c>
      <c r="S173" s="137">
        <v>0</v>
      </c>
      <c r="T173" s="138">
        <f t="shared" ref="T173:T180" si="13">S173*H173</f>
        <v>0</v>
      </c>
      <c r="AR173" s="139" t="s">
        <v>166</v>
      </c>
      <c r="AT173" s="139" t="s">
        <v>130</v>
      </c>
      <c r="AU173" s="139" t="s">
        <v>84</v>
      </c>
      <c r="AY173" s="16" t="s">
        <v>129</v>
      </c>
      <c r="BE173" s="140">
        <f t="shared" ref="BE173:BE180" si="14">IF(N173="základní",J173,0)</f>
        <v>0</v>
      </c>
      <c r="BF173" s="140">
        <f t="shared" ref="BF173:BF180" si="15">IF(N173="snížená",J173,0)</f>
        <v>0</v>
      </c>
      <c r="BG173" s="140">
        <f t="shared" ref="BG173:BG180" si="16">IF(N173="zákl. přenesená",J173,0)</f>
        <v>0</v>
      </c>
      <c r="BH173" s="140">
        <f t="shared" ref="BH173:BH180" si="17">IF(N173="sníž. přenesená",J173,0)</f>
        <v>0</v>
      </c>
      <c r="BI173" s="140">
        <f t="shared" ref="BI173:BI180" si="18">IF(N173="nulová",J173,0)</f>
        <v>0</v>
      </c>
      <c r="BJ173" s="16" t="s">
        <v>84</v>
      </c>
      <c r="BK173" s="140">
        <f t="shared" ref="BK173:BK180" si="19">ROUND(I173*H173,2)</f>
        <v>0</v>
      </c>
      <c r="BL173" s="16" t="s">
        <v>166</v>
      </c>
      <c r="BM173" s="139" t="s">
        <v>229</v>
      </c>
    </row>
    <row r="174" spans="2:65" s="1" customFormat="1" ht="24.2" customHeight="1">
      <c r="B174" s="126"/>
      <c r="C174" s="127" t="s">
        <v>185</v>
      </c>
      <c r="D174" s="127" t="s">
        <v>130</v>
      </c>
      <c r="E174" s="128" t="s">
        <v>230</v>
      </c>
      <c r="F174" s="129" t="s">
        <v>231</v>
      </c>
      <c r="G174" s="130" t="s">
        <v>165</v>
      </c>
      <c r="H174" s="131">
        <v>400</v>
      </c>
      <c r="I174" s="132"/>
      <c r="J174" s="133">
        <f t="shared" si="10"/>
        <v>0</v>
      </c>
      <c r="K174" s="134"/>
      <c r="L174" s="31"/>
      <c r="M174" s="135" t="s">
        <v>1</v>
      </c>
      <c r="N174" s="136" t="s">
        <v>41</v>
      </c>
      <c r="P174" s="137">
        <f t="shared" si="11"/>
        <v>0</v>
      </c>
      <c r="Q174" s="137">
        <v>0</v>
      </c>
      <c r="R174" s="137">
        <f t="shared" si="12"/>
        <v>0</v>
      </c>
      <c r="S174" s="137">
        <v>0</v>
      </c>
      <c r="T174" s="138">
        <f t="shared" si="13"/>
        <v>0</v>
      </c>
      <c r="AR174" s="139" t="s">
        <v>166</v>
      </c>
      <c r="AT174" s="139" t="s">
        <v>130</v>
      </c>
      <c r="AU174" s="139" t="s">
        <v>84</v>
      </c>
      <c r="AY174" s="16" t="s">
        <v>129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16" t="s">
        <v>84</v>
      </c>
      <c r="BK174" s="140">
        <f t="shared" si="19"/>
        <v>0</v>
      </c>
      <c r="BL174" s="16" t="s">
        <v>166</v>
      </c>
      <c r="BM174" s="139" t="s">
        <v>232</v>
      </c>
    </row>
    <row r="175" spans="2:65" s="1" customFormat="1" ht="24.2" customHeight="1">
      <c r="B175" s="126"/>
      <c r="C175" s="127" t="s">
        <v>233</v>
      </c>
      <c r="D175" s="127" t="s">
        <v>130</v>
      </c>
      <c r="E175" s="128" t="s">
        <v>234</v>
      </c>
      <c r="F175" s="129" t="s">
        <v>235</v>
      </c>
      <c r="G175" s="130" t="s">
        <v>165</v>
      </c>
      <c r="H175" s="131">
        <v>430</v>
      </c>
      <c r="I175" s="132"/>
      <c r="J175" s="133">
        <f t="shared" si="10"/>
        <v>0</v>
      </c>
      <c r="K175" s="134"/>
      <c r="L175" s="31"/>
      <c r="M175" s="135" t="s">
        <v>1</v>
      </c>
      <c r="N175" s="136" t="s">
        <v>41</v>
      </c>
      <c r="P175" s="137">
        <f t="shared" si="11"/>
        <v>0</v>
      </c>
      <c r="Q175" s="137">
        <v>0</v>
      </c>
      <c r="R175" s="137">
        <f t="shared" si="12"/>
        <v>0</v>
      </c>
      <c r="S175" s="137">
        <v>0</v>
      </c>
      <c r="T175" s="138">
        <f t="shared" si="13"/>
        <v>0</v>
      </c>
      <c r="AR175" s="139" t="s">
        <v>166</v>
      </c>
      <c r="AT175" s="139" t="s">
        <v>130</v>
      </c>
      <c r="AU175" s="139" t="s">
        <v>84</v>
      </c>
      <c r="AY175" s="16" t="s">
        <v>129</v>
      </c>
      <c r="BE175" s="140">
        <f t="shared" si="14"/>
        <v>0</v>
      </c>
      <c r="BF175" s="140">
        <f t="shared" si="15"/>
        <v>0</v>
      </c>
      <c r="BG175" s="140">
        <f t="shared" si="16"/>
        <v>0</v>
      </c>
      <c r="BH175" s="140">
        <f t="shared" si="17"/>
        <v>0</v>
      </c>
      <c r="BI175" s="140">
        <f t="shared" si="18"/>
        <v>0</v>
      </c>
      <c r="BJ175" s="16" t="s">
        <v>84</v>
      </c>
      <c r="BK175" s="140">
        <f t="shared" si="19"/>
        <v>0</v>
      </c>
      <c r="BL175" s="16" t="s">
        <v>166</v>
      </c>
      <c r="BM175" s="139" t="s">
        <v>236</v>
      </c>
    </row>
    <row r="176" spans="2:65" s="1" customFormat="1" ht="24.2" customHeight="1">
      <c r="B176" s="126"/>
      <c r="C176" s="127" t="s">
        <v>188</v>
      </c>
      <c r="D176" s="127" t="s">
        <v>130</v>
      </c>
      <c r="E176" s="128" t="s">
        <v>237</v>
      </c>
      <c r="F176" s="129" t="s">
        <v>238</v>
      </c>
      <c r="G176" s="130" t="s">
        <v>165</v>
      </c>
      <c r="H176" s="131">
        <v>170</v>
      </c>
      <c r="I176" s="132"/>
      <c r="J176" s="133">
        <f t="shared" si="10"/>
        <v>0</v>
      </c>
      <c r="K176" s="134"/>
      <c r="L176" s="31"/>
      <c r="M176" s="135" t="s">
        <v>1</v>
      </c>
      <c r="N176" s="136" t="s">
        <v>41</v>
      </c>
      <c r="P176" s="137">
        <f t="shared" si="11"/>
        <v>0</v>
      </c>
      <c r="Q176" s="137">
        <v>0</v>
      </c>
      <c r="R176" s="137">
        <f t="shared" si="12"/>
        <v>0</v>
      </c>
      <c r="S176" s="137">
        <v>0</v>
      </c>
      <c r="T176" s="138">
        <f t="shared" si="13"/>
        <v>0</v>
      </c>
      <c r="AR176" s="139" t="s">
        <v>166</v>
      </c>
      <c r="AT176" s="139" t="s">
        <v>130</v>
      </c>
      <c r="AU176" s="139" t="s">
        <v>84</v>
      </c>
      <c r="AY176" s="16" t="s">
        <v>129</v>
      </c>
      <c r="BE176" s="140">
        <f t="shared" si="14"/>
        <v>0</v>
      </c>
      <c r="BF176" s="140">
        <f t="shared" si="15"/>
        <v>0</v>
      </c>
      <c r="BG176" s="140">
        <f t="shared" si="16"/>
        <v>0</v>
      </c>
      <c r="BH176" s="140">
        <f t="shared" si="17"/>
        <v>0</v>
      </c>
      <c r="BI176" s="140">
        <f t="shared" si="18"/>
        <v>0</v>
      </c>
      <c r="BJ176" s="16" t="s">
        <v>84</v>
      </c>
      <c r="BK176" s="140">
        <f t="shared" si="19"/>
        <v>0</v>
      </c>
      <c r="BL176" s="16" t="s">
        <v>166</v>
      </c>
      <c r="BM176" s="139" t="s">
        <v>239</v>
      </c>
    </row>
    <row r="177" spans="2:65" s="1" customFormat="1" ht="24.2" customHeight="1">
      <c r="B177" s="126"/>
      <c r="C177" s="127" t="s">
        <v>240</v>
      </c>
      <c r="D177" s="127" t="s">
        <v>130</v>
      </c>
      <c r="E177" s="128" t="s">
        <v>241</v>
      </c>
      <c r="F177" s="129" t="s">
        <v>242</v>
      </c>
      <c r="G177" s="130" t="s">
        <v>165</v>
      </c>
      <c r="H177" s="131">
        <v>25</v>
      </c>
      <c r="I177" s="132"/>
      <c r="J177" s="133">
        <f t="shared" si="10"/>
        <v>0</v>
      </c>
      <c r="K177" s="134"/>
      <c r="L177" s="31"/>
      <c r="M177" s="135" t="s">
        <v>1</v>
      </c>
      <c r="N177" s="136" t="s">
        <v>41</v>
      </c>
      <c r="P177" s="137">
        <f t="shared" si="11"/>
        <v>0</v>
      </c>
      <c r="Q177" s="137">
        <v>0</v>
      </c>
      <c r="R177" s="137">
        <f t="shared" si="12"/>
        <v>0</v>
      </c>
      <c r="S177" s="137">
        <v>0</v>
      </c>
      <c r="T177" s="138">
        <f t="shared" si="13"/>
        <v>0</v>
      </c>
      <c r="AR177" s="139" t="s">
        <v>166</v>
      </c>
      <c r="AT177" s="139" t="s">
        <v>130</v>
      </c>
      <c r="AU177" s="139" t="s">
        <v>84</v>
      </c>
      <c r="AY177" s="16" t="s">
        <v>129</v>
      </c>
      <c r="BE177" s="140">
        <f t="shared" si="14"/>
        <v>0</v>
      </c>
      <c r="BF177" s="140">
        <f t="shared" si="15"/>
        <v>0</v>
      </c>
      <c r="BG177" s="140">
        <f t="shared" si="16"/>
        <v>0</v>
      </c>
      <c r="BH177" s="140">
        <f t="shared" si="17"/>
        <v>0</v>
      </c>
      <c r="BI177" s="140">
        <f t="shared" si="18"/>
        <v>0</v>
      </c>
      <c r="BJ177" s="16" t="s">
        <v>84</v>
      </c>
      <c r="BK177" s="140">
        <f t="shared" si="19"/>
        <v>0</v>
      </c>
      <c r="BL177" s="16" t="s">
        <v>166</v>
      </c>
      <c r="BM177" s="139" t="s">
        <v>243</v>
      </c>
    </row>
    <row r="178" spans="2:65" s="1" customFormat="1" ht="24.2" customHeight="1">
      <c r="B178" s="126"/>
      <c r="C178" s="127" t="s">
        <v>192</v>
      </c>
      <c r="D178" s="127" t="s">
        <v>130</v>
      </c>
      <c r="E178" s="128" t="s">
        <v>244</v>
      </c>
      <c r="F178" s="129" t="s">
        <v>245</v>
      </c>
      <c r="G178" s="130" t="s">
        <v>165</v>
      </c>
      <c r="H178" s="131">
        <v>20</v>
      </c>
      <c r="I178" s="132"/>
      <c r="J178" s="133">
        <f t="shared" si="10"/>
        <v>0</v>
      </c>
      <c r="K178" s="134"/>
      <c r="L178" s="31"/>
      <c r="M178" s="135" t="s">
        <v>1</v>
      </c>
      <c r="N178" s="136" t="s">
        <v>41</v>
      </c>
      <c r="P178" s="137">
        <f t="shared" si="11"/>
        <v>0</v>
      </c>
      <c r="Q178" s="137">
        <v>0</v>
      </c>
      <c r="R178" s="137">
        <f t="shared" si="12"/>
        <v>0</v>
      </c>
      <c r="S178" s="137">
        <v>0</v>
      </c>
      <c r="T178" s="138">
        <f t="shared" si="13"/>
        <v>0</v>
      </c>
      <c r="AR178" s="139" t="s">
        <v>166</v>
      </c>
      <c r="AT178" s="139" t="s">
        <v>130</v>
      </c>
      <c r="AU178" s="139" t="s">
        <v>84</v>
      </c>
      <c r="AY178" s="16" t="s">
        <v>129</v>
      </c>
      <c r="BE178" s="140">
        <f t="shared" si="14"/>
        <v>0</v>
      </c>
      <c r="BF178" s="140">
        <f t="shared" si="15"/>
        <v>0</v>
      </c>
      <c r="BG178" s="140">
        <f t="shared" si="16"/>
        <v>0</v>
      </c>
      <c r="BH178" s="140">
        <f t="shared" si="17"/>
        <v>0</v>
      </c>
      <c r="BI178" s="140">
        <f t="shared" si="18"/>
        <v>0</v>
      </c>
      <c r="BJ178" s="16" t="s">
        <v>84</v>
      </c>
      <c r="BK178" s="140">
        <f t="shared" si="19"/>
        <v>0</v>
      </c>
      <c r="BL178" s="16" t="s">
        <v>166</v>
      </c>
      <c r="BM178" s="139" t="s">
        <v>246</v>
      </c>
    </row>
    <row r="179" spans="2:65" s="1" customFormat="1" ht="24.2" customHeight="1">
      <c r="B179" s="126"/>
      <c r="C179" s="127" t="s">
        <v>247</v>
      </c>
      <c r="D179" s="127" t="s">
        <v>130</v>
      </c>
      <c r="E179" s="128" t="s">
        <v>248</v>
      </c>
      <c r="F179" s="129" t="s">
        <v>249</v>
      </c>
      <c r="G179" s="130" t="s">
        <v>165</v>
      </c>
      <c r="H179" s="131">
        <v>40</v>
      </c>
      <c r="I179" s="132"/>
      <c r="J179" s="133">
        <f t="shared" si="10"/>
        <v>0</v>
      </c>
      <c r="K179" s="134"/>
      <c r="L179" s="31"/>
      <c r="M179" s="135" t="s">
        <v>1</v>
      </c>
      <c r="N179" s="136" t="s">
        <v>41</v>
      </c>
      <c r="P179" s="137">
        <f t="shared" si="11"/>
        <v>0</v>
      </c>
      <c r="Q179" s="137">
        <v>0</v>
      </c>
      <c r="R179" s="137">
        <f t="shared" si="12"/>
        <v>0</v>
      </c>
      <c r="S179" s="137">
        <v>0</v>
      </c>
      <c r="T179" s="138">
        <f t="shared" si="13"/>
        <v>0</v>
      </c>
      <c r="AR179" s="139" t="s">
        <v>166</v>
      </c>
      <c r="AT179" s="139" t="s">
        <v>130</v>
      </c>
      <c r="AU179" s="139" t="s">
        <v>84</v>
      </c>
      <c r="AY179" s="16" t="s">
        <v>129</v>
      </c>
      <c r="BE179" s="140">
        <f t="shared" si="14"/>
        <v>0</v>
      </c>
      <c r="BF179" s="140">
        <f t="shared" si="15"/>
        <v>0</v>
      </c>
      <c r="BG179" s="140">
        <f t="shared" si="16"/>
        <v>0</v>
      </c>
      <c r="BH179" s="140">
        <f t="shared" si="17"/>
        <v>0</v>
      </c>
      <c r="BI179" s="140">
        <f t="shared" si="18"/>
        <v>0</v>
      </c>
      <c r="BJ179" s="16" t="s">
        <v>84</v>
      </c>
      <c r="BK179" s="140">
        <f t="shared" si="19"/>
        <v>0</v>
      </c>
      <c r="BL179" s="16" t="s">
        <v>166</v>
      </c>
      <c r="BM179" s="139" t="s">
        <v>250</v>
      </c>
    </row>
    <row r="180" spans="2:65" s="1" customFormat="1" ht="16.5" customHeight="1">
      <c r="B180" s="126"/>
      <c r="C180" s="127" t="s">
        <v>195</v>
      </c>
      <c r="D180" s="127" t="s">
        <v>130</v>
      </c>
      <c r="E180" s="128" t="s">
        <v>251</v>
      </c>
      <c r="F180" s="129" t="s">
        <v>252</v>
      </c>
      <c r="G180" s="130" t="s">
        <v>165</v>
      </c>
      <c r="H180" s="131">
        <v>3400</v>
      </c>
      <c r="I180" s="132"/>
      <c r="J180" s="133">
        <f t="shared" si="10"/>
        <v>0</v>
      </c>
      <c r="K180" s="134"/>
      <c r="L180" s="31"/>
      <c r="M180" s="135" t="s">
        <v>1</v>
      </c>
      <c r="N180" s="136" t="s">
        <v>41</v>
      </c>
      <c r="P180" s="137">
        <f t="shared" si="11"/>
        <v>0</v>
      </c>
      <c r="Q180" s="137">
        <v>0</v>
      </c>
      <c r="R180" s="137">
        <f t="shared" si="12"/>
        <v>0</v>
      </c>
      <c r="S180" s="137">
        <v>0</v>
      </c>
      <c r="T180" s="138">
        <f t="shared" si="13"/>
        <v>0</v>
      </c>
      <c r="AR180" s="139" t="s">
        <v>166</v>
      </c>
      <c r="AT180" s="139" t="s">
        <v>130</v>
      </c>
      <c r="AU180" s="139" t="s">
        <v>84</v>
      </c>
      <c r="AY180" s="16" t="s">
        <v>129</v>
      </c>
      <c r="BE180" s="140">
        <f t="shared" si="14"/>
        <v>0</v>
      </c>
      <c r="BF180" s="140">
        <f t="shared" si="15"/>
        <v>0</v>
      </c>
      <c r="BG180" s="140">
        <f t="shared" si="16"/>
        <v>0</v>
      </c>
      <c r="BH180" s="140">
        <f t="shared" si="17"/>
        <v>0</v>
      </c>
      <c r="BI180" s="140">
        <f t="shared" si="18"/>
        <v>0</v>
      </c>
      <c r="BJ180" s="16" t="s">
        <v>84</v>
      </c>
      <c r="BK180" s="140">
        <f t="shared" si="19"/>
        <v>0</v>
      </c>
      <c r="BL180" s="16" t="s">
        <v>166</v>
      </c>
      <c r="BM180" s="139" t="s">
        <v>253</v>
      </c>
    </row>
    <row r="181" spans="2:65" s="13" customFormat="1" ht="22.5">
      <c r="B181" s="156"/>
      <c r="D181" s="142" t="s">
        <v>135</v>
      </c>
      <c r="E181" s="157" t="s">
        <v>1</v>
      </c>
      <c r="F181" s="158" t="s">
        <v>254</v>
      </c>
      <c r="H181" s="157" t="s">
        <v>1</v>
      </c>
      <c r="I181" s="159"/>
      <c r="L181" s="156"/>
      <c r="M181" s="160"/>
      <c r="T181" s="161"/>
      <c r="AT181" s="157" t="s">
        <v>135</v>
      </c>
      <c r="AU181" s="157" t="s">
        <v>84</v>
      </c>
      <c r="AV181" s="13" t="s">
        <v>84</v>
      </c>
      <c r="AW181" s="13" t="s">
        <v>32</v>
      </c>
      <c r="AX181" s="13" t="s">
        <v>76</v>
      </c>
      <c r="AY181" s="157" t="s">
        <v>129</v>
      </c>
    </row>
    <row r="182" spans="2:65" s="11" customFormat="1" ht="11.25">
      <c r="B182" s="141"/>
      <c r="D182" s="142" t="s">
        <v>135</v>
      </c>
      <c r="E182" s="143" t="s">
        <v>1</v>
      </c>
      <c r="F182" s="144" t="s">
        <v>255</v>
      </c>
      <c r="H182" s="145">
        <v>3400</v>
      </c>
      <c r="I182" s="146"/>
      <c r="L182" s="141"/>
      <c r="M182" s="147"/>
      <c r="T182" s="148"/>
      <c r="AT182" s="143" t="s">
        <v>135</v>
      </c>
      <c r="AU182" s="143" t="s">
        <v>84</v>
      </c>
      <c r="AV182" s="11" t="s">
        <v>86</v>
      </c>
      <c r="AW182" s="11" t="s">
        <v>32</v>
      </c>
      <c r="AX182" s="11" t="s">
        <v>84</v>
      </c>
      <c r="AY182" s="143" t="s">
        <v>129</v>
      </c>
    </row>
    <row r="183" spans="2:65" s="1" customFormat="1" ht="16.5" customHeight="1">
      <c r="B183" s="126"/>
      <c r="C183" s="127" t="s">
        <v>256</v>
      </c>
      <c r="D183" s="127" t="s">
        <v>130</v>
      </c>
      <c r="E183" s="128" t="s">
        <v>257</v>
      </c>
      <c r="F183" s="129" t="s">
        <v>258</v>
      </c>
      <c r="G183" s="130" t="s">
        <v>165</v>
      </c>
      <c r="H183" s="131">
        <v>85</v>
      </c>
      <c r="I183" s="132"/>
      <c r="J183" s="133">
        <f>ROUND(I183*H183,2)</f>
        <v>0</v>
      </c>
      <c r="K183" s="134"/>
      <c r="L183" s="31"/>
      <c r="M183" s="135" t="s">
        <v>1</v>
      </c>
      <c r="N183" s="136" t="s">
        <v>41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166</v>
      </c>
      <c r="AT183" s="139" t="s">
        <v>130</v>
      </c>
      <c r="AU183" s="139" t="s">
        <v>84</v>
      </c>
      <c r="AY183" s="16" t="s">
        <v>129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6" t="s">
        <v>84</v>
      </c>
      <c r="BK183" s="140">
        <f>ROUND(I183*H183,2)</f>
        <v>0</v>
      </c>
      <c r="BL183" s="16" t="s">
        <v>166</v>
      </c>
      <c r="BM183" s="139" t="s">
        <v>259</v>
      </c>
    </row>
    <row r="184" spans="2:65" s="13" customFormat="1" ht="22.5">
      <c r="B184" s="156"/>
      <c r="D184" s="142" t="s">
        <v>135</v>
      </c>
      <c r="E184" s="157" t="s">
        <v>1</v>
      </c>
      <c r="F184" s="158" t="s">
        <v>254</v>
      </c>
      <c r="H184" s="157" t="s">
        <v>1</v>
      </c>
      <c r="I184" s="159"/>
      <c r="L184" s="156"/>
      <c r="M184" s="160"/>
      <c r="T184" s="161"/>
      <c r="AT184" s="157" t="s">
        <v>135</v>
      </c>
      <c r="AU184" s="157" t="s">
        <v>84</v>
      </c>
      <c r="AV184" s="13" t="s">
        <v>84</v>
      </c>
      <c r="AW184" s="13" t="s">
        <v>32</v>
      </c>
      <c r="AX184" s="13" t="s">
        <v>76</v>
      </c>
      <c r="AY184" s="157" t="s">
        <v>129</v>
      </c>
    </row>
    <row r="185" spans="2:65" s="11" customFormat="1" ht="11.25">
      <c r="B185" s="141"/>
      <c r="D185" s="142" t="s">
        <v>135</v>
      </c>
      <c r="E185" s="143" t="s">
        <v>1</v>
      </c>
      <c r="F185" s="144" t="s">
        <v>260</v>
      </c>
      <c r="H185" s="145">
        <v>85</v>
      </c>
      <c r="I185" s="146"/>
      <c r="L185" s="141"/>
      <c r="M185" s="147"/>
      <c r="T185" s="148"/>
      <c r="AT185" s="143" t="s">
        <v>135</v>
      </c>
      <c r="AU185" s="143" t="s">
        <v>84</v>
      </c>
      <c r="AV185" s="11" t="s">
        <v>86</v>
      </c>
      <c r="AW185" s="11" t="s">
        <v>32</v>
      </c>
      <c r="AX185" s="11" t="s">
        <v>84</v>
      </c>
      <c r="AY185" s="143" t="s">
        <v>129</v>
      </c>
    </row>
    <row r="186" spans="2:65" s="1" customFormat="1" ht="16.5" customHeight="1">
      <c r="B186" s="126"/>
      <c r="C186" s="127" t="s">
        <v>198</v>
      </c>
      <c r="D186" s="127" t="s">
        <v>130</v>
      </c>
      <c r="E186" s="128" t="s">
        <v>261</v>
      </c>
      <c r="F186" s="129" t="s">
        <v>262</v>
      </c>
      <c r="G186" s="130" t="s">
        <v>165</v>
      </c>
      <c r="H186" s="131">
        <v>2472</v>
      </c>
      <c r="I186" s="132"/>
      <c r="J186" s="133">
        <f>ROUND(I186*H186,2)</f>
        <v>0</v>
      </c>
      <c r="K186" s="134"/>
      <c r="L186" s="31"/>
      <c r="M186" s="135" t="s">
        <v>1</v>
      </c>
      <c r="N186" s="136" t="s">
        <v>41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166</v>
      </c>
      <c r="AT186" s="139" t="s">
        <v>130</v>
      </c>
      <c r="AU186" s="139" t="s">
        <v>84</v>
      </c>
      <c r="AY186" s="16" t="s">
        <v>129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6" t="s">
        <v>84</v>
      </c>
      <c r="BK186" s="140">
        <f>ROUND(I186*H186,2)</f>
        <v>0</v>
      </c>
      <c r="BL186" s="16" t="s">
        <v>166</v>
      </c>
      <c r="BM186" s="139" t="s">
        <v>263</v>
      </c>
    </row>
    <row r="187" spans="2:65" s="11" customFormat="1" ht="11.25">
      <c r="B187" s="141"/>
      <c r="D187" s="142" t="s">
        <v>135</v>
      </c>
      <c r="E187" s="143" t="s">
        <v>1</v>
      </c>
      <c r="F187" s="144" t="s">
        <v>264</v>
      </c>
      <c r="H187" s="145">
        <v>2472</v>
      </c>
      <c r="I187" s="146"/>
      <c r="L187" s="141"/>
      <c r="M187" s="147"/>
      <c r="T187" s="148"/>
      <c r="AT187" s="143" t="s">
        <v>135</v>
      </c>
      <c r="AU187" s="143" t="s">
        <v>84</v>
      </c>
      <c r="AV187" s="11" t="s">
        <v>86</v>
      </c>
      <c r="AW187" s="11" t="s">
        <v>32</v>
      </c>
      <c r="AX187" s="11" t="s">
        <v>76</v>
      </c>
      <c r="AY187" s="143" t="s">
        <v>129</v>
      </c>
    </row>
    <row r="188" spans="2:65" s="12" customFormat="1" ht="11.25">
      <c r="B188" s="149"/>
      <c r="D188" s="142" t="s">
        <v>135</v>
      </c>
      <c r="E188" s="150" t="s">
        <v>1</v>
      </c>
      <c r="F188" s="151" t="s">
        <v>138</v>
      </c>
      <c r="H188" s="152">
        <v>2472</v>
      </c>
      <c r="I188" s="153"/>
      <c r="L188" s="149"/>
      <c r="M188" s="154"/>
      <c r="T188" s="155"/>
      <c r="AT188" s="150" t="s">
        <v>135</v>
      </c>
      <c r="AU188" s="150" t="s">
        <v>84</v>
      </c>
      <c r="AV188" s="12" t="s">
        <v>134</v>
      </c>
      <c r="AW188" s="12" t="s">
        <v>32</v>
      </c>
      <c r="AX188" s="12" t="s">
        <v>84</v>
      </c>
      <c r="AY188" s="150" t="s">
        <v>129</v>
      </c>
    </row>
    <row r="189" spans="2:65" s="1" customFormat="1" ht="16.5" customHeight="1">
      <c r="B189" s="126"/>
      <c r="C189" s="127" t="s">
        <v>265</v>
      </c>
      <c r="D189" s="127" t="s">
        <v>130</v>
      </c>
      <c r="E189" s="128" t="s">
        <v>266</v>
      </c>
      <c r="F189" s="129" t="s">
        <v>267</v>
      </c>
      <c r="G189" s="130" t="s">
        <v>165</v>
      </c>
      <c r="H189" s="131">
        <v>412</v>
      </c>
      <c r="I189" s="132"/>
      <c r="J189" s="133">
        <f>ROUND(I189*H189,2)</f>
        <v>0</v>
      </c>
      <c r="K189" s="134"/>
      <c r="L189" s="31"/>
      <c r="M189" s="135" t="s">
        <v>1</v>
      </c>
      <c r="N189" s="136" t="s">
        <v>41</v>
      </c>
      <c r="P189" s="137">
        <f>O189*H189</f>
        <v>0</v>
      </c>
      <c r="Q189" s="137">
        <v>0</v>
      </c>
      <c r="R189" s="137">
        <f>Q189*H189</f>
        <v>0</v>
      </c>
      <c r="S189" s="137">
        <v>0</v>
      </c>
      <c r="T189" s="138">
        <f>S189*H189</f>
        <v>0</v>
      </c>
      <c r="AR189" s="139" t="s">
        <v>166</v>
      </c>
      <c r="AT189" s="139" t="s">
        <v>130</v>
      </c>
      <c r="AU189" s="139" t="s">
        <v>84</v>
      </c>
      <c r="AY189" s="16" t="s">
        <v>129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6" t="s">
        <v>84</v>
      </c>
      <c r="BK189" s="140">
        <f>ROUND(I189*H189,2)</f>
        <v>0</v>
      </c>
      <c r="BL189" s="16" t="s">
        <v>166</v>
      </c>
      <c r="BM189" s="139" t="s">
        <v>268</v>
      </c>
    </row>
    <row r="190" spans="2:65" s="11" customFormat="1" ht="11.25">
      <c r="B190" s="141"/>
      <c r="D190" s="142" t="s">
        <v>135</v>
      </c>
      <c r="E190" s="143" t="s">
        <v>1</v>
      </c>
      <c r="F190" s="144" t="s">
        <v>269</v>
      </c>
      <c r="H190" s="145">
        <v>412</v>
      </c>
      <c r="I190" s="146"/>
      <c r="L190" s="141"/>
      <c r="M190" s="147"/>
      <c r="T190" s="148"/>
      <c r="AT190" s="143" t="s">
        <v>135</v>
      </c>
      <c r="AU190" s="143" t="s">
        <v>84</v>
      </c>
      <c r="AV190" s="11" t="s">
        <v>86</v>
      </c>
      <c r="AW190" s="11" t="s">
        <v>32</v>
      </c>
      <c r="AX190" s="11" t="s">
        <v>76</v>
      </c>
      <c r="AY190" s="143" t="s">
        <v>129</v>
      </c>
    </row>
    <row r="191" spans="2:65" s="12" customFormat="1" ht="11.25">
      <c r="B191" s="149"/>
      <c r="D191" s="142" t="s">
        <v>135</v>
      </c>
      <c r="E191" s="150" t="s">
        <v>1</v>
      </c>
      <c r="F191" s="151" t="s">
        <v>138</v>
      </c>
      <c r="H191" s="152">
        <v>412</v>
      </c>
      <c r="I191" s="153"/>
      <c r="L191" s="149"/>
      <c r="M191" s="154"/>
      <c r="T191" s="155"/>
      <c r="AT191" s="150" t="s">
        <v>135</v>
      </c>
      <c r="AU191" s="150" t="s">
        <v>84</v>
      </c>
      <c r="AV191" s="12" t="s">
        <v>134</v>
      </c>
      <c r="AW191" s="12" t="s">
        <v>32</v>
      </c>
      <c r="AX191" s="12" t="s">
        <v>84</v>
      </c>
      <c r="AY191" s="150" t="s">
        <v>129</v>
      </c>
    </row>
    <row r="192" spans="2:65" s="1" customFormat="1" ht="16.5" customHeight="1">
      <c r="B192" s="126"/>
      <c r="C192" s="127" t="s">
        <v>202</v>
      </c>
      <c r="D192" s="127" t="s">
        <v>130</v>
      </c>
      <c r="E192" s="128" t="s">
        <v>270</v>
      </c>
      <c r="F192" s="129" t="s">
        <v>271</v>
      </c>
      <c r="G192" s="130" t="s">
        <v>165</v>
      </c>
      <c r="H192" s="131">
        <v>442.9</v>
      </c>
      <c r="I192" s="132"/>
      <c r="J192" s="133">
        <f>ROUND(I192*H192,2)</f>
        <v>0</v>
      </c>
      <c r="K192" s="134"/>
      <c r="L192" s="31"/>
      <c r="M192" s="135" t="s">
        <v>1</v>
      </c>
      <c r="N192" s="136" t="s">
        <v>41</v>
      </c>
      <c r="P192" s="137">
        <f>O192*H192</f>
        <v>0</v>
      </c>
      <c r="Q192" s="137">
        <v>0</v>
      </c>
      <c r="R192" s="137">
        <f>Q192*H192</f>
        <v>0</v>
      </c>
      <c r="S192" s="137">
        <v>0</v>
      </c>
      <c r="T192" s="138">
        <f>S192*H192</f>
        <v>0</v>
      </c>
      <c r="AR192" s="139" t="s">
        <v>166</v>
      </c>
      <c r="AT192" s="139" t="s">
        <v>130</v>
      </c>
      <c r="AU192" s="139" t="s">
        <v>84</v>
      </c>
      <c r="AY192" s="16" t="s">
        <v>129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6" t="s">
        <v>84</v>
      </c>
      <c r="BK192" s="140">
        <f>ROUND(I192*H192,2)</f>
        <v>0</v>
      </c>
      <c r="BL192" s="16" t="s">
        <v>166</v>
      </c>
      <c r="BM192" s="139" t="s">
        <v>272</v>
      </c>
    </row>
    <row r="193" spans="2:65" s="11" customFormat="1" ht="11.25">
      <c r="B193" s="141"/>
      <c r="D193" s="142" t="s">
        <v>135</v>
      </c>
      <c r="E193" s="143" t="s">
        <v>1</v>
      </c>
      <c r="F193" s="144" t="s">
        <v>273</v>
      </c>
      <c r="H193" s="145">
        <v>442.9</v>
      </c>
      <c r="I193" s="146"/>
      <c r="L193" s="141"/>
      <c r="M193" s="147"/>
      <c r="T193" s="148"/>
      <c r="AT193" s="143" t="s">
        <v>135</v>
      </c>
      <c r="AU193" s="143" t="s">
        <v>84</v>
      </c>
      <c r="AV193" s="11" t="s">
        <v>86</v>
      </c>
      <c r="AW193" s="11" t="s">
        <v>32</v>
      </c>
      <c r="AX193" s="11" t="s">
        <v>76</v>
      </c>
      <c r="AY193" s="143" t="s">
        <v>129</v>
      </c>
    </row>
    <row r="194" spans="2:65" s="12" customFormat="1" ht="11.25">
      <c r="B194" s="149"/>
      <c r="D194" s="142" t="s">
        <v>135</v>
      </c>
      <c r="E194" s="150" t="s">
        <v>1</v>
      </c>
      <c r="F194" s="151" t="s">
        <v>138</v>
      </c>
      <c r="H194" s="152">
        <v>442.9</v>
      </c>
      <c r="I194" s="153"/>
      <c r="L194" s="149"/>
      <c r="M194" s="154"/>
      <c r="T194" s="155"/>
      <c r="AT194" s="150" t="s">
        <v>135</v>
      </c>
      <c r="AU194" s="150" t="s">
        <v>84</v>
      </c>
      <c r="AV194" s="12" t="s">
        <v>134</v>
      </c>
      <c r="AW194" s="12" t="s">
        <v>32</v>
      </c>
      <c r="AX194" s="12" t="s">
        <v>84</v>
      </c>
      <c r="AY194" s="150" t="s">
        <v>129</v>
      </c>
    </row>
    <row r="195" spans="2:65" s="1" customFormat="1" ht="16.5" customHeight="1">
      <c r="B195" s="126"/>
      <c r="C195" s="127" t="s">
        <v>274</v>
      </c>
      <c r="D195" s="127" t="s">
        <v>130</v>
      </c>
      <c r="E195" s="128" t="s">
        <v>275</v>
      </c>
      <c r="F195" s="129" t="s">
        <v>276</v>
      </c>
      <c r="G195" s="130" t="s">
        <v>165</v>
      </c>
      <c r="H195" s="131">
        <v>175.1</v>
      </c>
      <c r="I195" s="132"/>
      <c r="J195" s="133">
        <f>ROUND(I195*H195,2)</f>
        <v>0</v>
      </c>
      <c r="K195" s="134"/>
      <c r="L195" s="31"/>
      <c r="M195" s="135" t="s">
        <v>1</v>
      </c>
      <c r="N195" s="136" t="s">
        <v>41</v>
      </c>
      <c r="P195" s="137">
        <f>O195*H195</f>
        <v>0</v>
      </c>
      <c r="Q195" s="137">
        <v>0</v>
      </c>
      <c r="R195" s="137">
        <f>Q195*H195</f>
        <v>0</v>
      </c>
      <c r="S195" s="137">
        <v>0</v>
      </c>
      <c r="T195" s="138">
        <f>S195*H195</f>
        <v>0</v>
      </c>
      <c r="AR195" s="139" t="s">
        <v>166</v>
      </c>
      <c r="AT195" s="139" t="s">
        <v>130</v>
      </c>
      <c r="AU195" s="139" t="s">
        <v>84</v>
      </c>
      <c r="AY195" s="16" t="s">
        <v>129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6" t="s">
        <v>84</v>
      </c>
      <c r="BK195" s="140">
        <f>ROUND(I195*H195,2)</f>
        <v>0</v>
      </c>
      <c r="BL195" s="16" t="s">
        <v>166</v>
      </c>
      <c r="BM195" s="139" t="s">
        <v>277</v>
      </c>
    </row>
    <row r="196" spans="2:65" s="11" customFormat="1" ht="11.25">
      <c r="B196" s="141"/>
      <c r="D196" s="142" t="s">
        <v>135</v>
      </c>
      <c r="E196" s="143" t="s">
        <v>1</v>
      </c>
      <c r="F196" s="144" t="s">
        <v>278</v>
      </c>
      <c r="H196" s="145">
        <v>175.1</v>
      </c>
      <c r="I196" s="146"/>
      <c r="L196" s="141"/>
      <c r="M196" s="147"/>
      <c r="T196" s="148"/>
      <c r="AT196" s="143" t="s">
        <v>135</v>
      </c>
      <c r="AU196" s="143" t="s">
        <v>84</v>
      </c>
      <c r="AV196" s="11" t="s">
        <v>86</v>
      </c>
      <c r="AW196" s="11" t="s">
        <v>32</v>
      </c>
      <c r="AX196" s="11" t="s">
        <v>76</v>
      </c>
      <c r="AY196" s="143" t="s">
        <v>129</v>
      </c>
    </row>
    <row r="197" spans="2:65" s="12" customFormat="1" ht="11.25">
      <c r="B197" s="149"/>
      <c r="D197" s="142" t="s">
        <v>135</v>
      </c>
      <c r="E197" s="150" t="s">
        <v>1</v>
      </c>
      <c r="F197" s="151" t="s">
        <v>138</v>
      </c>
      <c r="H197" s="152">
        <v>175.1</v>
      </c>
      <c r="I197" s="153"/>
      <c r="L197" s="149"/>
      <c r="M197" s="154"/>
      <c r="T197" s="155"/>
      <c r="AT197" s="150" t="s">
        <v>135</v>
      </c>
      <c r="AU197" s="150" t="s">
        <v>84</v>
      </c>
      <c r="AV197" s="12" t="s">
        <v>134</v>
      </c>
      <c r="AW197" s="12" t="s">
        <v>32</v>
      </c>
      <c r="AX197" s="12" t="s">
        <v>84</v>
      </c>
      <c r="AY197" s="150" t="s">
        <v>129</v>
      </c>
    </row>
    <row r="198" spans="2:65" s="1" customFormat="1" ht="21.75" customHeight="1">
      <c r="B198" s="126"/>
      <c r="C198" s="127" t="s">
        <v>208</v>
      </c>
      <c r="D198" s="127" t="s">
        <v>130</v>
      </c>
      <c r="E198" s="128" t="s">
        <v>279</v>
      </c>
      <c r="F198" s="129" t="s">
        <v>280</v>
      </c>
      <c r="G198" s="130" t="s">
        <v>165</v>
      </c>
      <c r="H198" s="131">
        <v>25.75</v>
      </c>
      <c r="I198" s="132"/>
      <c r="J198" s="133">
        <f>ROUND(I198*H198,2)</f>
        <v>0</v>
      </c>
      <c r="K198" s="134"/>
      <c r="L198" s="31"/>
      <c r="M198" s="135" t="s">
        <v>1</v>
      </c>
      <c r="N198" s="136" t="s">
        <v>41</v>
      </c>
      <c r="P198" s="137">
        <f>O198*H198</f>
        <v>0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AR198" s="139" t="s">
        <v>166</v>
      </c>
      <c r="AT198" s="139" t="s">
        <v>130</v>
      </c>
      <c r="AU198" s="139" t="s">
        <v>84</v>
      </c>
      <c r="AY198" s="16" t="s">
        <v>129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6" t="s">
        <v>84</v>
      </c>
      <c r="BK198" s="140">
        <f>ROUND(I198*H198,2)</f>
        <v>0</v>
      </c>
      <c r="BL198" s="16" t="s">
        <v>166</v>
      </c>
      <c r="BM198" s="139" t="s">
        <v>281</v>
      </c>
    </row>
    <row r="199" spans="2:65" s="11" customFormat="1" ht="11.25">
      <c r="B199" s="141"/>
      <c r="D199" s="142" t="s">
        <v>135</v>
      </c>
      <c r="E199" s="143" t="s">
        <v>1</v>
      </c>
      <c r="F199" s="144" t="s">
        <v>282</v>
      </c>
      <c r="H199" s="145">
        <v>25.75</v>
      </c>
      <c r="I199" s="146"/>
      <c r="L199" s="141"/>
      <c r="M199" s="147"/>
      <c r="T199" s="148"/>
      <c r="AT199" s="143" t="s">
        <v>135</v>
      </c>
      <c r="AU199" s="143" t="s">
        <v>84</v>
      </c>
      <c r="AV199" s="11" t="s">
        <v>86</v>
      </c>
      <c r="AW199" s="11" t="s">
        <v>32</v>
      </c>
      <c r="AX199" s="11" t="s">
        <v>76</v>
      </c>
      <c r="AY199" s="143" t="s">
        <v>129</v>
      </c>
    </row>
    <row r="200" spans="2:65" s="12" customFormat="1" ht="11.25">
      <c r="B200" s="149"/>
      <c r="D200" s="142" t="s">
        <v>135</v>
      </c>
      <c r="E200" s="150" t="s">
        <v>1</v>
      </c>
      <c r="F200" s="151" t="s">
        <v>138</v>
      </c>
      <c r="H200" s="152">
        <v>25.75</v>
      </c>
      <c r="I200" s="153"/>
      <c r="L200" s="149"/>
      <c r="M200" s="154"/>
      <c r="T200" s="155"/>
      <c r="AT200" s="150" t="s">
        <v>135</v>
      </c>
      <c r="AU200" s="150" t="s">
        <v>84</v>
      </c>
      <c r="AV200" s="12" t="s">
        <v>134</v>
      </c>
      <c r="AW200" s="12" t="s">
        <v>32</v>
      </c>
      <c r="AX200" s="12" t="s">
        <v>84</v>
      </c>
      <c r="AY200" s="150" t="s">
        <v>129</v>
      </c>
    </row>
    <row r="201" spans="2:65" s="1" customFormat="1" ht="21.75" customHeight="1">
      <c r="B201" s="126"/>
      <c r="C201" s="127" t="s">
        <v>283</v>
      </c>
      <c r="D201" s="127" t="s">
        <v>130</v>
      </c>
      <c r="E201" s="128" t="s">
        <v>284</v>
      </c>
      <c r="F201" s="129" t="s">
        <v>285</v>
      </c>
      <c r="G201" s="130" t="s">
        <v>165</v>
      </c>
      <c r="H201" s="131">
        <v>20.6</v>
      </c>
      <c r="I201" s="132"/>
      <c r="J201" s="133">
        <f>ROUND(I201*H201,2)</f>
        <v>0</v>
      </c>
      <c r="K201" s="134"/>
      <c r="L201" s="31"/>
      <c r="M201" s="135" t="s">
        <v>1</v>
      </c>
      <c r="N201" s="136" t="s">
        <v>41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166</v>
      </c>
      <c r="AT201" s="139" t="s">
        <v>130</v>
      </c>
      <c r="AU201" s="139" t="s">
        <v>84</v>
      </c>
      <c r="AY201" s="16" t="s">
        <v>129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6" t="s">
        <v>84</v>
      </c>
      <c r="BK201" s="140">
        <f>ROUND(I201*H201,2)</f>
        <v>0</v>
      </c>
      <c r="BL201" s="16" t="s">
        <v>166</v>
      </c>
      <c r="BM201" s="139" t="s">
        <v>286</v>
      </c>
    </row>
    <row r="202" spans="2:65" s="11" customFormat="1" ht="11.25">
      <c r="B202" s="141"/>
      <c r="D202" s="142" t="s">
        <v>135</v>
      </c>
      <c r="E202" s="143" t="s">
        <v>1</v>
      </c>
      <c r="F202" s="144" t="s">
        <v>287</v>
      </c>
      <c r="H202" s="145">
        <v>20.6</v>
      </c>
      <c r="I202" s="146"/>
      <c r="L202" s="141"/>
      <c r="M202" s="147"/>
      <c r="T202" s="148"/>
      <c r="AT202" s="143" t="s">
        <v>135</v>
      </c>
      <c r="AU202" s="143" t="s">
        <v>84</v>
      </c>
      <c r="AV202" s="11" t="s">
        <v>86</v>
      </c>
      <c r="AW202" s="11" t="s">
        <v>32</v>
      </c>
      <c r="AX202" s="11" t="s">
        <v>76</v>
      </c>
      <c r="AY202" s="143" t="s">
        <v>129</v>
      </c>
    </row>
    <row r="203" spans="2:65" s="12" customFormat="1" ht="11.25">
      <c r="B203" s="149"/>
      <c r="D203" s="142" t="s">
        <v>135</v>
      </c>
      <c r="E203" s="150" t="s">
        <v>1</v>
      </c>
      <c r="F203" s="151" t="s">
        <v>138</v>
      </c>
      <c r="H203" s="152">
        <v>20.6</v>
      </c>
      <c r="I203" s="153"/>
      <c r="L203" s="149"/>
      <c r="M203" s="154"/>
      <c r="T203" s="155"/>
      <c r="AT203" s="150" t="s">
        <v>135</v>
      </c>
      <c r="AU203" s="150" t="s">
        <v>84</v>
      </c>
      <c r="AV203" s="12" t="s">
        <v>134</v>
      </c>
      <c r="AW203" s="12" t="s">
        <v>32</v>
      </c>
      <c r="AX203" s="12" t="s">
        <v>84</v>
      </c>
      <c r="AY203" s="150" t="s">
        <v>129</v>
      </c>
    </row>
    <row r="204" spans="2:65" s="1" customFormat="1" ht="21.75" customHeight="1">
      <c r="B204" s="126"/>
      <c r="C204" s="127" t="s">
        <v>215</v>
      </c>
      <c r="D204" s="127" t="s">
        <v>130</v>
      </c>
      <c r="E204" s="128" t="s">
        <v>288</v>
      </c>
      <c r="F204" s="129" t="s">
        <v>289</v>
      </c>
      <c r="G204" s="130" t="s">
        <v>165</v>
      </c>
      <c r="H204" s="131">
        <v>41.2</v>
      </c>
      <c r="I204" s="132"/>
      <c r="J204" s="133">
        <f>ROUND(I204*H204,2)</f>
        <v>0</v>
      </c>
      <c r="K204" s="134"/>
      <c r="L204" s="31"/>
      <c r="M204" s="135" t="s">
        <v>1</v>
      </c>
      <c r="N204" s="136" t="s">
        <v>41</v>
      </c>
      <c r="P204" s="137">
        <f>O204*H204</f>
        <v>0</v>
      </c>
      <c r="Q204" s="137">
        <v>0</v>
      </c>
      <c r="R204" s="137">
        <f>Q204*H204</f>
        <v>0</v>
      </c>
      <c r="S204" s="137">
        <v>0</v>
      </c>
      <c r="T204" s="138">
        <f>S204*H204</f>
        <v>0</v>
      </c>
      <c r="AR204" s="139" t="s">
        <v>166</v>
      </c>
      <c r="AT204" s="139" t="s">
        <v>130</v>
      </c>
      <c r="AU204" s="139" t="s">
        <v>84</v>
      </c>
      <c r="AY204" s="16" t="s">
        <v>129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6" t="s">
        <v>84</v>
      </c>
      <c r="BK204" s="140">
        <f>ROUND(I204*H204,2)</f>
        <v>0</v>
      </c>
      <c r="BL204" s="16" t="s">
        <v>166</v>
      </c>
      <c r="BM204" s="139" t="s">
        <v>290</v>
      </c>
    </row>
    <row r="205" spans="2:65" s="11" customFormat="1" ht="11.25">
      <c r="B205" s="141"/>
      <c r="D205" s="142" t="s">
        <v>135</v>
      </c>
      <c r="E205" s="143" t="s">
        <v>1</v>
      </c>
      <c r="F205" s="144" t="s">
        <v>291</v>
      </c>
      <c r="H205" s="145">
        <v>41.2</v>
      </c>
      <c r="I205" s="146"/>
      <c r="L205" s="141"/>
      <c r="M205" s="147"/>
      <c r="T205" s="148"/>
      <c r="AT205" s="143" t="s">
        <v>135</v>
      </c>
      <c r="AU205" s="143" t="s">
        <v>84</v>
      </c>
      <c r="AV205" s="11" t="s">
        <v>86</v>
      </c>
      <c r="AW205" s="11" t="s">
        <v>32</v>
      </c>
      <c r="AX205" s="11" t="s">
        <v>76</v>
      </c>
      <c r="AY205" s="143" t="s">
        <v>129</v>
      </c>
    </row>
    <row r="206" spans="2:65" s="12" customFormat="1" ht="11.25">
      <c r="B206" s="149"/>
      <c r="D206" s="142" t="s">
        <v>135</v>
      </c>
      <c r="E206" s="150" t="s">
        <v>1</v>
      </c>
      <c r="F206" s="151" t="s">
        <v>138</v>
      </c>
      <c r="H206" s="152">
        <v>41.2</v>
      </c>
      <c r="I206" s="153"/>
      <c r="L206" s="149"/>
      <c r="M206" s="154"/>
      <c r="T206" s="155"/>
      <c r="AT206" s="150" t="s">
        <v>135</v>
      </c>
      <c r="AU206" s="150" t="s">
        <v>84</v>
      </c>
      <c r="AV206" s="12" t="s">
        <v>134</v>
      </c>
      <c r="AW206" s="12" t="s">
        <v>32</v>
      </c>
      <c r="AX206" s="12" t="s">
        <v>84</v>
      </c>
      <c r="AY206" s="150" t="s">
        <v>129</v>
      </c>
    </row>
    <row r="207" spans="2:65" s="1" customFormat="1" ht="21.75" customHeight="1">
      <c r="B207" s="126"/>
      <c r="C207" s="127" t="s">
        <v>292</v>
      </c>
      <c r="D207" s="127" t="s">
        <v>130</v>
      </c>
      <c r="E207" s="128" t="s">
        <v>293</v>
      </c>
      <c r="F207" s="129" t="s">
        <v>294</v>
      </c>
      <c r="G207" s="130" t="s">
        <v>201</v>
      </c>
      <c r="H207" s="162"/>
      <c r="I207" s="132"/>
      <c r="J207" s="133">
        <f>ROUND(I207*H207,2)</f>
        <v>0</v>
      </c>
      <c r="K207" s="134"/>
      <c r="L207" s="31"/>
      <c r="M207" s="135" t="s">
        <v>1</v>
      </c>
      <c r="N207" s="136" t="s">
        <v>41</v>
      </c>
      <c r="P207" s="137">
        <f>O207*H207</f>
        <v>0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AR207" s="139" t="s">
        <v>166</v>
      </c>
      <c r="AT207" s="139" t="s">
        <v>130</v>
      </c>
      <c r="AU207" s="139" t="s">
        <v>84</v>
      </c>
      <c r="AY207" s="16" t="s">
        <v>129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6" t="s">
        <v>84</v>
      </c>
      <c r="BK207" s="140">
        <f>ROUND(I207*H207,2)</f>
        <v>0</v>
      </c>
      <c r="BL207" s="16" t="s">
        <v>166</v>
      </c>
      <c r="BM207" s="139" t="s">
        <v>295</v>
      </c>
    </row>
    <row r="208" spans="2:65" s="10" customFormat="1" ht="25.9" customHeight="1">
      <c r="B208" s="116"/>
      <c r="D208" s="117" t="s">
        <v>75</v>
      </c>
      <c r="E208" s="118" t="s">
        <v>296</v>
      </c>
      <c r="F208" s="118" t="s">
        <v>297</v>
      </c>
      <c r="I208" s="119"/>
      <c r="J208" s="120">
        <f>BK208</f>
        <v>0</v>
      </c>
      <c r="L208" s="116"/>
      <c r="M208" s="121"/>
      <c r="P208" s="122">
        <f>SUM(P209:P240)</f>
        <v>0</v>
      </c>
      <c r="R208" s="122">
        <f>SUM(R209:R240)</f>
        <v>0</v>
      </c>
      <c r="T208" s="123">
        <f>SUM(T209:T240)</f>
        <v>0</v>
      </c>
      <c r="AR208" s="117" t="s">
        <v>86</v>
      </c>
      <c r="AT208" s="124" t="s">
        <v>75</v>
      </c>
      <c r="AU208" s="124" t="s">
        <v>76</v>
      </c>
      <c r="AY208" s="117" t="s">
        <v>129</v>
      </c>
      <c r="BK208" s="125">
        <f>SUM(BK209:BK240)</f>
        <v>0</v>
      </c>
    </row>
    <row r="209" spans="2:65" s="1" customFormat="1" ht="16.5" customHeight="1">
      <c r="B209" s="126"/>
      <c r="C209" s="127" t="s">
        <v>221</v>
      </c>
      <c r="D209" s="127" t="s">
        <v>130</v>
      </c>
      <c r="E209" s="128" t="s">
        <v>298</v>
      </c>
      <c r="F209" s="129" t="s">
        <v>299</v>
      </c>
      <c r="G209" s="130" t="s">
        <v>133</v>
      </c>
      <c r="H209" s="131">
        <v>1</v>
      </c>
      <c r="I209" s="132"/>
      <c r="J209" s="133">
        <f t="shared" ref="J209:J223" si="20">ROUND(I209*H209,2)</f>
        <v>0</v>
      </c>
      <c r="K209" s="134"/>
      <c r="L209" s="31"/>
      <c r="M209" s="135" t="s">
        <v>1</v>
      </c>
      <c r="N209" s="136" t="s">
        <v>41</v>
      </c>
      <c r="P209" s="137">
        <f t="shared" ref="P209:P223" si="21">O209*H209</f>
        <v>0</v>
      </c>
      <c r="Q209" s="137">
        <v>0</v>
      </c>
      <c r="R209" s="137">
        <f t="shared" ref="R209:R223" si="22">Q209*H209</f>
        <v>0</v>
      </c>
      <c r="S209" s="137">
        <v>0</v>
      </c>
      <c r="T209" s="138">
        <f t="shared" ref="T209:T223" si="23">S209*H209</f>
        <v>0</v>
      </c>
      <c r="AR209" s="139" t="s">
        <v>166</v>
      </c>
      <c r="AT209" s="139" t="s">
        <v>130</v>
      </c>
      <c r="AU209" s="139" t="s">
        <v>84</v>
      </c>
      <c r="AY209" s="16" t="s">
        <v>129</v>
      </c>
      <c r="BE209" s="140">
        <f t="shared" ref="BE209:BE223" si="24">IF(N209="základní",J209,0)</f>
        <v>0</v>
      </c>
      <c r="BF209" s="140">
        <f t="shared" ref="BF209:BF223" si="25">IF(N209="snížená",J209,0)</f>
        <v>0</v>
      </c>
      <c r="BG209" s="140">
        <f t="shared" ref="BG209:BG223" si="26">IF(N209="zákl. přenesená",J209,0)</f>
        <v>0</v>
      </c>
      <c r="BH209" s="140">
        <f t="shared" ref="BH209:BH223" si="27">IF(N209="sníž. přenesená",J209,0)</f>
        <v>0</v>
      </c>
      <c r="BI209" s="140">
        <f t="shared" ref="BI209:BI223" si="28">IF(N209="nulová",J209,0)</f>
        <v>0</v>
      </c>
      <c r="BJ209" s="16" t="s">
        <v>84</v>
      </c>
      <c r="BK209" s="140">
        <f t="shared" ref="BK209:BK223" si="29">ROUND(I209*H209,2)</f>
        <v>0</v>
      </c>
      <c r="BL209" s="16" t="s">
        <v>166</v>
      </c>
      <c r="BM209" s="139" t="s">
        <v>300</v>
      </c>
    </row>
    <row r="210" spans="2:65" s="1" customFormat="1" ht="16.5" customHeight="1">
      <c r="B210" s="126"/>
      <c r="C210" s="127" t="s">
        <v>301</v>
      </c>
      <c r="D210" s="127" t="s">
        <v>130</v>
      </c>
      <c r="E210" s="128" t="s">
        <v>302</v>
      </c>
      <c r="F210" s="129" t="s">
        <v>303</v>
      </c>
      <c r="G210" s="130" t="s">
        <v>133</v>
      </c>
      <c r="H210" s="131">
        <v>2</v>
      </c>
      <c r="I210" s="132"/>
      <c r="J210" s="133">
        <f t="shared" si="20"/>
        <v>0</v>
      </c>
      <c r="K210" s="134"/>
      <c r="L210" s="31"/>
      <c r="M210" s="135" t="s">
        <v>1</v>
      </c>
      <c r="N210" s="136" t="s">
        <v>41</v>
      </c>
      <c r="P210" s="137">
        <f t="shared" si="21"/>
        <v>0</v>
      </c>
      <c r="Q210" s="137">
        <v>0</v>
      </c>
      <c r="R210" s="137">
        <f t="shared" si="22"/>
        <v>0</v>
      </c>
      <c r="S210" s="137">
        <v>0</v>
      </c>
      <c r="T210" s="138">
        <f t="shared" si="23"/>
        <v>0</v>
      </c>
      <c r="AR210" s="139" t="s">
        <v>166</v>
      </c>
      <c r="AT210" s="139" t="s">
        <v>130</v>
      </c>
      <c r="AU210" s="139" t="s">
        <v>84</v>
      </c>
      <c r="AY210" s="16" t="s">
        <v>129</v>
      </c>
      <c r="BE210" s="140">
        <f t="shared" si="24"/>
        <v>0</v>
      </c>
      <c r="BF210" s="140">
        <f t="shared" si="25"/>
        <v>0</v>
      </c>
      <c r="BG210" s="140">
        <f t="shared" si="26"/>
        <v>0</v>
      </c>
      <c r="BH210" s="140">
        <f t="shared" si="27"/>
        <v>0</v>
      </c>
      <c r="BI210" s="140">
        <f t="shared" si="28"/>
        <v>0</v>
      </c>
      <c r="BJ210" s="16" t="s">
        <v>84</v>
      </c>
      <c r="BK210" s="140">
        <f t="shared" si="29"/>
        <v>0</v>
      </c>
      <c r="BL210" s="16" t="s">
        <v>166</v>
      </c>
      <c r="BM210" s="139" t="s">
        <v>304</v>
      </c>
    </row>
    <row r="211" spans="2:65" s="1" customFormat="1" ht="16.5" customHeight="1">
      <c r="B211" s="126"/>
      <c r="C211" s="127" t="s">
        <v>224</v>
      </c>
      <c r="D211" s="127" t="s">
        <v>130</v>
      </c>
      <c r="E211" s="128" t="s">
        <v>305</v>
      </c>
      <c r="F211" s="129" t="s">
        <v>306</v>
      </c>
      <c r="G211" s="130" t="s">
        <v>133</v>
      </c>
      <c r="H211" s="131">
        <v>416</v>
      </c>
      <c r="I211" s="132"/>
      <c r="J211" s="133">
        <f t="shared" si="20"/>
        <v>0</v>
      </c>
      <c r="K211" s="134"/>
      <c r="L211" s="31"/>
      <c r="M211" s="135" t="s">
        <v>1</v>
      </c>
      <c r="N211" s="136" t="s">
        <v>41</v>
      </c>
      <c r="P211" s="137">
        <f t="shared" si="21"/>
        <v>0</v>
      </c>
      <c r="Q211" s="137">
        <v>0</v>
      </c>
      <c r="R211" s="137">
        <f t="shared" si="22"/>
        <v>0</v>
      </c>
      <c r="S211" s="137">
        <v>0</v>
      </c>
      <c r="T211" s="138">
        <f t="shared" si="23"/>
        <v>0</v>
      </c>
      <c r="AR211" s="139" t="s">
        <v>166</v>
      </c>
      <c r="AT211" s="139" t="s">
        <v>130</v>
      </c>
      <c r="AU211" s="139" t="s">
        <v>84</v>
      </c>
      <c r="AY211" s="16" t="s">
        <v>129</v>
      </c>
      <c r="BE211" s="140">
        <f t="shared" si="24"/>
        <v>0</v>
      </c>
      <c r="BF211" s="140">
        <f t="shared" si="25"/>
        <v>0</v>
      </c>
      <c r="BG211" s="140">
        <f t="shared" si="26"/>
        <v>0</v>
      </c>
      <c r="BH211" s="140">
        <f t="shared" si="27"/>
        <v>0</v>
      </c>
      <c r="BI211" s="140">
        <f t="shared" si="28"/>
        <v>0</v>
      </c>
      <c r="BJ211" s="16" t="s">
        <v>84</v>
      </c>
      <c r="BK211" s="140">
        <f t="shared" si="29"/>
        <v>0</v>
      </c>
      <c r="BL211" s="16" t="s">
        <v>166</v>
      </c>
      <c r="BM211" s="139" t="s">
        <v>307</v>
      </c>
    </row>
    <row r="212" spans="2:65" s="1" customFormat="1" ht="16.5" customHeight="1">
      <c r="B212" s="126"/>
      <c r="C212" s="127" t="s">
        <v>308</v>
      </c>
      <c r="D212" s="127" t="s">
        <v>130</v>
      </c>
      <c r="E212" s="128" t="s">
        <v>309</v>
      </c>
      <c r="F212" s="129" t="s">
        <v>310</v>
      </c>
      <c r="G212" s="130" t="s">
        <v>133</v>
      </c>
      <c r="H212" s="131">
        <v>80</v>
      </c>
      <c r="I212" s="132"/>
      <c r="J212" s="133">
        <f t="shared" si="20"/>
        <v>0</v>
      </c>
      <c r="K212" s="134"/>
      <c r="L212" s="31"/>
      <c r="M212" s="135" t="s">
        <v>1</v>
      </c>
      <c r="N212" s="136" t="s">
        <v>41</v>
      </c>
      <c r="P212" s="137">
        <f t="shared" si="21"/>
        <v>0</v>
      </c>
      <c r="Q212" s="137">
        <v>0</v>
      </c>
      <c r="R212" s="137">
        <f t="shared" si="22"/>
        <v>0</v>
      </c>
      <c r="S212" s="137">
        <v>0</v>
      </c>
      <c r="T212" s="138">
        <f t="shared" si="23"/>
        <v>0</v>
      </c>
      <c r="AR212" s="139" t="s">
        <v>166</v>
      </c>
      <c r="AT212" s="139" t="s">
        <v>130</v>
      </c>
      <c r="AU212" s="139" t="s">
        <v>84</v>
      </c>
      <c r="AY212" s="16" t="s">
        <v>129</v>
      </c>
      <c r="BE212" s="140">
        <f t="shared" si="24"/>
        <v>0</v>
      </c>
      <c r="BF212" s="140">
        <f t="shared" si="25"/>
        <v>0</v>
      </c>
      <c r="BG212" s="140">
        <f t="shared" si="26"/>
        <v>0</v>
      </c>
      <c r="BH212" s="140">
        <f t="shared" si="27"/>
        <v>0</v>
      </c>
      <c r="BI212" s="140">
        <f t="shared" si="28"/>
        <v>0</v>
      </c>
      <c r="BJ212" s="16" t="s">
        <v>84</v>
      </c>
      <c r="BK212" s="140">
        <f t="shared" si="29"/>
        <v>0</v>
      </c>
      <c r="BL212" s="16" t="s">
        <v>166</v>
      </c>
      <c r="BM212" s="139" t="s">
        <v>311</v>
      </c>
    </row>
    <row r="213" spans="2:65" s="1" customFormat="1" ht="16.5" customHeight="1">
      <c r="B213" s="126"/>
      <c r="C213" s="127" t="s">
        <v>229</v>
      </c>
      <c r="D213" s="127" t="s">
        <v>130</v>
      </c>
      <c r="E213" s="128" t="s">
        <v>312</v>
      </c>
      <c r="F213" s="129" t="s">
        <v>313</v>
      </c>
      <c r="G213" s="130" t="s">
        <v>133</v>
      </c>
      <c r="H213" s="131">
        <v>4</v>
      </c>
      <c r="I213" s="132"/>
      <c r="J213" s="133">
        <f t="shared" si="20"/>
        <v>0</v>
      </c>
      <c r="K213" s="134"/>
      <c r="L213" s="31"/>
      <c r="M213" s="135" t="s">
        <v>1</v>
      </c>
      <c r="N213" s="136" t="s">
        <v>41</v>
      </c>
      <c r="P213" s="137">
        <f t="shared" si="21"/>
        <v>0</v>
      </c>
      <c r="Q213" s="137">
        <v>0</v>
      </c>
      <c r="R213" s="137">
        <f t="shared" si="22"/>
        <v>0</v>
      </c>
      <c r="S213" s="137">
        <v>0</v>
      </c>
      <c r="T213" s="138">
        <f t="shared" si="23"/>
        <v>0</v>
      </c>
      <c r="AR213" s="139" t="s">
        <v>166</v>
      </c>
      <c r="AT213" s="139" t="s">
        <v>130</v>
      </c>
      <c r="AU213" s="139" t="s">
        <v>84</v>
      </c>
      <c r="AY213" s="16" t="s">
        <v>129</v>
      </c>
      <c r="BE213" s="140">
        <f t="shared" si="24"/>
        <v>0</v>
      </c>
      <c r="BF213" s="140">
        <f t="shared" si="25"/>
        <v>0</v>
      </c>
      <c r="BG213" s="140">
        <f t="shared" si="26"/>
        <v>0</v>
      </c>
      <c r="BH213" s="140">
        <f t="shared" si="27"/>
        <v>0</v>
      </c>
      <c r="BI213" s="140">
        <f t="shared" si="28"/>
        <v>0</v>
      </c>
      <c r="BJ213" s="16" t="s">
        <v>84</v>
      </c>
      <c r="BK213" s="140">
        <f t="shared" si="29"/>
        <v>0</v>
      </c>
      <c r="BL213" s="16" t="s">
        <v>166</v>
      </c>
      <c r="BM213" s="139" t="s">
        <v>314</v>
      </c>
    </row>
    <row r="214" spans="2:65" s="1" customFormat="1" ht="16.5" customHeight="1">
      <c r="B214" s="126"/>
      <c r="C214" s="127" t="s">
        <v>315</v>
      </c>
      <c r="D214" s="127" t="s">
        <v>130</v>
      </c>
      <c r="E214" s="128" t="s">
        <v>316</v>
      </c>
      <c r="F214" s="129" t="s">
        <v>317</v>
      </c>
      <c r="G214" s="130" t="s">
        <v>133</v>
      </c>
      <c r="H214" s="131">
        <v>4</v>
      </c>
      <c r="I214" s="132"/>
      <c r="J214" s="133">
        <f t="shared" si="20"/>
        <v>0</v>
      </c>
      <c r="K214" s="134"/>
      <c r="L214" s="31"/>
      <c r="M214" s="135" t="s">
        <v>1</v>
      </c>
      <c r="N214" s="136" t="s">
        <v>41</v>
      </c>
      <c r="P214" s="137">
        <f t="shared" si="21"/>
        <v>0</v>
      </c>
      <c r="Q214" s="137">
        <v>0</v>
      </c>
      <c r="R214" s="137">
        <f t="shared" si="22"/>
        <v>0</v>
      </c>
      <c r="S214" s="137">
        <v>0</v>
      </c>
      <c r="T214" s="138">
        <f t="shared" si="23"/>
        <v>0</v>
      </c>
      <c r="AR214" s="139" t="s">
        <v>166</v>
      </c>
      <c r="AT214" s="139" t="s">
        <v>130</v>
      </c>
      <c r="AU214" s="139" t="s">
        <v>84</v>
      </c>
      <c r="AY214" s="16" t="s">
        <v>129</v>
      </c>
      <c r="BE214" s="140">
        <f t="shared" si="24"/>
        <v>0</v>
      </c>
      <c r="BF214" s="140">
        <f t="shared" si="25"/>
        <v>0</v>
      </c>
      <c r="BG214" s="140">
        <f t="shared" si="26"/>
        <v>0</v>
      </c>
      <c r="BH214" s="140">
        <f t="shared" si="27"/>
        <v>0</v>
      </c>
      <c r="BI214" s="140">
        <f t="shared" si="28"/>
        <v>0</v>
      </c>
      <c r="BJ214" s="16" t="s">
        <v>84</v>
      </c>
      <c r="BK214" s="140">
        <f t="shared" si="29"/>
        <v>0</v>
      </c>
      <c r="BL214" s="16" t="s">
        <v>166</v>
      </c>
      <c r="BM214" s="139" t="s">
        <v>318</v>
      </c>
    </row>
    <row r="215" spans="2:65" s="1" customFormat="1" ht="24.2" customHeight="1">
      <c r="B215" s="126"/>
      <c r="C215" s="127" t="s">
        <v>232</v>
      </c>
      <c r="D215" s="127" t="s">
        <v>130</v>
      </c>
      <c r="E215" s="128" t="s">
        <v>319</v>
      </c>
      <c r="F215" s="129" t="s">
        <v>320</v>
      </c>
      <c r="G215" s="130" t="s">
        <v>133</v>
      </c>
      <c r="H215" s="131">
        <v>208</v>
      </c>
      <c r="I215" s="132"/>
      <c r="J215" s="133">
        <f t="shared" si="20"/>
        <v>0</v>
      </c>
      <c r="K215" s="134"/>
      <c r="L215" s="31"/>
      <c r="M215" s="135" t="s">
        <v>1</v>
      </c>
      <c r="N215" s="136" t="s">
        <v>41</v>
      </c>
      <c r="P215" s="137">
        <f t="shared" si="21"/>
        <v>0</v>
      </c>
      <c r="Q215" s="137">
        <v>0</v>
      </c>
      <c r="R215" s="137">
        <f t="shared" si="22"/>
        <v>0</v>
      </c>
      <c r="S215" s="137">
        <v>0</v>
      </c>
      <c r="T215" s="138">
        <f t="shared" si="23"/>
        <v>0</v>
      </c>
      <c r="AR215" s="139" t="s">
        <v>166</v>
      </c>
      <c r="AT215" s="139" t="s">
        <v>130</v>
      </c>
      <c r="AU215" s="139" t="s">
        <v>84</v>
      </c>
      <c r="AY215" s="16" t="s">
        <v>129</v>
      </c>
      <c r="BE215" s="140">
        <f t="shared" si="24"/>
        <v>0</v>
      </c>
      <c r="BF215" s="140">
        <f t="shared" si="25"/>
        <v>0</v>
      </c>
      <c r="BG215" s="140">
        <f t="shared" si="26"/>
        <v>0</v>
      </c>
      <c r="BH215" s="140">
        <f t="shared" si="27"/>
        <v>0</v>
      </c>
      <c r="BI215" s="140">
        <f t="shared" si="28"/>
        <v>0</v>
      </c>
      <c r="BJ215" s="16" t="s">
        <v>84</v>
      </c>
      <c r="BK215" s="140">
        <f t="shared" si="29"/>
        <v>0</v>
      </c>
      <c r="BL215" s="16" t="s">
        <v>166</v>
      </c>
      <c r="BM215" s="139" t="s">
        <v>321</v>
      </c>
    </row>
    <row r="216" spans="2:65" s="1" customFormat="1" ht="16.5" customHeight="1">
      <c r="B216" s="126"/>
      <c r="C216" s="127" t="s">
        <v>322</v>
      </c>
      <c r="D216" s="127" t="s">
        <v>130</v>
      </c>
      <c r="E216" s="128" t="s">
        <v>323</v>
      </c>
      <c r="F216" s="129" t="s">
        <v>324</v>
      </c>
      <c r="G216" s="130" t="s">
        <v>133</v>
      </c>
      <c r="H216" s="131">
        <v>80</v>
      </c>
      <c r="I216" s="132"/>
      <c r="J216" s="133">
        <f t="shared" si="20"/>
        <v>0</v>
      </c>
      <c r="K216" s="134"/>
      <c r="L216" s="31"/>
      <c r="M216" s="135" t="s">
        <v>1</v>
      </c>
      <c r="N216" s="136" t="s">
        <v>41</v>
      </c>
      <c r="P216" s="137">
        <f t="shared" si="21"/>
        <v>0</v>
      </c>
      <c r="Q216" s="137">
        <v>0</v>
      </c>
      <c r="R216" s="137">
        <f t="shared" si="22"/>
        <v>0</v>
      </c>
      <c r="S216" s="137">
        <v>0</v>
      </c>
      <c r="T216" s="138">
        <f t="shared" si="23"/>
        <v>0</v>
      </c>
      <c r="AR216" s="139" t="s">
        <v>166</v>
      </c>
      <c r="AT216" s="139" t="s">
        <v>130</v>
      </c>
      <c r="AU216" s="139" t="s">
        <v>84</v>
      </c>
      <c r="AY216" s="16" t="s">
        <v>129</v>
      </c>
      <c r="BE216" s="140">
        <f t="shared" si="24"/>
        <v>0</v>
      </c>
      <c r="BF216" s="140">
        <f t="shared" si="25"/>
        <v>0</v>
      </c>
      <c r="BG216" s="140">
        <f t="shared" si="26"/>
        <v>0</v>
      </c>
      <c r="BH216" s="140">
        <f t="shared" si="27"/>
        <v>0</v>
      </c>
      <c r="BI216" s="140">
        <f t="shared" si="28"/>
        <v>0</v>
      </c>
      <c r="BJ216" s="16" t="s">
        <v>84</v>
      </c>
      <c r="BK216" s="140">
        <f t="shared" si="29"/>
        <v>0</v>
      </c>
      <c r="BL216" s="16" t="s">
        <v>166</v>
      </c>
      <c r="BM216" s="139" t="s">
        <v>325</v>
      </c>
    </row>
    <row r="217" spans="2:65" s="1" customFormat="1" ht="16.5" customHeight="1">
      <c r="B217" s="126"/>
      <c r="C217" s="127" t="s">
        <v>236</v>
      </c>
      <c r="D217" s="127" t="s">
        <v>130</v>
      </c>
      <c r="E217" s="128" t="s">
        <v>326</v>
      </c>
      <c r="F217" s="129" t="s">
        <v>327</v>
      </c>
      <c r="G217" s="130" t="s">
        <v>133</v>
      </c>
      <c r="H217" s="131">
        <v>4</v>
      </c>
      <c r="I217" s="132"/>
      <c r="J217" s="133">
        <f t="shared" si="20"/>
        <v>0</v>
      </c>
      <c r="K217" s="134"/>
      <c r="L217" s="31"/>
      <c r="M217" s="135" t="s">
        <v>1</v>
      </c>
      <c r="N217" s="136" t="s">
        <v>41</v>
      </c>
      <c r="P217" s="137">
        <f t="shared" si="21"/>
        <v>0</v>
      </c>
      <c r="Q217" s="137">
        <v>0</v>
      </c>
      <c r="R217" s="137">
        <f t="shared" si="22"/>
        <v>0</v>
      </c>
      <c r="S217" s="137">
        <v>0</v>
      </c>
      <c r="T217" s="138">
        <f t="shared" si="23"/>
        <v>0</v>
      </c>
      <c r="AR217" s="139" t="s">
        <v>166</v>
      </c>
      <c r="AT217" s="139" t="s">
        <v>130</v>
      </c>
      <c r="AU217" s="139" t="s">
        <v>84</v>
      </c>
      <c r="AY217" s="16" t="s">
        <v>129</v>
      </c>
      <c r="BE217" s="140">
        <f t="shared" si="24"/>
        <v>0</v>
      </c>
      <c r="BF217" s="140">
        <f t="shared" si="25"/>
        <v>0</v>
      </c>
      <c r="BG217" s="140">
        <f t="shared" si="26"/>
        <v>0</v>
      </c>
      <c r="BH217" s="140">
        <f t="shared" si="27"/>
        <v>0</v>
      </c>
      <c r="BI217" s="140">
        <f t="shared" si="28"/>
        <v>0</v>
      </c>
      <c r="BJ217" s="16" t="s">
        <v>84</v>
      </c>
      <c r="BK217" s="140">
        <f t="shared" si="29"/>
        <v>0</v>
      </c>
      <c r="BL217" s="16" t="s">
        <v>166</v>
      </c>
      <c r="BM217" s="139" t="s">
        <v>328</v>
      </c>
    </row>
    <row r="218" spans="2:65" s="1" customFormat="1" ht="16.5" customHeight="1">
      <c r="B218" s="126"/>
      <c r="C218" s="127" t="s">
        <v>329</v>
      </c>
      <c r="D218" s="127" t="s">
        <v>130</v>
      </c>
      <c r="E218" s="128" t="s">
        <v>330</v>
      </c>
      <c r="F218" s="129" t="s">
        <v>331</v>
      </c>
      <c r="G218" s="130" t="s">
        <v>133</v>
      </c>
      <c r="H218" s="131">
        <v>4</v>
      </c>
      <c r="I218" s="132"/>
      <c r="J218" s="133">
        <f t="shared" si="20"/>
        <v>0</v>
      </c>
      <c r="K218" s="134"/>
      <c r="L218" s="31"/>
      <c r="M218" s="135" t="s">
        <v>1</v>
      </c>
      <c r="N218" s="136" t="s">
        <v>41</v>
      </c>
      <c r="P218" s="137">
        <f t="shared" si="21"/>
        <v>0</v>
      </c>
      <c r="Q218" s="137">
        <v>0</v>
      </c>
      <c r="R218" s="137">
        <f t="shared" si="22"/>
        <v>0</v>
      </c>
      <c r="S218" s="137">
        <v>0</v>
      </c>
      <c r="T218" s="138">
        <f t="shared" si="23"/>
        <v>0</v>
      </c>
      <c r="AR218" s="139" t="s">
        <v>166</v>
      </c>
      <c r="AT218" s="139" t="s">
        <v>130</v>
      </c>
      <c r="AU218" s="139" t="s">
        <v>84</v>
      </c>
      <c r="AY218" s="16" t="s">
        <v>129</v>
      </c>
      <c r="BE218" s="140">
        <f t="shared" si="24"/>
        <v>0</v>
      </c>
      <c r="BF218" s="140">
        <f t="shared" si="25"/>
        <v>0</v>
      </c>
      <c r="BG218" s="140">
        <f t="shared" si="26"/>
        <v>0</v>
      </c>
      <c r="BH218" s="140">
        <f t="shared" si="27"/>
        <v>0</v>
      </c>
      <c r="BI218" s="140">
        <f t="shared" si="28"/>
        <v>0</v>
      </c>
      <c r="BJ218" s="16" t="s">
        <v>84</v>
      </c>
      <c r="BK218" s="140">
        <f t="shared" si="29"/>
        <v>0</v>
      </c>
      <c r="BL218" s="16" t="s">
        <v>166</v>
      </c>
      <c r="BM218" s="139" t="s">
        <v>332</v>
      </c>
    </row>
    <row r="219" spans="2:65" s="1" customFormat="1" ht="21.75" customHeight="1">
      <c r="B219" s="126"/>
      <c r="C219" s="127" t="s">
        <v>239</v>
      </c>
      <c r="D219" s="127" t="s">
        <v>130</v>
      </c>
      <c r="E219" s="128" t="s">
        <v>333</v>
      </c>
      <c r="F219" s="129" t="s">
        <v>334</v>
      </c>
      <c r="G219" s="130" t="s">
        <v>133</v>
      </c>
      <c r="H219" s="131">
        <v>1</v>
      </c>
      <c r="I219" s="132"/>
      <c r="J219" s="133">
        <f t="shared" si="20"/>
        <v>0</v>
      </c>
      <c r="K219" s="134"/>
      <c r="L219" s="31"/>
      <c r="M219" s="135" t="s">
        <v>1</v>
      </c>
      <c r="N219" s="136" t="s">
        <v>41</v>
      </c>
      <c r="P219" s="137">
        <f t="shared" si="21"/>
        <v>0</v>
      </c>
      <c r="Q219" s="137">
        <v>0</v>
      </c>
      <c r="R219" s="137">
        <f t="shared" si="22"/>
        <v>0</v>
      </c>
      <c r="S219" s="137">
        <v>0</v>
      </c>
      <c r="T219" s="138">
        <f t="shared" si="23"/>
        <v>0</v>
      </c>
      <c r="AR219" s="139" t="s">
        <v>166</v>
      </c>
      <c r="AT219" s="139" t="s">
        <v>130</v>
      </c>
      <c r="AU219" s="139" t="s">
        <v>84</v>
      </c>
      <c r="AY219" s="16" t="s">
        <v>129</v>
      </c>
      <c r="BE219" s="140">
        <f t="shared" si="24"/>
        <v>0</v>
      </c>
      <c r="BF219" s="140">
        <f t="shared" si="25"/>
        <v>0</v>
      </c>
      <c r="BG219" s="140">
        <f t="shared" si="26"/>
        <v>0</v>
      </c>
      <c r="BH219" s="140">
        <f t="shared" si="27"/>
        <v>0</v>
      </c>
      <c r="BI219" s="140">
        <f t="shared" si="28"/>
        <v>0</v>
      </c>
      <c r="BJ219" s="16" t="s">
        <v>84</v>
      </c>
      <c r="BK219" s="140">
        <f t="shared" si="29"/>
        <v>0</v>
      </c>
      <c r="BL219" s="16" t="s">
        <v>166</v>
      </c>
      <c r="BM219" s="139" t="s">
        <v>142</v>
      </c>
    </row>
    <row r="220" spans="2:65" s="1" customFormat="1" ht="16.5" customHeight="1">
      <c r="B220" s="126"/>
      <c r="C220" s="127" t="s">
        <v>335</v>
      </c>
      <c r="D220" s="127" t="s">
        <v>130</v>
      </c>
      <c r="E220" s="128" t="s">
        <v>336</v>
      </c>
      <c r="F220" s="129" t="s">
        <v>337</v>
      </c>
      <c r="G220" s="130" t="s">
        <v>214</v>
      </c>
      <c r="H220" s="131">
        <v>1</v>
      </c>
      <c r="I220" s="132"/>
      <c r="J220" s="133">
        <f t="shared" si="20"/>
        <v>0</v>
      </c>
      <c r="K220" s="134"/>
      <c r="L220" s="31"/>
      <c r="M220" s="135" t="s">
        <v>1</v>
      </c>
      <c r="N220" s="136" t="s">
        <v>41</v>
      </c>
      <c r="P220" s="137">
        <f t="shared" si="21"/>
        <v>0</v>
      </c>
      <c r="Q220" s="137">
        <v>0</v>
      </c>
      <c r="R220" s="137">
        <f t="shared" si="22"/>
        <v>0</v>
      </c>
      <c r="S220" s="137">
        <v>0</v>
      </c>
      <c r="T220" s="138">
        <f t="shared" si="23"/>
        <v>0</v>
      </c>
      <c r="AR220" s="139" t="s">
        <v>166</v>
      </c>
      <c r="AT220" s="139" t="s">
        <v>130</v>
      </c>
      <c r="AU220" s="139" t="s">
        <v>84</v>
      </c>
      <c r="AY220" s="16" t="s">
        <v>129</v>
      </c>
      <c r="BE220" s="140">
        <f t="shared" si="24"/>
        <v>0</v>
      </c>
      <c r="BF220" s="140">
        <f t="shared" si="25"/>
        <v>0</v>
      </c>
      <c r="BG220" s="140">
        <f t="shared" si="26"/>
        <v>0</v>
      </c>
      <c r="BH220" s="140">
        <f t="shared" si="27"/>
        <v>0</v>
      </c>
      <c r="BI220" s="140">
        <f t="shared" si="28"/>
        <v>0</v>
      </c>
      <c r="BJ220" s="16" t="s">
        <v>84</v>
      </c>
      <c r="BK220" s="140">
        <f t="shared" si="29"/>
        <v>0</v>
      </c>
      <c r="BL220" s="16" t="s">
        <v>166</v>
      </c>
      <c r="BM220" s="139" t="s">
        <v>338</v>
      </c>
    </row>
    <row r="221" spans="2:65" s="1" customFormat="1" ht="16.5" customHeight="1">
      <c r="B221" s="126"/>
      <c r="C221" s="127" t="s">
        <v>243</v>
      </c>
      <c r="D221" s="127" t="s">
        <v>130</v>
      </c>
      <c r="E221" s="128" t="s">
        <v>339</v>
      </c>
      <c r="F221" s="129" t="s">
        <v>340</v>
      </c>
      <c r="G221" s="130" t="s">
        <v>133</v>
      </c>
      <c r="H221" s="131">
        <v>208</v>
      </c>
      <c r="I221" s="132"/>
      <c r="J221" s="133">
        <f t="shared" si="20"/>
        <v>0</v>
      </c>
      <c r="K221" s="134"/>
      <c r="L221" s="31"/>
      <c r="M221" s="135" t="s">
        <v>1</v>
      </c>
      <c r="N221" s="136" t="s">
        <v>41</v>
      </c>
      <c r="P221" s="137">
        <f t="shared" si="21"/>
        <v>0</v>
      </c>
      <c r="Q221" s="137">
        <v>0</v>
      </c>
      <c r="R221" s="137">
        <f t="shared" si="22"/>
        <v>0</v>
      </c>
      <c r="S221" s="137">
        <v>0</v>
      </c>
      <c r="T221" s="138">
        <f t="shared" si="23"/>
        <v>0</v>
      </c>
      <c r="AR221" s="139" t="s">
        <v>166</v>
      </c>
      <c r="AT221" s="139" t="s">
        <v>130</v>
      </c>
      <c r="AU221" s="139" t="s">
        <v>84</v>
      </c>
      <c r="AY221" s="16" t="s">
        <v>129</v>
      </c>
      <c r="BE221" s="140">
        <f t="shared" si="24"/>
        <v>0</v>
      </c>
      <c r="BF221" s="140">
        <f t="shared" si="25"/>
        <v>0</v>
      </c>
      <c r="BG221" s="140">
        <f t="shared" si="26"/>
        <v>0</v>
      </c>
      <c r="BH221" s="140">
        <f t="shared" si="27"/>
        <v>0</v>
      </c>
      <c r="BI221" s="140">
        <f t="shared" si="28"/>
        <v>0</v>
      </c>
      <c r="BJ221" s="16" t="s">
        <v>84</v>
      </c>
      <c r="BK221" s="140">
        <f t="shared" si="29"/>
        <v>0</v>
      </c>
      <c r="BL221" s="16" t="s">
        <v>166</v>
      </c>
      <c r="BM221" s="139" t="s">
        <v>341</v>
      </c>
    </row>
    <row r="222" spans="2:65" s="1" customFormat="1" ht="16.5" customHeight="1">
      <c r="B222" s="126"/>
      <c r="C222" s="127" t="s">
        <v>342</v>
      </c>
      <c r="D222" s="127" t="s">
        <v>130</v>
      </c>
      <c r="E222" s="128" t="s">
        <v>343</v>
      </c>
      <c r="F222" s="129" t="s">
        <v>344</v>
      </c>
      <c r="G222" s="130" t="s">
        <v>133</v>
      </c>
      <c r="H222" s="131">
        <v>1</v>
      </c>
      <c r="I222" s="132"/>
      <c r="J222" s="133">
        <f t="shared" si="20"/>
        <v>0</v>
      </c>
      <c r="K222" s="134"/>
      <c r="L222" s="31"/>
      <c r="M222" s="135" t="s">
        <v>1</v>
      </c>
      <c r="N222" s="136" t="s">
        <v>41</v>
      </c>
      <c r="P222" s="137">
        <f t="shared" si="21"/>
        <v>0</v>
      </c>
      <c r="Q222" s="137">
        <v>0</v>
      </c>
      <c r="R222" s="137">
        <f t="shared" si="22"/>
        <v>0</v>
      </c>
      <c r="S222" s="137">
        <v>0</v>
      </c>
      <c r="T222" s="138">
        <f t="shared" si="23"/>
        <v>0</v>
      </c>
      <c r="AR222" s="139" t="s">
        <v>166</v>
      </c>
      <c r="AT222" s="139" t="s">
        <v>130</v>
      </c>
      <c r="AU222" s="139" t="s">
        <v>84</v>
      </c>
      <c r="AY222" s="16" t="s">
        <v>129</v>
      </c>
      <c r="BE222" s="140">
        <f t="shared" si="24"/>
        <v>0</v>
      </c>
      <c r="BF222" s="140">
        <f t="shared" si="25"/>
        <v>0</v>
      </c>
      <c r="BG222" s="140">
        <f t="shared" si="26"/>
        <v>0</v>
      </c>
      <c r="BH222" s="140">
        <f t="shared" si="27"/>
        <v>0</v>
      </c>
      <c r="BI222" s="140">
        <f t="shared" si="28"/>
        <v>0</v>
      </c>
      <c r="BJ222" s="16" t="s">
        <v>84</v>
      </c>
      <c r="BK222" s="140">
        <f t="shared" si="29"/>
        <v>0</v>
      </c>
      <c r="BL222" s="16" t="s">
        <v>166</v>
      </c>
      <c r="BM222" s="139" t="s">
        <v>345</v>
      </c>
    </row>
    <row r="223" spans="2:65" s="1" customFormat="1" ht="21.75" customHeight="1">
      <c r="B223" s="126"/>
      <c r="C223" s="127" t="s">
        <v>246</v>
      </c>
      <c r="D223" s="127" t="s">
        <v>130</v>
      </c>
      <c r="E223" s="128" t="s">
        <v>346</v>
      </c>
      <c r="F223" s="129" t="s">
        <v>347</v>
      </c>
      <c r="G223" s="130" t="s">
        <v>133</v>
      </c>
      <c r="H223" s="131">
        <v>1</v>
      </c>
      <c r="I223" s="132"/>
      <c r="J223" s="133">
        <f t="shared" si="20"/>
        <v>0</v>
      </c>
      <c r="K223" s="134"/>
      <c r="L223" s="31"/>
      <c r="M223" s="135" t="s">
        <v>1</v>
      </c>
      <c r="N223" s="136" t="s">
        <v>41</v>
      </c>
      <c r="P223" s="137">
        <f t="shared" si="21"/>
        <v>0</v>
      </c>
      <c r="Q223" s="137">
        <v>0</v>
      </c>
      <c r="R223" s="137">
        <f t="shared" si="22"/>
        <v>0</v>
      </c>
      <c r="S223" s="137">
        <v>0</v>
      </c>
      <c r="T223" s="138">
        <f t="shared" si="23"/>
        <v>0</v>
      </c>
      <c r="AR223" s="139" t="s">
        <v>166</v>
      </c>
      <c r="AT223" s="139" t="s">
        <v>130</v>
      </c>
      <c r="AU223" s="139" t="s">
        <v>84</v>
      </c>
      <c r="AY223" s="16" t="s">
        <v>129</v>
      </c>
      <c r="BE223" s="140">
        <f t="shared" si="24"/>
        <v>0</v>
      </c>
      <c r="BF223" s="140">
        <f t="shared" si="25"/>
        <v>0</v>
      </c>
      <c r="BG223" s="140">
        <f t="shared" si="26"/>
        <v>0</v>
      </c>
      <c r="BH223" s="140">
        <f t="shared" si="27"/>
        <v>0</v>
      </c>
      <c r="BI223" s="140">
        <f t="shared" si="28"/>
        <v>0</v>
      </c>
      <c r="BJ223" s="16" t="s">
        <v>84</v>
      </c>
      <c r="BK223" s="140">
        <f t="shared" si="29"/>
        <v>0</v>
      </c>
      <c r="BL223" s="16" t="s">
        <v>166</v>
      </c>
      <c r="BM223" s="139" t="s">
        <v>348</v>
      </c>
    </row>
    <row r="224" spans="2:65" s="11" customFormat="1" ht="11.25">
      <c r="B224" s="141"/>
      <c r="D224" s="142" t="s">
        <v>135</v>
      </c>
      <c r="E224" s="143" t="s">
        <v>1</v>
      </c>
      <c r="F224" s="144" t="s">
        <v>349</v>
      </c>
      <c r="H224" s="145">
        <v>1</v>
      </c>
      <c r="I224" s="146"/>
      <c r="L224" s="141"/>
      <c r="M224" s="147"/>
      <c r="T224" s="148"/>
      <c r="AT224" s="143" t="s">
        <v>135</v>
      </c>
      <c r="AU224" s="143" t="s">
        <v>84</v>
      </c>
      <c r="AV224" s="11" t="s">
        <v>86</v>
      </c>
      <c r="AW224" s="11" t="s">
        <v>32</v>
      </c>
      <c r="AX224" s="11" t="s">
        <v>76</v>
      </c>
      <c r="AY224" s="143" t="s">
        <v>129</v>
      </c>
    </row>
    <row r="225" spans="2:65" s="12" customFormat="1" ht="11.25">
      <c r="B225" s="149"/>
      <c r="D225" s="142" t="s">
        <v>135</v>
      </c>
      <c r="E225" s="150" t="s">
        <v>1</v>
      </c>
      <c r="F225" s="151" t="s">
        <v>138</v>
      </c>
      <c r="H225" s="152">
        <v>1</v>
      </c>
      <c r="I225" s="153"/>
      <c r="L225" s="149"/>
      <c r="M225" s="154"/>
      <c r="T225" s="155"/>
      <c r="AT225" s="150" t="s">
        <v>135</v>
      </c>
      <c r="AU225" s="150" t="s">
        <v>84</v>
      </c>
      <c r="AV225" s="12" t="s">
        <v>134</v>
      </c>
      <c r="AW225" s="12" t="s">
        <v>32</v>
      </c>
      <c r="AX225" s="12" t="s">
        <v>84</v>
      </c>
      <c r="AY225" s="150" t="s">
        <v>129</v>
      </c>
    </row>
    <row r="226" spans="2:65" s="1" customFormat="1" ht="21.75" customHeight="1">
      <c r="B226" s="126"/>
      <c r="C226" s="127" t="s">
        <v>350</v>
      </c>
      <c r="D226" s="127" t="s">
        <v>130</v>
      </c>
      <c r="E226" s="128" t="s">
        <v>351</v>
      </c>
      <c r="F226" s="129" t="s">
        <v>352</v>
      </c>
      <c r="G226" s="130" t="s">
        <v>133</v>
      </c>
      <c r="H226" s="131">
        <v>80</v>
      </c>
      <c r="I226" s="132"/>
      <c r="J226" s="133">
        <f>ROUND(I226*H226,2)</f>
        <v>0</v>
      </c>
      <c r="K226" s="134"/>
      <c r="L226" s="31"/>
      <c r="M226" s="135" t="s">
        <v>1</v>
      </c>
      <c r="N226" s="136" t="s">
        <v>41</v>
      </c>
      <c r="P226" s="137">
        <f>O226*H226</f>
        <v>0</v>
      </c>
      <c r="Q226" s="137">
        <v>0</v>
      </c>
      <c r="R226" s="137">
        <f>Q226*H226</f>
        <v>0</v>
      </c>
      <c r="S226" s="137">
        <v>0</v>
      </c>
      <c r="T226" s="138">
        <f>S226*H226</f>
        <v>0</v>
      </c>
      <c r="AR226" s="139" t="s">
        <v>166</v>
      </c>
      <c r="AT226" s="139" t="s">
        <v>130</v>
      </c>
      <c r="AU226" s="139" t="s">
        <v>84</v>
      </c>
      <c r="AY226" s="16" t="s">
        <v>129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6" t="s">
        <v>84</v>
      </c>
      <c r="BK226" s="140">
        <f>ROUND(I226*H226,2)</f>
        <v>0</v>
      </c>
      <c r="BL226" s="16" t="s">
        <v>166</v>
      </c>
      <c r="BM226" s="139" t="s">
        <v>353</v>
      </c>
    </row>
    <row r="227" spans="2:65" s="11" customFormat="1" ht="11.25">
      <c r="B227" s="141"/>
      <c r="D227" s="142" t="s">
        <v>135</v>
      </c>
      <c r="E227" s="143" t="s">
        <v>1</v>
      </c>
      <c r="F227" s="144" t="s">
        <v>354</v>
      </c>
      <c r="H227" s="145">
        <v>80</v>
      </c>
      <c r="I227" s="146"/>
      <c r="L227" s="141"/>
      <c r="M227" s="147"/>
      <c r="T227" s="148"/>
      <c r="AT227" s="143" t="s">
        <v>135</v>
      </c>
      <c r="AU227" s="143" t="s">
        <v>84</v>
      </c>
      <c r="AV227" s="11" t="s">
        <v>86</v>
      </c>
      <c r="AW227" s="11" t="s">
        <v>32</v>
      </c>
      <c r="AX227" s="11" t="s">
        <v>76</v>
      </c>
      <c r="AY227" s="143" t="s">
        <v>129</v>
      </c>
    </row>
    <row r="228" spans="2:65" s="12" customFormat="1" ht="11.25">
      <c r="B228" s="149"/>
      <c r="D228" s="142" t="s">
        <v>135</v>
      </c>
      <c r="E228" s="150" t="s">
        <v>1</v>
      </c>
      <c r="F228" s="151" t="s">
        <v>138</v>
      </c>
      <c r="H228" s="152">
        <v>80</v>
      </c>
      <c r="I228" s="153"/>
      <c r="L228" s="149"/>
      <c r="M228" s="154"/>
      <c r="T228" s="155"/>
      <c r="AT228" s="150" t="s">
        <v>135</v>
      </c>
      <c r="AU228" s="150" t="s">
        <v>84</v>
      </c>
      <c r="AV228" s="12" t="s">
        <v>134</v>
      </c>
      <c r="AW228" s="12" t="s">
        <v>32</v>
      </c>
      <c r="AX228" s="12" t="s">
        <v>84</v>
      </c>
      <c r="AY228" s="150" t="s">
        <v>129</v>
      </c>
    </row>
    <row r="229" spans="2:65" s="1" customFormat="1" ht="21.75" customHeight="1">
      <c r="B229" s="126"/>
      <c r="C229" s="127" t="s">
        <v>250</v>
      </c>
      <c r="D229" s="127" t="s">
        <v>130</v>
      </c>
      <c r="E229" s="128" t="s">
        <v>355</v>
      </c>
      <c r="F229" s="129" t="s">
        <v>356</v>
      </c>
      <c r="G229" s="130" t="s">
        <v>133</v>
      </c>
      <c r="H229" s="131">
        <v>4</v>
      </c>
      <c r="I229" s="132"/>
      <c r="J229" s="133">
        <f>ROUND(I229*H229,2)</f>
        <v>0</v>
      </c>
      <c r="K229" s="134"/>
      <c r="L229" s="31"/>
      <c r="M229" s="135" t="s">
        <v>1</v>
      </c>
      <c r="N229" s="136" t="s">
        <v>41</v>
      </c>
      <c r="P229" s="137">
        <f>O229*H229</f>
        <v>0</v>
      </c>
      <c r="Q229" s="137">
        <v>0</v>
      </c>
      <c r="R229" s="137">
        <f>Q229*H229</f>
        <v>0</v>
      </c>
      <c r="S229" s="137">
        <v>0</v>
      </c>
      <c r="T229" s="138">
        <f>S229*H229</f>
        <v>0</v>
      </c>
      <c r="AR229" s="139" t="s">
        <v>166</v>
      </c>
      <c r="AT229" s="139" t="s">
        <v>130</v>
      </c>
      <c r="AU229" s="139" t="s">
        <v>84</v>
      </c>
      <c r="AY229" s="16" t="s">
        <v>129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6" t="s">
        <v>84</v>
      </c>
      <c r="BK229" s="140">
        <f>ROUND(I229*H229,2)</f>
        <v>0</v>
      </c>
      <c r="BL229" s="16" t="s">
        <v>166</v>
      </c>
      <c r="BM229" s="139" t="s">
        <v>357</v>
      </c>
    </row>
    <row r="230" spans="2:65" s="11" customFormat="1" ht="11.25">
      <c r="B230" s="141"/>
      <c r="D230" s="142" t="s">
        <v>135</v>
      </c>
      <c r="E230" s="143" t="s">
        <v>1</v>
      </c>
      <c r="F230" s="144" t="s">
        <v>358</v>
      </c>
      <c r="H230" s="145">
        <v>4</v>
      </c>
      <c r="I230" s="146"/>
      <c r="L230" s="141"/>
      <c r="M230" s="147"/>
      <c r="T230" s="148"/>
      <c r="AT230" s="143" t="s">
        <v>135</v>
      </c>
      <c r="AU230" s="143" t="s">
        <v>84</v>
      </c>
      <c r="AV230" s="11" t="s">
        <v>86</v>
      </c>
      <c r="AW230" s="11" t="s">
        <v>32</v>
      </c>
      <c r="AX230" s="11" t="s">
        <v>76</v>
      </c>
      <c r="AY230" s="143" t="s">
        <v>129</v>
      </c>
    </row>
    <row r="231" spans="2:65" s="12" customFormat="1" ht="11.25">
      <c r="B231" s="149"/>
      <c r="D231" s="142" t="s">
        <v>135</v>
      </c>
      <c r="E231" s="150" t="s">
        <v>1</v>
      </c>
      <c r="F231" s="151" t="s">
        <v>138</v>
      </c>
      <c r="H231" s="152">
        <v>4</v>
      </c>
      <c r="I231" s="153"/>
      <c r="L231" s="149"/>
      <c r="M231" s="154"/>
      <c r="T231" s="155"/>
      <c r="AT231" s="150" t="s">
        <v>135</v>
      </c>
      <c r="AU231" s="150" t="s">
        <v>84</v>
      </c>
      <c r="AV231" s="12" t="s">
        <v>134</v>
      </c>
      <c r="AW231" s="12" t="s">
        <v>32</v>
      </c>
      <c r="AX231" s="12" t="s">
        <v>84</v>
      </c>
      <c r="AY231" s="150" t="s">
        <v>129</v>
      </c>
    </row>
    <row r="232" spans="2:65" s="1" customFormat="1" ht="16.5" customHeight="1">
      <c r="B232" s="126"/>
      <c r="C232" s="127" t="s">
        <v>359</v>
      </c>
      <c r="D232" s="127" t="s">
        <v>130</v>
      </c>
      <c r="E232" s="128" t="s">
        <v>360</v>
      </c>
      <c r="F232" s="129" t="s">
        <v>361</v>
      </c>
      <c r="G232" s="130" t="s">
        <v>133</v>
      </c>
      <c r="H232" s="131">
        <v>208</v>
      </c>
      <c r="I232" s="132"/>
      <c r="J232" s="133">
        <f>ROUND(I232*H232,2)</f>
        <v>0</v>
      </c>
      <c r="K232" s="134"/>
      <c r="L232" s="31"/>
      <c r="M232" s="135" t="s">
        <v>1</v>
      </c>
      <c r="N232" s="136" t="s">
        <v>41</v>
      </c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AR232" s="139" t="s">
        <v>166</v>
      </c>
      <c r="AT232" s="139" t="s">
        <v>130</v>
      </c>
      <c r="AU232" s="139" t="s">
        <v>84</v>
      </c>
      <c r="AY232" s="16" t="s">
        <v>129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6" t="s">
        <v>84</v>
      </c>
      <c r="BK232" s="140">
        <f>ROUND(I232*H232,2)</f>
        <v>0</v>
      </c>
      <c r="BL232" s="16" t="s">
        <v>166</v>
      </c>
      <c r="BM232" s="139" t="s">
        <v>362</v>
      </c>
    </row>
    <row r="233" spans="2:65" s="1" customFormat="1" ht="16.5" customHeight="1">
      <c r="B233" s="126"/>
      <c r="C233" s="127" t="s">
        <v>253</v>
      </c>
      <c r="D233" s="127" t="s">
        <v>130</v>
      </c>
      <c r="E233" s="128" t="s">
        <v>363</v>
      </c>
      <c r="F233" s="129" t="s">
        <v>364</v>
      </c>
      <c r="G233" s="130" t="s">
        <v>133</v>
      </c>
      <c r="H233" s="131">
        <v>2</v>
      </c>
      <c r="I233" s="132"/>
      <c r="J233" s="133">
        <f>ROUND(I233*H233,2)</f>
        <v>0</v>
      </c>
      <c r="K233" s="134"/>
      <c r="L233" s="31"/>
      <c r="M233" s="135" t="s">
        <v>1</v>
      </c>
      <c r="N233" s="136" t="s">
        <v>41</v>
      </c>
      <c r="P233" s="137">
        <f>O233*H233</f>
        <v>0</v>
      </c>
      <c r="Q233" s="137">
        <v>0</v>
      </c>
      <c r="R233" s="137">
        <f>Q233*H233</f>
        <v>0</v>
      </c>
      <c r="S233" s="137">
        <v>0</v>
      </c>
      <c r="T233" s="138">
        <f>S233*H233</f>
        <v>0</v>
      </c>
      <c r="AR233" s="139" t="s">
        <v>166</v>
      </c>
      <c r="AT233" s="139" t="s">
        <v>130</v>
      </c>
      <c r="AU233" s="139" t="s">
        <v>84</v>
      </c>
      <c r="AY233" s="16" t="s">
        <v>129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6" t="s">
        <v>84</v>
      </c>
      <c r="BK233" s="140">
        <f>ROUND(I233*H233,2)</f>
        <v>0</v>
      </c>
      <c r="BL233" s="16" t="s">
        <v>166</v>
      </c>
      <c r="BM233" s="139" t="s">
        <v>365</v>
      </c>
    </row>
    <row r="234" spans="2:65" s="11" customFormat="1" ht="11.25">
      <c r="B234" s="141"/>
      <c r="D234" s="142" t="s">
        <v>135</v>
      </c>
      <c r="E234" s="143" t="s">
        <v>1</v>
      </c>
      <c r="F234" s="144" t="s">
        <v>366</v>
      </c>
      <c r="H234" s="145">
        <v>2</v>
      </c>
      <c r="I234" s="146"/>
      <c r="L234" s="141"/>
      <c r="M234" s="147"/>
      <c r="T234" s="148"/>
      <c r="AT234" s="143" t="s">
        <v>135</v>
      </c>
      <c r="AU234" s="143" t="s">
        <v>84</v>
      </c>
      <c r="AV234" s="11" t="s">
        <v>86</v>
      </c>
      <c r="AW234" s="11" t="s">
        <v>32</v>
      </c>
      <c r="AX234" s="11" t="s">
        <v>76</v>
      </c>
      <c r="AY234" s="143" t="s">
        <v>129</v>
      </c>
    </row>
    <row r="235" spans="2:65" s="12" customFormat="1" ht="11.25">
      <c r="B235" s="149"/>
      <c r="D235" s="142" t="s">
        <v>135</v>
      </c>
      <c r="E235" s="150" t="s">
        <v>1</v>
      </c>
      <c r="F235" s="151" t="s">
        <v>138</v>
      </c>
      <c r="H235" s="152">
        <v>2</v>
      </c>
      <c r="I235" s="153"/>
      <c r="L235" s="149"/>
      <c r="M235" s="154"/>
      <c r="T235" s="155"/>
      <c r="AT235" s="150" t="s">
        <v>135</v>
      </c>
      <c r="AU235" s="150" t="s">
        <v>84</v>
      </c>
      <c r="AV235" s="12" t="s">
        <v>134</v>
      </c>
      <c r="AW235" s="12" t="s">
        <v>32</v>
      </c>
      <c r="AX235" s="12" t="s">
        <v>84</v>
      </c>
      <c r="AY235" s="150" t="s">
        <v>129</v>
      </c>
    </row>
    <row r="236" spans="2:65" s="1" customFormat="1" ht="16.5" customHeight="1">
      <c r="B236" s="126"/>
      <c r="C236" s="127" t="s">
        <v>367</v>
      </c>
      <c r="D236" s="127" t="s">
        <v>130</v>
      </c>
      <c r="E236" s="128" t="s">
        <v>368</v>
      </c>
      <c r="F236" s="129" t="s">
        <v>369</v>
      </c>
      <c r="G236" s="130" t="s">
        <v>133</v>
      </c>
      <c r="H236" s="131">
        <v>208</v>
      </c>
      <c r="I236" s="132"/>
      <c r="J236" s="133">
        <f>ROUND(I236*H236,2)</f>
        <v>0</v>
      </c>
      <c r="K236" s="134"/>
      <c r="L236" s="31"/>
      <c r="M236" s="135" t="s">
        <v>1</v>
      </c>
      <c r="N236" s="136" t="s">
        <v>41</v>
      </c>
      <c r="P236" s="137">
        <f>O236*H236</f>
        <v>0</v>
      </c>
      <c r="Q236" s="137">
        <v>0</v>
      </c>
      <c r="R236" s="137">
        <f>Q236*H236</f>
        <v>0</v>
      </c>
      <c r="S236" s="137">
        <v>0</v>
      </c>
      <c r="T236" s="138">
        <f>S236*H236</f>
        <v>0</v>
      </c>
      <c r="AR236" s="139" t="s">
        <v>166</v>
      </c>
      <c r="AT236" s="139" t="s">
        <v>130</v>
      </c>
      <c r="AU236" s="139" t="s">
        <v>84</v>
      </c>
      <c r="AY236" s="16" t="s">
        <v>129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6" t="s">
        <v>84</v>
      </c>
      <c r="BK236" s="140">
        <f>ROUND(I236*H236,2)</f>
        <v>0</v>
      </c>
      <c r="BL236" s="16" t="s">
        <v>166</v>
      </c>
      <c r="BM236" s="139" t="s">
        <v>370</v>
      </c>
    </row>
    <row r="237" spans="2:65" s="1" customFormat="1" ht="24.2" customHeight="1">
      <c r="B237" s="126"/>
      <c r="C237" s="127" t="s">
        <v>259</v>
      </c>
      <c r="D237" s="127" t="s">
        <v>130</v>
      </c>
      <c r="E237" s="128" t="s">
        <v>371</v>
      </c>
      <c r="F237" s="129" t="s">
        <v>372</v>
      </c>
      <c r="G237" s="130" t="s">
        <v>373</v>
      </c>
      <c r="H237" s="131">
        <v>208</v>
      </c>
      <c r="I237" s="132"/>
      <c r="J237" s="133">
        <f>ROUND(I237*H237,2)</f>
        <v>0</v>
      </c>
      <c r="K237" s="134"/>
      <c r="L237" s="31"/>
      <c r="M237" s="135" t="s">
        <v>1</v>
      </c>
      <c r="N237" s="136" t="s">
        <v>41</v>
      </c>
      <c r="P237" s="137">
        <f>O237*H237</f>
        <v>0</v>
      </c>
      <c r="Q237" s="137">
        <v>0</v>
      </c>
      <c r="R237" s="137">
        <f>Q237*H237</f>
        <v>0</v>
      </c>
      <c r="S237" s="137">
        <v>0</v>
      </c>
      <c r="T237" s="138">
        <f>S237*H237</f>
        <v>0</v>
      </c>
      <c r="AR237" s="139" t="s">
        <v>166</v>
      </c>
      <c r="AT237" s="139" t="s">
        <v>130</v>
      </c>
      <c r="AU237" s="139" t="s">
        <v>84</v>
      </c>
      <c r="AY237" s="16" t="s">
        <v>129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6" t="s">
        <v>84</v>
      </c>
      <c r="BK237" s="140">
        <f>ROUND(I237*H237,2)</f>
        <v>0</v>
      </c>
      <c r="BL237" s="16" t="s">
        <v>166</v>
      </c>
      <c r="BM237" s="139" t="s">
        <v>374</v>
      </c>
    </row>
    <row r="238" spans="2:65" s="11" customFormat="1" ht="11.25">
      <c r="B238" s="141"/>
      <c r="D238" s="142" t="s">
        <v>135</v>
      </c>
      <c r="E238" s="143" t="s">
        <v>1</v>
      </c>
      <c r="F238" s="144" t="s">
        <v>375</v>
      </c>
      <c r="H238" s="145">
        <v>208</v>
      </c>
      <c r="I238" s="146"/>
      <c r="L238" s="141"/>
      <c r="M238" s="147"/>
      <c r="T238" s="148"/>
      <c r="AT238" s="143" t="s">
        <v>135</v>
      </c>
      <c r="AU238" s="143" t="s">
        <v>84</v>
      </c>
      <c r="AV238" s="11" t="s">
        <v>86</v>
      </c>
      <c r="AW238" s="11" t="s">
        <v>32</v>
      </c>
      <c r="AX238" s="11" t="s">
        <v>76</v>
      </c>
      <c r="AY238" s="143" t="s">
        <v>129</v>
      </c>
    </row>
    <row r="239" spans="2:65" s="12" customFormat="1" ht="11.25">
      <c r="B239" s="149"/>
      <c r="D239" s="142" t="s">
        <v>135</v>
      </c>
      <c r="E239" s="150" t="s">
        <v>1</v>
      </c>
      <c r="F239" s="151" t="s">
        <v>138</v>
      </c>
      <c r="H239" s="152">
        <v>208</v>
      </c>
      <c r="I239" s="153"/>
      <c r="L239" s="149"/>
      <c r="M239" s="154"/>
      <c r="T239" s="155"/>
      <c r="AT239" s="150" t="s">
        <v>135</v>
      </c>
      <c r="AU239" s="150" t="s">
        <v>84</v>
      </c>
      <c r="AV239" s="12" t="s">
        <v>134</v>
      </c>
      <c r="AW239" s="12" t="s">
        <v>32</v>
      </c>
      <c r="AX239" s="12" t="s">
        <v>84</v>
      </c>
      <c r="AY239" s="150" t="s">
        <v>129</v>
      </c>
    </row>
    <row r="240" spans="2:65" s="1" customFormat="1" ht="16.5" customHeight="1">
      <c r="B240" s="126"/>
      <c r="C240" s="127" t="s">
        <v>376</v>
      </c>
      <c r="D240" s="127" t="s">
        <v>130</v>
      </c>
      <c r="E240" s="128" t="s">
        <v>377</v>
      </c>
      <c r="F240" s="129" t="s">
        <v>378</v>
      </c>
      <c r="G240" s="130" t="s">
        <v>201</v>
      </c>
      <c r="H240" s="162"/>
      <c r="I240" s="132"/>
      <c r="J240" s="133">
        <f>ROUND(I240*H240,2)</f>
        <v>0</v>
      </c>
      <c r="K240" s="134"/>
      <c r="L240" s="31"/>
      <c r="M240" s="135" t="s">
        <v>1</v>
      </c>
      <c r="N240" s="136" t="s">
        <v>41</v>
      </c>
      <c r="P240" s="137">
        <f>O240*H240</f>
        <v>0</v>
      </c>
      <c r="Q240" s="137">
        <v>0</v>
      </c>
      <c r="R240" s="137">
        <f>Q240*H240</f>
        <v>0</v>
      </c>
      <c r="S240" s="137">
        <v>0</v>
      </c>
      <c r="T240" s="138">
        <f>S240*H240</f>
        <v>0</v>
      </c>
      <c r="AR240" s="139" t="s">
        <v>166</v>
      </c>
      <c r="AT240" s="139" t="s">
        <v>130</v>
      </c>
      <c r="AU240" s="139" t="s">
        <v>84</v>
      </c>
      <c r="AY240" s="16" t="s">
        <v>129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6" t="s">
        <v>84</v>
      </c>
      <c r="BK240" s="140">
        <f>ROUND(I240*H240,2)</f>
        <v>0</v>
      </c>
      <c r="BL240" s="16" t="s">
        <v>166</v>
      </c>
      <c r="BM240" s="139" t="s">
        <v>379</v>
      </c>
    </row>
    <row r="241" spans="2:65" s="10" customFormat="1" ht="25.9" customHeight="1">
      <c r="B241" s="116"/>
      <c r="D241" s="117" t="s">
        <v>75</v>
      </c>
      <c r="E241" s="118" t="s">
        <v>380</v>
      </c>
      <c r="F241" s="118" t="s">
        <v>683</v>
      </c>
      <c r="I241" s="119"/>
      <c r="J241" s="120">
        <f>BK241</f>
        <v>0</v>
      </c>
      <c r="L241" s="116"/>
      <c r="M241" s="121"/>
      <c r="P241" s="122">
        <f>SUM(P242:P269)</f>
        <v>0</v>
      </c>
      <c r="R241" s="122">
        <f>SUM(R242:R269)</f>
        <v>0</v>
      </c>
      <c r="T241" s="123">
        <f>SUM(T242:T269)</f>
        <v>0</v>
      </c>
      <c r="AR241" s="117" t="s">
        <v>86</v>
      </c>
      <c r="AT241" s="124" t="s">
        <v>75</v>
      </c>
      <c r="AU241" s="124" t="s">
        <v>76</v>
      </c>
      <c r="AY241" s="117" t="s">
        <v>129</v>
      </c>
      <c r="BK241" s="125">
        <f>SUM(BK242:BK269)</f>
        <v>0</v>
      </c>
    </row>
    <row r="242" spans="2:65" s="1" customFormat="1" ht="24.2" customHeight="1">
      <c r="B242" s="126"/>
      <c r="C242" s="127" t="s">
        <v>263</v>
      </c>
      <c r="D242" s="127" t="s">
        <v>130</v>
      </c>
      <c r="E242" s="128" t="s">
        <v>381</v>
      </c>
      <c r="F242" s="129" t="s">
        <v>382</v>
      </c>
      <c r="G242" s="130" t="s">
        <v>133</v>
      </c>
      <c r="H242" s="131">
        <v>70</v>
      </c>
      <c r="I242" s="132"/>
      <c r="J242" s="133">
        <f t="shared" ref="J242:J251" si="30">ROUND(I242*H242,2)</f>
        <v>0</v>
      </c>
      <c r="K242" s="134"/>
      <c r="L242" s="31"/>
      <c r="M242" s="135" t="s">
        <v>1</v>
      </c>
      <c r="N242" s="136" t="s">
        <v>41</v>
      </c>
      <c r="P242" s="137">
        <f t="shared" ref="P242:P251" si="31">O242*H242</f>
        <v>0</v>
      </c>
      <c r="Q242" s="137">
        <v>0</v>
      </c>
      <c r="R242" s="137">
        <f t="shared" ref="R242:R251" si="32">Q242*H242</f>
        <v>0</v>
      </c>
      <c r="S242" s="137">
        <v>0</v>
      </c>
      <c r="T242" s="138">
        <f t="shared" ref="T242:T251" si="33">S242*H242</f>
        <v>0</v>
      </c>
      <c r="AR242" s="139" t="s">
        <v>166</v>
      </c>
      <c r="AT242" s="139" t="s">
        <v>130</v>
      </c>
      <c r="AU242" s="139" t="s">
        <v>84</v>
      </c>
      <c r="AY242" s="16" t="s">
        <v>129</v>
      </c>
      <c r="BE242" s="140">
        <f t="shared" ref="BE242:BE251" si="34">IF(N242="základní",J242,0)</f>
        <v>0</v>
      </c>
      <c r="BF242" s="140">
        <f t="shared" ref="BF242:BF251" si="35">IF(N242="snížená",J242,0)</f>
        <v>0</v>
      </c>
      <c r="BG242" s="140">
        <f t="shared" ref="BG242:BG251" si="36">IF(N242="zákl. přenesená",J242,0)</f>
        <v>0</v>
      </c>
      <c r="BH242" s="140">
        <f t="shared" ref="BH242:BH251" si="37">IF(N242="sníž. přenesená",J242,0)</f>
        <v>0</v>
      </c>
      <c r="BI242" s="140">
        <f t="shared" ref="BI242:BI251" si="38">IF(N242="nulová",J242,0)</f>
        <v>0</v>
      </c>
      <c r="BJ242" s="16" t="s">
        <v>84</v>
      </c>
      <c r="BK242" s="140">
        <f t="shared" ref="BK242:BK251" si="39">ROUND(I242*H242,2)</f>
        <v>0</v>
      </c>
      <c r="BL242" s="16" t="s">
        <v>166</v>
      </c>
      <c r="BM242" s="139" t="s">
        <v>383</v>
      </c>
    </row>
    <row r="243" spans="2:65" s="1" customFormat="1" ht="24.2" customHeight="1">
      <c r="B243" s="126"/>
      <c r="C243" s="127" t="s">
        <v>384</v>
      </c>
      <c r="D243" s="127" t="s">
        <v>130</v>
      </c>
      <c r="E243" s="128" t="s">
        <v>385</v>
      </c>
      <c r="F243" s="129" t="s">
        <v>386</v>
      </c>
      <c r="G243" s="130" t="s">
        <v>133</v>
      </c>
      <c r="H243" s="131">
        <v>84</v>
      </c>
      <c r="I243" s="132"/>
      <c r="J243" s="133">
        <f t="shared" si="30"/>
        <v>0</v>
      </c>
      <c r="K243" s="134"/>
      <c r="L243" s="31"/>
      <c r="M243" s="135" t="s">
        <v>1</v>
      </c>
      <c r="N243" s="136" t="s">
        <v>41</v>
      </c>
      <c r="P243" s="137">
        <f t="shared" si="31"/>
        <v>0</v>
      </c>
      <c r="Q243" s="137">
        <v>0</v>
      </c>
      <c r="R243" s="137">
        <f t="shared" si="32"/>
        <v>0</v>
      </c>
      <c r="S243" s="137">
        <v>0</v>
      </c>
      <c r="T243" s="138">
        <f t="shared" si="33"/>
        <v>0</v>
      </c>
      <c r="AR243" s="139" t="s">
        <v>166</v>
      </c>
      <c r="AT243" s="139" t="s">
        <v>130</v>
      </c>
      <c r="AU243" s="139" t="s">
        <v>84</v>
      </c>
      <c r="AY243" s="16" t="s">
        <v>129</v>
      </c>
      <c r="BE243" s="140">
        <f t="shared" si="34"/>
        <v>0</v>
      </c>
      <c r="BF243" s="140">
        <f t="shared" si="35"/>
        <v>0</v>
      </c>
      <c r="BG243" s="140">
        <f t="shared" si="36"/>
        <v>0</v>
      </c>
      <c r="BH243" s="140">
        <f t="shared" si="37"/>
        <v>0</v>
      </c>
      <c r="BI243" s="140">
        <f t="shared" si="38"/>
        <v>0</v>
      </c>
      <c r="BJ243" s="16" t="s">
        <v>84</v>
      </c>
      <c r="BK243" s="140">
        <f t="shared" si="39"/>
        <v>0</v>
      </c>
      <c r="BL243" s="16" t="s">
        <v>166</v>
      </c>
      <c r="BM243" s="139" t="s">
        <v>387</v>
      </c>
    </row>
    <row r="244" spans="2:65" s="1" customFormat="1" ht="24.2" customHeight="1">
      <c r="B244" s="126"/>
      <c r="C244" s="127" t="s">
        <v>268</v>
      </c>
      <c r="D244" s="127" t="s">
        <v>130</v>
      </c>
      <c r="E244" s="128" t="s">
        <v>388</v>
      </c>
      <c r="F244" s="129" t="s">
        <v>389</v>
      </c>
      <c r="G244" s="130" t="s">
        <v>133</v>
      </c>
      <c r="H244" s="131">
        <v>1</v>
      </c>
      <c r="I244" s="132"/>
      <c r="J244" s="133">
        <f t="shared" si="30"/>
        <v>0</v>
      </c>
      <c r="K244" s="134"/>
      <c r="L244" s="31"/>
      <c r="M244" s="135" t="s">
        <v>1</v>
      </c>
      <c r="N244" s="136" t="s">
        <v>41</v>
      </c>
      <c r="P244" s="137">
        <f t="shared" si="31"/>
        <v>0</v>
      </c>
      <c r="Q244" s="137">
        <v>0</v>
      </c>
      <c r="R244" s="137">
        <f t="shared" si="32"/>
        <v>0</v>
      </c>
      <c r="S244" s="137">
        <v>0</v>
      </c>
      <c r="T244" s="138">
        <f t="shared" si="33"/>
        <v>0</v>
      </c>
      <c r="AR244" s="139" t="s">
        <v>166</v>
      </c>
      <c r="AT244" s="139" t="s">
        <v>130</v>
      </c>
      <c r="AU244" s="139" t="s">
        <v>84</v>
      </c>
      <c r="AY244" s="16" t="s">
        <v>129</v>
      </c>
      <c r="BE244" s="140">
        <f t="shared" si="34"/>
        <v>0</v>
      </c>
      <c r="BF244" s="140">
        <f t="shared" si="35"/>
        <v>0</v>
      </c>
      <c r="BG244" s="140">
        <f t="shared" si="36"/>
        <v>0</v>
      </c>
      <c r="BH244" s="140">
        <f t="shared" si="37"/>
        <v>0</v>
      </c>
      <c r="BI244" s="140">
        <f t="shared" si="38"/>
        <v>0</v>
      </c>
      <c r="BJ244" s="16" t="s">
        <v>84</v>
      </c>
      <c r="BK244" s="140">
        <f t="shared" si="39"/>
        <v>0</v>
      </c>
      <c r="BL244" s="16" t="s">
        <v>166</v>
      </c>
      <c r="BM244" s="139" t="s">
        <v>390</v>
      </c>
    </row>
    <row r="245" spans="2:65" s="1" customFormat="1" ht="24.2" customHeight="1">
      <c r="B245" s="126"/>
      <c r="C245" s="127" t="s">
        <v>391</v>
      </c>
      <c r="D245" s="127" t="s">
        <v>130</v>
      </c>
      <c r="E245" s="128" t="s">
        <v>392</v>
      </c>
      <c r="F245" s="129" t="s">
        <v>393</v>
      </c>
      <c r="G245" s="130" t="s">
        <v>133</v>
      </c>
      <c r="H245" s="131">
        <v>1</v>
      </c>
      <c r="I245" s="132"/>
      <c r="J245" s="133">
        <f t="shared" si="30"/>
        <v>0</v>
      </c>
      <c r="K245" s="134"/>
      <c r="L245" s="31"/>
      <c r="M245" s="135" t="s">
        <v>1</v>
      </c>
      <c r="N245" s="136" t="s">
        <v>41</v>
      </c>
      <c r="P245" s="137">
        <f t="shared" si="31"/>
        <v>0</v>
      </c>
      <c r="Q245" s="137">
        <v>0</v>
      </c>
      <c r="R245" s="137">
        <f t="shared" si="32"/>
        <v>0</v>
      </c>
      <c r="S245" s="137">
        <v>0</v>
      </c>
      <c r="T245" s="138">
        <f t="shared" si="33"/>
        <v>0</v>
      </c>
      <c r="AR245" s="139" t="s">
        <v>166</v>
      </c>
      <c r="AT245" s="139" t="s">
        <v>130</v>
      </c>
      <c r="AU245" s="139" t="s">
        <v>84</v>
      </c>
      <c r="AY245" s="16" t="s">
        <v>129</v>
      </c>
      <c r="BE245" s="140">
        <f t="shared" si="34"/>
        <v>0</v>
      </c>
      <c r="BF245" s="140">
        <f t="shared" si="35"/>
        <v>0</v>
      </c>
      <c r="BG245" s="140">
        <f t="shared" si="36"/>
        <v>0</v>
      </c>
      <c r="BH245" s="140">
        <f t="shared" si="37"/>
        <v>0</v>
      </c>
      <c r="BI245" s="140">
        <f t="shared" si="38"/>
        <v>0</v>
      </c>
      <c r="BJ245" s="16" t="s">
        <v>84</v>
      </c>
      <c r="BK245" s="140">
        <f t="shared" si="39"/>
        <v>0</v>
      </c>
      <c r="BL245" s="16" t="s">
        <v>166</v>
      </c>
      <c r="BM245" s="139" t="s">
        <v>394</v>
      </c>
    </row>
    <row r="246" spans="2:65" s="1" customFormat="1" ht="24.2" customHeight="1">
      <c r="B246" s="126"/>
      <c r="C246" s="127" t="s">
        <v>272</v>
      </c>
      <c r="D246" s="127" t="s">
        <v>130</v>
      </c>
      <c r="E246" s="128" t="s">
        <v>395</v>
      </c>
      <c r="F246" s="129" t="s">
        <v>396</v>
      </c>
      <c r="G246" s="130" t="s">
        <v>133</v>
      </c>
      <c r="H246" s="131">
        <v>8</v>
      </c>
      <c r="I246" s="132"/>
      <c r="J246" s="133">
        <f t="shared" si="30"/>
        <v>0</v>
      </c>
      <c r="K246" s="134"/>
      <c r="L246" s="31"/>
      <c r="M246" s="135" t="s">
        <v>1</v>
      </c>
      <c r="N246" s="136" t="s">
        <v>41</v>
      </c>
      <c r="P246" s="137">
        <f t="shared" si="31"/>
        <v>0</v>
      </c>
      <c r="Q246" s="137">
        <v>0</v>
      </c>
      <c r="R246" s="137">
        <f t="shared" si="32"/>
        <v>0</v>
      </c>
      <c r="S246" s="137">
        <v>0</v>
      </c>
      <c r="T246" s="138">
        <f t="shared" si="33"/>
        <v>0</v>
      </c>
      <c r="AR246" s="139" t="s">
        <v>166</v>
      </c>
      <c r="AT246" s="139" t="s">
        <v>130</v>
      </c>
      <c r="AU246" s="139" t="s">
        <v>84</v>
      </c>
      <c r="AY246" s="16" t="s">
        <v>129</v>
      </c>
      <c r="BE246" s="140">
        <f t="shared" si="34"/>
        <v>0</v>
      </c>
      <c r="BF246" s="140">
        <f t="shared" si="35"/>
        <v>0</v>
      </c>
      <c r="BG246" s="140">
        <f t="shared" si="36"/>
        <v>0</v>
      </c>
      <c r="BH246" s="140">
        <f t="shared" si="37"/>
        <v>0</v>
      </c>
      <c r="BI246" s="140">
        <f t="shared" si="38"/>
        <v>0</v>
      </c>
      <c r="BJ246" s="16" t="s">
        <v>84</v>
      </c>
      <c r="BK246" s="140">
        <f t="shared" si="39"/>
        <v>0</v>
      </c>
      <c r="BL246" s="16" t="s">
        <v>166</v>
      </c>
      <c r="BM246" s="139" t="s">
        <v>397</v>
      </c>
    </row>
    <row r="247" spans="2:65" s="1" customFormat="1" ht="24.2" customHeight="1">
      <c r="B247" s="126"/>
      <c r="C247" s="127" t="s">
        <v>398</v>
      </c>
      <c r="D247" s="127" t="s">
        <v>130</v>
      </c>
      <c r="E247" s="128" t="s">
        <v>399</v>
      </c>
      <c r="F247" s="129" t="s">
        <v>400</v>
      </c>
      <c r="G247" s="130" t="s">
        <v>133</v>
      </c>
      <c r="H247" s="131">
        <v>1</v>
      </c>
      <c r="I247" s="132"/>
      <c r="J247" s="133">
        <f t="shared" si="30"/>
        <v>0</v>
      </c>
      <c r="K247" s="134"/>
      <c r="L247" s="31"/>
      <c r="M247" s="135" t="s">
        <v>1</v>
      </c>
      <c r="N247" s="136" t="s">
        <v>41</v>
      </c>
      <c r="P247" s="137">
        <f t="shared" si="31"/>
        <v>0</v>
      </c>
      <c r="Q247" s="137">
        <v>0</v>
      </c>
      <c r="R247" s="137">
        <f t="shared" si="32"/>
        <v>0</v>
      </c>
      <c r="S247" s="137">
        <v>0</v>
      </c>
      <c r="T247" s="138">
        <f t="shared" si="33"/>
        <v>0</v>
      </c>
      <c r="AR247" s="139" t="s">
        <v>166</v>
      </c>
      <c r="AT247" s="139" t="s">
        <v>130</v>
      </c>
      <c r="AU247" s="139" t="s">
        <v>84</v>
      </c>
      <c r="AY247" s="16" t="s">
        <v>129</v>
      </c>
      <c r="BE247" s="140">
        <f t="shared" si="34"/>
        <v>0</v>
      </c>
      <c r="BF247" s="140">
        <f t="shared" si="35"/>
        <v>0</v>
      </c>
      <c r="BG247" s="140">
        <f t="shared" si="36"/>
        <v>0</v>
      </c>
      <c r="BH247" s="140">
        <f t="shared" si="37"/>
        <v>0</v>
      </c>
      <c r="BI247" s="140">
        <f t="shared" si="38"/>
        <v>0</v>
      </c>
      <c r="BJ247" s="16" t="s">
        <v>84</v>
      </c>
      <c r="BK247" s="140">
        <f t="shared" si="39"/>
        <v>0</v>
      </c>
      <c r="BL247" s="16" t="s">
        <v>166</v>
      </c>
      <c r="BM247" s="139" t="s">
        <v>401</v>
      </c>
    </row>
    <row r="248" spans="2:65" s="1" customFormat="1" ht="24.2" customHeight="1">
      <c r="B248" s="126"/>
      <c r="C248" s="127" t="s">
        <v>277</v>
      </c>
      <c r="D248" s="127" t="s">
        <v>130</v>
      </c>
      <c r="E248" s="128" t="s">
        <v>402</v>
      </c>
      <c r="F248" s="129" t="s">
        <v>403</v>
      </c>
      <c r="G248" s="130" t="s">
        <v>133</v>
      </c>
      <c r="H248" s="131">
        <v>1</v>
      </c>
      <c r="I248" s="132"/>
      <c r="J248" s="133">
        <f t="shared" si="30"/>
        <v>0</v>
      </c>
      <c r="K248" s="134"/>
      <c r="L248" s="31"/>
      <c r="M248" s="135" t="s">
        <v>1</v>
      </c>
      <c r="N248" s="136" t="s">
        <v>41</v>
      </c>
      <c r="P248" s="137">
        <f t="shared" si="31"/>
        <v>0</v>
      </c>
      <c r="Q248" s="137">
        <v>0</v>
      </c>
      <c r="R248" s="137">
        <f t="shared" si="32"/>
        <v>0</v>
      </c>
      <c r="S248" s="137">
        <v>0</v>
      </c>
      <c r="T248" s="138">
        <f t="shared" si="33"/>
        <v>0</v>
      </c>
      <c r="AR248" s="139" t="s">
        <v>166</v>
      </c>
      <c r="AT248" s="139" t="s">
        <v>130</v>
      </c>
      <c r="AU248" s="139" t="s">
        <v>84</v>
      </c>
      <c r="AY248" s="16" t="s">
        <v>129</v>
      </c>
      <c r="BE248" s="140">
        <f t="shared" si="34"/>
        <v>0</v>
      </c>
      <c r="BF248" s="140">
        <f t="shared" si="35"/>
        <v>0</v>
      </c>
      <c r="BG248" s="140">
        <f t="shared" si="36"/>
        <v>0</v>
      </c>
      <c r="BH248" s="140">
        <f t="shared" si="37"/>
        <v>0</v>
      </c>
      <c r="BI248" s="140">
        <f t="shared" si="38"/>
        <v>0</v>
      </c>
      <c r="BJ248" s="16" t="s">
        <v>84</v>
      </c>
      <c r="BK248" s="140">
        <f t="shared" si="39"/>
        <v>0</v>
      </c>
      <c r="BL248" s="16" t="s">
        <v>166</v>
      </c>
      <c r="BM248" s="139" t="s">
        <v>404</v>
      </c>
    </row>
    <row r="249" spans="2:65" s="1" customFormat="1" ht="24.2" customHeight="1">
      <c r="B249" s="126"/>
      <c r="C249" s="127" t="s">
        <v>405</v>
      </c>
      <c r="D249" s="127" t="s">
        <v>130</v>
      </c>
      <c r="E249" s="128" t="s">
        <v>406</v>
      </c>
      <c r="F249" s="129" t="s">
        <v>407</v>
      </c>
      <c r="G249" s="130" t="s">
        <v>133</v>
      </c>
      <c r="H249" s="131">
        <v>2</v>
      </c>
      <c r="I249" s="132"/>
      <c r="J249" s="133">
        <f t="shared" si="30"/>
        <v>0</v>
      </c>
      <c r="K249" s="134"/>
      <c r="L249" s="31"/>
      <c r="M249" s="135" t="s">
        <v>1</v>
      </c>
      <c r="N249" s="136" t="s">
        <v>41</v>
      </c>
      <c r="P249" s="137">
        <f t="shared" si="31"/>
        <v>0</v>
      </c>
      <c r="Q249" s="137">
        <v>0</v>
      </c>
      <c r="R249" s="137">
        <f t="shared" si="32"/>
        <v>0</v>
      </c>
      <c r="S249" s="137">
        <v>0</v>
      </c>
      <c r="T249" s="138">
        <f t="shared" si="33"/>
        <v>0</v>
      </c>
      <c r="AR249" s="139" t="s">
        <v>166</v>
      </c>
      <c r="AT249" s="139" t="s">
        <v>130</v>
      </c>
      <c r="AU249" s="139" t="s">
        <v>84</v>
      </c>
      <c r="AY249" s="16" t="s">
        <v>129</v>
      </c>
      <c r="BE249" s="140">
        <f t="shared" si="34"/>
        <v>0</v>
      </c>
      <c r="BF249" s="140">
        <f t="shared" si="35"/>
        <v>0</v>
      </c>
      <c r="BG249" s="140">
        <f t="shared" si="36"/>
        <v>0</v>
      </c>
      <c r="BH249" s="140">
        <f t="shared" si="37"/>
        <v>0</v>
      </c>
      <c r="BI249" s="140">
        <f t="shared" si="38"/>
        <v>0</v>
      </c>
      <c r="BJ249" s="16" t="s">
        <v>84</v>
      </c>
      <c r="BK249" s="140">
        <f t="shared" si="39"/>
        <v>0</v>
      </c>
      <c r="BL249" s="16" t="s">
        <v>166</v>
      </c>
      <c r="BM249" s="139" t="s">
        <v>408</v>
      </c>
    </row>
    <row r="250" spans="2:65" s="1" customFormat="1" ht="24.2" customHeight="1">
      <c r="B250" s="126"/>
      <c r="C250" s="127" t="s">
        <v>281</v>
      </c>
      <c r="D250" s="127" t="s">
        <v>130</v>
      </c>
      <c r="E250" s="128" t="s">
        <v>409</v>
      </c>
      <c r="F250" s="129" t="s">
        <v>410</v>
      </c>
      <c r="G250" s="130" t="s">
        <v>133</v>
      </c>
      <c r="H250" s="131">
        <v>40</v>
      </c>
      <c r="I250" s="132"/>
      <c r="J250" s="133">
        <f t="shared" si="30"/>
        <v>0</v>
      </c>
      <c r="K250" s="134"/>
      <c r="L250" s="31"/>
      <c r="M250" s="135" t="s">
        <v>1</v>
      </c>
      <c r="N250" s="136" t="s">
        <v>41</v>
      </c>
      <c r="P250" s="137">
        <f t="shared" si="31"/>
        <v>0</v>
      </c>
      <c r="Q250" s="137">
        <v>0</v>
      </c>
      <c r="R250" s="137">
        <f t="shared" si="32"/>
        <v>0</v>
      </c>
      <c r="S250" s="137">
        <v>0</v>
      </c>
      <c r="T250" s="138">
        <f t="shared" si="33"/>
        <v>0</v>
      </c>
      <c r="AR250" s="139" t="s">
        <v>166</v>
      </c>
      <c r="AT250" s="139" t="s">
        <v>130</v>
      </c>
      <c r="AU250" s="139" t="s">
        <v>84</v>
      </c>
      <c r="AY250" s="16" t="s">
        <v>129</v>
      </c>
      <c r="BE250" s="140">
        <f t="shared" si="34"/>
        <v>0</v>
      </c>
      <c r="BF250" s="140">
        <f t="shared" si="35"/>
        <v>0</v>
      </c>
      <c r="BG250" s="140">
        <f t="shared" si="36"/>
        <v>0</v>
      </c>
      <c r="BH250" s="140">
        <f t="shared" si="37"/>
        <v>0</v>
      </c>
      <c r="BI250" s="140">
        <f t="shared" si="38"/>
        <v>0</v>
      </c>
      <c r="BJ250" s="16" t="s">
        <v>84</v>
      </c>
      <c r="BK250" s="140">
        <f t="shared" si="39"/>
        <v>0</v>
      </c>
      <c r="BL250" s="16" t="s">
        <v>166</v>
      </c>
      <c r="BM250" s="139" t="s">
        <v>411</v>
      </c>
    </row>
    <row r="251" spans="2:65" s="1" customFormat="1" ht="16.5" customHeight="1">
      <c r="B251" s="126"/>
      <c r="C251" s="127" t="s">
        <v>412</v>
      </c>
      <c r="D251" s="127" t="s">
        <v>130</v>
      </c>
      <c r="E251" s="128" t="s">
        <v>413</v>
      </c>
      <c r="F251" s="129" t="s">
        <v>414</v>
      </c>
      <c r="G251" s="130" t="s">
        <v>415</v>
      </c>
      <c r="H251" s="131">
        <v>120.6</v>
      </c>
      <c r="I251" s="132"/>
      <c r="J251" s="133">
        <f t="shared" si="30"/>
        <v>0</v>
      </c>
      <c r="K251" s="134"/>
      <c r="L251" s="31"/>
      <c r="M251" s="135" t="s">
        <v>1</v>
      </c>
      <c r="N251" s="136" t="s">
        <v>41</v>
      </c>
      <c r="P251" s="137">
        <f t="shared" si="31"/>
        <v>0</v>
      </c>
      <c r="Q251" s="137">
        <v>0</v>
      </c>
      <c r="R251" s="137">
        <f t="shared" si="32"/>
        <v>0</v>
      </c>
      <c r="S251" s="137">
        <v>0</v>
      </c>
      <c r="T251" s="138">
        <f t="shared" si="33"/>
        <v>0</v>
      </c>
      <c r="AR251" s="139" t="s">
        <v>166</v>
      </c>
      <c r="AT251" s="139" t="s">
        <v>130</v>
      </c>
      <c r="AU251" s="139" t="s">
        <v>84</v>
      </c>
      <c r="AY251" s="16" t="s">
        <v>129</v>
      </c>
      <c r="BE251" s="140">
        <f t="shared" si="34"/>
        <v>0</v>
      </c>
      <c r="BF251" s="140">
        <f t="shared" si="35"/>
        <v>0</v>
      </c>
      <c r="BG251" s="140">
        <f t="shared" si="36"/>
        <v>0</v>
      </c>
      <c r="BH251" s="140">
        <f t="shared" si="37"/>
        <v>0</v>
      </c>
      <c r="BI251" s="140">
        <f t="shared" si="38"/>
        <v>0</v>
      </c>
      <c r="BJ251" s="16" t="s">
        <v>84</v>
      </c>
      <c r="BK251" s="140">
        <f t="shared" si="39"/>
        <v>0</v>
      </c>
      <c r="BL251" s="16" t="s">
        <v>166</v>
      </c>
      <c r="BM251" s="139" t="s">
        <v>416</v>
      </c>
    </row>
    <row r="252" spans="2:65" s="11" customFormat="1" ht="11.25">
      <c r="B252" s="141"/>
      <c r="D252" s="142" t="s">
        <v>135</v>
      </c>
      <c r="E252" s="143" t="s">
        <v>1</v>
      </c>
      <c r="F252" s="144" t="s">
        <v>417</v>
      </c>
      <c r="H252" s="145">
        <v>120.6</v>
      </c>
      <c r="I252" s="146"/>
      <c r="L252" s="141"/>
      <c r="M252" s="147"/>
      <c r="T252" s="148"/>
      <c r="AT252" s="143" t="s">
        <v>135</v>
      </c>
      <c r="AU252" s="143" t="s">
        <v>84</v>
      </c>
      <c r="AV252" s="11" t="s">
        <v>86</v>
      </c>
      <c r="AW252" s="11" t="s">
        <v>32</v>
      </c>
      <c r="AX252" s="11" t="s">
        <v>76</v>
      </c>
      <c r="AY252" s="143" t="s">
        <v>129</v>
      </c>
    </row>
    <row r="253" spans="2:65" s="12" customFormat="1" ht="11.25">
      <c r="B253" s="149"/>
      <c r="D253" s="142" t="s">
        <v>135</v>
      </c>
      <c r="E253" s="150" t="s">
        <v>1</v>
      </c>
      <c r="F253" s="151" t="s">
        <v>138</v>
      </c>
      <c r="H253" s="152">
        <v>120.6</v>
      </c>
      <c r="I253" s="153"/>
      <c r="L253" s="149"/>
      <c r="M253" s="154"/>
      <c r="T253" s="155"/>
      <c r="AT253" s="150" t="s">
        <v>135</v>
      </c>
      <c r="AU253" s="150" t="s">
        <v>84</v>
      </c>
      <c r="AV253" s="12" t="s">
        <v>134</v>
      </c>
      <c r="AW253" s="12" t="s">
        <v>32</v>
      </c>
      <c r="AX253" s="12" t="s">
        <v>84</v>
      </c>
      <c r="AY253" s="150" t="s">
        <v>129</v>
      </c>
    </row>
    <row r="254" spans="2:65" s="1" customFormat="1" ht="16.5" customHeight="1">
      <c r="B254" s="126"/>
      <c r="C254" s="127" t="s">
        <v>286</v>
      </c>
      <c r="D254" s="127" t="s">
        <v>130</v>
      </c>
      <c r="E254" s="128" t="s">
        <v>418</v>
      </c>
      <c r="F254" s="129" t="s">
        <v>419</v>
      </c>
      <c r="G254" s="130" t="s">
        <v>133</v>
      </c>
      <c r="H254" s="131">
        <v>208</v>
      </c>
      <c r="I254" s="132"/>
      <c r="J254" s="133">
        <f>ROUND(I254*H254,2)</f>
        <v>0</v>
      </c>
      <c r="K254" s="134"/>
      <c r="L254" s="31"/>
      <c r="M254" s="135" t="s">
        <v>1</v>
      </c>
      <c r="N254" s="136" t="s">
        <v>41</v>
      </c>
      <c r="P254" s="137">
        <f>O254*H254</f>
        <v>0</v>
      </c>
      <c r="Q254" s="137">
        <v>0</v>
      </c>
      <c r="R254" s="137">
        <f>Q254*H254</f>
        <v>0</v>
      </c>
      <c r="S254" s="137">
        <v>0</v>
      </c>
      <c r="T254" s="138">
        <f>S254*H254</f>
        <v>0</v>
      </c>
      <c r="AR254" s="139" t="s">
        <v>166</v>
      </c>
      <c r="AT254" s="139" t="s">
        <v>130</v>
      </c>
      <c r="AU254" s="139" t="s">
        <v>84</v>
      </c>
      <c r="AY254" s="16" t="s">
        <v>129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6" t="s">
        <v>84</v>
      </c>
      <c r="BK254" s="140">
        <f>ROUND(I254*H254,2)</f>
        <v>0</v>
      </c>
      <c r="BL254" s="16" t="s">
        <v>166</v>
      </c>
      <c r="BM254" s="139" t="s">
        <v>420</v>
      </c>
    </row>
    <row r="255" spans="2:65" s="11" customFormat="1" ht="11.25">
      <c r="B255" s="141"/>
      <c r="D255" s="142" t="s">
        <v>135</v>
      </c>
      <c r="E255" s="143" t="s">
        <v>1</v>
      </c>
      <c r="F255" s="144" t="s">
        <v>421</v>
      </c>
      <c r="H255" s="145">
        <v>40</v>
      </c>
      <c r="I255" s="146"/>
      <c r="L255" s="141"/>
      <c r="M255" s="147"/>
      <c r="T255" s="148"/>
      <c r="AT255" s="143" t="s">
        <v>135</v>
      </c>
      <c r="AU255" s="143" t="s">
        <v>84</v>
      </c>
      <c r="AV255" s="11" t="s">
        <v>86</v>
      </c>
      <c r="AW255" s="11" t="s">
        <v>32</v>
      </c>
      <c r="AX255" s="11" t="s">
        <v>76</v>
      </c>
      <c r="AY255" s="143" t="s">
        <v>129</v>
      </c>
    </row>
    <row r="256" spans="2:65" s="11" customFormat="1" ht="11.25">
      <c r="B256" s="141"/>
      <c r="D256" s="142" t="s">
        <v>135</v>
      </c>
      <c r="E256" s="143" t="s">
        <v>1</v>
      </c>
      <c r="F256" s="144" t="s">
        <v>422</v>
      </c>
      <c r="H256" s="145">
        <v>2</v>
      </c>
      <c r="I256" s="146"/>
      <c r="L256" s="141"/>
      <c r="M256" s="147"/>
      <c r="T256" s="148"/>
      <c r="AT256" s="143" t="s">
        <v>135</v>
      </c>
      <c r="AU256" s="143" t="s">
        <v>84</v>
      </c>
      <c r="AV256" s="11" t="s">
        <v>86</v>
      </c>
      <c r="AW256" s="11" t="s">
        <v>32</v>
      </c>
      <c r="AX256" s="11" t="s">
        <v>76</v>
      </c>
      <c r="AY256" s="143" t="s">
        <v>129</v>
      </c>
    </row>
    <row r="257" spans="2:65" s="11" customFormat="1" ht="11.25">
      <c r="B257" s="141"/>
      <c r="D257" s="142" t="s">
        <v>135</v>
      </c>
      <c r="E257" s="143" t="s">
        <v>1</v>
      </c>
      <c r="F257" s="144" t="s">
        <v>423</v>
      </c>
      <c r="H257" s="145">
        <v>1</v>
      </c>
      <c r="I257" s="146"/>
      <c r="L257" s="141"/>
      <c r="M257" s="147"/>
      <c r="T257" s="148"/>
      <c r="AT257" s="143" t="s">
        <v>135</v>
      </c>
      <c r="AU257" s="143" t="s">
        <v>84</v>
      </c>
      <c r="AV257" s="11" t="s">
        <v>86</v>
      </c>
      <c r="AW257" s="11" t="s">
        <v>32</v>
      </c>
      <c r="AX257" s="11" t="s">
        <v>76</v>
      </c>
      <c r="AY257" s="143" t="s">
        <v>129</v>
      </c>
    </row>
    <row r="258" spans="2:65" s="11" customFormat="1" ht="11.25">
      <c r="B258" s="141"/>
      <c r="D258" s="142" t="s">
        <v>135</v>
      </c>
      <c r="E258" s="143" t="s">
        <v>1</v>
      </c>
      <c r="F258" s="144" t="s">
        <v>424</v>
      </c>
      <c r="H258" s="145">
        <v>1</v>
      </c>
      <c r="I258" s="146"/>
      <c r="L258" s="141"/>
      <c r="M258" s="147"/>
      <c r="T258" s="148"/>
      <c r="AT258" s="143" t="s">
        <v>135</v>
      </c>
      <c r="AU258" s="143" t="s">
        <v>84</v>
      </c>
      <c r="AV258" s="11" t="s">
        <v>86</v>
      </c>
      <c r="AW258" s="11" t="s">
        <v>32</v>
      </c>
      <c r="AX258" s="11" t="s">
        <v>76</v>
      </c>
      <c r="AY258" s="143" t="s">
        <v>129</v>
      </c>
    </row>
    <row r="259" spans="2:65" s="11" customFormat="1" ht="11.25">
      <c r="B259" s="141"/>
      <c r="D259" s="142" t="s">
        <v>135</v>
      </c>
      <c r="E259" s="143" t="s">
        <v>1</v>
      </c>
      <c r="F259" s="144" t="s">
        <v>425</v>
      </c>
      <c r="H259" s="145">
        <v>8</v>
      </c>
      <c r="I259" s="146"/>
      <c r="L259" s="141"/>
      <c r="M259" s="147"/>
      <c r="T259" s="148"/>
      <c r="AT259" s="143" t="s">
        <v>135</v>
      </c>
      <c r="AU259" s="143" t="s">
        <v>84</v>
      </c>
      <c r="AV259" s="11" t="s">
        <v>86</v>
      </c>
      <c r="AW259" s="11" t="s">
        <v>32</v>
      </c>
      <c r="AX259" s="11" t="s">
        <v>76</v>
      </c>
      <c r="AY259" s="143" t="s">
        <v>129</v>
      </c>
    </row>
    <row r="260" spans="2:65" s="11" customFormat="1" ht="11.25">
      <c r="B260" s="141"/>
      <c r="D260" s="142" t="s">
        <v>135</v>
      </c>
      <c r="E260" s="143" t="s">
        <v>1</v>
      </c>
      <c r="F260" s="144" t="s">
        <v>426</v>
      </c>
      <c r="H260" s="145">
        <v>1</v>
      </c>
      <c r="I260" s="146"/>
      <c r="L260" s="141"/>
      <c r="M260" s="147"/>
      <c r="T260" s="148"/>
      <c r="AT260" s="143" t="s">
        <v>135</v>
      </c>
      <c r="AU260" s="143" t="s">
        <v>84</v>
      </c>
      <c r="AV260" s="11" t="s">
        <v>86</v>
      </c>
      <c r="AW260" s="11" t="s">
        <v>32</v>
      </c>
      <c r="AX260" s="11" t="s">
        <v>76</v>
      </c>
      <c r="AY260" s="143" t="s">
        <v>129</v>
      </c>
    </row>
    <row r="261" spans="2:65" s="11" customFormat="1" ht="11.25">
      <c r="B261" s="141"/>
      <c r="D261" s="142" t="s">
        <v>135</v>
      </c>
      <c r="E261" s="143" t="s">
        <v>1</v>
      </c>
      <c r="F261" s="144" t="s">
        <v>427</v>
      </c>
      <c r="H261" s="145">
        <v>1</v>
      </c>
      <c r="I261" s="146"/>
      <c r="L261" s="141"/>
      <c r="M261" s="147"/>
      <c r="T261" s="148"/>
      <c r="AT261" s="143" t="s">
        <v>135</v>
      </c>
      <c r="AU261" s="143" t="s">
        <v>84</v>
      </c>
      <c r="AV261" s="11" t="s">
        <v>86</v>
      </c>
      <c r="AW261" s="11" t="s">
        <v>32</v>
      </c>
      <c r="AX261" s="11" t="s">
        <v>76</v>
      </c>
      <c r="AY261" s="143" t="s">
        <v>129</v>
      </c>
    </row>
    <row r="262" spans="2:65" s="11" customFormat="1" ht="11.25">
      <c r="B262" s="141"/>
      <c r="D262" s="142" t="s">
        <v>135</v>
      </c>
      <c r="E262" s="143" t="s">
        <v>1</v>
      </c>
      <c r="F262" s="144" t="s">
        <v>428</v>
      </c>
      <c r="H262" s="145">
        <v>84</v>
      </c>
      <c r="I262" s="146"/>
      <c r="L262" s="141"/>
      <c r="M262" s="147"/>
      <c r="T262" s="148"/>
      <c r="AT262" s="143" t="s">
        <v>135</v>
      </c>
      <c r="AU262" s="143" t="s">
        <v>84</v>
      </c>
      <c r="AV262" s="11" t="s">
        <v>86</v>
      </c>
      <c r="AW262" s="11" t="s">
        <v>32</v>
      </c>
      <c r="AX262" s="11" t="s">
        <v>76</v>
      </c>
      <c r="AY262" s="143" t="s">
        <v>129</v>
      </c>
    </row>
    <row r="263" spans="2:65" s="11" customFormat="1" ht="11.25">
      <c r="B263" s="141"/>
      <c r="D263" s="142" t="s">
        <v>135</v>
      </c>
      <c r="E263" s="143" t="s">
        <v>1</v>
      </c>
      <c r="F263" s="144" t="s">
        <v>429</v>
      </c>
      <c r="H263" s="145">
        <v>70</v>
      </c>
      <c r="I263" s="146"/>
      <c r="L263" s="141"/>
      <c r="M263" s="147"/>
      <c r="T263" s="148"/>
      <c r="AT263" s="143" t="s">
        <v>135</v>
      </c>
      <c r="AU263" s="143" t="s">
        <v>84</v>
      </c>
      <c r="AV263" s="11" t="s">
        <v>86</v>
      </c>
      <c r="AW263" s="11" t="s">
        <v>32</v>
      </c>
      <c r="AX263" s="11" t="s">
        <v>76</v>
      </c>
      <c r="AY263" s="143" t="s">
        <v>129</v>
      </c>
    </row>
    <row r="264" spans="2:65" s="12" customFormat="1" ht="11.25">
      <c r="B264" s="149"/>
      <c r="D264" s="142" t="s">
        <v>135</v>
      </c>
      <c r="E264" s="150" t="s">
        <v>1</v>
      </c>
      <c r="F264" s="151" t="s">
        <v>138</v>
      </c>
      <c r="H264" s="152">
        <v>208</v>
      </c>
      <c r="I264" s="153"/>
      <c r="L264" s="149"/>
      <c r="M264" s="154"/>
      <c r="T264" s="155"/>
      <c r="AT264" s="150" t="s">
        <v>135</v>
      </c>
      <c r="AU264" s="150" t="s">
        <v>84</v>
      </c>
      <c r="AV264" s="12" t="s">
        <v>134</v>
      </c>
      <c r="AW264" s="12" t="s">
        <v>32</v>
      </c>
      <c r="AX264" s="12" t="s">
        <v>84</v>
      </c>
      <c r="AY264" s="150" t="s">
        <v>129</v>
      </c>
    </row>
    <row r="265" spans="2:65" s="1" customFormat="1" ht="21.75" customHeight="1">
      <c r="B265" s="126"/>
      <c r="C265" s="127" t="s">
        <v>430</v>
      </c>
      <c r="D265" s="127" t="s">
        <v>130</v>
      </c>
      <c r="E265" s="128" t="s">
        <v>431</v>
      </c>
      <c r="F265" s="129" t="s">
        <v>432</v>
      </c>
      <c r="G265" s="130" t="s">
        <v>415</v>
      </c>
      <c r="H265" s="131">
        <v>120.6</v>
      </c>
      <c r="I265" s="132"/>
      <c r="J265" s="133">
        <f>ROUND(I265*H265,2)</f>
        <v>0</v>
      </c>
      <c r="K265" s="134"/>
      <c r="L265" s="31"/>
      <c r="M265" s="135" t="s">
        <v>1</v>
      </c>
      <c r="N265" s="136" t="s">
        <v>41</v>
      </c>
      <c r="P265" s="137">
        <f>O265*H265</f>
        <v>0</v>
      </c>
      <c r="Q265" s="137">
        <v>0</v>
      </c>
      <c r="R265" s="137">
        <f>Q265*H265</f>
        <v>0</v>
      </c>
      <c r="S265" s="137">
        <v>0</v>
      </c>
      <c r="T265" s="138">
        <f>S265*H265</f>
        <v>0</v>
      </c>
      <c r="AR265" s="139" t="s">
        <v>166</v>
      </c>
      <c r="AT265" s="139" t="s">
        <v>130</v>
      </c>
      <c r="AU265" s="139" t="s">
        <v>84</v>
      </c>
      <c r="AY265" s="16" t="s">
        <v>129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6" t="s">
        <v>84</v>
      </c>
      <c r="BK265" s="140">
        <f>ROUND(I265*H265,2)</f>
        <v>0</v>
      </c>
      <c r="BL265" s="16" t="s">
        <v>166</v>
      </c>
      <c r="BM265" s="139" t="s">
        <v>433</v>
      </c>
    </row>
    <row r="266" spans="2:65" s="1" customFormat="1" ht="24.2" customHeight="1">
      <c r="B266" s="126"/>
      <c r="C266" s="127" t="s">
        <v>290</v>
      </c>
      <c r="D266" s="127" t="s">
        <v>130</v>
      </c>
      <c r="E266" s="128" t="s">
        <v>434</v>
      </c>
      <c r="F266" s="129" t="s">
        <v>435</v>
      </c>
      <c r="G266" s="130" t="s">
        <v>436</v>
      </c>
      <c r="H266" s="131">
        <v>1</v>
      </c>
      <c r="I266" s="132"/>
      <c r="J266" s="133">
        <f>ROUND(I266*H266,2)</f>
        <v>0</v>
      </c>
      <c r="K266" s="134"/>
      <c r="L266" s="31"/>
      <c r="M266" s="135" t="s">
        <v>1</v>
      </c>
      <c r="N266" s="136" t="s">
        <v>41</v>
      </c>
      <c r="P266" s="137">
        <f>O266*H266</f>
        <v>0</v>
      </c>
      <c r="Q266" s="137">
        <v>0</v>
      </c>
      <c r="R266" s="137">
        <f>Q266*H266</f>
        <v>0</v>
      </c>
      <c r="S266" s="137">
        <v>0</v>
      </c>
      <c r="T266" s="138">
        <f>S266*H266</f>
        <v>0</v>
      </c>
      <c r="AR266" s="139" t="s">
        <v>166</v>
      </c>
      <c r="AT266" s="139" t="s">
        <v>130</v>
      </c>
      <c r="AU266" s="139" t="s">
        <v>84</v>
      </c>
      <c r="AY266" s="16" t="s">
        <v>129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6" t="s">
        <v>84</v>
      </c>
      <c r="BK266" s="140">
        <f>ROUND(I266*H266,2)</f>
        <v>0</v>
      </c>
      <c r="BL266" s="16" t="s">
        <v>166</v>
      </c>
      <c r="BM266" s="139" t="s">
        <v>437</v>
      </c>
    </row>
    <row r="267" spans="2:65" s="13" customFormat="1" ht="22.5">
      <c r="B267" s="156"/>
      <c r="D267" s="142" t="s">
        <v>135</v>
      </c>
      <c r="E267" s="157" t="s">
        <v>1</v>
      </c>
      <c r="F267" s="158" t="s">
        <v>438</v>
      </c>
      <c r="H267" s="157" t="s">
        <v>1</v>
      </c>
      <c r="I267" s="159"/>
      <c r="L267" s="156"/>
      <c r="M267" s="160"/>
      <c r="T267" s="161"/>
      <c r="AT267" s="157" t="s">
        <v>135</v>
      </c>
      <c r="AU267" s="157" t="s">
        <v>84</v>
      </c>
      <c r="AV267" s="13" t="s">
        <v>84</v>
      </c>
      <c r="AW267" s="13" t="s">
        <v>32</v>
      </c>
      <c r="AX267" s="13" t="s">
        <v>76</v>
      </c>
      <c r="AY267" s="157" t="s">
        <v>129</v>
      </c>
    </row>
    <row r="268" spans="2:65" s="11" customFormat="1" ht="11.25">
      <c r="B268" s="141"/>
      <c r="D268" s="142" t="s">
        <v>135</v>
      </c>
      <c r="E268" s="143" t="s">
        <v>1</v>
      </c>
      <c r="F268" s="144" t="s">
        <v>84</v>
      </c>
      <c r="H268" s="145">
        <v>1</v>
      </c>
      <c r="I268" s="146"/>
      <c r="L268" s="141"/>
      <c r="M268" s="147"/>
      <c r="T268" s="148"/>
      <c r="AT268" s="143" t="s">
        <v>135</v>
      </c>
      <c r="AU268" s="143" t="s">
        <v>84</v>
      </c>
      <c r="AV268" s="11" t="s">
        <v>86</v>
      </c>
      <c r="AW268" s="11" t="s">
        <v>32</v>
      </c>
      <c r="AX268" s="11" t="s">
        <v>84</v>
      </c>
      <c r="AY268" s="143" t="s">
        <v>129</v>
      </c>
    </row>
    <row r="269" spans="2:65" s="1" customFormat="1" ht="16.5" customHeight="1">
      <c r="B269" s="126"/>
      <c r="C269" s="127" t="s">
        <v>439</v>
      </c>
      <c r="D269" s="127" t="s">
        <v>130</v>
      </c>
      <c r="E269" s="128" t="s">
        <v>440</v>
      </c>
      <c r="F269" s="129" t="s">
        <v>441</v>
      </c>
      <c r="G269" s="130" t="s">
        <v>201</v>
      </c>
      <c r="H269" s="162"/>
      <c r="I269" s="132"/>
      <c r="J269" s="133">
        <f>ROUND(I269*H269,2)</f>
        <v>0</v>
      </c>
      <c r="K269" s="134"/>
      <c r="L269" s="31"/>
      <c r="M269" s="135" t="s">
        <v>1</v>
      </c>
      <c r="N269" s="136" t="s">
        <v>41</v>
      </c>
      <c r="P269" s="137">
        <f>O269*H269</f>
        <v>0</v>
      </c>
      <c r="Q269" s="137">
        <v>0</v>
      </c>
      <c r="R269" s="137">
        <f>Q269*H269</f>
        <v>0</v>
      </c>
      <c r="S269" s="137">
        <v>0</v>
      </c>
      <c r="T269" s="138">
        <f>S269*H269</f>
        <v>0</v>
      </c>
      <c r="AR269" s="139" t="s">
        <v>166</v>
      </c>
      <c r="AT269" s="139" t="s">
        <v>130</v>
      </c>
      <c r="AU269" s="139" t="s">
        <v>84</v>
      </c>
      <c r="AY269" s="16" t="s">
        <v>129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6" t="s">
        <v>84</v>
      </c>
      <c r="BK269" s="140">
        <f>ROUND(I269*H269,2)</f>
        <v>0</v>
      </c>
      <c r="BL269" s="16" t="s">
        <v>166</v>
      </c>
      <c r="BM269" s="139" t="s">
        <v>442</v>
      </c>
    </row>
    <row r="270" spans="2:65" s="10" customFormat="1" ht="25.9" customHeight="1">
      <c r="B270" s="116"/>
      <c r="D270" s="117" t="s">
        <v>75</v>
      </c>
      <c r="E270" s="118" t="s">
        <v>443</v>
      </c>
      <c r="F270" s="118" t="s">
        <v>444</v>
      </c>
      <c r="I270" s="119"/>
      <c r="J270" s="120">
        <f>BK270</f>
        <v>0</v>
      </c>
      <c r="L270" s="116"/>
      <c r="M270" s="121"/>
      <c r="P270" s="122">
        <f>SUM(P271:P277)</f>
        <v>0</v>
      </c>
      <c r="R270" s="122">
        <f>SUM(R271:R277)</f>
        <v>0</v>
      </c>
      <c r="T270" s="123">
        <f>SUM(T271:T277)</f>
        <v>0</v>
      </c>
      <c r="AR270" s="117" t="s">
        <v>86</v>
      </c>
      <c r="AT270" s="124" t="s">
        <v>75</v>
      </c>
      <c r="AU270" s="124" t="s">
        <v>76</v>
      </c>
      <c r="AY270" s="117" t="s">
        <v>129</v>
      </c>
      <c r="BK270" s="125">
        <f>SUM(BK271:BK277)</f>
        <v>0</v>
      </c>
    </row>
    <row r="271" spans="2:65" s="1" customFormat="1" ht="21.75" customHeight="1">
      <c r="B271" s="126"/>
      <c r="C271" s="127" t="s">
        <v>295</v>
      </c>
      <c r="D271" s="127" t="s">
        <v>130</v>
      </c>
      <c r="E271" s="128" t="s">
        <v>445</v>
      </c>
      <c r="F271" s="129" t="s">
        <v>446</v>
      </c>
      <c r="G271" s="130" t="s">
        <v>447</v>
      </c>
      <c r="H271" s="131">
        <v>320</v>
      </c>
      <c r="I271" s="132"/>
      <c r="J271" s="133">
        <f>ROUND(I271*H271,2)</f>
        <v>0</v>
      </c>
      <c r="K271" s="134"/>
      <c r="L271" s="31"/>
      <c r="M271" s="135" t="s">
        <v>1</v>
      </c>
      <c r="N271" s="136" t="s">
        <v>41</v>
      </c>
      <c r="P271" s="137">
        <f>O271*H271</f>
        <v>0</v>
      </c>
      <c r="Q271" s="137">
        <v>0</v>
      </c>
      <c r="R271" s="137">
        <f>Q271*H271</f>
        <v>0</v>
      </c>
      <c r="S271" s="137">
        <v>0</v>
      </c>
      <c r="T271" s="138">
        <f>S271*H271</f>
        <v>0</v>
      </c>
      <c r="AR271" s="139" t="s">
        <v>166</v>
      </c>
      <c r="AT271" s="139" t="s">
        <v>130</v>
      </c>
      <c r="AU271" s="139" t="s">
        <v>84</v>
      </c>
      <c r="AY271" s="16" t="s">
        <v>129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6" t="s">
        <v>84</v>
      </c>
      <c r="BK271" s="140">
        <f>ROUND(I271*H271,2)</f>
        <v>0</v>
      </c>
      <c r="BL271" s="16" t="s">
        <v>166</v>
      </c>
      <c r="BM271" s="139" t="s">
        <v>448</v>
      </c>
    </row>
    <row r="272" spans="2:65" s="13" customFormat="1" ht="33.75">
      <c r="B272" s="156"/>
      <c r="D272" s="142" t="s">
        <v>135</v>
      </c>
      <c r="E272" s="157" t="s">
        <v>1</v>
      </c>
      <c r="F272" s="158" t="s">
        <v>449</v>
      </c>
      <c r="H272" s="157" t="s">
        <v>1</v>
      </c>
      <c r="I272" s="159"/>
      <c r="L272" s="156"/>
      <c r="M272" s="160"/>
      <c r="T272" s="161"/>
      <c r="AT272" s="157" t="s">
        <v>135</v>
      </c>
      <c r="AU272" s="157" t="s">
        <v>84</v>
      </c>
      <c r="AV272" s="13" t="s">
        <v>84</v>
      </c>
      <c r="AW272" s="13" t="s">
        <v>32</v>
      </c>
      <c r="AX272" s="13" t="s">
        <v>76</v>
      </c>
      <c r="AY272" s="157" t="s">
        <v>129</v>
      </c>
    </row>
    <row r="273" spans="2:65" s="11" customFormat="1" ht="11.25">
      <c r="B273" s="141"/>
      <c r="D273" s="142" t="s">
        <v>135</v>
      </c>
      <c r="E273" s="143" t="s">
        <v>1</v>
      </c>
      <c r="F273" s="144" t="s">
        <v>450</v>
      </c>
      <c r="H273" s="145">
        <v>320</v>
      </c>
      <c r="I273" s="146"/>
      <c r="L273" s="141"/>
      <c r="M273" s="147"/>
      <c r="T273" s="148"/>
      <c r="AT273" s="143" t="s">
        <v>135</v>
      </c>
      <c r="AU273" s="143" t="s">
        <v>84</v>
      </c>
      <c r="AV273" s="11" t="s">
        <v>86</v>
      </c>
      <c r="AW273" s="11" t="s">
        <v>32</v>
      </c>
      <c r="AX273" s="11" t="s">
        <v>84</v>
      </c>
      <c r="AY273" s="143" t="s">
        <v>129</v>
      </c>
    </row>
    <row r="274" spans="2:65" s="1" customFormat="1" ht="16.5" customHeight="1">
      <c r="B274" s="126"/>
      <c r="C274" s="127" t="s">
        <v>451</v>
      </c>
      <c r="D274" s="127" t="s">
        <v>130</v>
      </c>
      <c r="E274" s="128" t="s">
        <v>452</v>
      </c>
      <c r="F274" s="129" t="s">
        <v>453</v>
      </c>
      <c r="G274" s="130" t="s">
        <v>447</v>
      </c>
      <c r="H274" s="131">
        <v>320</v>
      </c>
      <c r="I274" s="132"/>
      <c r="J274" s="133">
        <f>ROUND(I274*H274,2)</f>
        <v>0</v>
      </c>
      <c r="K274" s="134"/>
      <c r="L274" s="31"/>
      <c r="M274" s="135" t="s">
        <v>1</v>
      </c>
      <c r="N274" s="136" t="s">
        <v>41</v>
      </c>
      <c r="P274" s="137">
        <f>O274*H274</f>
        <v>0</v>
      </c>
      <c r="Q274" s="137">
        <v>0</v>
      </c>
      <c r="R274" s="137">
        <f>Q274*H274</f>
        <v>0</v>
      </c>
      <c r="S274" s="137">
        <v>0</v>
      </c>
      <c r="T274" s="138">
        <f>S274*H274</f>
        <v>0</v>
      </c>
      <c r="AR274" s="139" t="s">
        <v>166</v>
      </c>
      <c r="AT274" s="139" t="s">
        <v>130</v>
      </c>
      <c r="AU274" s="139" t="s">
        <v>84</v>
      </c>
      <c r="AY274" s="16" t="s">
        <v>129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6" t="s">
        <v>84</v>
      </c>
      <c r="BK274" s="140">
        <f>ROUND(I274*H274,2)</f>
        <v>0</v>
      </c>
      <c r="BL274" s="16" t="s">
        <v>166</v>
      </c>
      <c r="BM274" s="139" t="s">
        <v>454</v>
      </c>
    </row>
    <row r="275" spans="2:65" s="11" customFormat="1" ht="11.25">
      <c r="B275" s="141"/>
      <c r="D275" s="142" t="s">
        <v>135</v>
      </c>
      <c r="E275" s="143" t="s">
        <v>1</v>
      </c>
      <c r="F275" s="144" t="s">
        <v>455</v>
      </c>
      <c r="H275" s="145">
        <v>320</v>
      </c>
      <c r="I275" s="146"/>
      <c r="L275" s="141"/>
      <c r="M275" s="147"/>
      <c r="T275" s="148"/>
      <c r="AT275" s="143" t="s">
        <v>135</v>
      </c>
      <c r="AU275" s="143" t="s">
        <v>84</v>
      </c>
      <c r="AV275" s="11" t="s">
        <v>86</v>
      </c>
      <c r="AW275" s="11" t="s">
        <v>32</v>
      </c>
      <c r="AX275" s="11" t="s">
        <v>76</v>
      </c>
      <c r="AY275" s="143" t="s">
        <v>129</v>
      </c>
    </row>
    <row r="276" spans="2:65" s="12" customFormat="1" ht="11.25">
      <c r="B276" s="149"/>
      <c r="D276" s="142" t="s">
        <v>135</v>
      </c>
      <c r="E276" s="150" t="s">
        <v>1</v>
      </c>
      <c r="F276" s="151" t="s">
        <v>138</v>
      </c>
      <c r="H276" s="152">
        <v>320</v>
      </c>
      <c r="I276" s="153"/>
      <c r="L276" s="149"/>
      <c r="M276" s="154"/>
      <c r="T276" s="155"/>
      <c r="AT276" s="150" t="s">
        <v>135</v>
      </c>
      <c r="AU276" s="150" t="s">
        <v>84</v>
      </c>
      <c r="AV276" s="12" t="s">
        <v>134</v>
      </c>
      <c r="AW276" s="12" t="s">
        <v>32</v>
      </c>
      <c r="AX276" s="12" t="s">
        <v>84</v>
      </c>
      <c r="AY276" s="150" t="s">
        <v>129</v>
      </c>
    </row>
    <row r="277" spans="2:65" s="1" customFormat="1" ht="21.75" customHeight="1">
      <c r="B277" s="126"/>
      <c r="C277" s="127" t="s">
        <v>300</v>
      </c>
      <c r="D277" s="127" t="s">
        <v>130</v>
      </c>
      <c r="E277" s="128" t="s">
        <v>456</v>
      </c>
      <c r="F277" s="129" t="s">
        <v>457</v>
      </c>
      <c r="G277" s="130" t="s">
        <v>201</v>
      </c>
      <c r="H277" s="162"/>
      <c r="I277" s="132"/>
      <c r="J277" s="133">
        <f>ROUND(I277*H277,2)</f>
        <v>0</v>
      </c>
      <c r="K277" s="134"/>
      <c r="L277" s="31"/>
      <c r="M277" s="135" t="s">
        <v>1</v>
      </c>
      <c r="N277" s="136" t="s">
        <v>41</v>
      </c>
      <c r="P277" s="137">
        <f>O277*H277</f>
        <v>0</v>
      </c>
      <c r="Q277" s="137">
        <v>0</v>
      </c>
      <c r="R277" s="137">
        <f>Q277*H277</f>
        <v>0</v>
      </c>
      <c r="S277" s="137">
        <v>0</v>
      </c>
      <c r="T277" s="138">
        <f>S277*H277</f>
        <v>0</v>
      </c>
      <c r="AR277" s="139" t="s">
        <v>166</v>
      </c>
      <c r="AT277" s="139" t="s">
        <v>130</v>
      </c>
      <c r="AU277" s="139" t="s">
        <v>84</v>
      </c>
      <c r="AY277" s="16" t="s">
        <v>129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6" t="s">
        <v>84</v>
      </c>
      <c r="BK277" s="140">
        <f>ROUND(I277*H277,2)</f>
        <v>0</v>
      </c>
      <c r="BL277" s="16" t="s">
        <v>166</v>
      </c>
      <c r="BM277" s="139" t="s">
        <v>458</v>
      </c>
    </row>
    <row r="278" spans="2:65" s="10" customFormat="1" ht="25.9" customHeight="1">
      <c r="B278" s="116"/>
      <c r="D278" s="117" t="s">
        <v>75</v>
      </c>
      <c r="E278" s="118" t="s">
        <v>459</v>
      </c>
      <c r="F278" s="118" t="s">
        <v>460</v>
      </c>
      <c r="I278" s="119"/>
      <c r="J278" s="120">
        <f>BK278</f>
        <v>0</v>
      </c>
      <c r="L278" s="116"/>
      <c r="M278" s="121"/>
      <c r="P278" s="122">
        <f>P279</f>
        <v>0</v>
      </c>
      <c r="R278" s="122">
        <f>R279</f>
        <v>0</v>
      </c>
      <c r="T278" s="123">
        <f>T279</f>
        <v>0</v>
      </c>
      <c r="AR278" s="117" t="s">
        <v>84</v>
      </c>
      <c r="AT278" s="124" t="s">
        <v>75</v>
      </c>
      <c r="AU278" s="124" t="s">
        <v>76</v>
      </c>
      <c r="AY278" s="117" t="s">
        <v>129</v>
      </c>
      <c r="BK278" s="125">
        <f>BK279</f>
        <v>0</v>
      </c>
    </row>
    <row r="279" spans="2:65" s="1" customFormat="1" ht="24.2" customHeight="1">
      <c r="B279" s="126"/>
      <c r="C279" s="127" t="s">
        <v>461</v>
      </c>
      <c r="D279" s="127" t="s">
        <v>130</v>
      </c>
      <c r="E279" s="128" t="s">
        <v>462</v>
      </c>
      <c r="F279" s="129" t="s">
        <v>463</v>
      </c>
      <c r="G279" s="130" t="s">
        <v>133</v>
      </c>
      <c r="H279" s="131">
        <v>1</v>
      </c>
      <c r="I279" s="132"/>
      <c r="J279" s="133">
        <f>ROUND(I279*H279,2)</f>
        <v>0</v>
      </c>
      <c r="K279" s="134"/>
      <c r="L279" s="31"/>
      <c r="M279" s="135" t="s">
        <v>1</v>
      </c>
      <c r="N279" s="136" t="s">
        <v>41</v>
      </c>
      <c r="P279" s="137">
        <f>O279*H279</f>
        <v>0</v>
      </c>
      <c r="Q279" s="137">
        <v>0</v>
      </c>
      <c r="R279" s="137">
        <f>Q279*H279</f>
        <v>0</v>
      </c>
      <c r="S279" s="137">
        <v>0</v>
      </c>
      <c r="T279" s="138">
        <f>S279*H279</f>
        <v>0</v>
      </c>
      <c r="AR279" s="139" t="s">
        <v>134</v>
      </c>
      <c r="AT279" s="139" t="s">
        <v>130</v>
      </c>
      <c r="AU279" s="139" t="s">
        <v>84</v>
      </c>
      <c r="AY279" s="16" t="s">
        <v>129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6" t="s">
        <v>84</v>
      </c>
      <c r="BK279" s="140">
        <f>ROUND(I279*H279,2)</f>
        <v>0</v>
      </c>
      <c r="BL279" s="16" t="s">
        <v>134</v>
      </c>
      <c r="BM279" s="139" t="s">
        <v>464</v>
      </c>
    </row>
    <row r="280" spans="2:65" s="10" customFormat="1" ht="25.9" customHeight="1">
      <c r="B280" s="116"/>
      <c r="D280" s="117" t="s">
        <v>75</v>
      </c>
      <c r="E280" s="118" t="s">
        <v>465</v>
      </c>
      <c r="F280" s="118" t="s">
        <v>466</v>
      </c>
      <c r="I280" s="119"/>
      <c r="J280" s="120">
        <f>BK280</f>
        <v>0</v>
      </c>
      <c r="L280" s="116"/>
      <c r="M280" s="121"/>
      <c r="P280" s="122">
        <f>SUM(P281:P305)</f>
        <v>0</v>
      </c>
      <c r="R280" s="122">
        <f>SUM(R281:R305)</f>
        <v>0</v>
      </c>
      <c r="T280" s="123">
        <f>SUM(T281:T305)</f>
        <v>0</v>
      </c>
      <c r="AR280" s="117" t="s">
        <v>84</v>
      </c>
      <c r="AT280" s="124" t="s">
        <v>75</v>
      </c>
      <c r="AU280" s="124" t="s">
        <v>76</v>
      </c>
      <c r="AY280" s="117" t="s">
        <v>129</v>
      </c>
      <c r="BK280" s="125">
        <f>SUM(BK281:BK305)</f>
        <v>0</v>
      </c>
    </row>
    <row r="281" spans="2:65" s="1" customFormat="1" ht="16.5" customHeight="1">
      <c r="B281" s="126"/>
      <c r="C281" s="127" t="s">
        <v>304</v>
      </c>
      <c r="D281" s="127" t="s">
        <v>130</v>
      </c>
      <c r="E281" s="128" t="s">
        <v>467</v>
      </c>
      <c r="F281" s="129" t="s">
        <v>468</v>
      </c>
      <c r="G281" s="130" t="s">
        <v>158</v>
      </c>
      <c r="H281" s="131">
        <v>4.4960000000000004</v>
      </c>
      <c r="I281" s="132"/>
      <c r="J281" s="133">
        <f>ROUND(I281*H281,2)</f>
        <v>0</v>
      </c>
      <c r="K281" s="134"/>
      <c r="L281" s="31"/>
      <c r="M281" s="135" t="s">
        <v>1</v>
      </c>
      <c r="N281" s="136" t="s">
        <v>41</v>
      </c>
      <c r="P281" s="137">
        <f>O281*H281</f>
        <v>0</v>
      </c>
      <c r="Q281" s="137">
        <v>0</v>
      </c>
      <c r="R281" s="137">
        <f>Q281*H281</f>
        <v>0</v>
      </c>
      <c r="S281" s="137">
        <v>0</v>
      </c>
      <c r="T281" s="138">
        <f>S281*H281</f>
        <v>0</v>
      </c>
      <c r="AR281" s="139" t="s">
        <v>134</v>
      </c>
      <c r="AT281" s="139" t="s">
        <v>130</v>
      </c>
      <c r="AU281" s="139" t="s">
        <v>84</v>
      </c>
      <c r="AY281" s="16" t="s">
        <v>129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6" t="s">
        <v>84</v>
      </c>
      <c r="BK281" s="140">
        <f>ROUND(I281*H281,2)</f>
        <v>0</v>
      </c>
      <c r="BL281" s="16" t="s">
        <v>134</v>
      </c>
      <c r="BM281" s="139" t="s">
        <v>469</v>
      </c>
    </row>
    <row r="282" spans="2:65" s="13" customFormat="1" ht="33.75">
      <c r="B282" s="156"/>
      <c r="D282" s="142" t="s">
        <v>135</v>
      </c>
      <c r="E282" s="157" t="s">
        <v>1</v>
      </c>
      <c r="F282" s="158" t="s">
        <v>470</v>
      </c>
      <c r="H282" s="157" t="s">
        <v>1</v>
      </c>
      <c r="I282" s="159"/>
      <c r="L282" s="156"/>
      <c r="M282" s="160"/>
      <c r="T282" s="161"/>
      <c r="AT282" s="157" t="s">
        <v>135</v>
      </c>
      <c r="AU282" s="157" t="s">
        <v>84</v>
      </c>
      <c r="AV282" s="13" t="s">
        <v>84</v>
      </c>
      <c r="AW282" s="13" t="s">
        <v>32</v>
      </c>
      <c r="AX282" s="13" t="s">
        <v>76</v>
      </c>
      <c r="AY282" s="157" t="s">
        <v>129</v>
      </c>
    </row>
    <row r="283" spans="2:65" s="11" customFormat="1" ht="11.25">
      <c r="B283" s="141"/>
      <c r="D283" s="142" t="s">
        <v>135</v>
      </c>
      <c r="E283" s="143" t="s">
        <v>1</v>
      </c>
      <c r="F283" s="144" t="s">
        <v>471</v>
      </c>
      <c r="H283" s="145">
        <v>1.016</v>
      </c>
      <c r="I283" s="146"/>
      <c r="L283" s="141"/>
      <c r="M283" s="147"/>
      <c r="T283" s="148"/>
      <c r="AT283" s="143" t="s">
        <v>135</v>
      </c>
      <c r="AU283" s="143" t="s">
        <v>84</v>
      </c>
      <c r="AV283" s="11" t="s">
        <v>86</v>
      </c>
      <c r="AW283" s="11" t="s">
        <v>32</v>
      </c>
      <c r="AX283" s="11" t="s">
        <v>76</v>
      </c>
      <c r="AY283" s="143" t="s">
        <v>129</v>
      </c>
    </row>
    <row r="284" spans="2:65" s="11" customFormat="1" ht="11.25">
      <c r="B284" s="141"/>
      <c r="D284" s="142" t="s">
        <v>135</v>
      </c>
      <c r="E284" s="143" t="s">
        <v>1</v>
      </c>
      <c r="F284" s="144" t="s">
        <v>472</v>
      </c>
      <c r="H284" s="145">
        <v>3.48</v>
      </c>
      <c r="I284" s="146"/>
      <c r="L284" s="141"/>
      <c r="M284" s="147"/>
      <c r="T284" s="148"/>
      <c r="AT284" s="143" t="s">
        <v>135</v>
      </c>
      <c r="AU284" s="143" t="s">
        <v>84</v>
      </c>
      <c r="AV284" s="11" t="s">
        <v>86</v>
      </c>
      <c r="AW284" s="11" t="s">
        <v>32</v>
      </c>
      <c r="AX284" s="11" t="s">
        <v>76</v>
      </c>
      <c r="AY284" s="143" t="s">
        <v>129</v>
      </c>
    </row>
    <row r="285" spans="2:65" s="12" customFormat="1" ht="11.25">
      <c r="B285" s="149"/>
      <c r="D285" s="142" t="s">
        <v>135</v>
      </c>
      <c r="E285" s="150" t="s">
        <v>1</v>
      </c>
      <c r="F285" s="151" t="s">
        <v>138</v>
      </c>
      <c r="H285" s="152">
        <v>4.4960000000000004</v>
      </c>
      <c r="I285" s="153"/>
      <c r="L285" s="149"/>
      <c r="M285" s="154"/>
      <c r="T285" s="155"/>
      <c r="AT285" s="150" t="s">
        <v>135</v>
      </c>
      <c r="AU285" s="150" t="s">
        <v>84</v>
      </c>
      <c r="AV285" s="12" t="s">
        <v>134</v>
      </c>
      <c r="AW285" s="12" t="s">
        <v>32</v>
      </c>
      <c r="AX285" s="12" t="s">
        <v>84</v>
      </c>
      <c r="AY285" s="150" t="s">
        <v>129</v>
      </c>
    </row>
    <row r="286" spans="2:65" s="1" customFormat="1" ht="33" customHeight="1">
      <c r="B286" s="126"/>
      <c r="C286" s="127" t="s">
        <v>473</v>
      </c>
      <c r="D286" s="127" t="s">
        <v>130</v>
      </c>
      <c r="E286" s="128" t="s">
        <v>474</v>
      </c>
      <c r="F286" s="129" t="s">
        <v>475</v>
      </c>
      <c r="G286" s="130" t="s">
        <v>158</v>
      </c>
      <c r="H286" s="131">
        <v>2.54</v>
      </c>
      <c r="I286" s="132"/>
      <c r="J286" s="133">
        <f>ROUND(I286*H286,2)</f>
        <v>0</v>
      </c>
      <c r="K286" s="134"/>
      <c r="L286" s="31"/>
      <c r="M286" s="135" t="s">
        <v>1</v>
      </c>
      <c r="N286" s="136" t="s">
        <v>41</v>
      </c>
      <c r="P286" s="137">
        <f>O286*H286</f>
        <v>0</v>
      </c>
      <c r="Q286" s="137">
        <v>0</v>
      </c>
      <c r="R286" s="137">
        <f>Q286*H286</f>
        <v>0</v>
      </c>
      <c r="S286" s="137">
        <v>0</v>
      </c>
      <c r="T286" s="138">
        <f>S286*H286</f>
        <v>0</v>
      </c>
      <c r="AR286" s="139" t="s">
        <v>134</v>
      </c>
      <c r="AT286" s="139" t="s">
        <v>130</v>
      </c>
      <c r="AU286" s="139" t="s">
        <v>84</v>
      </c>
      <c r="AY286" s="16" t="s">
        <v>129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6" t="s">
        <v>84</v>
      </c>
      <c r="BK286" s="140">
        <f>ROUND(I286*H286,2)</f>
        <v>0</v>
      </c>
      <c r="BL286" s="16" t="s">
        <v>134</v>
      </c>
      <c r="BM286" s="139" t="s">
        <v>476</v>
      </c>
    </row>
    <row r="287" spans="2:65" s="11" customFormat="1" ht="11.25">
      <c r="B287" s="141"/>
      <c r="D287" s="142" t="s">
        <v>135</v>
      </c>
      <c r="E287" s="143" t="s">
        <v>1</v>
      </c>
      <c r="F287" s="144" t="s">
        <v>477</v>
      </c>
      <c r="H287" s="145">
        <v>0.92</v>
      </c>
      <c r="I287" s="146"/>
      <c r="L287" s="141"/>
      <c r="M287" s="147"/>
      <c r="T287" s="148"/>
      <c r="AT287" s="143" t="s">
        <v>135</v>
      </c>
      <c r="AU287" s="143" t="s">
        <v>84</v>
      </c>
      <c r="AV287" s="11" t="s">
        <v>86</v>
      </c>
      <c r="AW287" s="11" t="s">
        <v>32</v>
      </c>
      <c r="AX287" s="11" t="s">
        <v>76</v>
      </c>
      <c r="AY287" s="143" t="s">
        <v>129</v>
      </c>
    </row>
    <row r="288" spans="2:65" s="11" customFormat="1" ht="11.25">
      <c r="B288" s="141"/>
      <c r="D288" s="142" t="s">
        <v>135</v>
      </c>
      <c r="E288" s="143" t="s">
        <v>1</v>
      </c>
      <c r="F288" s="144" t="s">
        <v>478</v>
      </c>
      <c r="H288" s="145">
        <v>0.81599999999999995</v>
      </c>
      <c r="I288" s="146"/>
      <c r="L288" s="141"/>
      <c r="M288" s="147"/>
      <c r="T288" s="148"/>
      <c r="AT288" s="143" t="s">
        <v>135</v>
      </c>
      <c r="AU288" s="143" t="s">
        <v>84</v>
      </c>
      <c r="AV288" s="11" t="s">
        <v>86</v>
      </c>
      <c r="AW288" s="11" t="s">
        <v>32</v>
      </c>
      <c r="AX288" s="11" t="s">
        <v>76</v>
      </c>
      <c r="AY288" s="143" t="s">
        <v>129</v>
      </c>
    </row>
    <row r="289" spans="2:65" s="11" customFormat="1" ht="11.25">
      <c r="B289" s="141"/>
      <c r="D289" s="142" t="s">
        <v>135</v>
      </c>
      <c r="E289" s="143" t="s">
        <v>1</v>
      </c>
      <c r="F289" s="144" t="s">
        <v>479</v>
      </c>
      <c r="H289" s="145">
        <v>0.80400000000000005</v>
      </c>
      <c r="I289" s="146"/>
      <c r="L289" s="141"/>
      <c r="M289" s="147"/>
      <c r="T289" s="148"/>
      <c r="AT289" s="143" t="s">
        <v>135</v>
      </c>
      <c r="AU289" s="143" t="s">
        <v>84</v>
      </c>
      <c r="AV289" s="11" t="s">
        <v>86</v>
      </c>
      <c r="AW289" s="11" t="s">
        <v>32</v>
      </c>
      <c r="AX289" s="11" t="s">
        <v>76</v>
      </c>
      <c r="AY289" s="143" t="s">
        <v>129</v>
      </c>
    </row>
    <row r="290" spans="2:65" s="12" customFormat="1" ht="11.25">
      <c r="B290" s="149"/>
      <c r="D290" s="142" t="s">
        <v>135</v>
      </c>
      <c r="E290" s="150" t="s">
        <v>1</v>
      </c>
      <c r="F290" s="151" t="s">
        <v>138</v>
      </c>
      <c r="H290" s="152">
        <v>2.54</v>
      </c>
      <c r="I290" s="153"/>
      <c r="L290" s="149"/>
      <c r="M290" s="154"/>
      <c r="T290" s="155"/>
      <c r="AT290" s="150" t="s">
        <v>135</v>
      </c>
      <c r="AU290" s="150" t="s">
        <v>84</v>
      </c>
      <c r="AV290" s="12" t="s">
        <v>134</v>
      </c>
      <c r="AW290" s="12" t="s">
        <v>32</v>
      </c>
      <c r="AX290" s="12" t="s">
        <v>84</v>
      </c>
      <c r="AY290" s="150" t="s">
        <v>129</v>
      </c>
    </row>
    <row r="291" spans="2:65" s="1" customFormat="1" ht="21.75" customHeight="1">
      <c r="B291" s="126"/>
      <c r="C291" s="127" t="s">
        <v>307</v>
      </c>
      <c r="D291" s="127" t="s">
        <v>130</v>
      </c>
      <c r="E291" s="128" t="s">
        <v>480</v>
      </c>
      <c r="F291" s="129" t="s">
        <v>481</v>
      </c>
      <c r="G291" s="130" t="s">
        <v>158</v>
      </c>
      <c r="H291" s="131">
        <v>7.0650000000000004</v>
      </c>
      <c r="I291" s="132"/>
      <c r="J291" s="133">
        <f>ROUND(I291*H291,2)</f>
        <v>0</v>
      </c>
      <c r="K291" s="134"/>
      <c r="L291" s="31"/>
      <c r="M291" s="135" t="s">
        <v>1</v>
      </c>
      <c r="N291" s="136" t="s">
        <v>41</v>
      </c>
      <c r="P291" s="137">
        <f>O291*H291</f>
        <v>0</v>
      </c>
      <c r="Q291" s="137">
        <v>0</v>
      </c>
      <c r="R291" s="137">
        <f>Q291*H291</f>
        <v>0</v>
      </c>
      <c r="S291" s="137">
        <v>0</v>
      </c>
      <c r="T291" s="138">
        <f>S291*H291</f>
        <v>0</v>
      </c>
      <c r="AR291" s="139" t="s">
        <v>134</v>
      </c>
      <c r="AT291" s="139" t="s">
        <v>130</v>
      </c>
      <c r="AU291" s="139" t="s">
        <v>84</v>
      </c>
      <c r="AY291" s="16" t="s">
        <v>129</v>
      </c>
      <c r="BE291" s="140">
        <f>IF(N291="základní",J291,0)</f>
        <v>0</v>
      </c>
      <c r="BF291" s="140">
        <f>IF(N291="snížená",J291,0)</f>
        <v>0</v>
      </c>
      <c r="BG291" s="140">
        <f>IF(N291="zákl. přenesená",J291,0)</f>
        <v>0</v>
      </c>
      <c r="BH291" s="140">
        <f>IF(N291="sníž. přenesená",J291,0)</f>
        <v>0</v>
      </c>
      <c r="BI291" s="140">
        <f>IF(N291="nulová",J291,0)</f>
        <v>0</v>
      </c>
      <c r="BJ291" s="16" t="s">
        <v>84</v>
      </c>
      <c r="BK291" s="140">
        <f>ROUND(I291*H291,2)</f>
        <v>0</v>
      </c>
      <c r="BL291" s="16" t="s">
        <v>134</v>
      </c>
      <c r="BM291" s="139" t="s">
        <v>482</v>
      </c>
    </row>
    <row r="292" spans="2:65" s="13" customFormat="1" ht="11.25">
      <c r="B292" s="156"/>
      <c r="D292" s="142" t="s">
        <v>135</v>
      </c>
      <c r="E292" s="157" t="s">
        <v>1</v>
      </c>
      <c r="F292" s="158" t="s">
        <v>483</v>
      </c>
      <c r="H292" s="157" t="s">
        <v>1</v>
      </c>
      <c r="I292" s="159"/>
      <c r="L292" s="156"/>
      <c r="M292" s="160"/>
      <c r="T292" s="161"/>
      <c r="AT292" s="157" t="s">
        <v>135</v>
      </c>
      <c r="AU292" s="157" t="s">
        <v>84</v>
      </c>
      <c r="AV292" s="13" t="s">
        <v>84</v>
      </c>
      <c r="AW292" s="13" t="s">
        <v>32</v>
      </c>
      <c r="AX292" s="13" t="s">
        <v>76</v>
      </c>
      <c r="AY292" s="157" t="s">
        <v>129</v>
      </c>
    </row>
    <row r="293" spans="2:65" s="13" customFormat="1" ht="22.5">
      <c r="B293" s="156"/>
      <c r="D293" s="142" t="s">
        <v>135</v>
      </c>
      <c r="E293" s="157" t="s">
        <v>1</v>
      </c>
      <c r="F293" s="158" t="s">
        <v>484</v>
      </c>
      <c r="H293" s="157" t="s">
        <v>1</v>
      </c>
      <c r="I293" s="159"/>
      <c r="L293" s="156"/>
      <c r="M293" s="160"/>
      <c r="T293" s="161"/>
      <c r="AT293" s="157" t="s">
        <v>135</v>
      </c>
      <c r="AU293" s="157" t="s">
        <v>84</v>
      </c>
      <c r="AV293" s="13" t="s">
        <v>84</v>
      </c>
      <c r="AW293" s="13" t="s">
        <v>32</v>
      </c>
      <c r="AX293" s="13" t="s">
        <v>76</v>
      </c>
      <c r="AY293" s="157" t="s">
        <v>129</v>
      </c>
    </row>
    <row r="294" spans="2:65" s="13" customFormat="1" ht="33.75">
      <c r="B294" s="156"/>
      <c r="D294" s="142" t="s">
        <v>135</v>
      </c>
      <c r="E294" s="157" t="s">
        <v>1</v>
      </c>
      <c r="F294" s="158" t="s">
        <v>485</v>
      </c>
      <c r="H294" s="157" t="s">
        <v>1</v>
      </c>
      <c r="I294" s="159"/>
      <c r="L294" s="156"/>
      <c r="M294" s="160"/>
      <c r="T294" s="161"/>
      <c r="AT294" s="157" t="s">
        <v>135</v>
      </c>
      <c r="AU294" s="157" t="s">
        <v>84</v>
      </c>
      <c r="AV294" s="13" t="s">
        <v>84</v>
      </c>
      <c r="AW294" s="13" t="s">
        <v>32</v>
      </c>
      <c r="AX294" s="13" t="s">
        <v>76</v>
      </c>
      <c r="AY294" s="157" t="s">
        <v>129</v>
      </c>
    </row>
    <row r="295" spans="2:65" s="13" customFormat="1" ht="22.5">
      <c r="B295" s="156"/>
      <c r="D295" s="142" t="s">
        <v>135</v>
      </c>
      <c r="E295" s="157" t="s">
        <v>1</v>
      </c>
      <c r="F295" s="158" t="s">
        <v>486</v>
      </c>
      <c r="H295" s="157" t="s">
        <v>1</v>
      </c>
      <c r="I295" s="159"/>
      <c r="L295" s="156"/>
      <c r="M295" s="160"/>
      <c r="T295" s="161"/>
      <c r="AT295" s="157" t="s">
        <v>135</v>
      </c>
      <c r="AU295" s="157" t="s">
        <v>84</v>
      </c>
      <c r="AV295" s="13" t="s">
        <v>84</v>
      </c>
      <c r="AW295" s="13" t="s">
        <v>32</v>
      </c>
      <c r="AX295" s="13" t="s">
        <v>76</v>
      </c>
      <c r="AY295" s="157" t="s">
        <v>129</v>
      </c>
    </row>
    <row r="296" spans="2:65" s="11" customFormat="1" ht="11.25">
      <c r="B296" s="141"/>
      <c r="D296" s="142" t="s">
        <v>135</v>
      </c>
      <c r="E296" s="143" t="s">
        <v>1</v>
      </c>
      <c r="F296" s="144" t="s">
        <v>487</v>
      </c>
      <c r="H296" s="145">
        <v>7.0650000000000004</v>
      </c>
      <c r="I296" s="146"/>
      <c r="L296" s="141"/>
      <c r="M296" s="147"/>
      <c r="T296" s="148"/>
      <c r="AT296" s="143" t="s">
        <v>135</v>
      </c>
      <c r="AU296" s="143" t="s">
        <v>84</v>
      </c>
      <c r="AV296" s="11" t="s">
        <v>86</v>
      </c>
      <c r="AW296" s="11" t="s">
        <v>32</v>
      </c>
      <c r="AX296" s="11" t="s">
        <v>84</v>
      </c>
      <c r="AY296" s="143" t="s">
        <v>129</v>
      </c>
    </row>
    <row r="297" spans="2:65" s="1" customFormat="1" ht="21.75" customHeight="1">
      <c r="B297" s="126"/>
      <c r="C297" s="127" t="s">
        <v>488</v>
      </c>
      <c r="D297" s="127" t="s">
        <v>130</v>
      </c>
      <c r="E297" s="128" t="s">
        <v>489</v>
      </c>
      <c r="F297" s="129" t="s">
        <v>490</v>
      </c>
      <c r="G297" s="130" t="s">
        <v>158</v>
      </c>
      <c r="H297" s="131">
        <v>7.0650000000000004</v>
      </c>
      <c r="I297" s="132"/>
      <c r="J297" s="133">
        <f>ROUND(I297*H297,2)</f>
        <v>0</v>
      </c>
      <c r="K297" s="134"/>
      <c r="L297" s="31"/>
      <c r="M297" s="135" t="s">
        <v>1</v>
      </c>
      <c r="N297" s="136" t="s">
        <v>41</v>
      </c>
      <c r="P297" s="137">
        <f>O297*H297</f>
        <v>0</v>
      </c>
      <c r="Q297" s="137">
        <v>0</v>
      </c>
      <c r="R297" s="137">
        <f>Q297*H297</f>
        <v>0</v>
      </c>
      <c r="S297" s="137">
        <v>0</v>
      </c>
      <c r="T297" s="138">
        <f>S297*H297</f>
        <v>0</v>
      </c>
      <c r="AR297" s="139" t="s">
        <v>134</v>
      </c>
      <c r="AT297" s="139" t="s">
        <v>130</v>
      </c>
      <c r="AU297" s="139" t="s">
        <v>84</v>
      </c>
      <c r="AY297" s="16" t="s">
        <v>129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16" t="s">
        <v>84</v>
      </c>
      <c r="BK297" s="140">
        <f>ROUND(I297*H297,2)</f>
        <v>0</v>
      </c>
      <c r="BL297" s="16" t="s">
        <v>134</v>
      </c>
      <c r="BM297" s="139" t="s">
        <v>491</v>
      </c>
    </row>
    <row r="298" spans="2:65" s="1" customFormat="1" ht="16.5" customHeight="1">
      <c r="B298" s="126"/>
      <c r="C298" s="127" t="s">
        <v>311</v>
      </c>
      <c r="D298" s="127" t="s">
        <v>130</v>
      </c>
      <c r="E298" s="128" t="s">
        <v>492</v>
      </c>
      <c r="F298" s="129" t="s">
        <v>493</v>
      </c>
      <c r="G298" s="130" t="s">
        <v>158</v>
      </c>
      <c r="H298" s="131">
        <v>7.0650000000000004</v>
      </c>
      <c r="I298" s="132"/>
      <c r="J298" s="133">
        <f>ROUND(I298*H298,2)</f>
        <v>0</v>
      </c>
      <c r="K298" s="134"/>
      <c r="L298" s="31"/>
      <c r="M298" s="135" t="s">
        <v>1</v>
      </c>
      <c r="N298" s="136" t="s">
        <v>41</v>
      </c>
      <c r="P298" s="137">
        <f>O298*H298</f>
        <v>0</v>
      </c>
      <c r="Q298" s="137">
        <v>0</v>
      </c>
      <c r="R298" s="137">
        <f>Q298*H298</f>
        <v>0</v>
      </c>
      <c r="S298" s="137">
        <v>0</v>
      </c>
      <c r="T298" s="138">
        <f>S298*H298</f>
        <v>0</v>
      </c>
      <c r="AR298" s="139" t="s">
        <v>134</v>
      </c>
      <c r="AT298" s="139" t="s">
        <v>130</v>
      </c>
      <c r="AU298" s="139" t="s">
        <v>84</v>
      </c>
      <c r="AY298" s="16" t="s">
        <v>129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6" t="s">
        <v>84</v>
      </c>
      <c r="BK298" s="140">
        <f>ROUND(I298*H298,2)</f>
        <v>0</v>
      </c>
      <c r="BL298" s="16" t="s">
        <v>134</v>
      </c>
      <c r="BM298" s="139" t="s">
        <v>494</v>
      </c>
    </row>
    <row r="299" spans="2:65" s="1" customFormat="1" ht="21.75" customHeight="1">
      <c r="B299" s="126"/>
      <c r="C299" s="127" t="s">
        <v>495</v>
      </c>
      <c r="D299" s="127" t="s">
        <v>130</v>
      </c>
      <c r="E299" s="128" t="s">
        <v>496</v>
      </c>
      <c r="F299" s="129" t="s">
        <v>497</v>
      </c>
      <c r="G299" s="130" t="s">
        <v>158</v>
      </c>
      <c r="H299" s="131">
        <v>7.0650000000000004</v>
      </c>
      <c r="I299" s="132"/>
      <c r="J299" s="133">
        <f>ROUND(I299*H299,2)</f>
        <v>0</v>
      </c>
      <c r="K299" s="134"/>
      <c r="L299" s="31"/>
      <c r="M299" s="135" t="s">
        <v>1</v>
      </c>
      <c r="N299" s="136" t="s">
        <v>41</v>
      </c>
      <c r="P299" s="137">
        <f>O299*H299</f>
        <v>0</v>
      </c>
      <c r="Q299" s="137">
        <v>0</v>
      </c>
      <c r="R299" s="137">
        <f>Q299*H299</f>
        <v>0</v>
      </c>
      <c r="S299" s="137">
        <v>0</v>
      </c>
      <c r="T299" s="138">
        <f>S299*H299</f>
        <v>0</v>
      </c>
      <c r="AR299" s="139" t="s">
        <v>134</v>
      </c>
      <c r="AT299" s="139" t="s">
        <v>130</v>
      </c>
      <c r="AU299" s="139" t="s">
        <v>84</v>
      </c>
      <c r="AY299" s="16" t="s">
        <v>129</v>
      </c>
      <c r="BE299" s="140">
        <f>IF(N299="základní",J299,0)</f>
        <v>0</v>
      </c>
      <c r="BF299" s="140">
        <f>IF(N299="snížená",J299,0)</f>
        <v>0</v>
      </c>
      <c r="BG299" s="140">
        <f>IF(N299="zákl. přenesená",J299,0)</f>
        <v>0</v>
      </c>
      <c r="BH299" s="140">
        <f>IF(N299="sníž. přenesená",J299,0)</f>
        <v>0</v>
      </c>
      <c r="BI299" s="140">
        <f>IF(N299="nulová",J299,0)</f>
        <v>0</v>
      </c>
      <c r="BJ299" s="16" t="s">
        <v>84</v>
      </c>
      <c r="BK299" s="140">
        <f>ROUND(I299*H299,2)</f>
        <v>0</v>
      </c>
      <c r="BL299" s="16" t="s">
        <v>134</v>
      </c>
      <c r="BM299" s="139" t="s">
        <v>498</v>
      </c>
    </row>
    <row r="300" spans="2:65" s="1" customFormat="1" ht="21.75" customHeight="1">
      <c r="B300" s="126"/>
      <c r="C300" s="127" t="s">
        <v>314</v>
      </c>
      <c r="D300" s="127" t="s">
        <v>130</v>
      </c>
      <c r="E300" s="128" t="s">
        <v>499</v>
      </c>
      <c r="F300" s="129" t="s">
        <v>500</v>
      </c>
      <c r="G300" s="130" t="s">
        <v>158</v>
      </c>
      <c r="H300" s="131">
        <v>7.0650000000000004</v>
      </c>
      <c r="I300" s="132"/>
      <c r="J300" s="133">
        <f>ROUND(I300*H300,2)</f>
        <v>0</v>
      </c>
      <c r="K300" s="134"/>
      <c r="L300" s="31"/>
      <c r="M300" s="135" t="s">
        <v>1</v>
      </c>
      <c r="N300" s="136" t="s">
        <v>41</v>
      </c>
      <c r="P300" s="137">
        <f>O300*H300</f>
        <v>0</v>
      </c>
      <c r="Q300" s="137">
        <v>0</v>
      </c>
      <c r="R300" s="137">
        <f>Q300*H300</f>
        <v>0</v>
      </c>
      <c r="S300" s="137">
        <v>0</v>
      </c>
      <c r="T300" s="138">
        <f>S300*H300</f>
        <v>0</v>
      </c>
      <c r="AR300" s="139" t="s">
        <v>134</v>
      </c>
      <c r="AT300" s="139" t="s">
        <v>130</v>
      </c>
      <c r="AU300" s="139" t="s">
        <v>84</v>
      </c>
      <c r="AY300" s="16" t="s">
        <v>129</v>
      </c>
      <c r="BE300" s="140">
        <f>IF(N300="základní",J300,0)</f>
        <v>0</v>
      </c>
      <c r="BF300" s="140">
        <f>IF(N300="snížená",J300,0)</f>
        <v>0</v>
      </c>
      <c r="BG300" s="140">
        <f>IF(N300="zákl. přenesená",J300,0)</f>
        <v>0</v>
      </c>
      <c r="BH300" s="140">
        <f>IF(N300="sníž. přenesená",J300,0)</f>
        <v>0</v>
      </c>
      <c r="BI300" s="140">
        <f>IF(N300="nulová",J300,0)</f>
        <v>0</v>
      </c>
      <c r="BJ300" s="16" t="s">
        <v>84</v>
      </c>
      <c r="BK300" s="140">
        <f>ROUND(I300*H300,2)</f>
        <v>0</v>
      </c>
      <c r="BL300" s="16" t="s">
        <v>134</v>
      </c>
      <c r="BM300" s="139" t="s">
        <v>501</v>
      </c>
    </row>
    <row r="301" spans="2:65" s="1" customFormat="1" ht="16.5" customHeight="1">
      <c r="B301" s="126"/>
      <c r="C301" s="127" t="s">
        <v>260</v>
      </c>
      <c r="D301" s="127" t="s">
        <v>130</v>
      </c>
      <c r="E301" s="128" t="s">
        <v>502</v>
      </c>
      <c r="F301" s="129" t="s">
        <v>503</v>
      </c>
      <c r="G301" s="130" t="s">
        <v>158</v>
      </c>
      <c r="H301" s="131">
        <v>7.0650000000000004</v>
      </c>
      <c r="I301" s="132"/>
      <c r="J301" s="133">
        <f>ROUND(I301*H301,2)</f>
        <v>0</v>
      </c>
      <c r="K301" s="134"/>
      <c r="L301" s="31"/>
      <c r="M301" s="135" t="s">
        <v>1</v>
      </c>
      <c r="N301" s="136" t="s">
        <v>41</v>
      </c>
      <c r="P301" s="137">
        <f>O301*H301</f>
        <v>0</v>
      </c>
      <c r="Q301" s="137">
        <v>0</v>
      </c>
      <c r="R301" s="137">
        <f>Q301*H301</f>
        <v>0</v>
      </c>
      <c r="S301" s="137">
        <v>0</v>
      </c>
      <c r="T301" s="138">
        <f>S301*H301</f>
        <v>0</v>
      </c>
      <c r="AR301" s="139" t="s">
        <v>134</v>
      </c>
      <c r="AT301" s="139" t="s">
        <v>130</v>
      </c>
      <c r="AU301" s="139" t="s">
        <v>84</v>
      </c>
      <c r="AY301" s="16" t="s">
        <v>129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6" t="s">
        <v>84</v>
      </c>
      <c r="BK301" s="140">
        <f>ROUND(I301*H301,2)</f>
        <v>0</v>
      </c>
      <c r="BL301" s="16" t="s">
        <v>134</v>
      </c>
      <c r="BM301" s="139" t="s">
        <v>181</v>
      </c>
    </row>
    <row r="302" spans="2:65" s="13" customFormat="1" ht="33.75">
      <c r="B302" s="156"/>
      <c r="D302" s="142" t="s">
        <v>135</v>
      </c>
      <c r="E302" s="157" t="s">
        <v>1</v>
      </c>
      <c r="F302" s="158" t="s">
        <v>504</v>
      </c>
      <c r="H302" s="157" t="s">
        <v>1</v>
      </c>
      <c r="I302" s="159"/>
      <c r="L302" s="156"/>
      <c r="M302" s="160"/>
      <c r="T302" s="161"/>
      <c r="AT302" s="157" t="s">
        <v>135</v>
      </c>
      <c r="AU302" s="157" t="s">
        <v>84</v>
      </c>
      <c r="AV302" s="13" t="s">
        <v>84</v>
      </c>
      <c r="AW302" s="13" t="s">
        <v>32</v>
      </c>
      <c r="AX302" s="13" t="s">
        <v>76</v>
      </c>
      <c r="AY302" s="157" t="s">
        <v>129</v>
      </c>
    </row>
    <row r="303" spans="2:65" s="11" customFormat="1" ht="11.25">
      <c r="B303" s="141"/>
      <c r="D303" s="142" t="s">
        <v>135</v>
      </c>
      <c r="E303" s="143" t="s">
        <v>1</v>
      </c>
      <c r="F303" s="144" t="s">
        <v>487</v>
      </c>
      <c r="H303" s="145">
        <v>7.0650000000000004</v>
      </c>
      <c r="I303" s="146"/>
      <c r="L303" s="141"/>
      <c r="M303" s="147"/>
      <c r="T303" s="148"/>
      <c r="AT303" s="143" t="s">
        <v>135</v>
      </c>
      <c r="AU303" s="143" t="s">
        <v>84</v>
      </c>
      <c r="AV303" s="11" t="s">
        <v>86</v>
      </c>
      <c r="AW303" s="11" t="s">
        <v>32</v>
      </c>
      <c r="AX303" s="11" t="s">
        <v>84</v>
      </c>
      <c r="AY303" s="143" t="s">
        <v>129</v>
      </c>
    </row>
    <row r="304" spans="2:65" s="1" customFormat="1" ht="16.5" customHeight="1">
      <c r="B304" s="126"/>
      <c r="C304" s="127" t="s">
        <v>318</v>
      </c>
      <c r="D304" s="127" t="s">
        <v>130</v>
      </c>
      <c r="E304" s="128" t="s">
        <v>505</v>
      </c>
      <c r="F304" s="129" t="s">
        <v>506</v>
      </c>
      <c r="G304" s="130" t="s">
        <v>158</v>
      </c>
      <c r="H304" s="131">
        <v>7.0650000000000004</v>
      </c>
      <c r="I304" s="132"/>
      <c r="J304" s="133">
        <f>ROUND(I304*H304,2)</f>
        <v>0</v>
      </c>
      <c r="K304" s="134"/>
      <c r="L304" s="31"/>
      <c r="M304" s="135" t="s">
        <v>1</v>
      </c>
      <c r="N304" s="136" t="s">
        <v>41</v>
      </c>
      <c r="P304" s="137">
        <f>O304*H304</f>
        <v>0</v>
      </c>
      <c r="Q304" s="137">
        <v>0</v>
      </c>
      <c r="R304" s="137">
        <f>Q304*H304</f>
        <v>0</v>
      </c>
      <c r="S304" s="137">
        <v>0</v>
      </c>
      <c r="T304" s="138">
        <f>S304*H304</f>
        <v>0</v>
      </c>
      <c r="AR304" s="139" t="s">
        <v>134</v>
      </c>
      <c r="AT304" s="139" t="s">
        <v>130</v>
      </c>
      <c r="AU304" s="139" t="s">
        <v>84</v>
      </c>
      <c r="AY304" s="16" t="s">
        <v>129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6" t="s">
        <v>84</v>
      </c>
      <c r="BK304" s="140">
        <f>ROUND(I304*H304,2)</f>
        <v>0</v>
      </c>
      <c r="BL304" s="16" t="s">
        <v>134</v>
      </c>
      <c r="BM304" s="139" t="s">
        <v>507</v>
      </c>
    </row>
    <row r="305" spans="2:65" s="1" customFormat="1" ht="16.5" customHeight="1">
      <c r="B305" s="126"/>
      <c r="C305" s="127" t="s">
        <v>508</v>
      </c>
      <c r="D305" s="127" t="s">
        <v>130</v>
      </c>
      <c r="E305" s="128" t="s">
        <v>509</v>
      </c>
      <c r="F305" s="129" t="s">
        <v>510</v>
      </c>
      <c r="G305" s="130" t="s">
        <v>158</v>
      </c>
      <c r="H305" s="131">
        <v>35.326999999999998</v>
      </c>
      <c r="I305" s="132"/>
      <c r="J305" s="133">
        <f>ROUND(I305*H305,2)</f>
        <v>0</v>
      </c>
      <c r="K305" s="134"/>
      <c r="L305" s="31"/>
      <c r="M305" s="163" t="s">
        <v>1</v>
      </c>
      <c r="N305" s="164" t="s">
        <v>41</v>
      </c>
      <c r="O305" s="165"/>
      <c r="P305" s="166">
        <f>O305*H305</f>
        <v>0</v>
      </c>
      <c r="Q305" s="166">
        <v>0</v>
      </c>
      <c r="R305" s="166">
        <f>Q305*H305</f>
        <v>0</v>
      </c>
      <c r="S305" s="166">
        <v>0</v>
      </c>
      <c r="T305" s="167">
        <f>S305*H305</f>
        <v>0</v>
      </c>
      <c r="AR305" s="139" t="s">
        <v>134</v>
      </c>
      <c r="AT305" s="139" t="s">
        <v>130</v>
      </c>
      <c r="AU305" s="139" t="s">
        <v>84</v>
      </c>
      <c r="AY305" s="16" t="s">
        <v>129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6" t="s">
        <v>84</v>
      </c>
      <c r="BK305" s="140">
        <f>ROUND(I305*H305,2)</f>
        <v>0</v>
      </c>
      <c r="BL305" s="16" t="s">
        <v>134</v>
      </c>
      <c r="BM305" s="139" t="s">
        <v>511</v>
      </c>
    </row>
    <row r="306" spans="2:65" s="1" customFormat="1" ht="6.95" customHeight="1">
      <c r="B306" s="43"/>
      <c r="C306" s="44"/>
      <c r="D306" s="44"/>
      <c r="E306" s="44"/>
      <c r="F306" s="44"/>
      <c r="G306" s="44"/>
      <c r="H306" s="44"/>
      <c r="I306" s="44"/>
      <c r="J306" s="44"/>
      <c r="K306" s="44"/>
      <c r="L306" s="31"/>
    </row>
  </sheetData>
  <autoFilter ref="C128:K305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61"/>
  <sheetViews>
    <sheetView showGridLines="0" tabSelected="1" topLeftCell="A16" workbookViewId="0">
      <selection activeCell="W132" sqref="W132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93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3" t="str">
        <f>'Rekapitulace stavby'!K6</f>
        <v>Rozpočet ÚT a ZTI DB Kroměříž, Nám Míru 520</v>
      </c>
      <c r="F7" s="214"/>
      <c r="G7" s="214"/>
      <c r="H7" s="214"/>
      <c r="L7" s="19"/>
    </row>
    <row r="8" spans="2:46" s="1" customFormat="1" ht="12" customHeight="1">
      <c r="B8" s="31"/>
      <c r="D8" s="26" t="s">
        <v>94</v>
      </c>
      <c r="L8" s="31"/>
    </row>
    <row r="9" spans="2:46" s="1" customFormat="1" ht="16.5" customHeight="1">
      <c r="B9" s="31"/>
      <c r="E9" s="193" t="s">
        <v>512</v>
      </c>
      <c r="F9" s="215"/>
      <c r="G9" s="215"/>
      <c r="H9" s="215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19. 7. 2023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6" t="str">
        <f>'Rekapitulace stavby'!E14</f>
        <v>Vyplň údaj</v>
      </c>
      <c r="F18" s="177"/>
      <c r="G18" s="177"/>
      <c r="H18" s="177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182" t="s">
        <v>1</v>
      </c>
      <c r="F27" s="182"/>
      <c r="G27" s="182"/>
      <c r="H27" s="182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ROUND((SUM(BE126:BE260)),  2)</f>
        <v>0</v>
      </c>
      <c r="I33" s="91">
        <v>0.21</v>
      </c>
      <c r="J33" s="90">
        <f>ROUND(((SUM(BE126:BE260))*I33),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ROUND((SUM(BF126:BF260)),  2)</f>
        <v>0</v>
      </c>
      <c r="I34" s="91">
        <v>0.15</v>
      </c>
      <c r="J34" s="90">
        <f>ROUND(((SUM(BF126:BF260))*I34),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ROUND((SUM(BG126:BG260)),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ROUND((SUM(BH126:BH260)),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ROUND((SUM(BI126:BI260)),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hidden="1" customHeight="1">
      <c r="B82" s="31"/>
      <c r="C82" s="20" t="s">
        <v>96</v>
      </c>
      <c r="L82" s="31"/>
    </row>
    <row r="83" spans="2:47" s="1" customFormat="1" ht="6.95" hidden="1" customHeight="1">
      <c r="B83" s="31"/>
      <c r="L83" s="31"/>
    </row>
    <row r="84" spans="2:47" s="1" customFormat="1" ht="12" hidden="1" customHeight="1">
      <c r="B84" s="31"/>
      <c r="C84" s="26" t="s">
        <v>16</v>
      </c>
      <c r="L84" s="31"/>
    </row>
    <row r="85" spans="2:47" s="1" customFormat="1" ht="16.5" hidden="1" customHeight="1">
      <c r="B85" s="31"/>
      <c r="E85" s="213" t="str">
        <f>E7</f>
        <v>Rozpočet ÚT a ZTI DB Kroměříž, Nám Míru 520</v>
      </c>
      <c r="F85" s="214"/>
      <c r="G85" s="214"/>
      <c r="H85" s="214"/>
      <c r="L85" s="31"/>
    </row>
    <row r="86" spans="2:47" s="1" customFormat="1" ht="12" hidden="1" customHeight="1">
      <c r="B86" s="31"/>
      <c r="C86" s="26" t="s">
        <v>94</v>
      </c>
      <c r="L86" s="31"/>
    </row>
    <row r="87" spans="2:47" s="1" customFormat="1" ht="16.5" hidden="1" customHeight="1">
      <c r="B87" s="31"/>
      <c r="E87" s="193" t="str">
        <f>E9</f>
        <v>02 - Zdravotechnické instalace</v>
      </c>
      <c r="F87" s="215"/>
      <c r="G87" s="215"/>
      <c r="H87" s="215"/>
      <c r="L87" s="31"/>
    </row>
    <row r="88" spans="2:47" s="1" customFormat="1" ht="6.95" hidden="1" customHeight="1">
      <c r="B88" s="31"/>
      <c r="L88" s="31"/>
    </row>
    <row r="89" spans="2:47" s="1" customFormat="1" ht="12" hidden="1" customHeight="1">
      <c r="B89" s="31"/>
      <c r="C89" s="26" t="s">
        <v>20</v>
      </c>
      <c r="F89" s="24" t="str">
        <f>F12</f>
        <v>Kroměříž</v>
      </c>
      <c r="I89" s="26" t="s">
        <v>22</v>
      </c>
      <c r="J89" s="51" t="str">
        <f>IF(J12="","",J12)</f>
        <v>19. 7. 2023</v>
      </c>
      <c r="L89" s="31"/>
    </row>
    <row r="90" spans="2:47" s="1" customFormat="1" ht="6.95" hidden="1" customHeight="1">
      <c r="B90" s="31"/>
      <c r="L90" s="31"/>
    </row>
    <row r="91" spans="2:47" s="1" customFormat="1" ht="25.7" hidden="1" customHeight="1">
      <c r="B91" s="31"/>
      <c r="C91" s="26" t="s">
        <v>24</v>
      </c>
      <c r="F91" s="24" t="str">
        <f>E15</f>
        <v>Město Kroměříž</v>
      </c>
      <c r="I91" s="26" t="s">
        <v>30</v>
      </c>
      <c r="J91" s="29" t="str">
        <f>E21</f>
        <v>Projekce Studio Brácha</v>
      </c>
      <c r="L91" s="31"/>
    </row>
    <row r="92" spans="2:47" s="1" customFormat="1" ht="15.2" hidden="1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Ing. Jan Hladiš</v>
      </c>
      <c r="L92" s="31"/>
    </row>
    <row r="93" spans="2:47" s="1" customFormat="1" ht="10.35" hidden="1" customHeight="1">
      <c r="B93" s="31"/>
      <c r="L93" s="31"/>
    </row>
    <row r="94" spans="2:47" s="1" customFormat="1" ht="29.25" hidden="1" customHeight="1">
      <c r="B94" s="31"/>
      <c r="C94" s="100" t="s">
        <v>97</v>
      </c>
      <c r="D94" s="92"/>
      <c r="E94" s="92"/>
      <c r="F94" s="92"/>
      <c r="G94" s="92"/>
      <c r="H94" s="92"/>
      <c r="I94" s="92"/>
      <c r="J94" s="101" t="s">
        <v>98</v>
      </c>
      <c r="K94" s="92"/>
      <c r="L94" s="31"/>
    </row>
    <row r="95" spans="2:47" s="1" customFormat="1" ht="10.35" hidden="1" customHeight="1">
      <c r="B95" s="31"/>
      <c r="L95" s="31"/>
    </row>
    <row r="96" spans="2:47" s="1" customFormat="1" ht="22.9" hidden="1" customHeight="1">
      <c r="B96" s="31"/>
      <c r="C96" s="102" t="s">
        <v>99</v>
      </c>
      <c r="J96" s="65">
        <f>J126</f>
        <v>0</v>
      </c>
      <c r="L96" s="31"/>
      <c r="AU96" s="16" t="s">
        <v>100</v>
      </c>
    </row>
    <row r="97" spans="2:12" s="8" customFormat="1" ht="24.95" hidden="1" customHeight="1">
      <c r="B97" s="103"/>
      <c r="D97" s="104" t="s">
        <v>101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12" s="8" customFormat="1" ht="24.95" hidden="1" customHeight="1">
      <c r="B98" s="103"/>
      <c r="D98" s="104" t="s">
        <v>102</v>
      </c>
      <c r="E98" s="105"/>
      <c r="F98" s="105"/>
      <c r="G98" s="105"/>
      <c r="H98" s="105"/>
      <c r="I98" s="105"/>
      <c r="J98" s="106">
        <f>J135</f>
        <v>0</v>
      </c>
      <c r="L98" s="103"/>
    </row>
    <row r="99" spans="2:12" s="8" customFormat="1" ht="24.95" hidden="1" customHeight="1">
      <c r="B99" s="103"/>
      <c r="D99" s="104" t="s">
        <v>103</v>
      </c>
      <c r="E99" s="105"/>
      <c r="F99" s="105"/>
      <c r="G99" s="105"/>
      <c r="H99" s="105"/>
      <c r="I99" s="105"/>
      <c r="J99" s="106">
        <f>J139</f>
        <v>0</v>
      </c>
      <c r="L99" s="103"/>
    </row>
    <row r="100" spans="2:12" s="8" customFormat="1" ht="24.95" hidden="1" customHeight="1">
      <c r="B100" s="103"/>
      <c r="D100" s="104" t="s">
        <v>513</v>
      </c>
      <c r="E100" s="105"/>
      <c r="F100" s="105"/>
      <c r="G100" s="105"/>
      <c r="H100" s="105"/>
      <c r="I100" s="105"/>
      <c r="J100" s="106">
        <f>J141</f>
        <v>0</v>
      </c>
      <c r="L100" s="103"/>
    </row>
    <row r="101" spans="2:12" s="8" customFormat="1" ht="24.95" hidden="1" customHeight="1">
      <c r="B101" s="103"/>
      <c r="D101" s="104" t="s">
        <v>514</v>
      </c>
      <c r="E101" s="105"/>
      <c r="F101" s="105"/>
      <c r="G101" s="105"/>
      <c r="H101" s="105"/>
      <c r="I101" s="105"/>
      <c r="J101" s="106">
        <f>J196</f>
        <v>0</v>
      </c>
      <c r="L101" s="103"/>
    </row>
    <row r="102" spans="2:12" s="8" customFormat="1" ht="24.95" hidden="1" customHeight="1">
      <c r="B102" s="103"/>
      <c r="D102" s="104" t="s">
        <v>106</v>
      </c>
      <c r="E102" s="105"/>
      <c r="F102" s="105"/>
      <c r="G102" s="105"/>
      <c r="H102" s="105"/>
      <c r="I102" s="105"/>
      <c r="J102" s="106">
        <f>J199</f>
        <v>0</v>
      </c>
      <c r="L102" s="103"/>
    </row>
    <row r="103" spans="2:12" s="8" customFormat="1" ht="24.95" hidden="1" customHeight="1">
      <c r="B103" s="103"/>
      <c r="D103" s="104" t="s">
        <v>107</v>
      </c>
      <c r="E103" s="105"/>
      <c r="F103" s="105"/>
      <c r="G103" s="105"/>
      <c r="H103" s="105"/>
      <c r="I103" s="105"/>
      <c r="J103" s="106">
        <f>J201</f>
        <v>0</v>
      </c>
      <c r="L103" s="103"/>
    </row>
    <row r="104" spans="2:12" s="8" customFormat="1" ht="24.95" hidden="1" customHeight="1">
      <c r="B104" s="103"/>
      <c r="D104" s="104" t="s">
        <v>109</v>
      </c>
      <c r="E104" s="105"/>
      <c r="F104" s="105"/>
      <c r="G104" s="105"/>
      <c r="H104" s="105"/>
      <c r="I104" s="105"/>
      <c r="J104" s="106">
        <f>J204</f>
        <v>0</v>
      </c>
      <c r="L104" s="103"/>
    </row>
    <row r="105" spans="2:12" s="8" customFormat="1" ht="24.95" hidden="1" customHeight="1">
      <c r="B105" s="103"/>
      <c r="D105" s="104" t="s">
        <v>111</v>
      </c>
      <c r="E105" s="105"/>
      <c r="F105" s="105"/>
      <c r="G105" s="105"/>
      <c r="H105" s="105"/>
      <c r="I105" s="105"/>
      <c r="J105" s="106">
        <f>J222</f>
        <v>0</v>
      </c>
      <c r="L105" s="103"/>
    </row>
    <row r="106" spans="2:12" s="8" customFormat="1" ht="24.95" hidden="1" customHeight="1">
      <c r="B106" s="103"/>
      <c r="D106" s="104" t="s">
        <v>113</v>
      </c>
      <c r="E106" s="105"/>
      <c r="F106" s="105"/>
      <c r="G106" s="105"/>
      <c r="H106" s="105"/>
      <c r="I106" s="105"/>
      <c r="J106" s="106">
        <f>J236</f>
        <v>0</v>
      </c>
      <c r="L106" s="103"/>
    </row>
    <row r="107" spans="2:12" s="1" customFormat="1" ht="21.75" hidden="1" customHeight="1">
      <c r="B107" s="31"/>
      <c r="L107" s="31"/>
    </row>
    <row r="108" spans="2:12" s="1" customFormat="1" ht="6.95" hidden="1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09" spans="2:12" ht="11.25" hidden="1"/>
    <row r="110" spans="2:12" ht="11.25" hidden="1"/>
    <row r="111" spans="2:12" ht="11.25" hidden="1"/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5" s="1" customFormat="1" ht="24.95" customHeight="1">
      <c r="B113" s="31"/>
      <c r="C113" s="20" t="s">
        <v>114</v>
      </c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16</v>
      </c>
      <c r="L115" s="31"/>
    </row>
    <row r="116" spans="2:65" s="1" customFormat="1" ht="16.5" customHeight="1">
      <c r="B116" s="31"/>
      <c r="E116" s="213" t="str">
        <f>E7</f>
        <v>Rozpočet ÚT a ZTI DB Kroměříž, Nám Míru 520</v>
      </c>
      <c r="F116" s="214"/>
      <c r="G116" s="214"/>
      <c r="H116" s="214"/>
      <c r="L116" s="31"/>
    </row>
    <row r="117" spans="2:65" s="1" customFormat="1" ht="12" customHeight="1">
      <c r="B117" s="31"/>
      <c r="C117" s="26" t="s">
        <v>94</v>
      </c>
      <c r="L117" s="31"/>
    </row>
    <row r="118" spans="2:65" s="1" customFormat="1" ht="16.5" customHeight="1">
      <c r="B118" s="31"/>
      <c r="E118" s="193" t="str">
        <f>E9</f>
        <v>02 - Zdravotechnické instalace</v>
      </c>
      <c r="F118" s="215"/>
      <c r="G118" s="215"/>
      <c r="H118" s="215"/>
      <c r="L118" s="31"/>
    </row>
    <row r="119" spans="2:65" s="1" customFormat="1" ht="6.95" customHeight="1">
      <c r="B119" s="31"/>
      <c r="L119" s="31"/>
    </row>
    <row r="120" spans="2:65" s="1" customFormat="1" ht="12" customHeight="1">
      <c r="B120" s="31"/>
      <c r="C120" s="26" t="s">
        <v>20</v>
      </c>
      <c r="F120" s="24" t="str">
        <f>F12</f>
        <v>Kroměříž</v>
      </c>
      <c r="I120" s="26" t="s">
        <v>22</v>
      </c>
      <c r="J120" s="51" t="str">
        <f>IF(J12="","",J12)</f>
        <v>19. 7. 2023</v>
      </c>
      <c r="L120" s="31"/>
    </row>
    <row r="121" spans="2:65" s="1" customFormat="1" ht="6.95" customHeight="1">
      <c r="B121" s="31"/>
      <c r="L121" s="31"/>
    </row>
    <row r="122" spans="2:65" s="1" customFormat="1" ht="25.7" customHeight="1">
      <c r="B122" s="31"/>
      <c r="C122" s="26" t="s">
        <v>24</v>
      </c>
      <c r="F122" s="24" t="str">
        <f>E15</f>
        <v>Město Kroměříž</v>
      </c>
      <c r="I122" s="26" t="s">
        <v>30</v>
      </c>
      <c r="J122" s="29" t="str">
        <f>E21</f>
        <v>Projekce Studio Brácha</v>
      </c>
      <c r="L122" s="31"/>
    </row>
    <row r="123" spans="2:65" s="1" customFormat="1" ht="15.2" customHeight="1">
      <c r="B123" s="31"/>
      <c r="C123" s="26" t="s">
        <v>28</v>
      </c>
      <c r="F123" s="24" t="str">
        <f>IF(E18="","",E18)</f>
        <v>Vyplň údaj</v>
      </c>
      <c r="I123" s="26" t="s">
        <v>33</v>
      </c>
      <c r="J123" s="29" t="str">
        <f>E24</f>
        <v>Ing. Jan Hladiš</v>
      </c>
      <c r="L123" s="31"/>
    </row>
    <row r="124" spans="2:65" s="1" customFormat="1" ht="10.35" customHeight="1">
      <c r="B124" s="31"/>
      <c r="L124" s="31"/>
    </row>
    <row r="125" spans="2:65" s="9" customFormat="1" ht="29.25" customHeight="1">
      <c r="B125" s="107"/>
      <c r="C125" s="108" t="s">
        <v>115</v>
      </c>
      <c r="D125" s="109" t="s">
        <v>61</v>
      </c>
      <c r="E125" s="109" t="s">
        <v>57</v>
      </c>
      <c r="F125" s="109" t="s">
        <v>58</v>
      </c>
      <c r="G125" s="109" t="s">
        <v>116</v>
      </c>
      <c r="H125" s="109" t="s">
        <v>117</v>
      </c>
      <c r="I125" s="109" t="s">
        <v>118</v>
      </c>
      <c r="J125" s="110" t="s">
        <v>98</v>
      </c>
      <c r="K125" s="111" t="s">
        <v>119</v>
      </c>
      <c r="L125" s="107"/>
      <c r="M125" s="58" t="s">
        <v>1</v>
      </c>
      <c r="N125" s="59" t="s">
        <v>40</v>
      </c>
      <c r="O125" s="59" t="s">
        <v>120</v>
      </c>
      <c r="P125" s="59" t="s">
        <v>121</v>
      </c>
      <c r="Q125" s="59" t="s">
        <v>122</v>
      </c>
      <c r="R125" s="59" t="s">
        <v>123</v>
      </c>
      <c r="S125" s="59" t="s">
        <v>124</v>
      </c>
      <c r="T125" s="60" t="s">
        <v>125</v>
      </c>
    </row>
    <row r="126" spans="2:65" s="1" customFormat="1" ht="22.9" customHeight="1">
      <c r="B126" s="31"/>
      <c r="C126" s="63" t="s">
        <v>126</v>
      </c>
      <c r="J126" s="112">
        <f>BK126</f>
        <v>0</v>
      </c>
      <c r="L126" s="31"/>
      <c r="M126" s="61"/>
      <c r="N126" s="52"/>
      <c r="O126" s="52"/>
      <c r="P126" s="113">
        <f>P127+P135+P139+P141+P196+P199+P201+P204+P222+P236</f>
        <v>0</v>
      </c>
      <c r="Q126" s="52"/>
      <c r="R126" s="113">
        <f>R127+R135+R139+R141+R196+R199+R201+R204+R222+R236</f>
        <v>0</v>
      </c>
      <c r="S126" s="52"/>
      <c r="T126" s="114">
        <f>T127+T135+T139+T141+T196+T199+T201+T204+T222+T236</f>
        <v>0</v>
      </c>
      <c r="AT126" s="16" t="s">
        <v>75</v>
      </c>
      <c r="AU126" s="16" t="s">
        <v>100</v>
      </c>
      <c r="BK126" s="115">
        <f>BK127+BK135+BK139+BK141+BK196+BK199+BK201+BK204+BK222+BK236</f>
        <v>0</v>
      </c>
    </row>
    <row r="127" spans="2:65" s="10" customFormat="1" ht="25.9" customHeight="1">
      <c r="B127" s="116"/>
      <c r="D127" s="117" t="s">
        <v>75</v>
      </c>
      <c r="E127" s="118" t="s">
        <v>127</v>
      </c>
      <c r="F127" s="118" t="s">
        <v>685</v>
      </c>
      <c r="I127" s="119"/>
      <c r="J127" s="120">
        <f>BK127</f>
        <v>0</v>
      </c>
      <c r="L127" s="116"/>
      <c r="M127" s="121"/>
      <c r="P127" s="122">
        <f>SUM(P128:P134)</f>
        <v>0</v>
      </c>
      <c r="R127" s="122">
        <f>SUM(R128:R134)</f>
        <v>0</v>
      </c>
      <c r="T127" s="123">
        <f>SUM(T128:T134)</f>
        <v>0</v>
      </c>
      <c r="AR127" s="117" t="s">
        <v>84</v>
      </c>
      <c r="AT127" s="124" t="s">
        <v>75</v>
      </c>
      <c r="AU127" s="124" t="s">
        <v>76</v>
      </c>
      <c r="AY127" s="117" t="s">
        <v>129</v>
      </c>
      <c r="BK127" s="125">
        <f>SUM(BK128:BK134)</f>
        <v>0</v>
      </c>
    </row>
    <row r="128" spans="2:65" s="1" customFormat="1" ht="24.2" customHeight="1">
      <c r="B128" s="126"/>
      <c r="C128" s="127" t="s">
        <v>84</v>
      </c>
      <c r="D128" s="127" t="s">
        <v>130</v>
      </c>
      <c r="E128" s="128" t="s">
        <v>131</v>
      </c>
      <c r="F128" s="129" t="s">
        <v>132</v>
      </c>
      <c r="G128" s="130" t="s">
        <v>133</v>
      </c>
      <c r="H128" s="131">
        <v>133</v>
      </c>
      <c r="I128" s="132"/>
      <c r="J128" s="133">
        <f>ROUND(I128*H128,2)</f>
        <v>0</v>
      </c>
      <c r="K128" s="134"/>
      <c r="L128" s="31"/>
      <c r="M128" s="135" t="s">
        <v>1</v>
      </c>
      <c r="N128" s="136" t="s">
        <v>41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134</v>
      </c>
      <c r="AT128" s="139" t="s">
        <v>130</v>
      </c>
      <c r="AU128" s="139" t="s">
        <v>84</v>
      </c>
      <c r="AY128" s="16" t="s">
        <v>129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6" t="s">
        <v>84</v>
      </c>
      <c r="BK128" s="140">
        <f>ROUND(I128*H128,2)</f>
        <v>0</v>
      </c>
      <c r="BL128" s="16" t="s">
        <v>134</v>
      </c>
      <c r="BM128" s="139" t="s">
        <v>86</v>
      </c>
    </row>
    <row r="129" spans="2:65" s="11" customFormat="1" ht="11.25">
      <c r="B129" s="141"/>
      <c r="D129" s="142" t="s">
        <v>135</v>
      </c>
      <c r="E129" s="143" t="s">
        <v>1</v>
      </c>
      <c r="F129" s="144" t="s">
        <v>515</v>
      </c>
      <c r="H129" s="145">
        <v>98</v>
      </c>
      <c r="I129" s="146"/>
      <c r="L129" s="141"/>
      <c r="M129" s="147"/>
      <c r="T129" s="148"/>
      <c r="AT129" s="143" t="s">
        <v>135</v>
      </c>
      <c r="AU129" s="143" t="s">
        <v>84</v>
      </c>
      <c r="AV129" s="11" t="s">
        <v>86</v>
      </c>
      <c r="AW129" s="11" t="s">
        <v>32</v>
      </c>
      <c r="AX129" s="11" t="s">
        <v>76</v>
      </c>
      <c r="AY129" s="143" t="s">
        <v>129</v>
      </c>
    </row>
    <row r="130" spans="2:65" s="11" customFormat="1" ht="11.25">
      <c r="B130" s="141"/>
      <c r="D130" s="142" t="s">
        <v>135</v>
      </c>
      <c r="E130" s="143" t="s">
        <v>1</v>
      </c>
      <c r="F130" s="144" t="s">
        <v>516</v>
      </c>
      <c r="H130" s="145">
        <v>35</v>
      </c>
      <c r="I130" s="146"/>
      <c r="L130" s="141"/>
      <c r="M130" s="147"/>
      <c r="T130" s="148"/>
      <c r="AT130" s="143" t="s">
        <v>135</v>
      </c>
      <c r="AU130" s="143" t="s">
        <v>84</v>
      </c>
      <c r="AV130" s="11" t="s">
        <v>86</v>
      </c>
      <c r="AW130" s="11" t="s">
        <v>32</v>
      </c>
      <c r="AX130" s="11" t="s">
        <v>76</v>
      </c>
      <c r="AY130" s="143" t="s">
        <v>129</v>
      </c>
    </row>
    <row r="131" spans="2:65" s="12" customFormat="1" ht="11.25">
      <c r="B131" s="149"/>
      <c r="D131" s="142" t="s">
        <v>135</v>
      </c>
      <c r="E131" s="150" t="s">
        <v>1</v>
      </c>
      <c r="F131" s="151" t="s">
        <v>138</v>
      </c>
      <c r="H131" s="152">
        <v>133</v>
      </c>
      <c r="I131" s="153"/>
      <c r="L131" s="149"/>
      <c r="M131" s="154"/>
      <c r="T131" s="155"/>
      <c r="AT131" s="150" t="s">
        <v>135</v>
      </c>
      <c r="AU131" s="150" t="s">
        <v>84</v>
      </c>
      <c r="AV131" s="12" t="s">
        <v>134</v>
      </c>
      <c r="AW131" s="12" t="s">
        <v>32</v>
      </c>
      <c r="AX131" s="12" t="s">
        <v>84</v>
      </c>
      <c r="AY131" s="150" t="s">
        <v>129</v>
      </c>
    </row>
    <row r="132" spans="2:65" s="1" customFormat="1" ht="21.75" customHeight="1">
      <c r="B132" s="126"/>
      <c r="C132" s="127" t="s">
        <v>86</v>
      </c>
      <c r="D132" s="127" t="s">
        <v>130</v>
      </c>
      <c r="E132" s="128" t="s">
        <v>139</v>
      </c>
      <c r="F132" s="129" t="s">
        <v>140</v>
      </c>
      <c r="G132" s="130" t="s">
        <v>133</v>
      </c>
      <c r="H132" s="131">
        <v>196</v>
      </c>
      <c r="I132" s="132"/>
      <c r="J132" s="133">
        <f>ROUND(I132*H132,2)</f>
        <v>0</v>
      </c>
      <c r="K132" s="134"/>
      <c r="L132" s="31"/>
      <c r="M132" s="135" t="s">
        <v>1</v>
      </c>
      <c r="N132" s="136" t="s">
        <v>41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134</v>
      </c>
      <c r="AT132" s="139" t="s">
        <v>130</v>
      </c>
      <c r="AU132" s="139" t="s">
        <v>84</v>
      </c>
      <c r="AY132" s="16" t="s">
        <v>129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6" t="s">
        <v>84</v>
      </c>
      <c r="BK132" s="140">
        <f>ROUND(I132*H132,2)</f>
        <v>0</v>
      </c>
      <c r="BL132" s="16" t="s">
        <v>134</v>
      </c>
      <c r="BM132" s="139" t="s">
        <v>134</v>
      </c>
    </row>
    <row r="133" spans="2:65" s="11" customFormat="1" ht="11.25">
      <c r="B133" s="141"/>
      <c r="D133" s="142" t="s">
        <v>135</v>
      </c>
      <c r="E133" s="143" t="s">
        <v>1</v>
      </c>
      <c r="F133" s="144" t="s">
        <v>517</v>
      </c>
      <c r="H133" s="145">
        <v>196</v>
      </c>
      <c r="I133" s="146"/>
      <c r="L133" s="141"/>
      <c r="M133" s="147"/>
      <c r="T133" s="148"/>
      <c r="AT133" s="143" t="s">
        <v>135</v>
      </c>
      <c r="AU133" s="143" t="s">
        <v>84</v>
      </c>
      <c r="AV133" s="11" t="s">
        <v>86</v>
      </c>
      <c r="AW133" s="11" t="s">
        <v>32</v>
      </c>
      <c r="AX133" s="11" t="s">
        <v>76</v>
      </c>
      <c r="AY133" s="143" t="s">
        <v>129</v>
      </c>
    </row>
    <row r="134" spans="2:65" s="12" customFormat="1" ht="11.25">
      <c r="B134" s="149"/>
      <c r="D134" s="142" t="s">
        <v>135</v>
      </c>
      <c r="E134" s="150" t="s">
        <v>1</v>
      </c>
      <c r="F134" s="151" t="s">
        <v>138</v>
      </c>
      <c r="H134" s="152">
        <v>196</v>
      </c>
      <c r="I134" s="153"/>
      <c r="L134" s="149"/>
      <c r="M134" s="154"/>
      <c r="T134" s="155"/>
      <c r="AT134" s="150" t="s">
        <v>135</v>
      </c>
      <c r="AU134" s="150" t="s">
        <v>84</v>
      </c>
      <c r="AV134" s="12" t="s">
        <v>134</v>
      </c>
      <c r="AW134" s="12" t="s">
        <v>32</v>
      </c>
      <c r="AX134" s="12" t="s">
        <v>84</v>
      </c>
      <c r="AY134" s="150" t="s">
        <v>129</v>
      </c>
    </row>
    <row r="135" spans="2:65" s="10" customFormat="1" ht="25.9" customHeight="1">
      <c r="B135" s="116"/>
      <c r="D135" s="117" t="s">
        <v>75</v>
      </c>
      <c r="E135" s="118" t="s">
        <v>142</v>
      </c>
      <c r="F135" s="118" t="s">
        <v>143</v>
      </c>
      <c r="I135" s="119"/>
      <c r="J135" s="120">
        <f>BK135</f>
        <v>0</v>
      </c>
      <c r="L135" s="116"/>
      <c r="M135" s="121"/>
      <c r="P135" s="122">
        <f>SUM(P136:P138)</f>
        <v>0</v>
      </c>
      <c r="R135" s="122">
        <f>SUM(R136:R138)</f>
        <v>0</v>
      </c>
      <c r="T135" s="123">
        <f>SUM(T136:T138)</f>
        <v>0</v>
      </c>
      <c r="AR135" s="117" t="s">
        <v>84</v>
      </c>
      <c r="AT135" s="124" t="s">
        <v>75</v>
      </c>
      <c r="AU135" s="124" t="s">
        <v>76</v>
      </c>
      <c r="AY135" s="117" t="s">
        <v>129</v>
      </c>
      <c r="BK135" s="125">
        <f>SUM(BK136:BK138)</f>
        <v>0</v>
      </c>
    </row>
    <row r="136" spans="2:65" s="1" customFormat="1" ht="21.75" customHeight="1">
      <c r="B136" s="126"/>
      <c r="C136" s="127" t="s">
        <v>127</v>
      </c>
      <c r="D136" s="127" t="s">
        <v>130</v>
      </c>
      <c r="E136" s="128" t="s">
        <v>144</v>
      </c>
      <c r="F136" s="129" t="s">
        <v>145</v>
      </c>
      <c r="G136" s="130" t="s">
        <v>133</v>
      </c>
      <c r="H136" s="131">
        <v>196</v>
      </c>
      <c r="I136" s="132"/>
      <c r="J136" s="133">
        <f>ROUND(I136*H136,2)</f>
        <v>0</v>
      </c>
      <c r="K136" s="134"/>
      <c r="L136" s="31"/>
      <c r="M136" s="135" t="s">
        <v>1</v>
      </c>
      <c r="N136" s="136" t="s">
        <v>41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134</v>
      </c>
      <c r="AT136" s="139" t="s">
        <v>130</v>
      </c>
      <c r="AU136" s="139" t="s">
        <v>84</v>
      </c>
      <c r="AY136" s="16" t="s">
        <v>129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6" t="s">
        <v>84</v>
      </c>
      <c r="BK136" s="140">
        <f>ROUND(I136*H136,2)</f>
        <v>0</v>
      </c>
      <c r="BL136" s="16" t="s">
        <v>134</v>
      </c>
      <c r="BM136" s="139" t="s">
        <v>146</v>
      </c>
    </row>
    <row r="137" spans="2:65" s="1" customFormat="1" ht="21.75" customHeight="1">
      <c r="B137" s="126"/>
      <c r="C137" s="127" t="s">
        <v>134</v>
      </c>
      <c r="D137" s="127" t="s">
        <v>130</v>
      </c>
      <c r="E137" s="128" t="s">
        <v>147</v>
      </c>
      <c r="F137" s="129" t="s">
        <v>148</v>
      </c>
      <c r="G137" s="130" t="s">
        <v>133</v>
      </c>
      <c r="H137" s="131">
        <v>98</v>
      </c>
      <c r="I137" s="132"/>
      <c r="J137" s="133">
        <f>ROUND(I137*H137,2)</f>
        <v>0</v>
      </c>
      <c r="K137" s="134"/>
      <c r="L137" s="31"/>
      <c r="M137" s="135" t="s">
        <v>1</v>
      </c>
      <c r="N137" s="136" t="s">
        <v>41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134</v>
      </c>
      <c r="AT137" s="139" t="s">
        <v>130</v>
      </c>
      <c r="AU137" s="139" t="s">
        <v>84</v>
      </c>
      <c r="AY137" s="16" t="s">
        <v>129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6" t="s">
        <v>84</v>
      </c>
      <c r="BK137" s="140">
        <f>ROUND(I137*H137,2)</f>
        <v>0</v>
      </c>
      <c r="BL137" s="16" t="s">
        <v>134</v>
      </c>
      <c r="BM137" s="139" t="s">
        <v>149</v>
      </c>
    </row>
    <row r="138" spans="2:65" s="1" customFormat="1" ht="21.75" customHeight="1">
      <c r="B138" s="126"/>
      <c r="C138" s="127" t="s">
        <v>150</v>
      </c>
      <c r="D138" s="127" t="s">
        <v>130</v>
      </c>
      <c r="E138" s="128" t="s">
        <v>151</v>
      </c>
      <c r="F138" s="129" t="s">
        <v>152</v>
      </c>
      <c r="G138" s="130" t="s">
        <v>133</v>
      </c>
      <c r="H138" s="131">
        <v>35</v>
      </c>
      <c r="I138" s="132"/>
      <c r="J138" s="133">
        <f>ROUND(I138*H138,2)</f>
        <v>0</v>
      </c>
      <c r="K138" s="134"/>
      <c r="L138" s="31"/>
      <c r="M138" s="135" t="s">
        <v>1</v>
      </c>
      <c r="N138" s="136" t="s">
        <v>41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134</v>
      </c>
      <c r="AT138" s="139" t="s">
        <v>130</v>
      </c>
      <c r="AU138" s="139" t="s">
        <v>84</v>
      </c>
      <c r="AY138" s="16" t="s">
        <v>129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6" t="s">
        <v>84</v>
      </c>
      <c r="BK138" s="140">
        <f>ROUND(I138*H138,2)</f>
        <v>0</v>
      </c>
      <c r="BL138" s="16" t="s">
        <v>134</v>
      </c>
      <c r="BM138" s="139" t="s">
        <v>153</v>
      </c>
    </row>
    <row r="139" spans="2:65" s="10" customFormat="1" ht="25.9" customHeight="1">
      <c r="B139" s="116"/>
      <c r="D139" s="117" t="s">
        <v>75</v>
      </c>
      <c r="E139" s="118" t="s">
        <v>154</v>
      </c>
      <c r="F139" s="118" t="s">
        <v>155</v>
      </c>
      <c r="I139" s="119"/>
      <c r="J139" s="120">
        <f>BK139</f>
        <v>0</v>
      </c>
      <c r="L139" s="116"/>
      <c r="M139" s="121"/>
      <c r="P139" s="122">
        <f>P140</f>
        <v>0</v>
      </c>
      <c r="R139" s="122">
        <f>R140</f>
        <v>0</v>
      </c>
      <c r="T139" s="123">
        <f>T140</f>
        <v>0</v>
      </c>
      <c r="AR139" s="117" t="s">
        <v>84</v>
      </c>
      <c r="AT139" s="124" t="s">
        <v>75</v>
      </c>
      <c r="AU139" s="124" t="s">
        <v>76</v>
      </c>
      <c r="AY139" s="117" t="s">
        <v>129</v>
      </c>
      <c r="BK139" s="125">
        <f>BK140</f>
        <v>0</v>
      </c>
    </row>
    <row r="140" spans="2:65" s="1" customFormat="1" ht="16.5" customHeight="1">
      <c r="B140" s="126"/>
      <c r="C140" s="127" t="s">
        <v>146</v>
      </c>
      <c r="D140" s="127" t="s">
        <v>130</v>
      </c>
      <c r="E140" s="128" t="s">
        <v>156</v>
      </c>
      <c r="F140" s="129" t="s">
        <v>157</v>
      </c>
      <c r="G140" s="130" t="s">
        <v>158</v>
      </c>
      <c r="H140" s="131">
        <v>4.3680000000000003</v>
      </c>
      <c r="I140" s="132"/>
      <c r="J140" s="133">
        <f>ROUND(I140*H140,2)</f>
        <v>0</v>
      </c>
      <c r="K140" s="134"/>
      <c r="L140" s="31"/>
      <c r="M140" s="135" t="s">
        <v>1</v>
      </c>
      <c r="N140" s="136" t="s">
        <v>41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134</v>
      </c>
      <c r="AT140" s="139" t="s">
        <v>130</v>
      </c>
      <c r="AU140" s="139" t="s">
        <v>84</v>
      </c>
      <c r="AY140" s="16" t="s">
        <v>129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6" t="s">
        <v>84</v>
      </c>
      <c r="BK140" s="140">
        <f>ROUND(I140*H140,2)</f>
        <v>0</v>
      </c>
      <c r="BL140" s="16" t="s">
        <v>134</v>
      </c>
      <c r="BM140" s="139" t="s">
        <v>159</v>
      </c>
    </row>
    <row r="141" spans="2:65" s="10" customFormat="1" ht="25.9" customHeight="1">
      <c r="B141" s="116"/>
      <c r="D141" s="117" t="s">
        <v>75</v>
      </c>
      <c r="E141" s="118" t="s">
        <v>518</v>
      </c>
      <c r="F141" s="118" t="s">
        <v>684</v>
      </c>
      <c r="I141" s="119"/>
      <c r="J141" s="120">
        <f>BK141</f>
        <v>0</v>
      </c>
      <c r="L141" s="116"/>
      <c r="M141" s="121"/>
      <c r="P141" s="122">
        <f>SUM(P142:P195)</f>
        <v>0</v>
      </c>
      <c r="R141" s="122">
        <f>SUM(R142:R195)</f>
        <v>0</v>
      </c>
      <c r="T141" s="123">
        <f>SUM(T142:T195)</f>
        <v>0</v>
      </c>
      <c r="AR141" s="117" t="s">
        <v>86</v>
      </c>
      <c r="AT141" s="124" t="s">
        <v>75</v>
      </c>
      <c r="AU141" s="124" t="s">
        <v>76</v>
      </c>
      <c r="AY141" s="117" t="s">
        <v>129</v>
      </c>
      <c r="BK141" s="125">
        <f>SUM(BK142:BK195)</f>
        <v>0</v>
      </c>
    </row>
    <row r="142" spans="2:65" s="1" customFormat="1" ht="24.2" customHeight="1">
      <c r="B142" s="126"/>
      <c r="C142" s="127" t="s">
        <v>162</v>
      </c>
      <c r="D142" s="127" t="s">
        <v>130</v>
      </c>
      <c r="E142" s="128" t="s">
        <v>519</v>
      </c>
      <c r="F142" s="129" t="s">
        <v>520</v>
      </c>
      <c r="G142" s="130" t="s">
        <v>133</v>
      </c>
      <c r="H142" s="131">
        <v>40</v>
      </c>
      <c r="I142" s="132"/>
      <c r="J142" s="133">
        <f>ROUND(I142*H142,2)</f>
        <v>0</v>
      </c>
      <c r="K142" s="134"/>
      <c r="L142" s="31"/>
      <c r="M142" s="135" t="s">
        <v>1</v>
      </c>
      <c r="N142" s="136" t="s">
        <v>41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166</v>
      </c>
      <c r="AT142" s="139" t="s">
        <v>130</v>
      </c>
      <c r="AU142" s="139" t="s">
        <v>84</v>
      </c>
      <c r="AY142" s="16" t="s">
        <v>129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6" t="s">
        <v>84</v>
      </c>
      <c r="BK142" s="140">
        <f>ROUND(I142*H142,2)</f>
        <v>0</v>
      </c>
      <c r="BL142" s="16" t="s">
        <v>166</v>
      </c>
      <c r="BM142" s="139" t="s">
        <v>167</v>
      </c>
    </row>
    <row r="143" spans="2:65" s="1" customFormat="1" ht="33" customHeight="1">
      <c r="B143" s="126"/>
      <c r="C143" s="127" t="s">
        <v>149</v>
      </c>
      <c r="D143" s="127" t="s">
        <v>130</v>
      </c>
      <c r="E143" s="128" t="s">
        <v>521</v>
      </c>
      <c r="F143" s="129" t="s">
        <v>522</v>
      </c>
      <c r="G143" s="130" t="s">
        <v>165</v>
      </c>
      <c r="H143" s="131">
        <v>260</v>
      </c>
      <c r="I143" s="132"/>
      <c r="J143" s="133">
        <f>ROUND(I143*H143,2)</f>
        <v>0</v>
      </c>
      <c r="K143" s="134"/>
      <c r="L143" s="31"/>
      <c r="M143" s="135" t="s">
        <v>1</v>
      </c>
      <c r="N143" s="136" t="s">
        <v>41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166</v>
      </c>
      <c r="AT143" s="139" t="s">
        <v>130</v>
      </c>
      <c r="AU143" s="139" t="s">
        <v>84</v>
      </c>
      <c r="AY143" s="16" t="s">
        <v>129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6" t="s">
        <v>84</v>
      </c>
      <c r="BK143" s="140">
        <f>ROUND(I143*H143,2)</f>
        <v>0</v>
      </c>
      <c r="BL143" s="16" t="s">
        <v>166</v>
      </c>
      <c r="BM143" s="139" t="s">
        <v>166</v>
      </c>
    </row>
    <row r="144" spans="2:65" s="13" customFormat="1" ht="11.25">
      <c r="B144" s="156"/>
      <c r="D144" s="142" t="s">
        <v>135</v>
      </c>
      <c r="E144" s="157" t="s">
        <v>1</v>
      </c>
      <c r="F144" s="158" t="s">
        <v>523</v>
      </c>
      <c r="H144" s="157" t="s">
        <v>1</v>
      </c>
      <c r="I144" s="159"/>
      <c r="L144" s="156"/>
      <c r="M144" s="160"/>
      <c r="T144" s="161"/>
      <c r="AT144" s="157" t="s">
        <v>135</v>
      </c>
      <c r="AU144" s="157" t="s">
        <v>84</v>
      </c>
      <c r="AV144" s="13" t="s">
        <v>84</v>
      </c>
      <c r="AW144" s="13" t="s">
        <v>32</v>
      </c>
      <c r="AX144" s="13" t="s">
        <v>76</v>
      </c>
      <c r="AY144" s="157" t="s">
        <v>129</v>
      </c>
    </row>
    <row r="145" spans="2:65" s="13" customFormat="1" ht="11.25">
      <c r="B145" s="156"/>
      <c r="D145" s="142" t="s">
        <v>135</v>
      </c>
      <c r="E145" s="157" t="s">
        <v>1</v>
      </c>
      <c r="F145" s="158" t="s">
        <v>524</v>
      </c>
      <c r="H145" s="157" t="s">
        <v>1</v>
      </c>
      <c r="I145" s="159"/>
      <c r="L145" s="156"/>
      <c r="M145" s="160"/>
      <c r="T145" s="161"/>
      <c r="AT145" s="157" t="s">
        <v>135</v>
      </c>
      <c r="AU145" s="157" t="s">
        <v>84</v>
      </c>
      <c r="AV145" s="13" t="s">
        <v>84</v>
      </c>
      <c r="AW145" s="13" t="s">
        <v>32</v>
      </c>
      <c r="AX145" s="13" t="s">
        <v>76</v>
      </c>
      <c r="AY145" s="157" t="s">
        <v>129</v>
      </c>
    </row>
    <row r="146" spans="2:65" s="11" customFormat="1" ht="11.25">
      <c r="B146" s="141"/>
      <c r="D146" s="142" t="s">
        <v>135</v>
      </c>
      <c r="E146" s="143" t="s">
        <v>1</v>
      </c>
      <c r="F146" s="144" t="s">
        <v>525</v>
      </c>
      <c r="H146" s="145">
        <v>260</v>
      </c>
      <c r="I146" s="146"/>
      <c r="L146" s="141"/>
      <c r="M146" s="147"/>
      <c r="T146" s="148"/>
      <c r="AT146" s="143" t="s">
        <v>135</v>
      </c>
      <c r="AU146" s="143" t="s">
        <v>84</v>
      </c>
      <c r="AV146" s="11" t="s">
        <v>86</v>
      </c>
      <c r="AW146" s="11" t="s">
        <v>32</v>
      </c>
      <c r="AX146" s="11" t="s">
        <v>84</v>
      </c>
      <c r="AY146" s="143" t="s">
        <v>129</v>
      </c>
    </row>
    <row r="147" spans="2:65" s="1" customFormat="1" ht="33" customHeight="1">
      <c r="B147" s="126"/>
      <c r="C147" s="127" t="s">
        <v>173</v>
      </c>
      <c r="D147" s="127" t="s">
        <v>130</v>
      </c>
      <c r="E147" s="128" t="s">
        <v>526</v>
      </c>
      <c r="F147" s="129" t="s">
        <v>527</v>
      </c>
      <c r="G147" s="130" t="s">
        <v>165</v>
      </c>
      <c r="H147" s="131">
        <v>50</v>
      </c>
      <c r="I147" s="132"/>
      <c r="J147" s="133">
        <f t="shared" ref="J147:J153" si="0">ROUND(I147*H147,2)</f>
        <v>0</v>
      </c>
      <c r="K147" s="134"/>
      <c r="L147" s="31"/>
      <c r="M147" s="135" t="s">
        <v>1</v>
      </c>
      <c r="N147" s="136" t="s">
        <v>41</v>
      </c>
      <c r="P147" s="137">
        <f t="shared" ref="P147:P153" si="1">O147*H147</f>
        <v>0</v>
      </c>
      <c r="Q147" s="137">
        <v>0</v>
      </c>
      <c r="R147" s="137">
        <f t="shared" ref="R147:R153" si="2">Q147*H147</f>
        <v>0</v>
      </c>
      <c r="S147" s="137">
        <v>0</v>
      </c>
      <c r="T147" s="138">
        <f t="shared" ref="T147:T153" si="3">S147*H147</f>
        <v>0</v>
      </c>
      <c r="AR147" s="139" t="s">
        <v>166</v>
      </c>
      <c r="AT147" s="139" t="s">
        <v>130</v>
      </c>
      <c r="AU147" s="139" t="s">
        <v>84</v>
      </c>
      <c r="AY147" s="16" t="s">
        <v>129</v>
      </c>
      <c r="BE147" s="140">
        <f t="shared" ref="BE147:BE153" si="4">IF(N147="základní",J147,0)</f>
        <v>0</v>
      </c>
      <c r="BF147" s="140">
        <f t="shared" ref="BF147:BF153" si="5">IF(N147="snížená",J147,0)</f>
        <v>0</v>
      </c>
      <c r="BG147" s="140">
        <f t="shared" ref="BG147:BG153" si="6">IF(N147="zákl. přenesená",J147,0)</f>
        <v>0</v>
      </c>
      <c r="BH147" s="140">
        <f t="shared" ref="BH147:BH153" si="7">IF(N147="sníž. přenesená",J147,0)</f>
        <v>0</v>
      </c>
      <c r="BI147" s="140">
        <f t="shared" ref="BI147:BI153" si="8">IF(N147="nulová",J147,0)</f>
        <v>0</v>
      </c>
      <c r="BJ147" s="16" t="s">
        <v>84</v>
      </c>
      <c r="BK147" s="140">
        <f t="shared" ref="BK147:BK153" si="9">ROUND(I147*H147,2)</f>
        <v>0</v>
      </c>
      <c r="BL147" s="16" t="s">
        <v>166</v>
      </c>
      <c r="BM147" s="139" t="s">
        <v>176</v>
      </c>
    </row>
    <row r="148" spans="2:65" s="1" customFormat="1" ht="33" customHeight="1">
      <c r="B148" s="126"/>
      <c r="C148" s="127" t="s">
        <v>153</v>
      </c>
      <c r="D148" s="127" t="s">
        <v>130</v>
      </c>
      <c r="E148" s="128" t="s">
        <v>528</v>
      </c>
      <c r="F148" s="129" t="s">
        <v>529</v>
      </c>
      <c r="G148" s="130" t="s">
        <v>165</v>
      </c>
      <c r="H148" s="131">
        <v>20</v>
      </c>
      <c r="I148" s="132"/>
      <c r="J148" s="133">
        <f t="shared" si="0"/>
        <v>0</v>
      </c>
      <c r="K148" s="134"/>
      <c r="L148" s="31"/>
      <c r="M148" s="135" t="s">
        <v>1</v>
      </c>
      <c r="N148" s="136" t="s">
        <v>41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166</v>
      </c>
      <c r="AT148" s="139" t="s">
        <v>130</v>
      </c>
      <c r="AU148" s="139" t="s">
        <v>84</v>
      </c>
      <c r="AY148" s="16" t="s">
        <v>129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16" t="s">
        <v>84</v>
      </c>
      <c r="BK148" s="140">
        <f t="shared" si="9"/>
        <v>0</v>
      </c>
      <c r="BL148" s="16" t="s">
        <v>166</v>
      </c>
      <c r="BM148" s="139" t="s">
        <v>180</v>
      </c>
    </row>
    <row r="149" spans="2:65" s="1" customFormat="1" ht="33" customHeight="1">
      <c r="B149" s="126"/>
      <c r="C149" s="127" t="s">
        <v>182</v>
      </c>
      <c r="D149" s="127" t="s">
        <v>130</v>
      </c>
      <c r="E149" s="128" t="s">
        <v>530</v>
      </c>
      <c r="F149" s="129" t="s">
        <v>531</v>
      </c>
      <c r="G149" s="130" t="s">
        <v>165</v>
      </c>
      <c r="H149" s="131">
        <v>290</v>
      </c>
      <c r="I149" s="132"/>
      <c r="J149" s="133">
        <f t="shared" si="0"/>
        <v>0</v>
      </c>
      <c r="K149" s="134"/>
      <c r="L149" s="31"/>
      <c r="M149" s="135" t="s">
        <v>1</v>
      </c>
      <c r="N149" s="136" t="s">
        <v>41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166</v>
      </c>
      <c r="AT149" s="139" t="s">
        <v>130</v>
      </c>
      <c r="AU149" s="139" t="s">
        <v>84</v>
      </c>
      <c r="AY149" s="16" t="s">
        <v>129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16" t="s">
        <v>84</v>
      </c>
      <c r="BK149" s="140">
        <f t="shared" si="9"/>
        <v>0</v>
      </c>
      <c r="BL149" s="16" t="s">
        <v>166</v>
      </c>
      <c r="BM149" s="139" t="s">
        <v>185</v>
      </c>
    </row>
    <row r="150" spans="2:65" s="1" customFormat="1" ht="33" customHeight="1">
      <c r="B150" s="126"/>
      <c r="C150" s="127" t="s">
        <v>159</v>
      </c>
      <c r="D150" s="127" t="s">
        <v>130</v>
      </c>
      <c r="E150" s="128" t="s">
        <v>532</v>
      </c>
      <c r="F150" s="129" t="s">
        <v>533</v>
      </c>
      <c r="G150" s="130" t="s">
        <v>165</v>
      </c>
      <c r="H150" s="131">
        <v>140</v>
      </c>
      <c r="I150" s="132"/>
      <c r="J150" s="133">
        <f t="shared" si="0"/>
        <v>0</v>
      </c>
      <c r="K150" s="134"/>
      <c r="L150" s="31"/>
      <c r="M150" s="135" t="s">
        <v>1</v>
      </c>
      <c r="N150" s="136" t="s">
        <v>41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166</v>
      </c>
      <c r="AT150" s="139" t="s">
        <v>130</v>
      </c>
      <c r="AU150" s="139" t="s">
        <v>84</v>
      </c>
      <c r="AY150" s="16" t="s">
        <v>129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16" t="s">
        <v>84</v>
      </c>
      <c r="BK150" s="140">
        <f t="shared" si="9"/>
        <v>0</v>
      </c>
      <c r="BL150" s="16" t="s">
        <v>166</v>
      </c>
      <c r="BM150" s="139" t="s">
        <v>188</v>
      </c>
    </row>
    <row r="151" spans="2:65" s="1" customFormat="1" ht="33" customHeight="1">
      <c r="B151" s="126"/>
      <c r="C151" s="127" t="s">
        <v>189</v>
      </c>
      <c r="D151" s="127" t="s">
        <v>130</v>
      </c>
      <c r="E151" s="128" t="s">
        <v>534</v>
      </c>
      <c r="F151" s="129" t="s">
        <v>535</v>
      </c>
      <c r="G151" s="130" t="s">
        <v>165</v>
      </c>
      <c r="H151" s="131">
        <v>30</v>
      </c>
      <c r="I151" s="132"/>
      <c r="J151" s="133">
        <f t="shared" si="0"/>
        <v>0</v>
      </c>
      <c r="K151" s="134"/>
      <c r="L151" s="31"/>
      <c r="M151" s="135" t="s">
        <v>1</v>
      </c>
      <c r="N151" s="136" t="s">
        <v>41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166</v>
      </c>
      <c r="AT151" s="139" t="s">
        <v>130</v>
      </c>
      <c r="AU151" s="139" t="s">
        <v>84</v>
      </c>
      <c r="AY151" s="16" t="s">
        <v>129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16" t="s">
        <v>84</v>
      </c>
      <c r="BK151" s="140">
        <f t="shared" si="9"/>
        <v>0</v>
      </c>
      <c r="BL151" s="16" t="s">
        <v>166</v>
      </c>
      <c r="BM151" s="139" t="s">
        <v>192</v>
      </c>
    </row>
    <row r="152" spans="2:65" s="1" customFormat="1" ht="24.2" customHeight="1">
      <c r="B152" s="126"/>
      <c r="C152" s="127" t="s">
        <v>167</v>
      </c>
      <c r="D152" s="127" t="s">
        <v>130</v>
      </c>
      <c r="E152" s="128" t="s">
        <v>536</v>
      </c>
      <c r="F152" s="129" t="s">
        <v>537</v>
      </c>
      <c r="G152" s="130" t="s">
        <v>165</v>
      </c>
      <c r="H152" s="131">
        <v>10</v>
      </c>
      <c r="I152" s="132"/>
      <c r="J152" s="133">
        <f t="shared" si="0"/>
        <v>0</v>
      </c>
      <c r="K152" s="134"/>
      <c r="L152" s="31"/>
      <c r="M152" s="135" t="s">
        <v>1</v>
      </c>
      <c r="N152" s="136" t="s">
        <v>41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166</v>
      </c>
      <c r="AT152" s="139" t="s">
        <v>130</v>
      </c>
      <c r="AU152" s="139" t="s">
        <v>84</v>
      </c>
      <c r="AY152" s="16" t="s">
        <v>129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16" t="s">
        <v>84</v>
      </c>
      <c r="BK152" s="140">
        <f t="shared" si="9"/>
        <v>0</v>
      </c>
      <c r="BL152" s="16" t="s">
        <v>166</v>
      </c>
      <c r="BM152" s="139" t="s">
        <v>195</v>
      </c>
    </row>
    <row r="153" spans="2:65" s="1" customFormat="1" ht="24.2" customHeight="1">
      <c r="B153" s="126"/>
      <c r="C153" s="127" t="s">
        <v>8</v>
      </c>
      <c r="D153" s="127" t="s">
        <v>130</v>
      </c>
      <c r="E153" s="128" t="s">
        <v>538</v>
      </c>
      <c r="F153" s="129" t="s">
        <v>539</v>
      </c>
      <c r="G153" s="130" t="s">
        <v>165</v>
      </c>
      <c r="H153" s="131">
        <v>260</v>
      </c>
      <c r="I153" s="132"/>
      <c r="J153" s="133">
        <f t="shared" si="0"/>
        <v>0</v>
      </c>
      <c r="K153" s="134"/>
      <c r="L153" s="31"/>
      <c r="M153" s="135" t="s">
        <v>1</v>
      </c>
      <c r="N153" s="136" t="s">
        <v>41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166</v>
      </c>
      <c r="AT153" s="139" t="s">
        <v>130</v>
      </c>
      <c r="AU153" s="139" t="s">
        <v>84</v>
      </c>
      <c r="AY153" s="16" t="s">
        <v>129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16" t="s">
        <v>84</v>
      </c>
      <c r="BK153" s="140">
        <f t="shared" si="9"/>
        <v>0</v>
      </c>
      <c r="BL153" s="16" t="s">
        <v>166</v>
      </c>
      <c r="BM153" s="139" t="s">
        <v>198</v>
      </c>
    </row>
    <row r="154" spans="2:65" s="13" customFormat="1" ht="22.5">
      <c r="B154" s="156"/>
      <c r="D154" s="142" t="s">
        <v>135</v>
      </c>
      <c r="E154" s="157" t="s">
        <v>1</v>
      </c>
      <c r="F154" s="158" t="s">
        <v>168</v>
      </c>
      <c r="H154" s="157" t="s">
        <v>1</v>
      </c>
      <c r="I154" s="159"/>
      <c r="L154" s="156"/>
      <c r="M154" s="160"/>
      <c r="T154" s="161"/>
      <c r="AT154" s="157" t="s">
        <v>135</v>
      </c>
      <c r="AU154" s="157" t="s">
        <v>84</v>
      </c>
      <c r="AV154" s="13" t="s">
        <v>84</v>
      </c>
      <c r="AW154" s="13" t="s">
        <v>32</v>
      </c>
      <c r="AX154" s="13" t="s">
        <v>76</v>
      </c>
      <c r="AY154" s="157" t="s">
        <v>129</v>
      </c>
    </row>
    <row r="155" spans="2:65" s="11" customFormat="1" ht="11.25">
      <c r="B155" s="141"/>
      <c r="D155" s="142" t="s">
        <v>135</v>
      </c>
      <c r="E155" s="143" t="s">
        <v>1</v>
      </c>
      <c r="F155" s="144" t="s">
        <v>525</v>
      </c>
      <c r="H155" s="145">
        <v>260</v>
      </c>
      <c r="I155" s="146"/>
      <c r="L155" s="141"/>
      <c r="M155" s="147"/>
      <c r="T155" s="148"/>
      <c r="AT155" s="143" t="s">
        <v>135</v>
      </c>
      <c r="AU155" s="143" t="s">
        <v>84</v>
      </c>
      <c r="AV155" s="11" t="s">
        <v>86</v>
      </c>
      <c r="AW155" s="11" t="s">
        <v>32</v>
      </c>
      <c r="AX155" s="11" t="s">
        <v>84</v>
      </c>
      <c r="AY155" s="143" t="s">
        <v>129</v>
      </c>
    </row>
    <row r="156" spans="2:65" s="1" customFormat="1" ht="24.2" customHeight="1">
      <c r="B156" s="126"/>
      <c r="C156" s="127" t="s">
        <v>166</v>
      </c>
      <c r="D156" s="127" t="s">
        <v>130</v>
      </c>
      <c r="E156" s="128" t="s">
        <v>540</v>
      </c>
      <c r="F156" s="129" t="s">
        <v>541</v>
      </c>
      <c r="G156" s="130" t="s">
        <v>165</v>
      </c>
      <c r="H156" s="131">
        <v>290</v>
      </c>
      <c r="I156" s="132"/>
      <c r="J156" s="133">
        <f>ROUND(I156*H156,2)</f>
        <v>0</v>
      </c>
      <c r="K156" s="134"/>
      <c r="L156" s="31"/>
      <c r="M156" s="135" t="s">
        <v>1</v>
      </c>
      <c r="N156" s="136" t="s">
        <v>41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166</v>
      </c>
      <c r="AT156" s="139" t="s">
        <v>130</v>
      </c>
      <c r="AU156" s="139" t="s">
        <v>84</v>
      </c>
      <c r="AY156" s="16" t="s">
        <v>129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6" t="s">
        <v>84</v>
      </c>
      <c r="BK156" s="140">
        <f>ROUND(I156*H156,2)</f>
        <v>0</v>
      </c>
      <c r="BL156" s="16" t="s">
        <v>166</v>
      </c>
      <c r="BM156" s="139" t="s">
        <v>202</v>
      </c>
    </row>
    <row r="157" spans="2:65" s="13" customFormat="1" ht="22.5">
      <c r="B157" s="156"/>
      <c r="D157" s="142" t="s">
        <v>135</v>
      </c>
      <c r="E157" s="157" t="s">
        <v>1</v>
      </c>
      <c r="F157" s="158" t="s">
        <v>168</v>
      </c>
      <c r="H157" s="157" t="s">
        <v>1</v>
      </c>
      <c r="I157" s="159"/>
      <c r="L157" s="156"/>
      <c r="M157" s="160"/>
      <c r="T157" s="161"/>
      <c r="AT157" s="157" t="s">
        <v>135</v>
      </c>
      <c r="AU157" s="157" t="s">
        <v>84</v>
      </c>
      <c r="AV157" s="13" t="s">
        <v>84</v>
      </c>
      <c r="AW157" s="13" t="s">
        <v>32</v>
      </c>
      <c r="AX157" s="13" t="s">
        <v>76</v>
      </c>
      <c r="AY157" s="157" t="s">
        <v>129</v>
      </c>
    </row>
    <row r="158" spans="2:65" s="11" customFormat="1" ht="11.25">
      <c r="B158" s="141"/>
      <c r="D158" s="142" t="s">
        <v>135</v>
      </c>
      <c r="E158" s="143" t="s">
        <v>1</v>
      </c>
      <c r="F158" s="144" t="s">
        <v>542</v>
      </c>
      <c r="H158" s="145">
        <v>290</v>
      </c>
      <c r="I158" s="146"/>
      <c r="L158" s="141"/>
      <c r="M158" s="147"/>
      <c r="T158" s="148"/>
      <c r="AT158" s="143" t="s">
        <v>135</v>
      </c>
      <c r="AU158" s="143" t="s">
        <v>84</v>
      </c>
      <c r="AV158" s="11" t="s">
        <v>86</v>
      </c>
      <c r="AW158" s="11" t="s">
        <v>32</v>
      </c>
      <c r="AX158" s="11" t="s">
        <v>84</v>
      </c>
      <c r="AY158" s="143" t="s">
        <v>129</v>
      </c>
    </row>
    <row r="159" spans="2:65" s="1" customFormat="1" ht="24.2" customHeight="1">
      <c r="B159" s="126"/>
      <c r="C159" s="127" t="s">
        <v>205</v>
      </c>
      <c r="D159" s="127" t="s">
        <v>130</v>
      </c>
      <c r="E159" s="128" t="s">
        <v>543</v>
      </c>
      <c r="F159" s="129" t="s">
        <v>544</v>
      </c>
      <c r="G159" s="130" t="s">
        <v>165</v>
      </c>
      <c r="H159" s="131">
        <v>140</v>
      </c>
      <c r="I159" s="132"/>
      <c r="J159" s="133">
        <f>ROUND(I159*H159,2)</f>
        <v>0</v>
      </c>
      <c r="K159" s="134"/>
      <c r="L159" s="31"/>
      <c r="M159" s="135" t="s">
        <v>1</v>
      </c>
      <c r="N159" s="136" t="s">
        <v>41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166</v>
      </c>
      <c r="AT159" s="139" t="s">
        <v>130</v>
      </c>
      <c r="AU159" s="139" t="s">
        <v>84</v>
      </c>
      <c r="AY159" s="16" t="s">
        <v>129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6" t="s">
        <v>84</v>
      </c>
      <c r="BK159" s="140">
        <f>ROUND(I159*H159,2)</f>
        <v>0</v>
      </c>
      <c r="BL159" s="16" t="s">
        <v>166</v>
      </c>
      <c r="BM159" s="139" t="s">
        <v>208</v>
      </c>
    </row>
    <row r="160" spans="2:65" s="13" customFormat="1" ht="22.5">
      <c r="B160" s="156"/>
      <c r="D160" s="142" t="s">
        <v>135</v>
      </c>
      <c r="E160" s="157" t="s">
        <v>1</v>
      </c>
      <c r="F160" s="158" t="s">
        <v>168</v>
      </c>
      <c r="H160" s="157" t="s">
        <v>1</v>
      </c>
      <c r="I160" s="159"/>
      <c r="L160" s="156"/>
      <c r="M160" s="160"/>
      <c r="T160" s="161"/>
      <c r="AT160" s="157" t="s">
        <v>135</v>
      </c>
      <c r="AU160" s="157" t="s">
        <v>84</v>
      </c>
      <c r="AV160" s="13" t="s">
        <v>84</v>
      </c>
      <c r="AW160" s="13" t="s">
        <v>32</v>
      </c>
      <c r="AX160" s="13" t="s">
        <v>76</v>
      </c>
      <c r="AY160" s="157" t="s">
        <v>129</v>
      </c>
    </row>
    <row r="161" spans="2:65" s="11" customFormat="1" ht="11.25">
      <c r="B161" s="141"/>
      <c r="D161" s="142" t="s">
        <v>135</v>
      </c>
      <c r="E161" s="143" t="s">
        <v>1</v>
      </c>
      <c r="F161" s="144" t="s">
        <v>420</v>
      </c>
      <c r="H161" s="145">
        <v>140</v>
      </c>
      <c r="I161" s="146"/>
      <c r="L161" s="141"/>
      <c r="M161" s="147"/>
      <c r="T161" s="148"/>
      <c r="AT161" s="143" t="s">
        <v>135</v>
      </c>
      <c r="AU161" s="143" t="s">
        <v>84</v>
      </c>
      <c r="AV161" s="11" t="s">
        <v>86</v>
      </c>
      <c r="AW161" s="11" t="s">
        <v>32</v>
      </c>
      <c r="AX161" s="11" t="s">
        <v>84</v>
      </c>
      <c r="AY161" s="143" t="s">
        <v>129</v>
      </c>
    </row>
    <row r="162" spans="2:65" s="1" customFormat="1" ht="24.2" customHeight="1">
      <c r="B162" s="126"/>
      <c r="C162" s="127" t="s">
        <v>176</v>
      </c>
      <c r="D162" s="127" t="s">
        <v>130</v>
      </c>
      <c r="E162" s="128" t="s">
        <v>545</v>
      </c>
      <c r="F162" s="129" t="s">
        <v>546</v>
      </c>
      <c r="G162" s="130" t="s">
        <v>165</v>
      </c>
      <c r="H162" s="131">
        <v>50</v>
      </c>
      <c r="I162" s="132"/>
      <c r="J162" s="133">
        <f>ROUND(I162*H162,2)</f>
        <v>0</v>
      </c>
      <c r="K162" s="134"/>
      <c r="L162" s="31"/>
      <c r="M162" s="135" t="s">
        <v>1</v>
      </c>
      <c r="N162" s="136" t="s">
        <v>41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166</v>
      </c>
      <c r="AT162" s="139" t="s">
        <v>130</v>
      </c>
      <c r="AU162" s="139" t="s">
        <v>84</v>
      </c>
      <c r="AY162" s="16" t="s">
        <v>129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6" t="s">
        <v>84</v>
      </c>
      <c r="BK162" s="140">
        <f>ROUND(I162*H162,2)</f>
        <v>0</v>
      </c>
      <c r="BL162" s="16" t="s">
        <v>166</v>
      </c>
      <c r="BM162" s="139" t="s">
        <v>215</v>
      </c>
    </row>
    <row r="163" spans="2:65" s="13" customFormat="1" ht="22.5">
      <c r="B163" s="156"/>
      <c r="D163" s="142" t="s">
        <v>135</v>
      </c>
      <c r="E163" s="157" t="s">
        <v>1</v>
      </c>
      <c r="F163" s="158" t="s">
        <v>168</v>
      </c>
      <c r="H163" s="157" t="s">
        <v>1</v>
      </c>
      <c r="I163" s="159"/>
      <c r="L163" s="156"/>
      <c r="M163" s="160"/>
      <c r="T163" s="161"/>
      <c r="AT163" s="157" t="s">
        <v>135</v>
      </c>
      <c r="AU163" s="157" t="s">
        <v>84</v>
      </c>
      <c r="AV163" s="13" t="s">
        <v>84</v>
      </c>
      <c r="AW163" s="13" t="s">
        <v>32</v>
      </c>
      <c r="AX163" s="13" t="s">
        <v>76</v>
      </c>
      <c r="AY163" s="157" t="s">
        <v>129</v>
      </c>
    </row>
    <row r="164" spans="2:65" s="11" customFormat="1" ht="11.25">
      <c r="B164" s="141"/>
      <c r="D164" s="142" t="s">
        <v>135</v>
      </c>
      <c r="E164" s="143" t="s">
        <v>1</v>
      </c>
      <c r="F164" s="144" t="s">
        <v>243</v>
      </c>
      <c r="H164" s="145">
        <v>50</v>
      </c>
      <c r="I164" s="146"/>
      <c r="L164" s="141"/>
      <c r="M164" s="147"/>
      <c r="T164" s="148"/>
      <c r="AT164" s="143" t="s">
        <v>135</v>
      </c>
      <c r="AU164" s="143" t="s">
        <v>84</v>
      </c>
      <c r="AV164" s="11" t="s">
        <v>86</v>
      </c>
      <c r="AW164" s="11" t="s">
        <v>32</v>
      </c>
      <c r="AX164" s="11" t="s">
        <v>84</v>
      </c>
      <c r="AY164" s="143" t="s">
        <v>129</v>
      </c>
    </row>
    <row r="165" spans="2:65" s="1" customFormat="1" ht="24.2" customHeight="1">
      <c r="B165" s="126"/>
      <c r="C165" s="127" t="s">
        <v>218</v>
      </c>
      <c r="D165" s="127" t="s">
        <v>130</v>
      </c>
      <c r="E165" s="128" t="s">
        <v>547</v>
      </c>
      <c r="F165" s="129" t="s">
        <v>548</v>
      </c>
      <c r="G165" s="130" t="s">
        <v>165</v>
      </c>
      <c r="H165" s="131">
        <v>10</v>
      </c>
      <c r="I165" s="132"/>
      <c r="J165" s="133">
        <f>ROUND(I165*H165,2)</f>
        <v>0</v>
      </c>
      <c r="K165" s="134"/>
      <c r="L165" s="31"/>
      <c r="M165" s="135" t="s">
        <v>1</v>
      </c>
      <c r="N165" s="136" t="s">
        <v>41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166</v>
      </c>
      <c r="AT165" s="139" t="s">
        <v>130</v>
      </c>
      <c r="AU165" s="139" t="s">
        <v>84</v>
      </c>
      <c r="AY165" s="16" t="s">
        <v>129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6" t="s">
        <v>84</v>
      </c>
      <c r="BK165" s="140">
        <f>ROUND(I165*H165,2)</f>
        <v>0</v>
      </c>
      <c r="BL165" s="16" t="s">
        <v>166</v>
      </c>
      <c r="BM165" s="139" t="s">
        <v>221</v>
      </c>
    </row>
    <row r="166" spans="2:65" s="13" customFormat="1" ht="22.5">
      <c r="B166" s="156"/>
      <c r="D166" s="142" t="s">
        <v>135</v>
      </c>
      <c r="E166" s="157" t="s">
        <v>1</v>
      </c>
      <c r="F166" s="158" t="s">
        <v>168</v>
      </c>
      <c r="H166" s="157" t="s">
        <v>1</v>
      </c>
      <c r="I166" s="159"/>
      <c r="L166" s="156"/>
      <c r="M166" s="160"/>
      <c r="T166" s="161"/>
      <c r="AT166" s="157" t="s">
        <v>135</v>
      </c>
      <c r="AU166" s="157" t="s">
        <v>84</v>
      </c>
      <c r="AV166" s="13" t="s">
        <v>84</v>
      </c>
      <c r="AW166" s="13" t="s">
        <v>32</v>
      </c>
      <c r="AX166" s="13" t="s">
        <v>76</v>
      </c>
      <c r="AY166" s="157" t="s">
        <v>129</v>
      </c>
    </row>
    <row r="167" spans="2:65" s="11" customFormat="1" ht="11.25">
      <c r="B167" s="141"/>
      <c r="D167" s="142" t="s">
        <v>135</v>
      </c>
      <c r="E167" s="143" t="s">
        <v>1</v>
      </c>
      <c r="F167" s="144" t="s">
        <v>153</v>
      </c>
      <c r="H167" s="145">
        <v>10</v>
      </c>
      <c r="I167" s="146"/>
      <c r="L167" s="141"/>
      <c r="M167" s="147"/>
      <c r="T167" s="148"/>
      <c r="AT167" s="143" t="s">
        <v>135</v>
      </c>
      <c r="AU167" s="143" t="s">
        <v>84</v>
      </c>
      <c r="AV167" s="11" t="s">
        <v>86</v>
      </c>
      <c r="AW167" s="11" t="s">
        <v>32</v>
      </c>
      <c r="AX167" s="11" t="s">
        <v>84</v>
      </c>
      <c r="AY167" s="143" t="s">
        <v>129</v>
      </c>
    </row>
    <row r="168" spans="2:65" s="1" customFormat="1" ht="24.2" customHeight="1">
      <c r="B168" s="126"/>
      <c r="C168" s="127" t="s">
        <v>180</v>
      </c>
      <c r="D168" s="127" t="s">
        <v>130</v>
      </c>
      <c r="E168" s="128" t="s">
        <v>549</v>
      </c>
      <c r="F168" s="129" t="s">
        <v>550</v>
      </c>
      <c r="G168" s="130" t="s">
        <v>165</v>
      </c>
      <c r="H168" s="131">
        <v>30</v>
      </c>
      <c r="I168" s="132"/>
      <c r="J168" s="133">
        <f>ROUND(I168*H168,2)</f>
        <v>0</v>
      </c>
      <c r="K168" s="134"/>
      <c r="L168" s="31"/>
      <c r="M168" s="135" t="s">
        <v>1</v>
      </c>
      <c r="N168" s="136" t="s">
        <v>41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166</v>
      </c>
      <c r="AT168" s="139" t="s">
        <v>130</v>
      </c>
      <c r="AU168" s="139" t="s">
        <v>84</v>
      </c>
      <c r="AY168" s="16" t="s">
        <v>129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6" t="s">
        <v>84</v>
      </c>
      <c r="BK168" s="140">
        <f>ROUND(I168*H168,2)</f>
        <v>0</v>
      </c>
      <c r="BL168" s="16" t="s">
        <v>166</v>
      </c>
      <c r="BM168" s="139" t="s">
        <v>224</v>
      </c>
    </row>
    <row r="169" spans="2:65" s="13" customFormat="1" ht="22.5">
      <c r="B169" s="156"/>
      <c r="D169" s="142" t="s">
        <v>135</v>
      </c>
      <c r="E169" s="157" t="s">
        <v>1</v>
      </c>
      <c r="F169" s="158" t="s">
        <v>168</v>
      </c>
      <c r="H169" s="157" t="s">
        <v>1</v>
      </c>
      <c r="I169" s="159"/>
      <c r="L169" s="156"/>
      <c r="M169" s="160"/>
      <c r="T169" s="161"/>
      <c r="AT169" s="157" t="s">
        <v>135</v>
      </c>
      <c r="AU169" s="157" t="s">
        <v>84</v>
      </c>
      <c r="AV169" s="13" t="s">
        <v>84</v>
      </c>
      <c r="AW169" s="13" t="s">
        <v>32</v>
      </c>
      <c r="AX169" s="13" t="s">
        <v>76</v>
      </c>
      <c r="AY169" s="157" t="s">
        <v>129</v>
      </c>
    </row>
    <row r="170" spans="2:65" s="11" customFormat="1" ht="11.25">
      <c r="B170" s="141"/>
      <c r="D170" s="142" t="s">
        <v>135</v>
      </c>
      <c r="E170" s="143" t="s">
        <v>1</v>
      </c>
      <c r="F170" s="144" t="s">
        <v>198</v>
      </c>
      <c r="H170" s="145">
        <v>30</v>
      </c>
      <c r="I170" s="146"/>
      <c r="L170" s="141"/>
      <c r="M170" s="147"/>
      <c r="T170" s="148"/>
      <c r="AT170" s="143" t="s">
        <v>135</v>
      </c>
      <c r="AU170" s="143" t="s">
        <v>84</v>
      </c>
      <c r="AV170" s="11" t="s">
        <v>86</v>
      </c>
      <c r="AW170" s="11" t="s">
        <v>32</v>
      </c>
      <c r="AX170" s="11" t="s">
        <v>84</v>
      </c>
      <c r="AY170" s="143" t="s">
        <v>129</v>
      </c>
    </row>
    <row r="171" spans="2:65" s="1" customFormat="1" ht="21.75" customHeight="1">
      <c r="B171" s="126"/>
      <c r="C171" s="127" t="s">
        <v>7</v>
      </c>
      <c r="D171" s="127" t="s">
        <v>130</v>
      </c>
      <c r="E171" s="128" t="s">
        <v>551</v>
      </c>
      <c r="F171" s="129" t="s">
        <v>552</v>
      </c>
      <c r="G171" s="130" t="s">
        <v>133</v>
      </c>
      <c r="H171" s="131">
        <v>1</v>
      </c>
      <c r="I171" s="132"/>
      <c r="J171" s="133">
        <f t="shared" ref="J171:J179" si="10">ROUND(I171*H171,2)</f>
        <v>0</v>
      </c>
      <c r="K171" s="134"/>
      <c r="L171" s="31"/>
      <c r="M171" s="135" t="s">
        <v>1</v>
      </c>
      <c r="N171" s="136" t="s">
        <v>41</v>
      </c>
      <c r="P171" s="137">
        <f t="shared" ref="P171:P179" si="11">O171*H171</f>
        <v>0</v>
      </c>
      <c r="Q171" s="137">
        <v>0</v>
      </c>
      <c r="R171" s="137">
        <f t="shared" ref="R171:R179" si="12">Q171*H171</f>
        <v>0</v>
      </c>
      <c r="S171" s="137">
        <v>0</v>
      </c>
      <c r="T171" s="138">
        <f t="shared" ref="T171:T179" si="13">S171*H171</f>
        <v>0</v>
      </c>
      <c r="AR171" s="139" t="s">
        <v>166</v>
      </c>
      <c r="AT171" s="139" t="s">
        <v>130</v>
      </c>
      <c r="AU171" s="139" t="s">
        <v>84</v>
      </c>
      <c r="AY171" s="16" t="s">
        <v>129</v>
      </c>
      <c r="BE171" s="140">
        <f t="shared" ref="BE171:BE179" si="14">IF(N171="základní",J171,0)</f>
        <v>0</v>
      </c>
      <c r="BF171" s="140">
        <f t="shared" ref="BF171:BF179" si="15">IF(N171="snížená",J171,0)</f>
        <v>0</v>
      </c>
      <c r="BG171" s="140">
        <f t="shared" ref="BG171:BG179" si="16">IF(N171="zákl. přenesená",J171,0)</f>
        <v>0</v>
      </c>
      <c r="BH171" s="140">
        <f t="shared" ref="BH171:BH179" si="17">IF(N171="sníž. přenesená",J171,0)</f>
        <v>0</v>
      </c>
      <c r="BI171" s="140">
        <f t="shared" ref="BI171:BI179" si="18">IF(N171="nulová",J171,0)</f>
        <v>0</v>
      </c>
      <c r="BJ171" s="16" t="s">
        <v>84</v>
      </c>
      <c r="BK171" s="140">
        <f t="shared" ref="BK171:BK179" si="19">ROUND(I171*H171,2)</f>
        <v>0</v>
      </c>
      <c r="BL171" s="16" t="s">
        <v>166</v>
      </c>
      <c r="BM171" s="139" t="s">
        <v>229</v>
      </c>
    </row>
    <row r="172" spans="2:65" s="1" customFormat="1" ht="16.5" customHeight="1">
      <c r="B172" s="126"/>
      <c r="C172" s="127" t="s">
        <v>185</v>
      </c>
      <c r="D172" s="127" t="s">
        <v>130</v>
      </c>
      <c r="E172" s="128" t="s">
        <v>553</v>
      </c>
      <c r="F172" s="129" t="s">
        <v>554</v>
      </c>
      <c r="G172" s="130" t="s">
        <v>133</v>
      </c>
      <c r="H172" s="131">
        <v>1</v>
      </c>
      <c r="I172" s="132"/>
      <c r="J172" s="133">
        <f t="shared" si="10"/>
        <v>0</v>
      </c>
      <c r="K172" s="134"/>
      <c r="L172" s="31"/>
      <c r="M172" s="135" t="s">
        <v>1</v>
      </c>
      <c r="N172" s="136" t="s">
        <v>41</v>
      </c>
      <c r="P172" s="137">
        <f t="shared" si="11"/>
        <v>0</v>
      </c>
      <c r="Q172" s="137">
        <v>0</v>
      </c>
      <c r="R172" s="137">
        <f t="shared" si="12"/>
        <v>0</v>
      </c>
      <c r="S172" s="137">
        <v>0</v>
      </c>
      <c r="T172" s="138">
        <f t="shared" si="13"/>
        <v>0</v>
      </c>
      <c r="AR172" s="139" t="s">
        <v>166</v>
      </c>
      <c r="AT172" s="139" t="s">
        <v>130</v>
      </c>
      <c r="AU172" s="139" t="s">
        <v>84</v>
      </c>
      <c r="AY172" s="16" t="s">
        <v>129</v>
      </c>
      <c r="BE172" s="140">
        <f t="shared" si="14"/>
        <v>0</v>
      </c>
      <c r="BF172" s="140">
        <f t="shared" si="15"/>
        <v>0</v>
      </c>
      <c r="BG172" s="140">
        <f t="shared" si="16"/>
        <v>0</v>
      </c>
      <c r="BH172" s="140">
        <f t="shared" si="17"/>
        <v>0</v>
      </c>
      <c r="BI172" s="140">
        <f t="shared" si="18"/>
        <v>0</v>
      </c>
      <c r="BJ172" s="16" t="s">
        <v>84</v>
      </c>
      <c r="BK172" s="140">
        <f t="shared" si="19"/>
        <v>0</v>
      </c>
      <c r="BL172" s="16" t="s">
        <v>166</v>
      </c>
      <c r="BM172" s="139" t="s">
        <v>232</v>
      </c>
    </row>
    <row r="173" spans="2:65" s="1" customFormat="1" ht="24.2" customHeight="1">
      <c r="B173" s="126"/>
      <c r="C173" s="127" t="s">
        <v>233</v>
      </c>
      <c r="D173" s="127" t="s">
        <v>130</v>
      </c>
      <c r="E173" s="128" t="s">
        <v>555</v>
      </c>
      <c r="F173" s="129" t="s">
        <v>556</v>
      </c>
      <c r="G173" s="130" t="s">
        <v>133</v>
      </c>
      <c r="H173" s="131">
        <v>4</v>
      </c>
      <c r="I173" s="132"/>
      <c r="J173" s="133">
        <f t="shared" si="10"/>
        <v>0</v>
      </c>
      <c r="K173" s="134"/>
      <c r="L173" s="31"/>
      <c r="M173" s="135" t="s">
        <v>1</v>
      </c>
      <c r="N173" s="136" t="s">
        <v>41</v>
      </c>
      <c r="P173" s="137">
        <f t="shared" si="11"/>
        <v>0</v>
      </c>
      <c r="Q173" s="137">
        <v>0</v>
      </c>
      <c r="R173" s="137">
        <f t="shared" si="12"/>
        <v>0</v>
      </c>
      <c r="S173" s="137">
        <v>0</v>
      </c>
      <c r="T173" s="138">
        <f t="shared" si="13"/>
        <v>0</v>
      </c>
      <c r="AR173" s="139" t="s">
        <v>166</v>
      </c>
      <c r="AT173" s="139" t="s">
        <v>130</v>
      </c>
      <c r="AU173" s="139" t="s">
        <v>84</v>
      </c>
      <c r="AY173" s="16" t="s">
        <v>129</v>
      </c>
      <c r="BE173" s="140">
        <f t="shared" si="14"/>
        <v>0</v>
      </c>
      <c r="BF173" s="140">
        <f t="shared" si="15"/>
        <v>0</v>
      </c>
      <c r="BG173" s="140">
        <f t="shared" si="16"/>
        <v>0</v>
      </c>
      <c r="BH173" s="140">
        <f t="shared" si="17"/>
        <v>0</v>
      </c>
      <c r="BI173" s="140">
        <f t="shared" si="18"/>
        <v>0</v>
      </c>
      <c r="BJ173" s="16" t="s">
        <v>84</v>
      </c>
      <c r="BK173" s="140">
        <f t="shared" si="19"/>
        <v>0</v>
      </c>
      <c r="BL173" s="16" t="s">
        <v>166</v>
      </c>
      <c r="BM173" s="139" t="s">
        <v>236</v>
      </c>
    </row>
    <row r="174" spans="2:65" s="1" customFormat="1" ht="24.2" customHeight="1">
      <c r="B174" s="126"/>
      <c r="C174" s="127" t="s">
        <v>188</v>
      </c>
      <c r="D174" s="127" t="s">
        <v>130</v>
      </c>
      <c r="E174" s="128" t="s">
        <v>557</v>
      </c>
      <c r="F174" s="129" t="s">
        <v>558</v>
      </c>
      <c r="G174" s="130" t="s">
        <v>133</v>
      </c>
      <c r="H174" s="131">
        <v>42</v>
      </c>
      <c r="I174" s="132"/>
      <c r="J174" s="133">
        <f t="shared" si="10"/>
        <v>0</v>
      </c>
      <c r="K174" s="134"/>
      <c r="L174" s="31"/>
      <c r="M174" s="135" t="s">
        <v>1</v>
      </c>
      <c r="N174" s="136" t="s">
        <v>41</v>
      </c>
      <c r="P174" s="137">
        <f t="shared" si="11"/>
        <v>0</v>
      </c>
      <c r="Q174" s="137">
        <v>0</v>
      </c>
      <c r="R174" s="137">
        <f t="shared" si="12"/>
        <v>0</v>
      </c>
      <c r="S174" s="137">
        <v>0</v>
      </c>
      <c r="T174" s="138">
        <f t="shared" si="13"/>
        <v>0</v>
      </c>
      <c r="AR174" s="139" t="s">
        <v>166</v>
      </c>
      <c r="AT174" s="139" t="s">
        <v>130</v>
      </c>
      <c r="AU174" s="139" t="s">
        <v>84</v>
      </c>
      <c r="AY174" s="16" t="s">
        <v>129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16" t="s">
        <v>84</v>
      </c>
      <c r="BK174" s="140">
        <f t="shared" si="19"/>
        <v>0</v>
      </c>
      <c r="BL174" s="16" t="s">
        <v>166</v>
      </c>
      <c r="BM174" s="139" t="s">
        <v>239</v>
      </c>
    </row>
    <row r="175" spans="2:65" s="1" customFormat="1" ht="24.2" customHeight="1">
      <c r="B175" s="126"/>
      <c r="C175" s="127" t="s">
        <v>240</v>
      </c>
      <c r="D175" s="127" t="s">
        <v>130</v>
      </c>
      <c r="E175" s="128" t="s">
        <v>559</v>
      </c>
      <c r="F175" s="129" t="s">
        <v>560</v>
      </c>
      <c r="G175" s="130" t="s">
        <v>133</v>
      </c>
      <c r="H175" s="131">
        <v>1</v>
      </c>
      <c r="I175" s="132"/>
      <c r="J175" s="133">
        <f t="shared" si="10"/>
        <v>0</v>
      </c>
      <c r="K175" s="134"/>
      <c r="L175" s="31"/>
      <c r="M175" s="135" t="s">
        <v>1</v>
      </c>
      <c r="N175" s="136" t="s">
        <v>41</v>
      </c>
      <c r="P175" s="137">
        <f t="shared" si="11"/>
        <v>0</v>
      </c>
      <c r="Q175" s="137">
        <v>0</v>
      </c>
      <c r="R175" s="137">
        <f t="shared" si="12"/>
        <v>0</v>
      </c>
      <c r="S175" s="137">
        <v>0</v>
      </c>
      <c r="T175" s="138">
        <f t="shared" si="13"/>
        <v>0</v>
      </c>
      <c r="AR175" s="139" t="s">
        <v>166</v>
      </c>
      <c r="AT175" s="139" t="s">
        <v>130</v>
      </c>
      <c r="AU175" s="139" t="s">
        <v>84</v>
      </c>
      <c r="AY175" s="16" t="s">
        <v>129</v>
      </c>
      <c r="BE175" s="140">
        <f t="shared" si="14"/>
        <v>0</v>
      </c>
      <c r="BF175" s="140">
        <f t="shared" si="15"/>
        <v>0</v>
      </c>
      <c r="BG175" s="140">
        <f t="shared" si="16"/>
        <v>0</v>
      </c>
      <c r="BH175" s="140">
        <f t="shared" si="17"/>
        <v>0</v>
      </c>
      <c r="BI175" s="140">
        <f t="shared" si="18"/>
        <v>0</v>
      </c>
      <c r="BJ175" s="16" t="s">
        <v>84</v>
      </c>
      <c r="BK175" s="140">
        <f t="shared" si="19"/>
        <v>0</v>
      </c>
      <c r="BL175" s="16" t="s">
        <v>166</v>
      </c>
      <c r="BM175" s="139" t="s">
        <v>243</v>
      </c>
    </row>
    <row r="176" spans="2:65" s="1" customFormat="1" ht="24.2" customHeight="1">
      <c r="B176" s="126"/>
      <c r="C176" s="127" t="s">
        <v>192</v>
      </c>
      <c r="D176" s="127" t="s">
        <v>130</v>
      </c>
      <c r="E176" s="128" t="s">
        <v>561</v>
      </c>
      <c r="F176" s="129" t="s">
        <v>562</v>
      </c>
      <c r="G176" s="130" t="s">
        <v>133</v>
      </c>
      <c r="H176" s="131">
        <v>4</v>
      </c>
      <c r="I176" s="132"/>
      <c r="J176" s="133">
        <f t="shared" si="10"/>
        <v>0</v>
      </c>
      <c r="K176" s="134"/>
      <c r="L176" s="31"/>
      <c r="M176" s="135" t="s">
        <v>1</v>
      </c>
      <c r="N176" s="136" t="s">
        <v>41</v>
      </c>
      <c r="P176" s="137">
        <f t="shared" si="11"/>
        <v>0</v>
      </c>
      <c r="Q176" s="137">
        <v>0</v>
      </c>
      <c r="R176" s="137">
        <f t="shared" si="12"/>
        <v>0</v>
      </c>
      <c r="S176" s="137">
        <v>0</v>
      </c>
      <c r="T176" s="138">
        <f t="shared" si="13"/>
        <v>0</v>
      </c>
      <c r="AR176" s="139" t="s">
        <v>166</v>
      </c>
      <c r="AT176" s="139" t="s">
        <v>130</v>
      </c>
      <c r="AU176" s="139" t="s">
        <v>84</v>
      </c>
      <c r="AY176" s="16" t="s">
        <v>129</v>
      </c>
      <c r="BE176" s="140">
        <f t="shared" si="14"/>
        <v>0</v>
      </c>
      <c r="BF176" s="140">
        <f t="shared" si="15"/>
        <v>0</v>
      </c>
      <c r="BG176" s="140">
        <f t="shared" si="16"/>
        <v>0</v>
      </c>
      <c r="BH176" s="140">
        <f t="shared" si="17"/>
        <v>0</v>
      </c>
      <c r="BI176" s="140">
        <f t="shared" si="18"/>
        <v>0</v>
      </c>
      <c r="BJ176" s="16" t="s">
        <v>84</v>
      </c>
      <c r="BK176" s="140">
        <f t="shared" si="19"/>
        <v>0</v>
      </c>
      <c r="BL176" s="16" t="s">
        <v>166</v>
      </c>
      <c r="BM176" s="139" t="s">
        <v>246</v>
      </c>
    </row>
    <row r="177" spans="2:65" s="1" customFormat="1" ht="24.2" customHeight="1">
      <c r="B177" s="126"/>
      <c r="C177" s="127" t="s">
        <v>247</v>
      </c>
      <c r="D177" s="127" t="s">
        <v>130</v>
      </c>
      <c r="E177" s="128" t="s">
        <v>563</v>
      </c>
      <c r="F177" s="129" t="s">
        <v>564</v>
      </c>
      <c r="G177" s="130" t="s">
        <v>133</v>
      </c>
      <c r="H177" s="131">
        <v>3</v>
      </c>
      <c r="I177" s="132"/>
      <c r="J177" s="133">
        <f t="shared" si="10"/>
        <v>0</v>
      </c>
      <c r="K177" s="134"/>
      <c r="L177" s="31"/>
      <c r="M177" s="135" t="s">
        <v>1</v>
      </c>
      <c r="N177" s="136" t="s">
        <v>41</v>
      </c>
      <c r="P177" s="137">
        <f t="shared" si="11"/>
        <v>0</v>
      </c>
      <c r="Q177" s="137">
        <v>0</v>
      </c>
      <c r="R177" s="137">
        <f t="shared" si="12"/>
        <v>0</v>
      </c>
      <c r="S177" s="137">
        <v>0</v>
      </c>
      <c r="T177" s="138">
        <f t="shared" si="13"/>
        <v>0</v>
      </c>
      <c r="AR177" s="139" t="s">
        <v>166</v>
      </c>
      <c r="AT177" s="139" t="s">
        <v>130</v>
      </c>
      <c r="AU177" s="139" t="s">
        <v>84</v>
      </c>
      <c r="AY177" s="16" t="s">
        <v>129</v>
      </c>
      <c r="BE177" s="140">
        <f t="shared" si="14"/>
        <v>0</v>
      </c>
      <c r="BF177" s="140">
        <f t="shared" si="15"/>
        <v>0</v>
      </c>
      <c r="BG177" s="140">
        <f t="shared" si="16"/>
        <v>0</v>
      </c>
      <c r="BH177" s="140">
        <f t="shared" si="17"/>
        <v>0</v>
      </c>
      <c r="BI177" s="140">
        <f t="shared" si="18"/>
        <v>0</v>
      </c>
      <c r="BJ177" s="16" t="s">
        <v>84</v>
      </c>
      <c r="BK177" s="140">
        <f t="shared" si="19"/>
        <v>0</v>
      </c>
      <c r="BL177" s="16" t="s">
        <v>166</v>
      </c>
      <c r="BM177" s="139" t="s">
        <v>250</v>
      </c>
    </row>
    <row r="178" spans="2:65" s="1" customFormat="1" ht="24.2" customHeight="1">
      <c r="B178" s="126"/>
      <c r="C178" s="127" t="s">
        <v>195</v>
      </c>
      <c r="D178" s="127" t="s">
        <v>130</v>
      </c>
      <c r="E178" s="128" t="s">
        <v>565</v>
      </c>
      <c r="F178" s="129" t="s">
        <v>566</v>
      </c>
      <c r="G178" s="130" t="s">
        <v>133</v>
      </c>
      <c r="H178" s="131">
        <v>40</v>
      </c>
      <c r="I178" s="132"/>
      <c r="J178" s="133">
        <f t="shared" si="10"/>
        <v>0</v>
      </c>
      <c r="K178" s="134"/>
      <c r="L178" s="31"/>
      <c r="M178" s="135" t="s">
        <v>1</v>
      </c>
      <c r="N178" s="136" t="s">
        <v>41</v>
      </c>
      <c r="P178" s="137">
        <f t="shared" si="11"/>
        <v>0</v>
      </c>
      <c r="Q178" s="137">
        <v>0</v>
      </c>
      <c r="R178" s="137">
        <f t="shared" si="12"/>
        <v>0</v>
      </c>
      <c r="S178" s="137">
        <v>0</v>
      </c>
      <c r="T178" s="138">
        <f t="shared" si="13"/>
        <v>0</v>
      </c>
      <c r="AR178" s="139" t="s">
        <v>166</v>
      </c>
      <c r="AT178" s="139" t="s">
        <v>130</v>
      </c>
      <c r="AU178" s="139" t="s">
        <v>84</v>
      </c>
      <c r="AY178" s="16" t="s">
        <v>129</v>
      </c>
      <c r="BE178" s="140">
        <f t="shared" si="14"/>
        <v>0</v>
      </c>
      <c r="BF178" s="140">
        <f t="shared" si="15"/>
        <v>0</v>
      </c>
      <c r="BG178" s="140">
        <f t="shared" si="16"/>
        <v>0</v>
      </c>
      <c r="BH178" s="140">
        <f t="shared" si="17"/>
        <v>0</v>
      </c>
      <c r="BI178" s="140">
        <f t="shared" si="18"/>
        <v>0</v>
      </c>
      <c r="BJ178" s="16" t="s">
        <v>84</v>
      </c>
      <c r="BK178" s="140">
        <f t="shared" si="19"/>
        <v>0</v>
      </c>
      <c r="BL178" s="16" t="s">
        <v>166</v>
      </c>
      <c r="BM178" s="139" t="s">
        <v>253</v>
      </c>
    </row>
    <row r="179" spans="2:65" s="1" customFormat="1" ht="21.75" customHeight="1">
      <c r="B179" s="126"/>
      <c r="C179" s="127" t="s">
        <v>256</v>
      </c>
      <c r="D179" s="127" t="s">
        <v>130</v>
      </c>
      <c r="E179" s="128" t="s">
        <v>567</v>
      </c>
      <c r="F179" s="129" t="s">
        <v>568</v>
      </c>
      <c r="G179" s="130" t="s">
        <v>165</v>
      </c>
      <c r="H179" s="131">
        <v>550</v>
      </c>
      <c r="I179" s="132"/>
      <c r="J179" s="133">
        <f t="shared" si="10"/>
        <v>0</v>
      </c>
      <c r="K179" s="134"/>
      <c r="L179" s="31"/>
      <c r="M179" s="135" t="s">
        <v>1</v>
      </c>
      <c r="N179" s="136" t="s">
        <v>41</v>
      </c>
      <c r="P179" s="137">
        <f t="shared" si="11"/>
        <v>0</v>
      </c>
      <c r="Q179" s="137">
        <v>0</v>
      </c>
      <c r="R179" s="137">
        <f t="shared" si="12"/>
        <v>0</v>
      </c>
      <c r="S179" s="137">
        <v>0</v>
      </c>
      <c r="T179" s="138">
        <f t="shared" si="13"/>
        <v>0</v>
      </c>
      <c r="AR179" s="139" t="s">
        <v>166</v>
      </c>
      <c r="AT179" s="139" t="s">
        <v>130</v>
      </c>
      <c r="AU179" s="139" t="s">
        <v>84</v>
      </c>
      <c r="AY179" s="16" t="s">
        <v>129</v>
      </c>
      <c r="BE179" s="140">
        <f t="shared" si="14"/>
        <v>0</v>
      </c>
      <c r="BF179" s="140">
        <f t="shared" si="15"/>
        <v>0</v>
      </c>
      <c r="BG179" s="140">
        <f t="shared" si="16"/>
        <v>0</v>
      </c>
      <c r="BH179" s="140">
        <f t="shared" si="17"/>
        <v>0</v>
      </c>
      <c r="BI179" s="140">
        <f t="shared" si="18"/>
        <v>0</v>
      </c>
      <c r="BJ179" s="16" t="s">
        <v>84</v>
      </c>
      <c r="BK179" s="140">
        <f t="shared" si="19"/>
        <v>0</v>
      </c>
      <c r="BL179" s="16" t="s">
        <v>166</v>
      </c>
      <c r="BM179" s="139" t="s">
        <v>259</v>
      </c>
    </row>
    <row r="180" spans="2:65" s="13" customFormat="1" ht="22.5">
      <c r="B180" s="156"/>
      <c r="D180" s="142" t="s">
        <v>135</v>
      </c>
      <c r="E180" s="157" t="s">
        <v>1</v>
      </c>
      <c r="F180" s="158" t="s">
        <v>254</v>
      </c>
      <c r="H180" s="157" t="s">
        <v>1</v>
      </c>
      <c r="I180" s="159"/>
      <c r="L180" s="156"/>
      <c r="M180" s="160"/>
      <c r="T180" s="161"/>
      <c r="AT180" s="157" t="s">
        <v>135</v>
      </c>
      <c r="AU180" s="157" t="s">
        <v>84</v>
      </c>
      <c r="AV180" s="13" t="s">
        <v>84</v>
      </c>
      <c r="AW180" s="13" t="s">
        <v>32</v>
      </c>
      <c r="AX180" s="13" t="s">
        <v>76</v>
      </c>
      <c r="AY180" s="157" t="s">
        <v>129</v>
      </c>
    </row>
    <row r="181" spans="2:65" s="11" customFormat="1" ht="11.25">
      <c r="B181" s="141"/>
      <c r="D181" s="142" t="s">
        <v>135</v>
      </c>
      <c r="E181" s="143" t="s">
        <v>1</v>
      </c>
      <c r="F181" s="144" t="s">
        <v>569</v>
      </c>
      <c r="H181" s="145">
        <v>550</v>
      </c>
      <c r="I181" s="146"/>
      <c r="L181" s="141"/>
      <c r="M181" s="147"/>
      <c r="T181" s="148"/>
      <c r="AT181" s="143" t="s">
        <v>135</v>
      </c>
      <c r="AU181" s="143" t="s">
        <v>84</v>
      </c>
      <c r="AV181" s="11" t="s">
        <v>86</v>
      </c>
      <c r="AW181" s="11" t="s">
        <v>32</v>
      </c>
      <c r="AX181" s="11" t="s">
        <v>84</v>
      </c>
      <c r="AY181" s="143" t="s">
        <v>129</v>
      </c>
    </row>
    <row r="182" spans="2:65" s="1" customFormat="1" ht="21.75" customHeight="1">
      <c r="B182" s="126"/>
      <c r="C182" s="127" t="s">
        <v>198</v>
      </c>
      <c r="D182" s="127" t="s">
        <v>130</v>
      </c>
      <c r="E182" s="128" t="s">
        <v>570</v>
      </c>
      <c r="F182" s="129" t="s">
        <v>571</v>
      </c>
      <c r="G182" s="130" t="s">
        <v>165</v>
      </c>
      <c r="H182" s="131">
        <v>140</v>
      </c>
      <c r="I182" s="132"/>
      <c r="J182" s="133">
        <f>ROUND(I182*H182,2)</f>
        <v>0</v>
      </c>
      <c r="K182" s="134"/>
      <c r="L182" s="31"/>
      <c r="M182" s="135" t="s">
        <v>1</v>
      </c>
      <c r="N182" s="136" t="s">
        <v>41</v>
      </c>
      <c r="P182" s="137">
        <f>O182*H182</f>
        <v>0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AR182" s="139" t="s">
        <v>166</v>
      </c>
      <c r="AT182" s="139" t="s">
        <v>130</v>
      </c>
      <c r="AU182" s="139" t="s">
        <v>84</v>
      </c>
      <c r="AY182" s="16" t="s">
        <v>129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6" t="s">
        <v>84</v>
      </c>
      <c r="BK182" s="140">
        <f>ROUND(I182*H182,2)</f>
        <v>0</v>
      </c>
      <c r="BL182" s="16" t="s">
        <v>166</v>
      </c>
      <c r="BM182" s="139" t="s">
        <v>263</v>
      </c>
    </row>
    <row r="183" spans="2:65" s="13" customFormat="1" ht="22.5">
      <c r="B183" s="156"/>
      <c r="D183" s="142" t="s">
        <v>135</v>
      </c>
      <c r="E183" s="157" t="s">
        <v>1</v>
      </c>
      <c r="F183" s="158" t="s">
        <v>254</v>
      </c>
      <c r="H183" s="157" t="s">
        <v>1</v>
      </c>
      <c r="I183" s="159"/>
      <c r="L183" s="156"/>
      <c r="M183" s="160"/>
      <c r="T183" s="161"/>
      <c r="AT183" s="157" t="s">
        <v>135</v>
      </c>
      <c r="AU183" s="157" t="s">
        <v>84</v>
      </c>
      <c r="AV183" s="13" t="s">
        <v>84</v>
      </c>
      <c r="AW183" s="13" t="s">
        <v>32</v>
      </c>
      <c r="AX183" s="13" t="s">
        <v>76</v>
      </c>
      <c r="AY183" s="157" t="s">
        <v>129</v>
      </c>
    </row>
    <row r="184" spans="2:65" s="11" customFormat="1" ht="11.25">
      <c r="B184" s="141"/>
      <c r="D184" s="142" t="s">
        <v>135</v>
      </c>
      <c r="E184" s="143" t="s">
        <v>1</v>
      </c>
      <c r="F184" s="144" t="s">
        <v>420</v>
      </c>
      <c r="H184" s="145">
        <v>140</v>
      </c>
      <c r="I184" s="146"/>
      <c r="L184" s="141"/>
      <c r="M184" s="147"/>
      <c r="T184" s="148"/>
      <c r="AT184" s="143" t="s">
        <v>135</v>
      </c>
      <c r="AU184" s="143" t="s">
        <v>84</v>
      </c>
      <c r="AV184" s="11" t="s">
        <v>86</v>
      </c>
      <c r="AW184" s="11" t="s">
        <v>32</v>
      </c>
      <c r="AX184" s="11" t="s">
        <v>84</v>
      </c>
      <c r="AY184" s="143" t="s">
        <v>129</v>
      </c>
    </row>
    <row r="185" spans="2:65" s="1" customFormat="1" ht="21.75" customHeight="1">
      <c r="B185" s="126"/>
      <c r="C185" s="127" t="s">
        <v>265</v>
      </c>
      <c r="D185" s="127" t="s">
        <v>130</v>
      </c>
      <c r="E185" s="128" t="s">
        <v>572</v>
      </c>
      <c r="F185" s="129" t="s">
        <v>573</v>
      </c>
      <c r="G185" s="130" t="s">
        <v>165</v>
      </c>
      <c r="H185" s="131">
        <v>50</v>
      </c>
      <c r="I185" s="132"/>
      <c r="J185" s="133">
        <f>ROUND(I185*H185,2)</f>
        <v>0</v>
      </c>
      <c r="K185" s="134"/>
      <c r="L185" s="31"/>
      <c r="M185" s="135" t="s">
        <v>1</v>
      </c>
      <c r="N185" s="136" t="s">
        <v>41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166</v>
      </c>
      <c r="AT185" s="139" t="s">
        <v>130</v>
      </c>
      <c r="AU185" s="139" t="s">
        <v>84</v>
      </c>
      <c r="AY185" s="16" t="s">
        <v>129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6" t="s">
        <v>84</v>
      </c>
      <c r="BK185" s="140">
        <f>ROUND(I185*H185,2)</f>
        <v>0</v>
      </c>
      <c r="BL185" s="16" t="s">
        <v>166</v>
      </c>
      <c r="BM185" s="139" t="s">
        <v>268</v>
      </c>
    </row>
    <row r="186" spans="2:65" s="13" customFormat="1" ht="22.5">
      <c r="B186" s="156"/>
      <c r="D186" s="142" t="s">
        <v>135</v>
      </c>
      <c r="E186" s="157" t="s">
        <v>1</v>
      </c>
      <c r="F186" s="158" t="s">
        <v>254</v>
      </c>
      <c r="H186" s="157" t="s">
        <v>1</v>
      </c>
      <c r="I186" s="159"/>
      <c r="L186" s="156"/>
      <c r="M186" s="160"/>
      <c r="T186" s="161"/>
      <c r="AT186" s="157" t="s">
        <v>135</v>
      </c>
      <c r="AU186" s="157" t="s">
        <v>84</v>
      </c>
      <c r="AV186" s="13" t="s">
        <v>84</v>
      </c>
      <c r="AW186" s="13" t="s">
        <v>32</v>
      </c>
      <c r="AX186" s="13" t="s">
        <v>76</v>
      </c>
      <c r="AY186" s="157" t="s">
        <v>129</v>
      </c>
    </row>
    <row r="187" spans="2:65" s="11" customFormat="1" ht="11.25">
      <c r="B187" s="141"/>
      <c r="D187" s="142" t="s">
        <v>135</v>
      </c>
      <c r="E187" s="143" t="s">
        <v>1</v>
      </c>
      <c r="F187" s="144" t="s">
        <v>243</v>
      </c>
      <c r="H187" s="145">
        <v>50</v>
      </c>
      <c r="I187" s="146"/>
      <c r="L187" s="141"/>
      <c r="M187" s="147"/>
      <c r="T187" s="148"/>
      <c r="AT187" s="143" t="s">
        <v>135</v>
      </c>
      <c r="AU187" s="143" t="s">
        <v>84</v>
      </c>
      <c r="AV187" s="11" t="s">
        <v>86</v>
      </c>
      <c r="AW187" s="11" t="s">
        <v>32</v>
      </c>
      <c r="AX187" s="11" t="s">
        <v>84</v>
      </c>
      <c r="AY187" s="143" t="s">
        <v>129</v>
      </c>
    </row>
    <row r="188" spans="2:65" s="1" customFormat="1" ht="21.75" customHeight="1">
      <c r="B188" s="126"/>
      <c r="C188" s="127" t="s">
        <v>202</v>
      </c>
      <c r="D188" s="127" t="s">
        <v>130</v>
      </c>
      <c r="E188" s="128" t="s">
        <v>574</v>
      </c>
      <c r="F188" s="129" t="s">
        <v>575</v>
      </c>
      <c r="G188" s="130" t="s">
        <v>165</v>
      </c>
      <c r="H188" s="131">
        <v>50</v>
      </c>
      <c r="I188" s="132"/>
      <c r="J188" s="133">
        <f>ROUND(I188*H188,2)</f>
        <v>0</v>
      </c>
      <c r="K188" s="134"/>
      <c r="L188" s="31"/>
      <c r="M188" s="135" t="s">
        <v>1</v>
      </c>
      <c r="N188" s="136" t="s">
        <v>41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166</v>
      </c>
      <c r="AT188" s="139" t="s">
        <v>130</v>
      </c>
      <c r="AU188" s="139" t="s">
        <v>84</v>
      </c>
      <c r="AY188" s="16" t="s">
        <v>129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6" t="s">
        <v>84</v>
      </c>
      <c r="BK188" s="140">
        <f>ROUND(I188*H188,2)</f>
        <v>0</v>
      </c>
      <c r="BL188" s="16" t="s">
        <v>166</v>
      </c>
      <c r="BM188" s="139" t="s">
        <v>272</v>
      </c>
    </row>
    <row r="189" spans="2:65" s="13" customFormat="1" ht="22.5">
      <c r="B189" s="156"/>
      <c r="D189" s="142" t="s">
        <v>135</v>
      </c>
      <c r="E189" s="157" t="s">
        <v>1</v>
      </c>
      <c r="F189" s="158" t="s">
        <v>254</v>
      </c>
      <c r="H189" s="157" t="s">
        <v>1</v>
      </c>
      <c r="I189" s="159"/>
      <c r="L189" s="156"/>
      <c r="M189" s="160"/>
      <c r="T189" s="161"/>
      <c r="AT189" s="157" t="s">
        <v>135</v>
      </c>
      <c r="AU189" s="157" t="s">
        <v>84</v>
      </c>
      <c r="AV189" s="13" t="s">
        <v>84</v>
      </c>
      <c r="AW189" s="13" t="s">
        <v>32</v>
      </c>
      <c r="AX189" s="13" t="s">
        <v>76</v>
      </c>
      <c r="AY189" s="157" t="s">
        <v>129</v>
      </c>
    </row>
    <row r="190" spans="2:65" s="11" customFormat="1" ht="11.25">
      <c r="B190" s="141"/>
      <c r="D190" s="142" t="s">
        <v>135</v>
      </c>
      <c r="E190" s="143" t="s">
        <v>1</v>
      </c>
      <c r="F190" s="144" t="s">
        <v>243</v>
      </c>
      <c r="H190" s="145">
        <v>50</v>
      </c>
      <c r="I190" s="146"/>
      <c r="L190" s="141"/>
      <c r="M190" s="147"/>
      <c r="T190" s="148"/>
      <c r="AT190" s="143" t="s">
        <v>135</v>
      </c>
      <c r="AU190" s="143" t="s">
        <v>84</v>
      </c>
      <c r="AV190" s="11" t="s">
        <v>86</v>
      </c>
      <c r="AW190" s="11" t="s">
        <v>32</v>
      </c>
      <c r="AX190" s="11" t="s">
        <v>84</v>
      </c>
      <c r="AY190" s="143" t="s">
        <v>129</v>
      </c>
    </row>
    <row r="191" spans="2:65" s="1" customFormat="1" ht="21.75" customHeight="1">
      <c r="B191" s="126"/>
      <c r="C191" s="127" t="s">
        <v>274</v>
      </c>
      <c r="D191" s="127" t="s">
        <v>130</v>
      </c>
      <c r="E191" s="128" t="s">
        <v>576</v>
      </c>
      <c r="F191" s="129" t="s">
        <v>577</v>
      </c>
      <c r="G191" s="130" t="s">
        <v>165</v>
      </c>
      <c r="H191" s="131">
        <v>790</v>
      </c>
      <c r="I191" s="132"/>
      <c r="J191" s="133">
        <f>ROUND(I191*H191,2)</f>
        <v>0</v>
      </c>
      <c r="K191" s="134"/>
      <c r="L191" s="31"/>
      <c r="M191" s="135" t="s">
        <v>1</v>
      </c>
      <c r="N191" s="136" t="s">
        <v>41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166</v>
      </c>
      <c r="AT191" s="139" t="s">
        <v>130</v>
      </c>
      <c r="AU191" s="139" t="s">
        <v>84</v>
      </c>
      <c r="AY191" s="16" t="s">
        <v>129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6" t="s">
        <v>84</v>
      </c>
      <c r="BK191" s="140">
        <f>ROUND(I191*H191,2)</f>
        <v>0</v>
      </c>
      <c r="BL191" s="16" t="s">
        <v>166</v>
      </c>
      <c r="BM191" s="139" t="s">
        <v>277</v>
      </c>
    </row>
    <row r="192" spans="2:65" s="13" customFormat="1" ht="11.25">
      <c r="B192" s="156"/>
      <c r="D192" s="142" t="s">
        <v>135</v>
      </c>
      <c r="E192" s="157" t="s">
        <v>1</v>
      </c>
      <c r="F192" s="158" t="s">
        <v>578</v>
      </c>
      <c r="H192" s="157" t="s">
        <v>1</v>
      </c>
      <c r="I192" s="159"/>
      <c r="L192" s="156"/>
      <c r="M192" s="160"/>
      <c r="T192" s="161"/>
      <c r="AT192" s="157" t="s">
        <v>135</v>
      </c>
      <c r="AU192" s="157" t="s">
        <v>84</v>
      </c>
      <c r="AV192" s="13" t="s">
        <v>84</v>
      </c>
      <c r="AW192" s="13" t="s">
        <v>32</v>
      </c>
      <c r="AX192" s="13" t="s">
        <v>76</v>
      </c>
      <c r="AY192" s="157" t="s">
        <v>129</v>
      </c>
    </row>
    <row r="193" spans="2:65" s="11" customFormat="1" ht="11.25">
      <c r="B193" s="141"/>
      <c r="D193" s="142" t="s">
        <v>135</v>
      </c>
      <c r="E193" s="143" t="s">
        <v>1</v>
      </c>
      <c r="F193" s="144" t="s">
        <v>579</v>
      </c>
      <c r="H193" s="145">
        <v>790</v>
      </c>
      <c r="I193" s="146"/>
      <c r="L193" s="141"/>
      <c r="M193" s="147"/>
      <c r="T193" s="148"/>
      <c r="AT193" s="143" t="s">
        <v>135</v>
      </c>
      <c r="AU193" s="143" t="s">
        <v>84</v>
      </c>
      <c r="AV193" s="11" t="s">
        <v>86</v>
      </c>
      <c r="AW193" s="11" t="s">
        <v>32</v>
      </c>
      <c r="AX193" s="11" t="s">
        <v>84</v>
      </c>
      <c r="AY193" s="143" t="s">
        <v>129</v>
      </c>
    </row>
    <row r="194" spans="2:65" s="1" customFormat="1" ht="16.5" customHeight="1">
      <c r="B194" s="126"/>
      <c r="C194" s="127" t="s">
        <v>208</v>
      </c>
      <c r="D194" s="127" t="s">
        <v>130</v>
      </c>
      <c r="E194" s="128" t="s">
        <v>580</v>
      </c>
      <c r="F194" s="129" t="s">
        <v>581</v>
      </c>
      <c r="G194" s="130" t="s">
        <v>582</v>
      </c>
      <c r="H194" s="131">
        <v>2</v>
      </c>
      <c r="I194" s="132"/>
      <c r="J194" s="133">
        <f>ROUND(I194*H194,2)</f>
        <v>0</v>
      </c>
      <c r="K194" s="134"/>
      <c r="L194" s="31"/>
      <c r="M194" s="135" t="s">
        <v>1</v>
      </c>
      <c r="N194" s="136" t="s">
        <v>41</v>
      </c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166</v>
      </c>
      <c r="AT194" s="139" t="s">
        <v>130</v>
      </c>
      <c r="AU194" s="139" t="s">
        <v>84</v>
      </c>
      <c r="AY194" s="16" t="s">
        <v>129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6" t="s">
        <v>84</v>
      </c>
      <c r="BK194" s="140">
        <f>ROUND(I194*H194,2)</f>
        <v>0</v>
      </c>
      <c r="BL194" s="16" t="s">
        <v>166</v>
      </c>
      <c r="BM194" s="139" t="s">
        <v>281</v>
      </c>
    </row>
    <row r="195" spans="2:65" s="1" customFormat="1" ht="21.75" customHeight="1">
      <c r="B195" s="126"/>
      <c r="C195" s="127" t="s">
        <v>283</v>
      </c>
      <c r="D195" s="127" t="s">
        <v>130</v>
      </c>
      <c r="E195" s="128" t="s">
        <v>583</v>
      </c>
      <c r="F195" s="129" t="s">
        <v>584</v>
      </c>
      <c r="G195" s="130" t="s">
        <v>201</v>
      </c>
      <c r="H195" s="162"/>
      <c r="I195" s="132"/>
      <c r="J195" s="133">
        <f>ROUND(I195*H195,2)</f>
        <v>0</v>
      </c>
      <c r="K195" s="134"/>
      <c r="L195" s="31"/>
      <c r="M195" s="135" t="s">
        <v>1</v>
      </c>
      <c r="N195" s="136" t="s">
        <v>41</v>
      </c>
      <c r="P195" s="137">
        <f>O195*H195</f>
        <v>0</v>
      </c>
      <c r="Q195" s="137">
        <v>0</v>
      </c>
      <c r="R195" s="137">
        <f>Q195*H195</f>
        <v>0</v>
      </c>
      <c r="S195" s="137">
        <v>0</v>
      </c>
      <c r="T195" s="138">
        <f>S195*H195</f>
        <v>0</v>
      </c>
      <c r="AR195" s="139" t="s">
        <v>166</v>
      </c>
      <c r="AT195" s="139" t="s">
        <v>130</v>
      </c>
      <c r="AU195" s="139" t="s">
        <v>84</v>
      </c>
      <c r="AY195" s="16" t="s">
        <v>129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6" t="s">
        <v>84</v>
      </c>
      <c r="BK195" s="140">
        <f>ROUND(I195*H195,2)</f>
        <v>0</v>
      </c>
      <c r="BL195" s="16" t="s">
        <v>166</v>
      </c>
      <c r="BM195" s="139" t="s">
        <v>286</v>
      </c>
    </row>
    <row r="196" spans="2:65" s="10" customFormat="1" ht="25.9" customHeight="1">
      <c r="B196" s="116"/>
      <c r="D196" s="117" t="s">
        <v>75</v>
      </c>
      <c r="E196" s="118" t="s">
        <v>585</v>
      </c>
      <c r="F196" s="118" t="s">
        <v>586</v>
      </c>
      <c r="I196" s="119"/>
      <c r="J196" s="120">
        <f>BK196</f>
        <v>0</v>
      </c>
      <c r="L196" s="116"/>
      <c r="M196" s="121"/>
      <c r="P196" s="122">
        <f>SUM(P197:P198)</f>
        <v>0</v>
      </c>
      <c r="R196" s="122">
        <f>SUM(R197:R198)</f>
        <v>0</v>
      </c>
      <c r="T196" s="123">
        <f>SUM(T197:T198)</f>
        <v>0</v>
      </c>
      <c r="AR196" s="117" t="s">
        <v>86</v>
      </c>
      <c r="AT196" s="124" t="s">
        <v>75</v>
      </c>
      <c r="AU196" s="124" t="s">
        <v>76</v>
      </c>
      <c r="AY196" s="117" t="s">
        <v>129</v>
      </c>
      <c r="BK196" s="125">
        <f>SUM(BK197:BK198)</f>
        <v>0</v>
      </c>
    </row>
    <row r="197" spans="2:65" s="1" customFormat="1" ht="21.75" customHeight="1">
      <c r="B197" s="126"/>
      <c r="C197" s="127" t="s">
        <v>215</v>
      </c>
      <c r="D197" s="127" t="s">
        <v>130</v>
      </c>
      <c r="E197" s="128" t="s">
        <v>587</v>
      </c>
      <c r="F197" s="129" t="s">
        <v>588</v>
      </c>
      <c r="G197" s="130" t="s">
        <v>214</v>
      </c>
      <c r="H197" s="131">
        <v>1</v>
      </c>
      <c r="I197" s="132"/>
      <c r="J197" s="133">
        <f>ROUND(I197*H197,2)</f>
        <v>0</v>
      </c>
      <c r="K197" s="134"/>
      <c r="L197" s="31"/>
      <c r="M197" s="135" t="s">
        <v>1</v>
      </c>
      <c r="N197" s="136" t="s">
        <v>41</v>
      </c>
      <c r="P197" s="137">
        <f>O197*H197</f>
        <v>0</v>
      </c>
      <c r="Q197" s="137">
        <v>0</v>
      </c>
      <c r="R197" s="137">
        <f>Q197*H197</f>
        <v>0</v>
      </c>
      <c r="S197" s="137">
        <v>0</v>
      </c>
      <c r="T197" s="138">
        <f>S197*H197</f>
        <v>0</v>
      </c>
      <c r="AR197" s="139" t="s">
        <v>166</v>
      </c>
      <c r="AT197" s="139" t="s">
        <v>130</v>
      </c>
      <c r="AU197" s="139" t="s">
        <v>84</v>
      </c>
      <c r="AY197" s="16" t="s">
        <v>129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6" t="s">
        <v>84</v>
      </c>
      <c r="BK197" s="140">
        <f>ROUND(I197*H197,2)</f>
        <v>0</v>
      </c>
      <c r="BL197" s="16" t="s">
        <v>166</v>
      </c>
      <c r="BM197" s="139" t="s">
        <v>290</v>
      </c>
    </row>
    <row r="198" spans="2:65" s="1" customFormat="1" ht="21.75" customHeight="1">
      <c r="B198" s="126"/>
      <c r="C198" s="127" t="s">
        <v>292</v>
      </c>
      <c r="D198" s="127" t="s">
        <v>130</v>
      </c>
      <c r="E198" s="128" t="s">
        <v>589</v>
      </c>
      <c r="F198" s="129" t="s">
        <v>590</v>
      </c>
      <c r="G198" s="130" t="s">
        <v>201</v>
      </c>
      <c r="H198" s="162"/>
      <c r="I198" s="132"/>
      <c r="J198" s="133">
        <f>ROUND(I198*H198,2)</f>
        <v>0</v>
      </c>
      <c r="K198" s="134"/>
      <c r="L198" s="31"/>
      <c r="M198" s="135" t="s">
        <v>1</v>
      </c>
      <c r="N198" s="136" t="s">
        <v>41</v>
      </c>
      <c r="P198" s="137">
        <f>O198*H198</f>
        <v>0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AR198" s="139" t="s">
        <v>166</v>
      </c>
      <c r="AT198" s="139" t="s">
        <v>130</v>
      </c>
      <c r="AU198" s="139" t="s">
        <v>84</v>
      </c>
      <c r="AY198" s="16" t="s">
        <v>129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6" t="s">
        <v>84</v>
      </c>
      <c r="BK198" s="140">
        <f>ROUND(I198*H198,2)</f>
        <v>0</v>
      </c>
      <c r="BL198" s="16" t="s">
        <v>166</v>
      </c>
      <c r="BM198" s="139" t="s">
        <v>295</v>
      </c>
    </row>
    <row r="199" spans="2:65" s="10" customFormat="1" ht="25.9" customHeight="1">
      <c r="B199" s="116"/>
      <c r="D199" s="117" t="s">
        <v>75</v>
      </c>
      <c r="E199" s="118" t="s">
        <v>210</v>
      </c>
      <c r="F199" s="118" t="s">
        <v>211</v>
      </c>
      <c r="I199" s="119"/>
      <c r="J199" s="120">
        <f>BK199</f>
        <v>0</v>
      </c>
      <c r="L199" s="116"/>
      <c r="M199" s="121"/>
      <c r="P199" s="122">
        <f>P200</f>
        <v>0</v>
      </c>
      <c r="R199" s="122">
        <f>R200</f>
        <v>0</v>
      </c>
      <c r="T199" s="123">
        <f>T200</f>
        <v>0</v>
      </c>
      <c r="AR199" s="117" t="s">
        <v>86</v>
      </c>
      <c r="AT199" s="124" t="s">
        <v>75</v>
      </c>
      <c r="AU199" s="124" t="s">
        <v>76</v>
      </c>
      <c r="AY199" s="117" t="s">
        <v>129</v>
      </c>
      <c r="BK199" s="125">
        <f>BK200</f>
        <v>0</v>
      </c>
    </row>
    <row r="200" spans="2:65" s="1" customFormat="1" ht="16.5" customHeight="1">
      <c r="B200" s="126"/>
      <c r="C200" s="127" t="s">
        <v>221</v>
      </c>
      <c r="D200" s="127" t="s">
        <v>130</v>
      </c>
      <c r="E200" s="128" t="s">
        <v>591</v>
      </c>
      <c r="F200" s="129" t="s">
        <v>592</v>
      </c>
      <c r="G200" s="130" t="s">
        <v>214</v>
      </c>
      <c r="H200" s="131">
        <v>40</v>
      </c>
      <c r="I200" s="132"/>
      <c r="J200" s="133">
        <f>ROUND(I200*H200,2)</f>
        <v>0</v>
      </c>
      <c r="K200" s="134"/>
      <c r="L200" s="31"/>
      <c r="M200" s="135" t="s">
        <v>1</v>
      </c>
      <c r="N200" s="136" t="s">
        <v>41</v>
      </c>
      <c r="P200" s="137">
        <f>O200*H200</f>
        <v>0</v>
      </c>
      <c r="Q200" s="137">
        <v>0</v>
      </c>
      <c r="R200" s="137">
        <f>Q200*H200</f>
        <v>0</v>
      </c>
      <c r="S200" s="137">
        <v>0</v>
      </c>
      <c r="T200" s="138">
        <f>S200*H200</f>
        <v>0</v>
      </c>
      <c r="AR200" s="139" t="s">
        <v>166</v>
      </c>
      <c r="AT200" s="139" t="s">
        <v>130</v>
      </c>
      <c r="AU200" s="139" t="s">
        <v>84</v>
      </c>
      <c r="AY200" s="16" t="s">
        <v>129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6" t="s">
        <v>84</v>
      </c>
      <c r="BK200" s="140">
        <f>ROUND(I200*H200,2)</f>
        <v>0</v>
      </c>
      <c r="BL200" s="16" t="s">
        <v>166</v>
      </c>
      <c r="BM200" s="139" t="s">
        <v>300</v>
      </c>
    </row>
    <row r="201" spans="2:65" s="10" customFormat="1" ht="25.9" customHeight="1">
      <c r="B201" s="116"/>
      <c r="D201" s="117" t="s">
        <v>75</v>
      </c>
      <c r="E201" s="118" t="s">
        <v>216</v>
      </c>
      <c r="F201" s="118" t="s">
        <v>217</v>
      </c>
      <c r="I201" s="119"/>
      <c r="J201" s="120">
        <f>BK201</f>
        <v>0</v>
      </c>
      <c r="L201" s="116"/>
      <c r="M201" s="121"/>
      <c r="P201" s="122">
        <f>SUM(P202:P203)</f>
        <v>0</v>
      </c>
      <c r="R201" s="122">
        <f>SUM(R202:R203)</f>
        <v>0</v>
      </c>
      <c r="T201" s="123">
        <f>SUM(T202:T203)</f>
        <v>0</v>
      </c>
      <c r="AR201" s="117" t="s">
        <v>86</v>
      </c>
      <c r="AT201" s="124" t="s">
        <v>75</v>
      </c>
      <c r="AU201" s="124" t="s">
        <v>76</v>
      </c>
      <c r="AY201" s="117" t="s">
        <v>129</v>
      </c>
      <c r="BK201" s="125">
        <f>SUM(BK202:BK203)</f>
        <v>0</v>
      </c>
    </row>
    <row r="202" spans="2:65" s="1" customFormat="1" ht="16.5" customHeight="1">
      <c r="B202" s="126"/>
      <c r="C202" s="127" t="s">
        <v>301</v>
      </c>
      <c r="D202" s="127" t="s">
        <v>130</v>
      </c>
      <c r="E202" s="128" t="s">
        <v>593</v>
      </c>
      <c r="F202" s="129" t="s">
        <v>594</v>
      </c>
      <c r="G202" s="130" t="s">
        <v>214</v>
      </c>
      <c r="H202" s="131">
        <v>1</v>
      </c>
      <c r="I202" s="132"/>
      <c r="J202" s="133">
        <f>ROUND(I202*H202,2)</f>
        <v>0</v>
      </c>
      <c r="K202" s="134"/>
      <c r="L202" s="31"/>
      <c r="M202" s="135" t="s">
        <v>1</v>
      </c>
      <c r="N202" s="136" t="s">
        <v>41</v>
      </c>
      <c r="P202" s="137">
        <f>O202*H202</f>
        <v>0</v>
      </c>
      <c r="Q202" s="137">
        <v>0</v>
      </c>
      <c r="R202" s="137">
        <f>Q202*H202</f>
        <v>0</v>
      </c>
      <c r="S202" s="137">
        <v>0</v>
      </c>
      <c r="T202" s="138">
        <f>S202*H202</f>
        <v>0</v>
      </c>
      <c r="AR202" s="139" t="s">
        <v>166</v>
      </c>
      <c r="AT202" s="139" t="s">
        <v>130</v>
      </c>
      <c r="AU202" s="139" t="s">
        <v>84</v>
      </c>
      <c r="AY202" s="16" t="s">
        <v>129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6" t="s">
        <v>84</v>
      </c>
      <c r="BK202" s="140">
        <f>ROUND(I202*H202,2)</f>
        <v>0</v>
      </c>
      <c r="BL202" s="16" t="s">
        <v>166</v>
      </c>
      <c r="BM202" s="139" t="s">
        <v>304</v>
      </c>
    </row>
    <row r="203" spans="2:65" s="1" customFormat="1" ht="16.5" customHeight="1">
      <c r="B203" s="126"/>
      <c r="C203" s="127" t="s">
        <v>224</v>
      </c>
      <c r="D203" s="127" t="s">
        <v>130</v>
      </c>
      <c r="E203" s="128" t="s">
        <v>222</v>
      </c>
      <c r="F203" s="129" t="s">
        <v>223</v>
      </c>
      <c r="G203" s="130" t="s">
        <v>201</v>
      </c>
      <c r="H203" s="162"/>
      <c r="I203" s="132"/>
      <c r="J203" s="133">
        <f>ROUND(I203*H203,2)</f>
        <v>0</v>
      </c>
      <c r="K203" s="134"/>
      <c r="L203" s="31"/>
      <c r="M203" s="135" t="s">
        <v>1</v>
      </c>
      <c r="N203" s="136" t="s">
        <v>41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166</v>
      </c>
      <c r="AT203" s="139" t="s">
        <v>130</v>
      </c>
      <c r="AU203" s="139" t="s">
        <v>84</v>
      </c>
      <c r="AY203" s="16" t="s">
        <v>129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6" t="s">
        <v>84</v>
      </c>
      <c r="BK203" s="140">
        <f>ROUND(I203*H203,2)</f>
        <v>0</v>
      </c>
      <c r="BL203" s="16" t="s">
        <v>166</v>
      </c>
      <c r="BM203" s="139" t="s">
        <v>307</v>
      </c>
    </row>
    <row r="204" spans="2:65" s="10" customFormat="1" ht="25.9" customHeight="1">
      <c r="B204" s="116"/>
      <c r="D204" s="117" t="s">
        <v>75</v>
      </c>
      <c r="E204" s="118" t="s">
        <v>296</v>
      </c>
      <c r="F204" s="118" t="s">
        <v>297</v>
      </c>
      <c r="I204" s="119"/>
      <c r="J204" s="120">
        <f>BK204</f>
        <v>0</v>
      </c>
      <c r="L204" s="116"/>
      <c r="M204" s="121"/>
      <c r="P204" s="122">
        <f>SUM(P205:P221)</f>
        <v>0</v>
      </c>
      <c r="R204" s="122">
        <f>SUM(R205:R221)</f>
        <v>0</v>
      </c>
      <c r="T204" s="123">
        <f>SUM(T205:T221)</f>
        <v>0</v>
      </c>
      <c r="AR204" s="117" t="s">
        <v>86</v>
      </c>
      <c r="AT204" s="124" t="s">
        <v>75</v>
      </c>
      <c r="AU204" s="124" t="s">
        <v>76</v>
      </c>
      <c r="AY204" s="117" t="s">
        <v>129</v>
      </c>
      <c r="BK204" s="125">
        <f>SUM(BK205:BK221)</f>
        <v>0</v>
      </c>
    </row>
    <row r="205" spans="2:65" s="1" customFormat="1" ht="21.75" customHeight="1">
      <c r="B205" s="126"/>
      <c r="C205" s="127" t="s">
        <v>308</v>
      </c>
      <c r="D205" s="127" t="s">
        <v>130</v>
      </c>
      <c r="E205" s="128" t="s">
        <v>595</v>
      </c>
      <c r="F205" s="129" t="s">
        <v>596</v>
      </c>
      <c r="G205" s="130" t="s">
        <v>133</v>
      </c>
      <c r="H205" s="131">
        <v>4</v>
      </c>
      <c r="I205" s="132"/>
      <c r="J205" s="133">
        <f t="shared" ref="J205:J214" si="20">ROUND(I205*H205,2)</f>
        <v>0</v>
      </c>
      <c r="K205" s="134"/>
      <c r="L205" s="31"/>
      <c r="M205" s="135" t="s">
        <v>1</v>
      </c>
      <c r="N205" s="136" t="s">
        <v>41</v>
      </c>
      <c r="P205" s="137">
        <f t="shared" ref="P205:P214" si="21">O205*H205</f>
        <v>0</v>
      </c>
      <c r="Q205" s="137">
        <v>0</v>
      </c>
      <c r="R205" s="137">
        <f t="shared" ref="R205:R214" si="22">Q205*H205</f>
        <v>0</v>
      </c>
      <c r="S205" s="137">
        <v>0</v>
      </c>
      <c r="T205" s="138">
        <f t="shared" ref="T205:T214" si="23">S205*H205</f>
        <v>0</v>
      </c>
      <c r="AR205" s="139" t="s">
        <v>166</v>
      </c>
      <c r="AT205" s="139" t="s">
        <v>130</v>
      </c>
      <c r="AU205" s="139" t="s">
        <v>84</v>
      </c>
      <c r="AY205" s="16" t="s">
        <v>129</v>
      </c>
      <c r="BE205" s="140">
        <f t="shared" ref="BE205:BE214" si="24">IF(N205="základní",J205,0)</f>
        <v>0</v>
      </c>
      <c r="BF205" s="140">
        <f t="shared" ref="BF205:BF214" si="25">IF(N205="snížená",J205,0)</f>
        <v>0</v>
      </c>
      <c r="BG205" s="140">
        <f t="shared" ref="BG205:BG214" si="26">IF(N205="zákl. přenesená",J205,0)</f>
        <v>0</v>
      </c>
      <c r="BH205" s="140">
        <f t="shared" ref="BH205:BH214" si="27">IF(N205="sníž. přenesená",J205,0)</f>
        <v>0</v>
      </c>
      <c r="BI205" s="140">
        <f t="shared" ref="BI205:BI214" si="28">IF(N205="nulová",J205,0)</f>
        <v>0</v>
      </c>
      <c r="BJ205" s="16" t="s">
        <v>84</v>
      </c>
      <c r="BK205" s="140">
        <f t="shared" ref="BK205:BK214" si="29">ROUND(I205*H205,2)</f>
        <v>0</v>
      </c>
      <c r="BL205" s="16" t="s">
        <v>166</v>
      </c>
      <c r="BM205" s="139" t="s">
        <v>311</v>
      </c>
    </row>
    <row r="206" spans="2:65" s="1" customFormat="1" ht="16.5" customHeight="1">
      <c r="B206" s="126"/>
      <c r="C206" s="127" t="s">
        <v>229</v>
      </c>
      <c r="D206" s="127" t="s">
        <v>130</v>
      </c>
      <c r="E206" s="128" t="s">
        <v>597</v>
      </c>
      <c r="F206" s="129" t="s">
        <v>598</v>
      </c>
      <c r="G206" s="130" t="s">
        <v>133</v>
      </c>
      <c r="H206" s="131">
        <v>4</v>
      </c>
      <c r="I206" s="132"/>
      <c r="J206" s="133">
        <f t="shared" si="20"/>
        <v>0</v>
      </c>
      <c r="K206" s="134"/>
      <c r="L206" s="31"/>
      <c r="M206" s="135" t="s">
        <v>1</v>
      </c>
      <c r="N206" s="136" t="s">
        <v>41</v>
      </c>
      <c r="P206" s="137">
        <f t="shared" si="21"/>
        <v>0</v>
      </c>
      <c r="Q206" s="137">
        <v>0</v>
      </c>
      <c r="R206" s="137">
        <f t="shared" si="22"/>
        <v>0</v>
      </c>
      <c r="S206" s="137">
        <v>0</v>
      </c>
      <c r="T206" s="138">
        <f t="shared" si="23"/>
        <v>0</v>
      </c>
      <c r="AR206" s="139" t="s">
        <v>166</v>
      </c>
      <c r="AT206" s="139" t="s">
        <v>130</v>
      </c>
      <c r="AU206" s="139" t="s">
        <v>84</v>
      </c>
      <c r="AY206" s="16" t="s">
        <v>129</v>
      </c>
      <c r="BE206" s="140">
        <f t="shared" si="24"/>
        <v>0</v>
      </c>
      <c r="BF206" s="140">
        <f t="shared" si="25"/>
        <v>0</v>
      </c>
      <c r="BG206" s="140">
        <f t="shared" si="26"/>
        <v>0</v>
      </c>
      <c r="BH206" s="140">
        <f t="shared" si="27"/>
        <v>0</v>
      </c>
      <c r="BI206" s="140">
        <f t="shared" si="28"/>
        <v>0</v>
      </c>
      <c r="BJ206" s="16" t="s">
        <v>84</v>
      </c>
      <c r="BK206" s="140">
        <f t="shared" si="29"/>
        <v>0</v>
      </c>
      <c r="BL206" s="16" t="s">
        <v>166</v>
      </c>
      <c r="BM206" s="139" t="s">
        <v>314</v>
      </c>
    </row>
    <row r="207" spans="2:65" s="1" customFormat="1" ht="16.5" customHeight="1">
      <c r="B207" s="126"/>
      <c r="C207" s="127" t="s">
        <v>315</v>
      </c>
      <c r="D207" s="127" t="s">
        <v>130</v>
      </c>
      <c r="E207" s="128" t="s">
        <v>323</v>
      </c>
      <c r="F207" s="129" t="s">
        <v>324</v>
      </c>
      <c r="G207" s="130" t="s">
        <v>133</v>
      </c>
      <c r="H207" s="131">
        <v>44</v>
      </c>
      <c r="I207" s="132"/>
      <c r="J207" s="133">
        <f t="shared" si="20"/>
        <v>0</v>
      </c>
      <c r="K207" s="134"/>
      <c r="L207" s="31"/>
      <c r="M207" s="135" t="s">
        <v>1</v>
      </c>
      <c r="N207" s="136" t="s">
        <v>41</v>
      </c>
      <c r="P207" s="137">
        <f t="shared" si="21"/>
        <v>0</v>
      </c>
      <c r="Q207" s="137">
        <v>0</v>
      </c>
      <c r="R207" s="137">
        <f t="shared" si="22"/>
        <v>0</v>
      </c>
      <c r="S207" s="137">
        <v>0</v>
      </c>
      <c r="T207" s="138">
        <f t="shared" si="23"/>
        <v>0</v>
      </c>
      <c r="AR207" s="139" t="s">
        <v>166</v>
      </c>
      <c r="AT207" s="139" t="s">
        <v>130</v>
      </c>
      <c r="AU207" s="139" t="s">
        <v>84</v>
      </c>
      <c r="AY207" s="16" t="s">
        <v>129</v>
      </c>
      <c r="BE207" s="140">
        <f t="shared" si="24"/>
        <v>0</v>
      </c>
      <c r="BF207" s="140">
        <f t="shared" si="25"/>
        <v>0</v>
      </c>
      <c r="BG207" s="140">
        <f t="shared" si="26"/>
        <v>0</v>
      </c>
      <c r="BH207" s="140">
        <f t="shared" si="27"/>
        <v>0</v>
      </c>
      <c r="BI207" s="140">
        <f t="shared" si="28"/>
        <v>0</v>
      </c>
      <c r="BJ207" s="16" t="s">
        <v>84</v>
      </c>
      <c r="BK207" s="140">
        <f t="shared" si="29"/>
        <v>0</v>
      </c>
      <c r="BL207" s="16" t="s">
        <v>166</v>
      </c>
      <c r="BM207" s="139" t="s">
        <v>318</v>
      </c>
    </row>
    <row r="208" spans="2:65" s="1" customFormat="1" ht="16.5" customHeight="1">
      <c r="B208" s="126"/>
      <c r="C208" s="127" t="s">
        <v>232</v>
      </c>
      <c r="D208" s="127" t="s">
        <v>130</v>
      </c>
      <c r="E208" s="128" t="s">
        <v>326</v>
      </c>
      <c r="F208" s="129" t="s">
        <v>327</v>
      </c>
      <c r="G208" s="130" t="s">
        <v>133</v>
      </c>
      <c r="H208" s="131">
        <v>1</v>
      </c>
      <c r="I208" s="132"/>
      <c r="J208" s="133">
        <f t="shared" si="20"/>
        <v>0</v>
      </c>
      <c r="K208" s="134"/>
      <c r="L208" s="31"/>
      <c r="M208" s="135" t="s">
        <v>1</v>
      </c>
      <c r="N208" s="136" t="s">
        <v>41</v>
      </c>
      <c r="P208" s="137">
        <f t="shared" si="21"/>
        <v>0</v>
      </c>
      <c r="Q208" s="137">
        <v>0</v>
      </c>
      <c r="R208" s="137">
        <f t="shared" si="22"/>
        <v>0</v>
      </c>
      <c r="S208" s="137">
        <v>0</v>
      </c>
      <c r="T208" s="138">
        <f t="shared" si="23"/>
        <v>0</v>
      </c>
      <c r="AR208" s="139" t="s">
        <v>166</v>
      </c>
      <c r="AT208" s="139" t="s">
        <v>130</v>
      </c>
      <c r="AU208" s="139" t="s">
        <v>84</v>
      </c>
      <c r="AY208" s="16" t="s">
        <v>129</v>
      </c>
      <c r="BE208" s="140">
        <f t="shared" si="24"/>
        <v>0</v>
      </c>
      <c r="BF208" s="140">
        <f t="shared" si="25"/>
        <v>0</v>
      </c>
      <c r="BG208" s="140">
        <f t="shared" si="26"/>
        <v>0</v>
      </c>
      <c r="BH208" s="140">
        <f t="shared" si="27"/>
        <v>0</v>
      </c>
      <c r="BI208" s="140">
        <f t="shared" si="28"/>
        <v>0</v>
      </c>
      <c r="BJ208" s="16" t="s">
        <v>84</v>
      </c>
      <c r="BK208" s="140">
        <f t="shared" si="29"/>
        <v>0</v>
      </c>
      <c r="BL208" s="16" t="s">
        <v>166</v>
      </c>
      <c r="BM208" s="139" t="s">
        <v>321</v>
      </c>
    </row>
    <row r="209" spans="2:65" s="1" customFormat="1" ht="16.5" customHeight="1">
      <c r="B209" s="126"/>
      <c r="C209" s="127" t="s">
        <v>322</v>
      </c>
      <c r="D209" s="127" t="s">
        <v>130</v>
      </c>
      <c r="E209" s="128" t="s">
        <v>330</v>
      </c>
      <c r="F209" s="129" t="s">
        <v>331</v>
      </c>
      <c r="G209" s="130" t="s">
        <v>133</v>
      </c>
      <c r="H209" s="131">
        <v>4</v>
      </c>
      <c r="I209" s="132"/>
      <c r="J209" s="133">
        <f t="shared" si="20"/>
        <v>0</v>
      </c>
      <c r="K209" s="134"/>
      <c r="L209" s="31"/>
      <c r="M209" s="135" t="s">
        <v>1</v>
      </c>
      <c r="N209" s="136" t="s">
        <v>41</v>
      </c>
      <c r="P209" s="137">
        <f t="shared" si="21"/>
        <v>0</v>
      </c>
      <c r="Q209" s="137">
        <v>0</v>
      </c>
      <c r="R209" s="137">
        <f t="shared" si="22"/>
        <v>0</v>
      </c>
      <c r="S209" s="137">
        <v>0</v>
      </c>
      <c r="T209" s="138">
        <f t="shared" si="23"/>
        <v>0</v>
      </c>
      <c r="AR209" s="139" t="s">
        <v>166</v>
      </c>
      <c r="AT209" s="139" t="s">
        <v>130</v>
      </c>
      <c r="AU209" s="139" t="s">
        <v>84</v>
      </c>
      <c r="AY209" s="16" t="s">
        <v>129</v>
      </c>
      <c r="BE209" s="140">
        <f t="shared" si="24"/>
        <v>0</v>
      </c>
      <c r="BF209" s="140">
        <f t="shared" si="25"/>
        <v>0</v>
      </c>
      <c r="BG209" s="140">
        <f t="shared" si="26"/>
        <v>0</v>
      </c>
      <c r="BH209" s="140">
        <f t="shared" si="27"/>
        <v>0</v>
      </c>
      <c r="BI209" s="140">
        <f t="shared" si="28"/>
        <v>0</v>
      </c>
      <c r="BJ209" s="16" t="s">
        <v>84</v>
      </c>
      <c r="BK209" s="140">
        <f t="shared" si="29"/>
        <v>0</v>
      </c>
      <c r="BL209" s="16" t="s">
        <v>166</v>
      </c>
      <c r="BM209" s="139" t="s">
        <v>325</v>
      </c>
    </row>
    <row r="210" spans="2:65" s="1" customFormat="1" ht="16.5" customHeight="1">
      <c r="B210" s="126"/>
      <c r="C210" s="127" t="s">
        <v>236</v>
      </c>
      <c r="D210" s="127" t="s">
        <v>130</v>
      </c>
      <c r="E210" s="128" t="s">
        <v>599</v>
      </c>
      <c r="F210" s="129" t="s">
        <v>600</v>
      </c>
      <c r="G210" s="130" t="s">
        <v>133</v>
      </c>
      <c r="H210" s="131">
        <v>3</v>
      </c>
      <c r="I210" s="132"/>
      <c r="J210" s="133">
        <f t="shared" si="20"/>
        <v>0</v>
      </c>
      <c r="K210" s="134"/>
      <c r="L210" s="31"/>
      <c r="M210" s="135" t="s">
        <v>1</v>
      </c>
      <c r="N210" s="136" t="s">
        <v>41</v>
      </c>
      <c r="P210" s="137">
        <f t="shared" si="21"/>
        <v>0</v>
      </c>
      <c r="Q210" s="137">
        <v>0</v>
      </c>
      <c r="R210" s="137">
        <f t="shared" si="22"/>
        <v>0</v>
      </c>
      <c r="S210" s="137">
        <v>0</v>
      </c>
      <c r="T210" s="138">
        <f t="shared" si="23"/>
        <v>0</v>
      </c>
      <c r="AR210" s="139" t="s">
        <v>166</v>
      </c>
      <c r="AT210" s="139" t="s">
        <v>130</v>
      </c>
      <c r="AU210" s="139" t="s">
        <v>84</v>
      </c>
      <c r="AY210" s="16" t="s">
        <v>129</v>
      </c>
      <c r="BE210" s="140">
        <f t="shared" si="24"/>
        <v>0</v>
      </c>
      <c r="BF210" s="140">
        <f t="shared" si="25"/>
        <v>0</v>
      </c>
      <c r="BG210" s="140">
        <f t="shared" si="26"/>
        <v>0</v>
      </c>
      <c r="BH210" s="140">
        <f t="shared" si="27"/>
        <v>0</v>
      </c>
      <c r="BI210" s="140">
        <f t="shared" si="28"/>
        <v>0</v>
      </c>
      <c r="BJ210" s="16" t="s">
        <v>84</v>
      </c>
      <c r="BK210" s="140">
        <f t="shared" si="29"/>
        <v>0</v>
      </c>
      <c r="BL210" s="16" t="s">
        <v>166</v>
      </c>
      <c r="BM210" s="139" t="s">
        <v>328</v>
      </c>
    </row>
    <row r="211" spans="2:65" s="1" customFormat="1" ht="16.5" customHeight="1">
      <c r="B211" s="126"/>
      <c r="C211" s="127" t="s">
        <v>329</v>
      </c>
      <c r="D211" s="127" t="s">
        <v>130</v>
      </c>
      <c r="E211" s="128" t="s">
        <v>601</v>
      </c>
      <c r="F211" s="129" t="s">
        <v>602</v>
      </c>
      <c r="G211" s="130" t="s">
        <v>133</v>
      </c>
      <c r="H211" s="131">
        <v>4</v>
      </c>
      <c r="I211" s="132"/>
      <c r="J211" s="133">
        <f t="shared" si="20"/>
        <v>0</v>
      </c>
      <c r="K211" s="134"/>
      <c r="L211" s="31"/>
      <c r="M211" s="135" t="s">
        <v>1</v>
      </c>
      <c r="N211" s="136" t="s">
        <v>41</v>
      </c>
      <c r="P211" s="137">
        <f t="shared" si="21"/>
        <v>0</v>
      </c>
      <c r="Q211" s="137">
        <v>0</v>
      </c>
      <c r="R211" s="137">
        <f t="shared" si="22"/>
        <v>0</v>
      </c>
      <c r="S211" s="137">
        <v>0</v>
      </c>
      <c r="T211" s="138">
        <f t="shared" si="23"/>
        <v>0</v>
      </c>
      <c r="AR211" s="139" t="s">
        <v>166</v>
      </c>
      <c r="AT211" s="139" t="s">
        <v>130</v>
      </c>
      <c r="AU211" s="139" t="s">
        <v>84</v>
      </c>
      <c r="AY211" s="16" t="s">
        <v>129</v>
      </c>
      <c r="BE211" s="140">
        <f t="shared" si="24"/>
        <v>0</v>
      </c>
      <c r="BF211" s="140">
        <f t="shared" si="25"/>
        <v>0</v>
      </c>
      <c r="BG211" s="140">
        <f t="shared" si="26"/>
        <v>0</v>
      </c>
      <c r="BH211" s="140">
        <f t="shared" si="27"/>
        <v>0</v>
      </c>
      <c r="BI211" s="140">
        <f t="shared" si="28"/>
        <v>0</v>
      </c>
      <c r="BJ211" s="16" t="s">
        <v>84</v>
      </c>
      <c r="BK211" s="140">
        <f t="shared" si="29"/>
        <v>0</v>
      </c>
      <c r="BL211" s="16" t="s">
        <v>166</v>
      </c>
      <c r="BM211" s="139" t="s">
        <v>332</v>
      </c>
    </row>
    <row r="212" spans="2:65" s="1" customFormat="1" ht="16.5" customHeight="1">
      <c r="B212" s="126"/>
      <c r="C212" s="127" t="s">
        <v>239</v>
      </c>
      <c r="D212" s="127" t="s">
        <v>130</v>
      </c>
      <c r="E212" s="128" t="s">
        <v>603</v>
      </c>
      <c r="F212" s="129" t="s">
        <v>604</v>
      </c>
      <c r="G212" s="130" t="s">
        <v>133</v>
      </c>
      <c r="H212" s="131">
        <v>1</v>
      </c>
      <c r="I212" s="132"/>
      <c r="J212" s="133">
        <f t="shared" si="20"/>
        <v>0</v>
      </c>
      <c r="K212" s="134"/>
      <c r="L212" s="31"/>
      <c r="M212" s="135" t="s">
        <v>1</v>
      </c>
      <c r="N212" s="136" t="s">
        <v>41</v>
      </c>
      <c r="P212" s="137">
        <f t="shared" si="21"/>
        <v>0</v>
      </c>
      <c r="Q212" s="137">
        <v>0</v>
      </c>
      <c r="R212" s="137">
        <f t="shared" si="22"/>
        <v>0</v>
      </c>
      <c r="S212" s="137">
        <v>0</v>
      </c>
      <c r="T212" s="138">
        <f t="shared" si="23"/>
        <v>0</v>
      </c>
      <c r="AR212" s="139" t="s">
        <v>166</v>
      </c>
      <c r="AT212" s="139" t="s">
        <v>130</v>
      </c>
      <c r="AU212" s="139" t="s">
        <v>84</v>
      </c>
      <c r="AY212" s="16" t="s">
        <v>129</v>
      </c>
      <c r="BE212" s="140">
        <f t="shared" si="24"/>
        <v>0</v>
      </c>
      <c r="BF212" s="140">
        <f t="shared" si="25"/>
        <v>0</v>
      </c>
      <c r="BG212" s="140">
        <f t="shared" si="26"/>
        <v>0</v>
      </c>
      <c r="BH212" s="140">
        <f t="shared" si="27"/>
        <v>0</v>
      </c>
      <c r="BI212" s="140">
        <f t="shared" si="28"/>
        <v>0</v>
      </c>
      <c r="BJ212" s="16" t="s">
        <v>84</v>
      </c>
      <c r="BK212" s="140">
        <f t="shared" si="29"/>
        <v>0</v>
      </c>
      <c r="BL212" s="16" t="s">
        <v>166</v>
      </c>
      <c r="BM212" s="139" t="s">
        <v>142</v>
      </c>
    </row>
    <row r="213" spans="2:65" s="1" customFormat="1" ht="21.75" customHeight="1">
      <c r="B213" s="126"/>
      <c r="C213" s="127" t="s">
        <v>335</v>
      </c>
      <c r="D213" s="127" t="s">
        <v>130</v>
      </c>
      <c r="E213" s="128" t="s">
        <v>605</v>
      </c>
      <c r="F213" s="129" t="s">
        <v>606</v>
      </c>
      <c r="G213" s="130" t="s">
        <v>133</v>
      </c>
      <c r="H213" s="131">
        <v>1</v>
      </c>
      <c r="I213" s="132"/>
      <c r="J213" s="133">
        <f t="shared" si="20"/>
        <v>0</v>
      </c>
      <c r="K213" s="134"/>
      <c r="L213" s="31"/>
      <c r="M213" s="135" t="s">
        <v>1</v>
      </c>
      <c r="N213" s="136" t="s">
        <v>41</v>
      </c>
      <c r="P213" s="137">
        <f t="shared" si="21"/>
        <v>0</v>
      </c>
      <c r="Q213" s="137">
        <v>0</v>
      </c>
      <c r="R213" s="137">
        <f t="shared" si="22"/>
        <v>0</v>
      </c>
      <c r="S213" s="137">
        <v>0</v>
      </c>
      <c r="T213" s="138">
        <f t="shared" si="23"/>
        <v>0</v>
      </c>
      <c r="AR213" s="139" t="s">
        <v>166</v>
      </c>
      <c r="AT213" s="139" t="s">
        <v>130</v>
      </c>
      <c r="AU213" s="139" t="s">
        <v>84</v>
      </c>
      <c r="AY213" s="16" t="s">
        <v>129</v>
      </c>
      <c r="BE213" s="140">
        <f t="shared" si="24"/>
        <v>0</v>
      </c>
      <c r="BF213" s="140">
        <f t="shared" si="25"/>
        <v>0</v>
      </c>
      <c r="BG213" s="140">
        <f t="shared" si="26"/>
        <v>0</v>
      </c>
      <c r="BH213" s="140">
        <f t="shared" si="27"/>
        <v>0</v>
      </c>
      <c r="BI213" s="140">
        <f t="shared" si="28"/>
        <v>0</v>
      </c>
      <c r="BJ213" s="16" t="s">
        <v>84</v>
      </c>
      <c r="BK213" s="140">
        <f t="shared" si="29"/>
        <v>0</v>
      </c>
      <c r="BL213" s="16" t="s">
        <v>166</v>
      </c>
      <c r="BM213" s="139" t="s">
        <v>338</v>
      </c>
    </row>
    <row r="214" spans="2:65" s="1" customFormat="1" ht="16.5" customHeight="1">
      <c r="B214" s="126"/>
      <c r="C214" s="127" t="s">
        <v>243</v>
      </c>
      <c r="D214" s="127" t="s">
        <v>130</v>
      </c>
      <c r="E214" s="128" t="s">
        <v>607</v>
      </c>
      <c r="F214" s="129" t="s">
        <v>608</v>
      </c>
      <c r="G214" s="130" t="s">
        <v>373</v>
      </c>
      <c r="H214" s="131">
        <v>106</v>
      </c>
      <c r="I214" s="132"/>
      <c r="J214" s="133">
        <f t="shared" si="20"/>
        <v>0</v>
      </c>
      <c r="K214" s="134"/>
      <c r="L214" s="31"/>
      <c r="M214" s="135" t="s">
        <v>1</v>
      </c>
      <c r="N214" s="136" t="s">
        <v>41</v>
      </c>
      <c r="P214" s="137">
        <f t="shared" si="21"/>
        <v>0</v>
      </c>
      <c r="Q214" s="137">
        <v>0</v>
      </c>
      <c r="R214" s="137">
        <f t="shared" si="22"/>
        <v>0</v>
      </c>
      <c r="S214" s="137">
        <v>0</v>
      </c>
      <c r="T214" s="138">
        <f t="shared" si="23"/>
        <v>0</v>
      </c>
      <c r="AR214" s="139" t="s">
        <v>166</v>
      </c>
      <c r="AT214" s="139" t="s">
        <v>130</v>
      </c>
      <c r="AU214" s="139" t="s">
        <v>84</v>
      </c>
      <c r="AY214" s="16" t="s">
        <v>129</v>
      </c>
      <c r="BE214" s="140">
        <f t="shared" si="24"/>
        <v>0</v>
      </c>
      <c r="BF214" s="140">
        <f t="shared" si="25"/>
        <v>0</v>
      </c>
      <c r="BG214" s="140">
        <f t="shared" si="26"/>
        <v>0</v>
      </c>
      <c r="BH214" s="140">
        <f t="shared" si="27"/>
        <v>0</v>
      </c>
      <c r="BI214" s="140">
        <f t="shared" si="28"/>
        <v>0</v>
      </c>
      <c r="BJ214" s="16" t="s">
        <v>84</v>
      </c>
      <c r="BK214" s="140">
        <f t="shared" si="29"/>
        <v>0</v>
      </c>
      <c r="BL214" s="16" t="s">
        <v>166</v>
      </c>
      <c r="BM214" s="139" t="s">
        <v>341</v>
      </c>
    </row>
    <row r="215" spans="2:65" s="13" customFormat="1" ht="11.25">
      <c r="B215" s="156"/>
      <c r="D215" s="142" t="s">
        <v>135</v>
      </c>
      <c r="E215" s="157" t="s">
        <v>1</v>
      </c>
      <c r="F215" s="158" t="s">
        <v>609</v>
      </c>
      <c r="H215" s="157" t="s">
        <v>1</v>
      </c>
      <c r="I215" s="159"/>
      <c r="L215" s="156"/>
      <c r="M215" s="160"/>
      <c r="T215" s="161"/>
      <c r="AT215" s="157" t="s">
        <v>135</v>
      </c>
      <c r="AU215" s="157" t="s">
        <v>84</v>
      </c>
      <c r="AV215" s="13" t="s">
        <v>84</v>
      </c>
      <c r="AW215" s="13" t="s">
        <v>32</v>
      </c>
      <c r="AX215" s="13" t="s">
        <v>76</v>
      </c>
      <c r="AY215" s="157" t="s">
        <v>129</v>
      </c>
    </row>
    <row r="216" spans="2:65" s="11" customFormat="1" ht="11.25">
      <c r="B216" s="141"/>
      <c r="D216" s="142" t="s">
        <v>135</v>
      </c>
      <c r="E216" s="143" t="s">
        <v>1</v>
      </c>
      <c r="F216" s="144" t="s">
        <v>353</v>
      </c>
      <c r="H216" s="145">
        <v>106</v>
      </c>
      <c r="I216" s="146"/>
      <c r="L216" s="141"/>
      <c r="M216" s="147"/>
      <c r="T216" s="148"/>
      <c r="AT216" s="143" t="s">
        <v>135</v>
      </c>
      <c r="AU216" s="143" t="s">
        <v>84</v>
      </c>
      <c r="AV216" s="11" t="s">
        <v>86</v>
      </c>
      <c r="AW216" s="11" t="s">
        <v>32</v>
      </c>
      <c r="AX216" s="11" t="s">
        <v>84</v>
      </c>
      <c r="AY216" s="143" t="s">
        <v>129</v>
      </c>
    </row>
    <row r="217" spans="2:65" s="1" customFormat="1" ht="21.75" customHeight="1">
      <c r="B217" s="126"/>
      <c r="C217" s="127" t="s">
        <v>342</v>
      </c>
      <c r="D217" s="127" t="s">
        <v>130</v>
      </c>
      <c r="E217" s="128" t="s">
        <v>610</v>
      </c>
      <c r="F217" s="129" t="s">
        <v>611</v>
      </c>
      <c r="G217" s="130" t="s">
        <v>133</v>
      </c>
      <c r="H217" s="131">
        <v>8</v>
      </c>
      <c r="I217" s="132"/>
      <c r="J217" s="133">
        <f>ROUND(I217*H217,2)</f>
        <v>0</v>
      </c>
      <c r="K217" s="134"/>
      <c r="L217" s="31"/>
      <c r="M217" s="135" t="s">
        <v>1</v>
      </c>
      <c r="N217" s="136" t="s">
        <v>41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166</v>
      </c>
      <c r="AT217" s="139" t="s">
        <v>130</v>
      </c>
      <c r="AU217" s="139" t="s">
        <v>84</v>
      </c>
      <c r="AY217" s="16" t="s">
        <v>129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6" t="s">
        <v>84</v>
      </c>
      <c r="BK217" s="140">
        <f>ROUND(I217*H217,2)</f>
        <v>0</v>
      </c>
      <c r="BL217" s="16" t="s">
        <v>166</v>
      </c>
      <c r="BM217" s="139" t="s">
        <v>345</v>
      </c>
    </row>
    <row r="218" spans="2:65" s="1" customFormat="1" ht="21.75" customHeight="1">
      <c r="B218" s="126"/>
      <c r="C218" s="127" t="s">
        <v>246</v>
      </c>
      <c r="D218" s="127" t="s">
        <v>130</v>
      </c>
      <c r="E218" s="128" t="s">
        <v>612</v>
      </c>
      <c r="F218" s="129" t="s">
        <v>613</v>
      </c>
      <c r="G218" s="130" t="s">
        <v>133</v>
      </c>
      <c r="H218" s="131">
        <v>86</v>
      </c>
      <c r="I218" s="132"/>
      <c r="J218" s="133">
        <f>ROUND(I218*H218,2)</f>
        <v>0</v>
      </c>
      <c r="K218" s="134"/>
      <c r="L218" s="31"/>
      <c r="M218" s="135" t="s">
        <v>1</v>
      </c>
      <c r="N218" s="136" t="s">
        <v>41</v>
      </c>
      <c r="P218" s="137">
        <f>O218*H218</f>
        <v>0</v>
      </c>
      <c r="Q218" s="137">
        <v>0</v>
      </c>
      <c r="R218" s="137">
        <f>Q218*H218</f>
        <v>0</v>
      </c>
      <c r="S218" s="137">
        <v>0</v>
      </c>
      <c r="T218" s="138">
        <f>S218*H218</f>
        <v>0</v>
      </c>
      <c r="AR218" s="139" t="s">
        <v>166</v>
      </c>
      <c r="AT218" s="139" t="s">
        <v>130</v>
      </c>
      <c r="AU218" s="139" t="s">
        <v>84</v>
      </c>
      <c r="AY218" s="16" t="s">
        <v>129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16" t="s">
        <v>84</v>
      </c>
      <c r="BK218" s="140">
        <f>ROUND(I218*H218,2)</f>
        <v>0</v>
      </c>
      <c r="BL218" s="16" t="s">
        <v>166</v>
      </c>
      <c r="BM218" s="139" t="s">
        <v>348</v>
      </c>
    </row>
    <row r="219" spans="2:65" s="1" customFormat="1" ht="16.5" customHeight="1">
      <c r="B219" s="126"/>
      <c r="C219" s="127" t="s">
        <v>350</v>
      </c>
      <c r="D219" s="127" t="s">
        <v>130</v>
      </c>
      <c r="E219" s="128" t="s">
        <v>614</v>
      </c>
      <c r="F219" s="129" t="s">
        <v>615</v>
      </c>
      <c r="G219" s="130" t="s">
        <v>133</v>
      </c>
      <c r="H219" s="131">
        <v>8</v>
      </c>
      <c r="I219" s="132"/>
      <c r="J219" s="133">
        <f>ROUND(I219*H219,2)</f>
        <v>0</v>
      </c>
      <c r="K219" s="134"/>
      <c r="L219" s="31"/>
      <c r="M219" s="135" t="s">
        <v>1</v>
      </c>
      <c r="N219" s="136" t="s">
        <v>41</v>
      </c>
      <c r="P219" s="137">
        <f>O219*H219</f>
        <v>0</v>
      </c>
      <c r="Q219" s="137">
        <v>0</v>
      </c>
      <c r="R219" s="137">
        <f>Q219*H219</f>
        <v>0</v>
      </c>
      <c r="S219" s="137">
        <v>0</v>
      </c>
      <c r="T219" s="138">
        <f>S219*H219</f>
        <v>0</v>
      </c>
      <c r="AR219" s="139" t="s">
        <v>166</v>
      </c>
      <c r="AT219" s="139" t="s">
        <v>130</v>
      </c>
      <c r="AU219" s="139" t="s">
        <v>84</v>
      </c>
      <c r="AY219" s="16" t="s">
        <v>129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6" t="s">
        <v>84</v>
      </c>
      <c r="BK219" s="140">
        <f>ROUND(I219*H219,2)</f>
        <v>0</v>
      </c>
      <c r="BL219" s="16" t="s">
        <v>166</v>
      </c>
      <c r="BM219" s="139" t="s">
        <v>353</v>
      </c>
    </row>
    <row r="220" spans="2:65" s="1" customFormat="1" ht="16.5" customHeight="1">
      <c r="B220" s="126"/>
      <c r="C220" s="127" t="s">
        <v>250</v>
      </c>
      <c r="D220" s="127" t="s">
        <v>130</v>
      </c>
      <c r="E220" s="128" t="s">
        <v>616</v>
      </c>
      <c r="F220" s="129" t="s">
        <v>617</v>
      </c>
      <c r="G220" s="130" t="s">
        <v>133</v>
      </c>
      <c r="H220" s="131">
        <v>4</v>
      </c>
      <c r="I220" s="132"/>
      <c r="J220" s="133">
        <f>ROUND(I220*H220,2)</f>
        <v>0</v>
      </c>
      <c r="K220" s="134"/>
      <c r="L220" s="31"/>
      <c r="M220" s="135" t="s">
        <v>1</v>
      </c>
      <c r="N220" s="136" t="s">
        <v>41</v>
      </c>
      <c r="P220" s="137">
        <f>O220*H220</f>
        <v>0</v>
      </c>
      <c r="Q220" s="137">
        <v>0</v>
      </c>
      <c r="R220" s="137">
        <f>Q220*H220</f>
        <v>0</v>
      </c>
      <c r="S220" s="137">
        <v>0</v>
      </c>
      <c r="T220" s="138">
        <f>S220*H220</f>
        <v>0</v>
      </c>
      <c r="AR220" s="139" t="s">
        <v>166</v>
      </c>
      <c r="AT220" s="139" t="s">
        <v>130</v>
      </c>
      <c r="AU220" s="139" t="s">
        <v>84</v>
      </c>
      <c r="AY220" s="16" t="s">
        <v>129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6" t="s">
        <v>84</v>
      </c>
      <c r="BK220" s="140">
        <f>ROUND(I220*H220,2)</f>
        <v>0</v>
      </c>
      <c r="BL220" s="16" t="s">
        <v>166</v>
      </c>
      <c r="BM220" s="139" t="s">
        <v>357</v>
      </c>
    </row>
    <row r="221" spans="2:65" s="1" customFormat="1" ht="16.5" customHeight="1">
      <c r="B221" s="126"/>
      <c r="C221" s="127" t="s">
        <v>359</v>
      </c>
      <c r="D221" s="127" t="s">
        <v>130</v>
      </c>
      <c r="E221" s="128" t="s">
        <v>377</v>
      </c>
      <c r="F221" s="129" t="s">
        <v>378</v>
      </c>
      <c r="G221" s="130" t="s">
        <v>201</v>
      </c>
      <c r="H221" s="162"/>
      <c r="I221" s="132"/>
      <c r="J221" s="133">
        <f>ROUND(I221*H221,2)</f>
        <v>0</v>
      </c>
      <c r="K221" s="134"/>
      <c r="L221" s="31"/>
      <c r="M221" s="135" t="s">
        <v>1</v>
      </c>
      <c r="N221" s="136" t="s">
        <v>41</v>
      </c>
      <c r="P221" s="137">
        <f>O221*H221</f>
        <v>0</v>
      </c>
      <c r="Q221" s="137">
        <v>0</v>
      </c>
      <c r="R221" s="137">
        <f>Q221*H221</f>
        <v>0</v>
      </c>
      <c r="S221" s="137">
        <v>0</v>
      </c>
      <c r="T221" s="138">
        <f>S221*H221</f>
        <v>0</v>
      </c>
      <c r="AR221" s="139" t="s">
        <v>166</v>
      </c>
      <c r="AT221" s="139" t="s">
        <v>130</v>
      </c>
      <c r="AU221" s="139" t="s">
        <v>84</v>
      </c>
      <c r="AY221" s="16" t="s">
        <v>129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6" t="s">
        <v>84</v>
      </c>
      <c r="BK221" s="140">
        <f>ROUND(I221*H221,2)</f>
        <v>0</v>
      </c>
      <c r="BL221" s="16" t="s">
        <v>166</v>
      </c>
      <c r="BM221" s="139" t="s">
        <v>362</v>
      </c>
    </row>
    <row r="222" spans="2:65" s="10" customFormat="1" ht="25.9" customHeight="1">
      <c r="B222" s="116"/>
      <c r="D222" s="117" t="s">
        <v>75</v>
      </c>
      <c r="E222" s="118" t="s">
        <v>443</v>
      </c>
      <c r="F222" s="118" t="s">
        <v>444</v>
      </c>
      <c r="I222" s="119"/>
      <c r="J222" s="120">
        <f>BK222</f>
        <v>0</v>
      </c>
      <c r="L222" s="116"/>
      <c r="M222" s="121"/>
      <c r="P222" s="122">
        <f>SUM(P223:P235)</f>
        <v>0</v>
      </c>
      <c r="R222" s="122">
        <f>SUM(R223:R235)</f>
        <v>0</v>
      </c>
      <c r="T222" s="123">
        <f>SUM(T223:T235)</f>
        <v>0</v>
      </c>
      <c r="AR222" s="117" t="s">
        <v>86</v>
      </c>
      <c r="AT222" s="124" t="s">
        <v>75</v>
      </c>
      <c r="AU222" s="124" t="s">
        <v>76</v>
      </c>
      <c r="AY222" s="117" t="s">
        <v>129</v>
      </c>
      <c r="BK222" s="125">
        <f>SUM(BK223:BK235)</f>
        <v>0</v>
      </c>
    </row>
    <row r="223" spans="2:65" s="1" customFormat="1" ht="16.5" customHeight="1">
      <c r="B223" s="126"/>
      <c r="C223" s="127" t="s">
        <v>253</v>
      </c>
      <c r="D223" s="127" t="s">
        <v>130</v>
      </c>
      <c r="E223" s="128" t="s">
        <v>618</v>
      </c>
      <c r="F223" s="129" t="s">
        <v>619</v>
      </c>
      <c r="G223" s="130" t="s">
        <v>165</v>
      </c>
      <c r="H223" s="131">
        <v>240</v>
      </c>
      <c r="I223" s="132"/>
      <c r="J223" s="133">
        <f t="shared" ref="J223:J229" si="30">ROUND(I223*H223,2)</f>
        <v>0</v>
      </c>
      <c r="K223" s="134"/>
      <c r="L223" s="31"/>
      <c r="M223" s="135" t="s">
        <v>1</v>
      </c>
      <c r="N223" s="136" t="s">
        <v>41</v>
      </c>
      <c r="P223" s="137">
        <f t="shared" ref="P223:P229" si="31">O223*H223</f>
        <v>0</v>
      </c>
      <c r="Q223" s="137">
        <v>0</v>
      </c>
      <c r="R223" s="137">
        <f t="shared" ref="R223:R229" si="32">Q223*H223</f>
        <v>0</v>
      </c>
      <c r="S223" s="137">
        <v>0</v>
      </c>
      <c r="T223" s="138">
        <f t="shared" ref="T223:T229" si="33">S223*H223</f>
        <v>0</v>
      </c>
      <c r="AR223" s="139" t="s">
        <v>166</v>
      </c>
      <c r="AT223" s="139" t="s">
        <v>130</v>
      </c>
      <c r="AU223" s="139" t="s">
        <v>84</v>
      </c>
      <c r="AY223" s="16" t="s">
        <v>129</v>
      </c>
      <c r="BE223" s="140">
        <f t="shared" ref="BE223:BE229" si="34">IF(N223="základní",J223,0)</f>
        <v>0</v>
      </c>
      <c r="BF223" s="140">
        <f t="shared" ref="BF223:BF229" si="35">IF(N223="snížená",J223,0)</f>
        <v>0</v>
      </c>
      <c r="BG223" s="140">
        <f t="shared" ref="BG223:BG229" si="36">IF(N223="zákl. přenesená",J223,0)</f>
        <v>0</v>
      </c>
      <c r="BH223" s="140">
        <f t="shared" ref="BH223:BH229" si="37">IF(N223="sníž. přenesená",J223,0)</f>
        <v>0</v>
      </c>
      <c r="BI223" s="140">
        <f t="shared" ref="BI223:BI229" si="38">IF(N223="nulová",J223,0)</f>
        <v>0</v>
      </c>
      <c r="BJ223" s="16" t="s">
        <v>84</v>
      </c>
      <c r="BK223" s="140">
        <f t="shared" ref="BK223:BK229" si="39">ROUND(I223*H223,2)</f>
        <v>0</v>
      </c>
      <c r="BL223" s="16" t="s">
        <v>166</v>
      </c>
      <c r="BM223" s="139" t="s">
        <v>365</v>
      </c>
    </row>
    <row r="224" spans="2:65" s="1" customFormat="1" ht="16.5" customHeight="1">
      <c r="B224" s="126"/>
      <c r="C224" s="127" t="s">
        <v>367</v>
      </c>
      <c r="D224" s="127" t="s">
        <v>130</v>
      </c>
      <c r="E224" s="128" t="s">
        <v>620</v>
      </c>
      <c r="F224" s="129" t="s">
        <v>621</v>
      </c>
      <c r="G224" s="130" t="s">
        <v>165</v>
      </c>
      <c r="H224" s="131">
        <v>290</v>
      </c>
      <c r="I224" s="132"/>
      <c r="J224" s="133">
        <f t="shared" si="30"/>
        <v>0</v>
      </c>
      <c r="K224" s="134"/>
      <c r="L224" s="31"/>
      <c r="M224" s="135" t="s">
        <v>1</v>
      </c>
      <c r="N224" s="136" t="s">
        <v>41</v>
      </c>
      <c r="P224" s="137">
        <f t="shared" si="31"/>
        <v>0</v>
      </c>
      <c r="Q224" s="137">
        <v>0</v>
      </c>
      <c r="R224" s="137">
        <f t="shared" si="32"/>
        <v>0</v>
      </c>
      <c r="S224" s="137">
        <v>0</v>
      </c>
      <c r="T224" s="138">
        <f t="shared" si="33"/>
        <v>0</v>
      </c>
      <c r="AR224" s="139" t="s">
        <v>166</v>
      </c>
      <c r="AT224" s="139" t="s">
        <v>130</v>
      </c>
      <c r="AU224" s="139" t="s">
        <v>84</v>
      </c>
      <c r="AY224" s="16" t="s">
        <v>129</v>
      </c>
      <c r="BE224" s="140">
        <f t="shared" si="34"/>
        <v>0</v>
      </c>
      <c r="BF224" s="140">
        <f t="shared" si="35"/>
        <v>0</v>
      </c>
      <c r="BG224" s="140">
        <f t="shared" si="36"/>
        <v>0</v>
      </c>
      <c r="BH224" s="140">
        <f t="shared" si="37"/>
        <v>0</v>
      </c>
      <c r="BI224" s="140">
        <f t="shared" si="38"/>
        <v>0</v>
      </c>
      <c r="BJ224" s="16" t="s">
        <v>84</v>
      </c>
      <c r="BK224" s="140">
        <f t="shared" si="39"/>
        <v>0</v>
      </c>
      <c r="BL224" s="16" t="s">
        <v>166</v>
      </c>
      <c r="BM224" s="139" t="s">
        <v>370</v>
      </c>
    </row>
    <row r="225" spans="2:65" s="1" customFormat="1" ht="16.5" customHeight="1">
      <c r="B225" s="126"/>
      <c r="C225" s="127" t="s">
        <v>259</v>
      </c>
      <c r="D225" s="127" t="s">
        <v>130</v>
      </c>
      <c r="E225" s="128" t="s">
        <v>622</v>
      </c>
      <c r="F225" s="129" t="s">
        <v>623</v>
      </c>
      <c r="G225" s="130" t="s">
        <v>165</v>
      </c>
      <c r="H225" s="131">
        <v>140</v>
      </c>
      <c r="I225" s="132"/>
      <c r="J225" s="133">
        <f t="shared" si="30"/>
        <v>0</v>
      </c>
      <c r="K225" s="134"/>
      <c r="L225" s="31"/>
      <c r="M225" s="135" t="s">
        <v>1</v>
      </c>
      <c r="N225" s="136" t="s">
        <v>41</v>
      </c>
      <c r="P225" s="137">
        <f t="shared" si="31"/>
        <v>0</v>
      </c>
      <c r="Q225" s="137">
        <v>0</v>
      </c>
      <c r="R225" s="137">
        <f t="shared" si="32"/>
        <v>0</v>
      </c>
      <c r="S225" s="137">
        <v>0</v>
      </c>
      <c r="T225" s="138">
        <f t="shared" si="33"/>
        <v>0</v>
      </c>
      <c r="AR225" s="139" t="s">
        <v>166</v>
      </c>
      <c r="AT225" s="139" t="s">
        <v>130</v>
      </c>
      <c r="AU225" s="139" t="s">
        <v>84</v>
      </c>
      <c r="AY225" s="16" t="s">
        <v>129</v>
      </c>
      <c r="BE225" s="140">
        <f t="shared" si="34"/>
        <v>0</v>
      </c>
      <c r="BF225" s="140">
        <f t="shared" si="35"/>
        <v>0</v>
      </c>
      <c r="BG225" s="140">
        <f t="shared" si="36"/>
        <v>0</v>
      </c>
      <c r="BH225" s="140">
        <f t="shared" si="37"/>
        <v>0</v>
      </c>
      <c r="BI225" s="140">
        <f t="shared" si="38"/>
        <v>0</v>
      </c>
      <c r="BJ225" s="16" t="s">
        <v>84</v>
      </c>
      <c r="BK225" s="140">
        <f t="shared" si="39"/>
        <v>0</v>
      </c>
      <c r="BL225" s="16" t="s">
        <v>166</v>
      </c>
      <c r="BM225" s="139" t="s">
        <v>374</v>
      </c>
    </row>
    <row r="226" spans="2:65" s="1" customFormat="1" ht="16.5" customHeight="1">
      <c r="B226" s="126"/>
      <c r="C226" s="127" t="s">
        <v>376</v>
      </c>
      <c r="D226" s="127" t="s">
        <v>130</v>
      </c>
      <c r="E226" s="128" t="s">
        <v>624</v>
      </c>
      <c r="F226" s="129" t="s">
        <v>625</v>
      </c>
      <c r="G226" s="130" t="s">
        <v>165</v>
      </c>
      <c r="H226" s="131">
        <v>45</v>
      </c>
      <c r="I226" s="132"/>
      <c r="J226" s="133">
        <f t="shared" si="30"/>
        <v>0</v>
      </c>
      <c r="K226" s="134"/>
      <c r="L226" s="31"/>
      <c r="M226" s="135" t="s">
        <v>1</v>
      </c>
      <c r="N226" s="136" t="s">
        <v>41</v>
      </c>
      <c r="P226" s="137">
        <f t="shared" si="31"/>
        <v>0</v>
      </c>
      <c r="Q226" s="137">
        <v>0</v>
      </c>
      <c r="R226" s="137">
        <f t="shared" si="32"/>
        <v>0</v>
      </c>
      <c r="S226" s="137">
        <v>0</v>
      </c>
      <c r="T226" s="138">
        <f t="shared" si="33"/>
        <v>0</v>
      </c>
      <c r="AR226" s="139" t="s">
        <v>166</v>
      </c>
      <c r="AT226" s="139" t="s">
        <v>130</v>
      </c>
      <c r="AU226" s="139" t="s">
        <v>84</v>
      </c>
      <c r="AY226" s="16" t="s">
        <v>129</v>
      </c>
      <c r="BE226" s="140">
        <f t="shared" si="34"/>
        <v>0</v>
      </c>
      <c r="BF226" s="140">
        <f t="shared" si="35"/>
        <v>0</v>
      </c>
      <c r="BG226" s="140">
        <f t="shared" si="36"/>
        <v>0</v>
      </c>
      <c r="BH226" s="140">
        <f t="shared" si="37"/>
        <v>0</v>
      </c>
      <c r="BI226" s="140">
        <f t="shared" si="38"/>
        <v>0</v>
      </c>
      <c r="BJ226" s="16" t="s">
        <v>84</v>
      </c>
      <c r="BK226" s="140">
        <f t="shared" si="39"/>
        <v>0</v>
      </c>
      <c r="BL226" s="16" t="s">
        <v>166</v>
      </c>
      <c r="BM226" s="139" t="s">
        <v>379</v>
      </c>
    </row>
    <row r="227" spans="2:65" s="1" customFormat="1" ht="16.5" customHeight="1">
      <c r="B227" s="126"/>
      <c r="C227" s="127" t="s">
        <v>263</v>
      </c>
      <c r="D227" s="127" t="s">
        <v>130</v>
      </c>
      <c r="E227" s="128" t="s">
        <v>626</v>
      </c>
      <c r="F227" s="129" t="s">
        <v>627</v>
      </c>
      <c r="G227" s="130" t="s">
        <v>165</v>
      </c>
      <c r="H227" s="131">
        <v>15</v>
      </c>
      <c r="I227" s="132"/>
      <c r="J227" s="133">
        <f t="shared" si="30"/>
        <v>0</v>
      </c>
      <c r="K227" s="134"/>
      <c r="L227" s="31"/>
      <c r="M227" s="135" t="s">
        <v>1</v>
      </c>
      <c r="N227" s="136" t="s">
        <v>41</v>
      </c>
      <c r="P227" s="137">
        <f t="shared" si="31"/>
        <v>0</v>
      </c>
      <c r="Q227" s="137">
        <v>0</v>
      </c>
      <c r="R227" s="137">
        <f t="shared" si="32"/>
        <v>0</v>
      </c>
      <c r="S227" s="137">
        <v>0</v>
      </c>
      <c r="T227" s="138">
        <f t="shared" si="33"/>
        <v>0</v>
      </c>
      <c r="AR227" s="139" t="s">
        <v>166</v>
      </c>
      <c r="AT227" s="139" t="s">
        <v>130</v>
      </c>
      <c r="AU227" s="139" t="s">
        <v>84</v>
      </c>
      <c r="AY227" s="16" t="s">
        <v>129</v>
      </c>
      <c r="BE227" s="140">
        <f t="shared" si="34"/>
        <v>0</v>
      </c>
      <c r="BF227" s="140">
        <f t="shared" si="35"/>
        <v>0</v>
      </c>
      <c r="BG227" s="140">
        <f t="shared" si="36"/>
        <v>0</v>
      </c>
      <c r="BH227" s="140">
        <f t="shared" si="37"/>
        <v>0</v>
      </c>
      <c r="BI227" s="140">
        <f t="shared" si="38"/>
        <v>0</v>
      </c>
      <c r="BJ227" s="16" t="s">
        <v>84</v>
      </c>
      <c r="BK227" s="140">
        <f t="shared" si="39"/>
        <v>0</v>
      </c>
      <c r="BL227" s="16" t="s">
        <v>166</v>
      </c>
      <c r="BM227" s="139" t="s">
        <v>383</v>
      </c>
    </row>
    <row r="228" spans="2:65" s="1" customFormat="1" ht="16.5" customHeight="1">
      <c r="B228" s="126"/>
      <c r="C228" s="127" t="s">
        <v>384</v>
      </c>
      <c r="D228" s="127" t="s">
        <v>130</v>
      </c>
      <c r="E228" s="128" t="s">
        <v>628</v>
      </c>
      <c r="F228" s="129" t="s">
        <v>629</v>
      </c>
      <c r="G228" s="130" t="s">
        <v>165</v>
      </c>
      <c r="H228" s="131">
        <v>25</v>
      </c>
      <c r="I228" s="132"/>
      <c r="J228" s="133">
        <f t="shared" si="30"/>
        <v>0</v>
      </c>
      <c r="K228" s="134"/>
      <c r="L228" s="31"/>
      <c r="M228" s="135" t="s">
        <v>1</v>
      </c>
      <c r="N228" s="136" t="s">
        <v>41</v>
      </c>
      <c r="P228" s="137">
        <f t="shared" si="31"/>
        <v>0</v>
      </c>
      <c r="Q228" s="137">
        <v>0</v>
      </c>
      <c r="R228" s="137">
        <f t="shared" si="32"/>
        <v>0</v>
      </c>
      <c r="S228" s="137">
        <v>0</v>
      </c>
      <c r="T228" s="138">
        <f t="shared" si="33"/>
        <v>0</v>
      </c>
      <c r="AR228" s="139" t="s">
        <v>166</v>
      </c>
      <c r="AT228" s="139" t="s">
        <v>130</v>
      </c>
      <c r="AU228" s="139" t="s">
        <v>84</v>
      </c>
      <c r="AY228" s="16" t="s">
        <v>129</v>
      </c>
      <c r="BE228" s="140">
        <f t="shared" si="34"/>
        <v>0</v>
      </c>
      <c r="BF228" s="140">
        <f t="shared" si="35"/>
        <v>0</v>
      </c>
      <c r="BG228" s="140">
        <f t="shared" si="36"/>
        <v>0</v>
      </c>
      <c r="BH228" s="140">
        <f t="shared" si="37"/>
        <v>0</v>
      </c>
      <c r="BI228" s="140">
        <f t="shared" si="38"/>
        <v>0</v>
      </c>
      <c r="BJ228" s="16" t="s">
        <v>84</v>
      </c>
      <c r="BK228" s="140">
        <f t="shared" si="39"/>
        <v>0</v>
      </c>
      <c r="BL228" s="16" t="s">
        <v>166</v>
      </c>
      <c r="BM228" s="139" t="s">
        <v>387</v>
      </c>
    </row>
    <row r="229" spans="2:65" s="1" customFormat="1" ht="21.75" customHeight="1">
      <c r="B229" s="126"/>
      <c r="C229" s="127" t="s">
        <v>268</v>
      </c>
      <c r="D229" s="127" t="s">
        <v>130</v>
      </c>
      <c r="E229" s="128" t="s">
        <v>445</v>
      </c>
      <c r="F229" s="129" t="s">
        <v>446</v>
      </c>
      <c r="G229" s="130" t="s">
        <v>447</v>
      </c>
      <c r="H229" s="131">
        <v>335</v>
      </c>
      <c r="I229" s="132"/>
      <c r="J229" s="133">
        <f t="shared" si="30"/>
        <v>0</v>
      </c>
      <c r="K229" s="134"/>
      <c r="L229" s="31"/>
      <c r="M229" s="135" t="s">
        <v>1</v>
      </c>
      <c r="N229" s="136" t="s">
        <v>41</v>
      </c>
      <c r="P229" s="137">
        <f t="shared" si="31"/>
        <v>0</v>
      </c>
      <c r="Q229" s="137">
        <v>0</v>
      </c>
      <c r="R229" s="137">
        <f t="shared" si="32"/>
        <v>0</v>
      </c>
      <c r="S229" s="137">
        <v>0</v>
      </c>
      <c r="T229" s="138">
        <f t="shared" si="33"/>
        <v>0</v>
      </c>
      <c r="AR229" s="139" t="s">
        <v>166</v>
      </c>
      <c r="AT229" s="139" t="s">
        <v>130</v>
      </c>
      <c r="AU229" s="139" t="s">
        <v>84</v>
      </c>
      <c r="AY229" s="16" t="s">
        <v>129</v>
      </c>
      <c r="BE229" s="140">
        <f t="shared" si="34"/>
        <v>0</v>
      </c>
      <c r="BF229" s="140">
        <f t="shared" si="35"/>
        <v>0</v>
      </c>
      <c r="BG229" s="140">
        <f t="shared" si="36"/>
        <v>0</v>
      </c>
      <c r="BH229" s="140">
        <f t="shared" si="37"/>
        <v>0</v>
      </c>
      <c r="BI229" s="140">
        <f t="shared" si="38"/>
        <v>0</v>
      </c>
      <c r="BJ229" s="16" t="s">
        <v>84</v>
      </c>
      <c r="BK229" s="140">
        <f t="shared" si="39"/>
        <v>0</v>
      </c>
      <c r="BL229" s="16" t="s">
        <v>166</v>
      </c>
      <c r="BM229" s="139" t="s">
        <v>390</v>
      </c>
    </row>
    <row r="230" spans="2:65" s="13" customFormat="1" ht="33.75">
      <c r="B230" s="156"/>
      <c r="D230" s="142" t="s">
        <v>135</v>
      </c>
      <c r="E230" s="157" t="s">
        <v>1</v>
      </c>
      <c r="F230" s="158" t="s">
        <v>449</v>
      </c>
      <c r="H230" s="157" t="s">
        <v>1</v>
      </c>
      <c r="I230" s="159"/>
      <c r="L230" s="156"/>
      <c r="M230" s="160"/>
      <c r="T230" s="161"/>
      <c r="AT230" s="157" t="s">
        <v>135</v>
      </c>
      <c r="AU230" s="157" t="s">
        <v>84</v>
      </c>
      <c r="AV230" s="13" t="s">
        <v>84</v>
      </c>
      <c r="AW230" s="13" t="s">
        <v>32</v>
      </c>
      <c r="AX230" s="13" t="s">
        <v>76</v>
      </c>
      <c r="AY230" s="157" t="s">
        <v>129</v>
      </c>
    </row>
    <row r="231" spans="2:65" s="11" customFormat="1" ht="11.25">
      <c r="B231" s="141"/>
      <c r="D231" s="142" t="s">
        <v>135</v>
      </c>
      <c r="E231" s="143" t="s">
        <v>1</v>
      </c>
      <c r="F231" s="144" t="s">
        <v>630</v>
      </c>
      <c r="H231" s="145">
        <v>335</v>
      </c>
      <c r="I231" s="146"/>
      <c r="L231" s="141"/>
      <c r="M231" s="147"/>
      <c r="T231" s="148"/>
      <c r="AT231" s="143" t="s">
        <v>135</v>
      </c>
      <c r="AU231" s="143" t="s">
        <v>84</v>
      </c>
      <c r="AV231" s="11" t="s">
        <v>86</v>
      </c>
      <c r="AW231" s="11" t="s">
        <v>32</v>
      </c>
      <c r="AX231" s="11" t="s">
        <v>84</v>
      </c>
      <c r="AY231" s="143" t="s">
        <v>129</v>
      </c>
    </row>
    <row r="232" spans="2:65" s="1" customFormat="1" ht="16.5" customHeight="1">
      <c r="B232" s="126"/>
      <c r="C232" s="127" t="s">
        <v>391</v>
      </c>
      <c r="D232" s="127" t="s">
        <v>130</v>
      </c>
      <c r="E232" s="128" t="s">
        <v>452</v>
      </c>
      <c r="F232" s="129" t="s">
        <v>453</v>
      </c>
      <c r="G232" s="130" t="s">
        <v>447</v>
      </c>
      <c r="H232" s="131">
        <v>335</v>
      </c>
      <c r="I232" s="132"/>
      <c r="J232" s="133">
        <f>ROUND(I232*H232,2)</f>
        <v>0</v>
      </c>
      <c r="K232" s="134"/>
      <c r="L232" s="31"/>
      <c r="M232" s="135" t="s">
        <v>1</v>
      </c>
      <c r="N232" s="136" t="s">
        <v>41</v>
      </c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AR232" s="139" t="s">
        <v>166</v>
      </c>
      <c r="AT232" s="139" t="s">
        <v>130</v>
      </c>
      <c r="AU232" s="139" t="s">
        <v>84</v>
      </c>
      <c r="AY232" s="16" t="s">
        <v>129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6" t="s">
        <v>84</v>
      </c>
      <c r="BK232" s="140">
        <f>ROUND(I232*H232,2)</f>
        <v>0</v>
      </c>
      <c r="BL232" s="16" t="s">
        <v>166</v>
      </c>
      <c r="BM232" s="139" t="s">
        <v>394</v>
      </c>
    </row>
    <row r="233" spans="2:65" s="11" customFormat="1" ht="11.25">
      <c r="B233" s="141"/>
      <c r="D233" s="142" t="s">
        <v>135</v>
      </c>
      <c r="E233" s="143" t="s">
        <v>1</v>
      </c>
      <c r="F233" s="144" t="s">
        <v>631</v>
      </c>
      <c r="H233" s="145">
        <v>335</v>
      </c>
      <c r="I233" s="146"/>
      <c r="L233" s="141"/>
      <c r="M233" s="147"/>
      <c r="T233" s="148"/>
      <c r="AT233" s="143" t="s">
        <v>135</v>
      </c>
      <c r="AU233" s="143" t="s">
        <v>84</v>
      </c>
      <c r="AV233" s="11" t="s">
        <v>86</v>
      </c>
      <c r="AW233" s="11" t="s">
        <v>32</v>
      </c>
      <c r="AX233" s="11" t="s">
        <v>76</v>
      </c>
      <c r="AY233" s="143" t="s">
        <v>129</v>
      </c>
    </row>
    <row r="234" spans="2:65" s="12" customFormat="1" ht="11.25">
      <c r="B234" s="149"/>
      <c r="D234" s="142" t="s">
        <v>135</v>
      </c>
      <c r="E234" s="150" t="s">
        <v>1</v>
      </c>
      <c r="F234" s="151" t="s">
        <v>138</v>
      </c>
      <c r="H234" s="152">
        <v>335</v>
      </c>
      <c r="I234" s="153"/>
      <c r="L234" s="149"/>
      <c r="M234" s="154"/>
      <c r="T234" s="155"/>
      <c r="AT234" s="150" t="s">
        <v>135</v>
      </c>
      <c r="AU234" s="150" t="s">
        <v>84</v>
      </c>
      <c r="AV234" s="12" t="s">
        <v>134</v>
      </c>
      <c r="AW234" s="12" t="s">
        <v>32</v>
      </c>
      <c r="AX234" s="12" t="s">
        <v>84</v>
      </c>
      <c r="AY234" s="150" t="s">
        <v>129</v>
      </c>
    </row>
    <row r="235" spans="2:65" s="1" customFormat="1" ht="21.75" customHeight="1">
      <c r="B235" s="126"/>
      <c r="C235" s="127" t="s">
        <v>272</v>
      </c>
      <c r="D235" s="127" t="s">
        <v>130</v>
      </c>
      <c r="E235" s="128" t="s">
        <v>456</v>
      </c>
      <c r="F235" s="129" t="s">
        <v>457</v>
      </c>
      <c r="G235" s="130" t="s">
        <v>201</v>
      </c>
      <c r="H235" s="162"/>
      <c r="I235" s="132"/>
      <c r="J235" s="133">
        <f>ROUND(I235*H235,2)</f>
        <v>0</v>
      </c>
      <c r="K235" s="134"/>
      <c r="L235" s="31"/>
      <c r="M235" s="135" t="s">
        <v>1</v>
      </c>
      <c r="N235" s="136" t="s">
        <v>41</v>
      </c>
      <c r="P235" s="137">
        <f>O235*H235</f>
        <v>0</v>
      </c>
      <c r="Q235" s="137">
        <v>0</v>
      </c>
      <c r="R235" s="137">
        <f>Q235*H235</f>
        <v>0</v>
      </c>
      <c r="S235" s="137">
        <v>0</v>
      </c>
      <c r="T235" s="138">
        <f>S235*H235</f>
        <v>0</v>
      </c>
      <c r="AR235" s="139" t="s">
        <v>166</v>
      </c>
      <c r="AT235" s="139" t="s">
        <v>130</v>
      </c>
      <c r="AU235" s="139" t="s">
        <v>84</v>
      </c>
      <c r="AY235" s="16" t="s">
        <v>129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6" t="s">
        <v>84</v>
      </c>
      <c r="BK235" s="140">
        <f>ROUND(I235*H235,2)</f>
        <v>0</v>
      </c>
      <c r="BL235" s="16" t="s">
        <v>166</v>
      </c>
      <c r="BM235" s="139" t="s">
        <v>397</v>
      </c>
    </row>
    <row r="236" spans="2:65" s="10" customFormat="1" ht="25.9" customHeight="1">
      <c r="B236" s="116"/>
      <c r="D236" s="117" t="s">
        <v>75</v>
      </c>
      <c r="E236" s="118" t="s">
        <v>465</v>
      </c>
      <c r="F236" s="118" t="s">
        <v>466</v>
      </c>
      <c r="I236" s="119"/>
      <c r="J236" s="120">
        <f>BK236</f>
        <v>0</v>
      </c>
      <c r="L236" s="116"/>
      <c r="M236" s="121"/>
      <c r="P236" s="122">
        <f>SUM(P237:P260)</f>
        <v>0</v>
      </c>
      <c r="R236" s="122">
        <f>SUM(R237:R260)</f>
        <v>0</v>
      </c>
      <c r="T236" s="123">
        <f>SUM(T237:T260)</f>
        <v>0</v>
      </c>
      <c r="AR236" s="117" t="s">
        <v>84</v>
      </c>
      <c r="AT236" s="124" t="s">
        <v>75</v>
      </c>
      <c r="AU236" s="124" t="s">
        <v>76</v>
      </c>
      <c r="AY236" s="117" t="s">
        <v>129</v>
      </c>
      <c r="BK236" s="125">
        <f>SUM(BK237:BK260)</f>
        <v>0</v>
      </c>
    </row>
    <row r="237" spans="2:65" s="1" customFormat="1" ht="16.5" customHeight="1">
      <c r="B237" s="126"/>
      <c r="C237" s="127" t="s">
        <v>398</v>
      </c>
      <c r="D237" s="127" t="s">
        <v>130</v>
      </c>
      <c r="E237" s="128" t="s">
        <v>467</v>
      </c>
      <c r="F237" s="129" t="s">
        <v>468</v>
      </c>
      <c r="G237" s="130" t="s">
        <v>158</v>
      </c>
      <c r="H237" s="131">
        <v>6.2</v>
      </c>
      <c r="I237" s="132"/>
      <c r="J237" s="133">
        <f>ROUND(I237*H237,2)</f>
        <v>0</v>
      </c>
      <c r="K237" s="134"/>
      <c r="L237" s="31"/>
      <c r="M237" s="135" t="s">
        <v>1</v>
      </c>
      <c r="N237" s="136" t="s">
        <v>41</v>
      </c>
      <c r="P237" s="137">
        <f>O237*H237</f>
        <v>0</v>
      </c>
      <c r="Q237" s="137">
        <v>0</v>
      </c>
      <c r="R237" s="137">
        <f>Q237*H237</f>
        <v>0</v>
      </c>
      <c r="S237" s="137">
        <v>0</v>
      </c>
      <c r="T237" s="138">
        <f>S237*H237</f>
        <v>0</v>
      </c>
      <c r="AR237" s="139" t="s">
        <v>134</v>
      </c>
      <c r="AT237" s="139" t="s">
        <v>130</v>
      </c>
      <c r="AU237" s="139" t="s">
        <v>84</v>
      </c>
      <c r="AY237" s="16" t="s">
        <v>129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6" t="s">
        <v>84</v>
      </c>
      <c r="BK237" s="140">
        <f>ROUND(I237*H237,2)</f>
        <v>0</v>
      </c>
      <c r="BL237" s="16" t="s">
        <v>134</v>
      </c>
      <c r="BM237" s="139" t="s">
        <v>401</v>
      </c>
    </row>
    <row r="238" spans="2:65" s="13" customFormat="1" ht="33.75">
      <c r="B238" s="156"/>
      <c r="D238" s="142" t="s">
        <v>135</v>
      </c>
      <c r="E238" s="157" t="s">
        <v>1</v>
      </c>
      <c r="F238" s="158" t="s">
        <v>470</v>
      </c>
      <c r="H238" s="157" t="s">
        <v>1</v>
      </c>
      <c r="I238" s="159"/>
      <c r="L238" s="156"/>
      <c r="M238" s="160"/>
      <c r="T238" s="161"/>
      <c r="AT238" s="157" t="s">
        <v>135</v>
      </c>
      <c r="AU238" s="157" t="s">
        <v>84</v>
      </c>
      <c r="AV238" s="13" t="s">
        <v>84</v>
      </c>
      <c r="AW238" s="13" t="s">
        <v>32</v>
      </c>
      <c r="AX238" s="13" t="s">
        <v>76</v>
      </c>
      <c r="AY238" s="157" t="s">
        <v>129</v>
      </c>
    </row>
    <row r="239" spans="2:65" s="11" customFormat="1" ht="11.25">
      <c r="B239" s="141"/>
      <c r="D239" s="142" t="s">
        <v>135</v>
      </c>
      <c r="E239" s="143" t="s">
        <v>1</v>
      </c>
      <c r="F239" s="144" t="s">
        <v>632</v>
      </c>
      <c r="H239" s="145">
        <v>6.2</v>
      </c>
      <c r="I239" s="146"/>
      <c r="L239" s="141"/>
      <c r="M239" s="147"/>
      <c r="T239" s="148"/>
      <c r="AT239" s="143" t="s">
        <v>135</v>
      </c>
      <c r="AU239" s="143" t="s">
        <v>84</v>
      </c>
      <c r="AV239" s="11" t="s">
        <v>86</v>
      </c>
      <c r="AW239" s="11" t="s">
        <v>32</v>
      </c>
      <c r="AX239" s="11" t="s">
        <v>76</v>
      </c>
      <c r="AY239" s="143" t="s">
        <v>129</v>
      </c>
    </row>
    <row r="240" spans="2:65" s="12" customFormat="1" ht="11.25">
      <c r="B240" s="149"/>
      <c r="D240" s="142" t="s">
        <v>135</v>
      </c>
      <c r="E240" s="150" t="s">
        <v>1</v>
      </c>
      <c r="F240" s="151" t="s">
        <v>138</v>
      </c>
      <c r="H240" s="152">
        <v>6.2</v>
      </c>
      <c r="I240" s="153"/>
      <c r="L240" s="149"/>
      <c r="M240" s="154"/>
      <c r="T240" s="155"/>
      <c r="AT240" s="150" t="s">
        <v>135</v>
      </c>
      <c r="AU240" s="150" t="s">
        <v>84</v>
      </c>
      <c r="AV240" s="12" t="s">
        <v>134</v>
      </c>
      <c r="AW240" s="12" t="s">
        <v>32</v>
      </c>
      <c r="AX240" s="12" t="s">
        <v>84</v>
      </c>
      <c r="AY240" s="150" t="s">
        <v>129</v>
      </c>
    </row>
    <row r="241" spans="2:65" s="1" customFormat="1" ht="33" customHeight="1">
      <c r="B241" s="126"/>
      <c r="C241" s="127" t="s">
        <v>277</v>
      </c>
      <c r="D241" s="127" t="s">
        <v>130</v>
      </c>
      <c r="E241" s="128" t="s">
        <v>474</v>
      </c>
      <c r="F241" s="129" t="s">
        <v>475</v>
      </c>
      <c r="G241" s="130" t="s">
        <v>158</v>
      </c>
      <c r="H241" s="131">
        <v>1.988</v>
      </c>
      <c r="I241" s="132"/>
      <c r="J241" s="133">
        <f>ROUND(I241*H241,2)</f>
        <v>0</v>
      </c>
      <c r="K241" s="134"/>
      <c r="L241" s="31"/>
      <c r="M241" s="135" t="s">
        <v>1</v>
      </c>
      <c r="N241" s="136" t="s">
        <v>41</v>
      </c>
      <c r="P241" s="137">
        <f>O241*H241</f>
        <v>0</v>
      </c>
      <c r="Q241" s="137">
        <v>0</v>
      </c>
      <c r="R241" s="137">
        <f>Q241*H241</f>
        <v>0</v>
      </c>
      <c r="S241" s="137">
        <v>0</v>
      </c>
      <c r="T241" s="138">
        <f>S241*H241</f>
        <v>0</v>
      </c>
      <c r="AR241" s="139" t="s">
        <v>134</v>
      </c>
      <c r="AT241" s="139" t="s">
        <v>130</v>
      </c>
      <c r="AU241" s="139" t="s">
        <v>84</v>
      </c>
      <c r="AY241" s="16" t="s">
        <v>129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6" t="s">
        <v>84</v>
      </c>
      <c r="BK241" s="140">
        <f>ROUND(I241*H241,2)</f>
        <v>0</v>
      </c>
      <c r="BL241" s="16" t="s">
        <v>134</v>
      </c>
      <c r="BM241" s="139" t="s">
        <v>404</v>
      </c>
    </row>
    <row r="242" spans="2:65" s="11" customFormat="1" ht="11.25">
      <c r="B242" s="141"/>
      <c r="D242" s="142" t="s">
        <v>135</v>
      </c>
      <c r="E242" s="143" t="s">
        <v>1</v>
      </c>
      <c r="F242" s="144" t="s">
        <v>633</v>
      </c>
      <c r="H242" s="145">
        <v>0.78400000000000003</v>
      </c>
      <c r="I242" s="146"/>
      <c r="L242" s="141"/>
      <c r="M242" s="147"/>
      <c r="T242" s="148"/>
      <c r="AT242" s="143" t="s">
        <v>135</v>
      </c>
      <c r="AU242" s="143" t="s">
        <v>84</v>
      </c>
      <c r="AV242" s="11" t="s">
        <v>86</v>
      </c>
      <c r="AW242" s="11" t="s">
        <v>32</v>
      </c>
      <c r="AX242" s="11" t="s">
        <v>76</v>
      </c>
      <c r="AY242" s="143" t="s">
        <v>129</v>
      </c>
    </row>
    <row r="243" spans="2:65" s="11" customFormat="1" ht="11.25">
      <c r="B243" s="141"/>
      <c r="D243" s="142" t="s">
        <v>135</v>
      </c>
      <c r="E243" s="143" t="s">
        <v>1</v>
      </c>
      <c r="F243" s="144" t="s">
        <v>634</v>
      </c>
      <c r="H243" s="145">
        <v>0.78400000000000003</v>
      </c>
      <c r="I243" s="146"/>
      <c r="L243" s="141"/>
      <c r="M243" s="147"/>
      <c r="T243" s="148"/>
      <c r="AT243" s="143" t="s">
        <v>135</v>
      </c>
      <c r="AU243" s="143" t="s">
        <v>84</v>
      </c>
      <c r="AV243" s="11" t="s">
        <v>86</v>
      </c>
      <c r="AW243" s="11" t="s">
        <v>32</v>
      </c>
      <c r="AX243" s="11" t="s">
        <v>76</v>
      </c>
      <c r="AY243" s="143" t="s">
        <v>129</v>
      </c>
    </row>
    <row r="244" spans="2:65" s="11" customFormat="1" ht="11.25">
      <c r="B244" s="141"/>
      <c r="D244" s="142" t="s">
        <v>135</v>
      </c>
      <c r="E244" s="143" t="s">
        <v>1</v>
      </c>
      <c r="F244" s="144" t="s">
        <v>635</v>
      </c>
      <c r="H244" s="145">
        <v>0.42</v>
      </c>
      <c r="I244" s="146"/>
      <c r="L244" s="141"/>
      <c r="M244" s="147"/>
      <c r="T244" s="148"/>
      <c r="AT244" s="143" t="s">
        <v>135</v>
      </c>
      <c r="AU244" s="143" t="s">
        <v>84</v>
      </c>
      <c r="AV244" s="11" t="s">
        <v>86</v>
      </c>
      <c r="AW244" s="11" t="s">
        <v>32</v>
      </c>
      <c r="AX244" s="11" t="s">
        <v>76</v>
      </c>
      <c r="AY244" s="143" t="s">
        <v>129</v>
      </c>
    </row>
    <row r="245" spans="2:65" s="12" customFormat="1" ht="11.25">
      <c r="B245" s="149"/>
      <c r="D245" s="142" t="s">
        <v>135</v>
      </c>
      <c r="E245" s="150" t="s">
        <v>1</v>
      </c>
      <c r="F245" s="151" t="s">
        <v>138</v>
      </c>
      <c r="H245" s="152">
        <v>1.988</v>
      </c>
      <c r="I245" s="153"/>
      <c r="L245" s="149"/>
      <c r="M245" s="154"/>
      <c r="T245" s="155"/>
      <c r="AT245" s="150" t="s">
        <v>135</v>
      </c>
      <c r="AU245" s="150" t="s">
        <v>84</v>
      </c>
      <c r="AV245" s="12" t="s">
        <v>134</v>
      </c>
      <c r="AW245" s="12" t="s">
        <v>32</v>
      </c>
      <c r="AX245" s="12" t="s">
        <v>84</v>
      </c>
      <c r="AY245" s="150" t="s">
        <v>129</v>
      </c>
    </row>
    <row r="246" spans="2:65" s="1" customFormat="1" ht="21.75" customHeight="1">
      <c r="B246" s="126"/>
      <c r="C246" s="127" t="s">
        <v>405</v>
      </c>
      <c r="D246" s="127" t="s">
        <v>130</v>
      </c>
      <c r="E246" s="128" t="s">
        <v>480</v>
      </c>
      <c r="F246" s="129" t="s">
        <v>481</v>
      </c>
      <c r="G246" s="130" t="s">
        <v>158</v>
      </c>
      <c r="H246" s="131">
        <v>8.1880000000000006</v>
      </c>
      <c r="I246" s="132"/>
      <c r="J246" s="133">
        <f>ROUND(I246*H246,2)</f>
        <v>0</v>
      </c>
      <c r="K246" s="134"/>
      <c r="L246" s="31"/>
      <c r="M246" s="135" t="s">
        <v>1</v>
      </c>
      <c r="N246" s="136" t="s">
        <v>41</v>
      </c>
      <c r="P246" s="137">
        <f>O246*H246</f>
        <v>0</v>
      </c>
      <c r="Q246" s="137">
        <v>0</v>
      </c>
      <c r="R246" s="137">
        <f>Q246*H246</f>
        <v>0</v>
      </c>
      <c r="S246" s="137">
        <v>0</v>
      </c>
      <c r="T246" s="138">
        <f>S246*H246</f>
        <v>0</v>
      </c>
      <c r="AR246" s="139" t="s">
        <v>134</v>
      </c>
      <c r="AT246" s="139" t="s">
        <v>130</v>
      </c>
      <c r="AU246" s="139" t="s">
        <v>84</v>
      </c>
      <c r="AY246" s="16" t="s">
        <v>129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6" t="s">
        <v>84</v>
      </c>
      <c r="BK246" s="140">
        <f>ROUND(I246*H246,2)</f>
        <v>0</v>
      </c>
      <c r="BL246" s="16" t="s">
        <v>134</v>
      </c>
      <c r="BM246" s="139" t="s">
        <v>408</v>
      </c>
    </row>
    <row r="247" spans="2:65" s="13" customFormat="1" ht="11.25">
      <c r="B247" s="156"/>
      <c r="D247" s="142" t="s">
        <v>135</v>
      </c>
      <c r="E247" s="157" t="s">
        <v>1</v>
      </c>
      <c r="F247" s="158" t="s">
        <v>483</v>
      </c>
      <c r="H247" s="157" t="s">
        <v>1</v>
      </c>
      <c r="I247" s="159"/>
      <c r="L247" s="156"/>
      <c r="M247" s="160"/>
      <c r="T247" s="161"/>
      <c r="AT247" s="157" t="s">
        <v>135</v>
      </c>
      <c r="AU247" s="157" t="s">
        <v>84</v>
      </c>
      <c r="AV247" s="13" t="s">
        <v>84</v>
      </c>
      <c r="AW247" s="13" t="s">
        <v>32</v>
      </c>
      <c r="AX247" s="13" t="s">
        <v>76</v>
      </c>
      <c r="AY247" s="157" t="s">
        <v>129</v>
      </c>
    </row>
    <row r="248" spans="2:65" s="13" customFormat="1" ht="22.5">
      <c r="B248" s="156"/>
      <c r="D248" s="142" t="s">
        <v>135</v>
      </c>
      <c r="E248" s="157" t="s">
        <v>1</v>
      </c>
      <c r="F248" s="158" t="s">
        <v>484</v>
      </c>
      <c r="H248" s="157" t="s">
        <v>1</v>
      </c>
      <c r="I248" s="159"/>
      <c r="L248" s="156"/>
      <c r="M248" s="160"/>
      <c r="T248" s="161"/>
      <c r="AT248" s="157" t="s">
        <v>135</v>
      </c>
      <c r="AU248" s="157" t="s">
        <v>84</v>
      </c>
      <c r="AV248" s="13" t="s">
        <v>84</v>
      </c>
      <c r="AW248" s="13" t="s">
        <v>32</v>
      </c>
      <c r="AX248" s="13" t="s">
        <v>76</v>
      </c>
      <c r="AY248" s="157" t="s">
        <v>129</v>
      </c>
    </row>
    <row r="249" spans="2:65" s="13" customFormat="1" ht="33.75">
      <c r="B249" s="156"/>
      <c r="D249" s="142" t="s">
        <v>135</v>
      </c>
      <c r="E249" s="157" t="s">
        <v>1</v>
      </c>
      <c r="F249" s="158" t="s">
        <v>485</v>
      </c>
      <c r="H249" s="157" t="s">
        <v>1</v>
      </c>
      <c r="I249" s="159"/>
      <c r="L249" s="156"/>
      <c r="M249" s="160"/>
      <c r="T249" s="161"/>
      <c r="AT249" s="157" t="s">
        <v>135</v>
      </c>
      <c r="AU249" s="157" t="s">
        <v>84</v>
      </c>
      <c r="AV249" s="13" t="s">
        <v>84</v>
      </c>
      <c r="AW249" s="13" t="s">
        <v>32</v>
      </c>
      <c r="AX249" s="13" t="s">
        <v>76</v>
      </c>
      <c r="AY249" s="157" t="s">
        <v>129</v>
      </c>
    </row>
    <row r="250" spans="2:65" s="13" customFormat="1" ht="22.5">
      <c r="B250" s="156"/>
      <c r="D250" s="142" t="s">
        <v>135</v>
      </c>
      <c r="E250" s="157" t="s">
        <v>1</v>
      </c>
      <c r="F250" s="158" t="s">
        <v>486</v>
      </c>
      <c r="H250" s="157" t="s">
        <v>1</v>
      </c>
      <c r="I250" s="159"/>
      <c r="L250" s="156"/>
      <c r="M250" s="160"/>
      <c r="T250" s="161"/>
      <c r="AT250" s="157" t="s">
        <v>135</v>
      </c>
      <c r="AU250" s="157" t="s">
        <v>84</v>
      </c>
      <c r="AV250" s="13" t="s">
        <v>84</v>
      </c>
      <c r="AW250" s="13" t="s">
        <v>32</v>
      </c>
      <c r="AX250" s="13" t="s">
        <v>76</v>
      </c>
      <c r="AY250" s="157" t="s">
        <v>129</v>
      </c>
    </row>
    <row r="251" spans="2:65" s="11" customFormat="1" ht="11.25">
      <c r="B251" s="141"/>
      <c r="D251" s="142" t="s">
        <v>135</v>
      </c>
      <c r="E251" s="143" t="s">
        <v>1</v>
      </c>
      <c r="F251" s="144" t="s">
        <v>636</v>
      </c>
      <c r="H251" s="145">
        <v>8.1880000000000006</v>
      </c>
      <c r="I251" s="146"/>
      <c r="L251" s="141"/>
      <c r="M251" s="147"/>
      <c r="T251" s="148"/>
      <c r="AT251" s="143" t="s">
        <v>135</v>
      </c>
      <c r="AU251" s="143" t="s">
        <v>84</v>
      </c>
      <c r="AV251" s="11" t="s">
        <v>86</v>
      </c>
      <c r="AW251" s="11" t="s">
        <v>32</v>
      </c>
      <c r="AX251" s="11" t="s">
        <v>84</v>
      </c>
      <c r="AY251" s="143" t="s">
        <v>129</v>
      </c>
    </row>
    <row r="252" spans="2:65" s="1" customFormat="1" ht="21.75" customHeight="1">
      <c r="B252" s="126"/>
      <c r="C252" s="127" t="s">
        <v>281</v>
      </c>
      <c r="D252" s="127" t="s">
        <v>130</v>
      </c>
      <c r="E252" s="128" t="s">
        <v>489</v>
      </c>
      <c r="F252" s="129" t="s">
        <v>490</v>
      </c>
      <c r="G252" s="130" t="s">
        <v>158</v>
      </c>
      <c r="H252" s="131">
        <v>8.1880000000000006</v>
      </c>
      <c r="I252" s="132"/>
      <c r="J252" s="133">
        <f>ROUND(I252*H252,2)</f>
        <v>0</v>
      </c>
      <c r="K252" s="134"/>
      <c r="L252" s="31"/>
      <c r="M252" s="135" t="s">
        <v>1</v>
      </c>
      <c r="N252" s="136" t="s">
        <v>41</v>
      </c>
      <c r="P252" s="137">
        <f>O252*H252</f>
        <v>0</v>
      </c>
      <c r="Q252" s="137">
        <v>0</v>
      </c>
      <c r="R252" s="137">
        <f>Q252*H252</f>
        <v>0</v>
      </c>
      <c r="S252" s="137">
        <v>0</v>
      </c>
      <c r="T252" s="138">
        <f>S252*H252</f>
        <v>0</v>
      </c>
      <c r="AR252" s="139" t="s">
        <v>134</v>
      </c>
      <c r="AT252" s="139" t="s">
        <v>130</v>
      </c>
      <c r="AU252" s="139" t="s">
        <v>84</v>
      </c>
      <c r="AY252" s="16" t="s">
        <v>129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6" t="s">
        <v>84</v>
      </c>
      <c r="BK252" s="140">
        <f>ROUND(I252*H252,2)</f>
        <v>0</v>
      </c>
      <c r="BL252" s="16" t="s">
        <v>134</v>
      </c>
      <c r="BM252" s="139" t="s">
        <v>411</v>
      </c>
    </row>
    <row r="253" spans="2:65" s="1" customFormat="1" ht="16.5" customHeight="1">
      <c r="B253" s="126"/>
      <c r="C253" s="127" t="s">
        <v>412</v>
      </c>
      <c r="D253" s="127" t="s">
        <v>130</v>
      </c>
      <c r="E253" s="128" t="s">
        <v>492</v>
      </c>
      <c r="F253" s="129" t="s">
        <v>493</v>
      </c>
      <c r="G253" s="130" t="s">
        <v>158</v>
      </c>
      <c r="H253" s="131">
        <v>8.1880000000000006</v>
      </c>
      <c r="I253" s="132"/>
      <c r="J253" s="133">
        <f>ROUND(I253*H253,2)</f>
        <v>0</v>
      </c>
      <c r="K253" s="134"/>
      <c r="L253" s="31"/>
      <c r="M253" s="135" t="s">
        <v>1</v>
      </c>
      <c r="N253" s="136" t="s">
        <v>41</v>
      </c>
      <c r="P253" s="137">
        <f>O253*H253</f>
        <v>0</v>
      </c>
      <c r="Q253" s="137">
        <v>0</v>
      </c>
      <c r="R253" s="137">
        <f>Q253*H253</f>
        <v>0</v>
      </c>
      <c r="S253" s="137">
        <v>0</v>
      </c>
      <c r="T253" s="138">
        <f>S253*H253</f>
        <v>0</v>
      </c>
      <c r="AR253" s="139" t="s">
        <v>134</v>
      </c>
      <c r="AT253" s="139" t="s">
        <v>130</v>
      </c>
      <c r="AU253" s="139" t="s">
        <v>84</v>
      </c>
      <c r="AY253" s="16" t="s">
        <v>129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6" t="s">
        <v>84</v>
      </c>
      <c r="BK253" s="140">
        <f>ROUND(I253*H253,2)</f>
        <v>0</v>
      </c>
      <c r="BL253" s="16" t="s">
        <v>134</v>
      </c>
      <c r="BM253" s="139" t="s">
        <v>416</v>
      </c>
    </row>
    <row r="254" spans="2:65" s="1" customFormat="1" ht="21.75" customHeight="1">
      <c r="B254" s="126"/>
      <c r="C254" s="127" t="s">
        <v>286</v>
      </c>
      <c r="D254" s="127" t="s">
        <v>130</v>
      </c>
      <c r="E254" s="128" t="s">
        <v>496</v>
      </c>
      <c r="F254" s="129" t="s">
        <v>497</v>
      </c>
      <c r="G254" s="130" t="s">
        <v>158</v>
      </c>
      <c r="H254" s="131">
        <v>8.1880000000000006</v>
      </c>
      <c r="I254" s="132"/>
      <c r="J254" s="133">
        <f>ROUND(I254*H254,2)</f>
        <v>0</v>
      </c>
      <c r="K254" s="134"/>
      <c r="L254" s="31"/>
      <c r="M254" s="135" t="s">
        <v>1</v>
      </c>
      <c r="N254" s="136" t="s">
        <v>41</v>
      </c>
      <c r="P254" s="137">
        <f>O254*H254</f>
        <v>0</v>
      </c>
      <c r="Q254" s="137">
        <v>0</v>
      </c>
      <c r="R254" s="137">
        <f>Q254*H254</f>
        <v>0</v>
      </c>
      <c r="S254" s="137">
        <v>0</v>
      </c>
      <c r="T254" s="138">
        <f>S254*H254</f>
        <v>0</v>
      </c>
      <c r="AR254" s="139" t="s">
        <v>134</v>
      </c>
      <c r="AT254" s="139" t="s">
        <v>130</v>
      </c>
      <c r="AU254" s="139" t="s">
        <v>84</v>
      </c>
      <c r="AY254" s="16" t="s">
        <v>129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6" t="s">
        <v>84</v>
      </c>
      <c r="BK254" s="140">
        <f>ROUND(I254*H254,2)</f>
        <v>0</v>
      </c>
      <c r="BL254" s="16" t="s">
        <v>134</v>
      </c>
      <c r="BM254" s="139" t="s">
        <v>420</v>
      </c>
    </row>
    <row r="255" spans="2:65" s="1" customFormat="1" ht="21.75" customHeight="1">
      <c r="B255" s="126"/>
      <c r="C255" s="127" t="s">
        <v>430</v>
      </c>
      <c r="D255" s="127" t="s">
        <v>130</v>
      </c>
      <c r="E255" s="128" t="s">
        <v>499</v>
      </c>
      <c r="F255" s="129" t="s">
        <v>500</v>
      </c>
      <c r="G255" s="130" t="s">
        <v>158</v>
      </c>
      <c r="H255" s="131">
        <v>8.1880000000000006</v>
      </c>
      <c r="I255" s="132"/>
      <c r="J255" s="133">
        <f>ROUND(I255*H255,2)</f>
        <v>0</v>
      </c>
      <c r="K255" s="134"/>
      <c r="L255" s="31"/>
      <c r="M255" s="135" t="s">
        <v>1</v>
      </c>
      <c r="N255" s="136" t="s">
        <v>41</v>
      </c>
      <c r="P255" s="137">
        <f>O255*H255</f>
        <v>0</v>
      </c>
      <c r="Q255" s="137">
        <v>0</v>
      </c>
      <c r="R255" s="137">
        <f>Q255*H255</f>
        <v>0</v>
      </c>
      <c r="S255" s="137">
        <v>0</v>
      </c>
      <c r="T255" s="138">
        <f>S255*H255</f>
        <v>0</v>
      </c>
      <c r="AR255" s="139" t="s">
        <v>134</v>
      </c>
      <c r="AT255" s="139" t="s">
        <v>130</v>
      </c>
      <c r="AU255" s="139" t="s">
        <v>84</v>
      </c>
      <c r="AY255" s="16" t="s">
        <v>129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6" t="s">
        <v>84</v>
      </c>
      <c r="BK255" s="140">
        <f>ROUND(I255*H255,2)</f>
        <v>0</v>
      </c>
      <c r="BL255" s="16" t="s">
        <v>134</v>
      </c>
      <c r="BM255" s="139" t="s">
        <v>433</v>
      </c>
    </row>
    <row r="256" spans="2:65" s="1" customFormat="1" ht="16.5" customHeight="1">
      <c r="B256" s="126"/>
      <c r="C256" s="127" t="s">
        <v>290</v>
      </c>
      <c r="D256" s="127" t="s">
        <v>130</v>
      </c>
      <c r="E256" s="128" t="s">
        <v>502</v>
      </c>
      <c r="F256" s="129" t="s">
        <v>503</v>
      </c>
      <c r="G256" s="130" t="s">
        <v>158</v>
      </c>
      <c r="H256" s="131">
        <v>8.1880000000000006</v>
      </c>
      <c r="I256" s="132"/>
      <c r="J256" s="133">
        <f>ROUND(I256*H256,2)</f>
        <v>0</v>
      </c>
      <c r="K256" s="134"/>
      <c r="L256" s="31"/>
      <c r="M256" s="135" t="s">
        <v>1</v>
      </c>
      <c r="N256" s="136" t="s">
        <v>41</v>
      </c>
      <c r="P256" s="137">
        <f>O256*H256</f>
        <v>0</v>
      </c>
      <c r="Q256" s="137">
        <v>0</v>
      </c>
      <c r="R256" s="137">
        <f>Q256*H256</f>
        <v>0</v>
      </c>
      <c r="S256" s="137">
        <v>0</v>
      </c>
      <c r="T256" s="138">
        <f>S256*H256</f>
        <v>0</v>
      </c>
      <c r="AR256" s="139" t="s">
        <v>134</v>
      </c>
      <c r="AT256" s="139" t="s">
        <v>130</v>
      </c>
      <c r="AU256" s="139" t="s">
        <v>84</v>
      </c>
      <c r="AY256" s="16" t="s">
        <v>129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6" t="s">
        <v>84</v>
      </c>
      <c r="BK256" s="140">
        <f>ROUND(I256*H256,2)</f>
        <v>0</v>
      </c>
      <c r="BL256" s="16" t="s">
        <v>134</v>
      </c>
      <c r="BM256" s="139" t="s">
        <v>437</v>
      </c>
    </row>
    <row r="257" spans="2:65" s="13" customFormat="1" ht="33.75">
      <c r="B257" s="156"/>
      <c r="D257" s="142" t="s">
        <v>135</v>
      </c>
      <c r="E257" s="157" t="s">
        <v>1</v>
      </c>
      <c r="F257" s="158" t="s">
        <v>504</v>
      </c>
      <c r="H257" s="157" t="s">
        <v>1</v>
      </c>
      <c r="I257" s="159"/>
      <c r="L257" s="156"/>
      <c r="M257" s="160"/>
      <c r="T257" s="161"/>
      <c r="AT257" s="157" t="s">
        <v>135</v>
      </c>
      <c r="AU257" s="157" t="s">
        <v>84</v>
      </c>
      <c r="AV257" s="13" t="s">
        <v>84</v>
      </c>
      <c r="AW257" s="13" t="s">
        <v>32</v>
      </c>
      <c r="AX257" s="13" t="s">
        <v>76</v>
      </c>
      <c r="AY257" s="157" t="s">
        <v>129</v>
      </c>
    </row>
    <row r="258" spans="2:65" s="11" customFormat="1" ht="11.25">
      <c r="B258" s="141"/>
      <c r="D258" s="142" t="s">
        <v>135</v>
      </c>
      <c r="E258" s="143" t="s">
        <v>1</v>
      </c>
      <c r="F258" s="144" t="s">
        <v>636</v>
      </c>
      <c r="H258" s="145">
        <v>8.1880000000000006</v>
      </c>
      <c r="I258" s="146"/>
      <c r="L258" s="141"/>
      <c r="M258" s="147"/>
      <c r="T258" s="148"/>
      <c r="AT258" s="143" t="s">
        <v>135</v>
      </c>
      <c r="AU258" s="143" t="s">
        <v>84</v>
      </c>
      <c r="AV258" s="11" t="s">
        <v>86</v>
      </c>
      <c r="AW258" s="11" t="s">
        <v>32</v>
      </c>
      <c r="AX258" s="11" t="s">
        <v>84</v>
      </c>
      <c r="AY258" s="143" t="s">
        <v>129</v>
      </c>
    </row>
    <row r="259" spans="2:65" s="1" customFormat="1" ht="16.5" customHeight="1">
      <c r="B259" s="126"/>
      <c r="C259" s="127" t="s">
        <v>439</v>
      </c>
      <c r="D259" s="127" t="s">
        <v>130</v>
      </c>
      <c r="E259" s="128" t="s">
        <v>505</v>
      </c>
      <c r="F259" s="129" t="s">
        <v>506</v>
      </c>
      <c r="G259" s="130" t="s">
        <v>158</v>
      </c>
      <c r="H259" s="131">
        <v>8.1880000000000006</v>
      </c>
      <c r="I259" s="132"/>
      <c r="J259" s="133">
        <f>ROUND(I259*H259,2)</f>
        <v>0</v>
      </c>
      <c r="K259" s="134"/>
      <c r="L259" s="31"/>
      <c r="M259" s="135" t="s">
        <v>1</v>
      </c>
      <c r="N259" s="136" t="s">
        <v>41</v>
      </c>
      <c r="P259" s="137">
        <f>O259*H259</f>
        <v>0</v>
      </c>
      <c r="Q259" s="137">
        <v>0</v>
      </c>
      <c r="R259" s="137">
        <f>Q259*H259</f>
        <v>0</v>
      </c>
      <c r="S259" s="137">
        <v>0</v>
      </c>
      <c r="T259" s="138">
        <f>S259*H259</f>
        <v>0</v>
      </c>
      <c r="AR259" s="139" t="s">
        <v>134</v>
      </c>
      <c r="AT259" s="139" t="s">
        <v>130</v>
      </c>
      <c r="AU259" s="139" t="s">
        <v>84</v>
      </c>
      <c r="AY259" s="16" t="s">
        <v>129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6" t="s">
        <v>84</v>
      </c>
      <c r="BK259" s="140">
        <f>ROUND(I259*H259,2)</f>
        <v>0</v>
      </c>
      <c r="BL259" s="16" t="s">
        <v>134</v>
      </c>
      <c r="BM259" s="139" t="s">
        <v>442</v>
      </c>
    </row>
    <row r="260" spans="2:65" s="1" customFormat="1" ht="16.5" customHeight="1">
      <c r="B260" s="126"/>
      <c r="C260" s="127" t="s">
        <v>295</v>
      </c>
      <c r="D260" s="127" t="s">
        <v>130</v>
      </c>
      <c r="E260" s="128" t="s">
        <v>509</v>
      </c>
      <c r="F260" s="129" t="s">
        <v>510</v>
      </c>
      <c r="G260" s="130" t="s">
        <v>158</v>
      </c>
      <c r="H260" s="131">
        <v>40.94</v>
      </c>
      <c r="I260" s="132"/>
      <c r="J260" s="133">
        <f>ROUND(I260*H260,2)</f>
        <v>0</v>
      </c>
      <c r="K260" s="134"/>
      <c r="L260" s="31"/>
      <c r="M260" s="163" t="s">
        <v>1</v>
      </c>
      <c r="N260" s="164" t="s">
        <v>41</v>
      </c>
      <c r="O260" s="165"/>
      <c r="P260" s="166">
        <f>O260*H260</f>
        <v>0</v>
      </c>
      <c r="Q260" s="166">
        <v>0</v>
      </c>
      <c r="R260" s="166">
        <f>Q260*H260</f>
        <v>0</v>
      </c>
      <c r="S260" s="166">
        <v>0</v>
      </c>
      <c r="T260" s="167">
        <f>S260*H260</f>
        <v>0</v>
      </c>
      <c r="AR260" s="139" t="s">
        <v>134</v>
      </c>
      <c r="AT260" s="139" t="s">
        <v>130</v>
      </c>
      <c r="AU260" s="139" t="s">
        <v>84</v>
      </c>
      <c r="AY260" s="16" t="s">
        <v>129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6" t="s">
        <v>84</v>
      </c>
      <c r="BK260" s="140">
        <f>ROUND(I260*H260,2)</f>
        <v>0</v>
      </c>
      <c r="BL260" s="16" t="s">
        <v>134</v>
      </c>
      <c r="BM260" s="139" t="s">
        <v>448</v>
      </c>
    </row>
    <row r="261" spans="2:65" s="1" customFormat="1" ht="6.95" customHeight="1">
      <c r="B261" s="43"/>
      <c r="C261" s="44"/>
      <c r="D261" s="44"/>
      <c r="E261" s="44"/>
      <c r="F261" s="44"/>
      <c r="G261" s="44"/>
      <c r="H261" s="44"/>
      <c r="I261" s="44"/>
      <c r="J261" s="44"/>
      <c r="K261" s="44"/>
      <c r="L261" s="31"/>
    </row>
  </sheetData>
  <autoFilter ref="C125:K260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93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3" t="str">
        <f>'Rekapitulace stavby'!K6</f>
        <v>Rozpočet ÚT a ZTI DB Kroměříž, Nám Míru 520</v>
      </c>
      <c r="F7" s="214"/>
      <c r="G7" s="214"/>
      <c r="H7" s="214"/>
      <c r="L7" s="19"/>
    </row>
    <row r="8" spans="2:46" s="1" customFormat="1" ht="12" customHeight="1">
      <c r="B8" s="31"/>
      <c r="D8" s="26" t="s">
        <v>94</v>
      </c>
      <c r="L8" s="31"/>
    </row>
    <row r="9" spans="2:46" s="1" customFormat="1" ht="16.5" customHeight="1">
      <c r="B9" s="31"/>
      <c r="E9" s="193" t="s">
        <v>637</v>
      </c>
      <c r="F9" s="215"/>
      <c r="G9" s="215"/>
      <c r="H9" s="215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19. 7. 2023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6" t="str">
        <f>'Rekapitulace stavby'!E14</f>
        <v>Vyplň údaj</v>
      </c>
      <c r="F18" s="177"/>
      <c r="G18" s="177"/>
      <c r="H18" s="177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182" t="s">
        <v>1</v>
      </c>
      <c r="F27" s="182"/>
      <c r="G27" s="182"/>
      <c r="H27" s="182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ROUND(J123,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ROUND((SUM(BE123:BE138)),  2)</f>
        <v>0</v>
      </c>
      <c r="I33" s="91">
        <v>0.21</v>
      </c>
      <c r="J33" s="90">
        <f>ROUND(((SUM(BE123:BE138))*I33),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ROUND((SUM(BF123:BF138)),  2)</f>
        <v>0</v>
      </c>
      <c r="I34" s="91">
        <v>0.15</v>
      </c>
      <c r="J34" s="90">
        <f>ROUND(((SUM(BF123:BF138))*I34),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ROUND((SUM(BG123:BG138)),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ROUND((SUM(BH123:BH138)),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ROUND((SUM(BI123:BI138)),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hidden="1" customHeight="1">
      <c r="B82" s="31"/>
      <c r="C82" s="20" t="s">
        <v>96</v>
      </c>
      <c r="L82" s="31"/>
    </row>
    <row r="83" spans="2:47" s="1" customFormat="1" ht="6.95" hidden="1" customHeight="1">
      <c r="B83" s="31"/>
      <c r="L83" s="31"/>
    </row>
    <row r="84" spans="2:47" s="1" customFormat="1" ht="12" hidden="1" customHeight="1">
      <c r="B84" s="31"/>
      <c r="C84" s="26" t="s">
        <v>16</v>
      </c>
      <c r="L84" s="31"/>
    </row>
    <row r="85" spans="2:47" s="1" customFormat="1" ht="16.5" hidden="1" customHeight="1">
      <c r="B85" s="31"/>
      <c r="E85" s="213" t="str">
        <f>E7</f>
        <v>Rozpočet ÚT a ZTI DB Kroměříž, Nám Míru 520</v>
      </c>
      <c r="F85" s="214"/>
      <c r="G85" s="214"/>
      <c r="H85" s="214"/>
      <c r="L85" s="31"/>
    </row>
    <row r="86" spans="2:47" s="1" customFormat="1" ht="12" hidden="1" customHeight="1">
      <c r="B86" s="31"/>
      <c r="C86" s="26" t="s">
        <v>94</v>
      </c>
      <c r="L86" s="31"/>
    </row>
    <row r="87" spans="2:47" s="1" customFormat="1" ht="16.5" hidden="1" customHeight="1">
      <c r="B87" s="31"/>
      <c r="E87" s="193" t="str">
        <f>E9</f>
        <v>03 - VRNY</v>
      </c>
      <c r="F87" s="215"/>
      <c r="G87" s="215"/>
      <c r="H87" s="215"/>
      <c r="L87" s="31"/>
    </row>
    <row r="88" spans="2:47" s="1" customFormat="1" ht="6.95" hidden="1" customHeight="1">
      <c r="B88" s="31"/>
      <c r="L88" s="31"/>
    </row>
    <row r="89" spans="2:47" s="1" customFormat="1" ht="12" hidden="1" customHeight="1">
      <c r="B89" s="31"/>
      <c r="C89" s="26" t="s">
        <v>20</v>
      </c>
      <c r="F89" s="24" t="str">
        <f>F12</f>
        <v>Kroměříž</v>
      </c>
      <c r="I89" s="26" t="s">
        <v>22</v>
      </c>
      <c r="J89" s="51" t="str">
        <f>IF(J12="","",J12)</f>
        <v>19. 7. 2023</v>
      </c>
      <c r="L89" s="31"/>
    </row>
    <row r="90" spans="2:47" s="1" customFormat="1" ht="6.95" hidden="1" customHeight="1">
      <c r="B90" s="31"/>
      <c r="L90" s="31"/>
    </row>
    <row r="91" spans="2:47" s="1" customFormat="1" ht="25.7" hidden="1" customHeight="1">
      <c r="B91" s="31"/>
      <c r="C91" s="26" t="s">
        <v>24</v>
      </c>
      <c r="F91" s="24" t="str">
        <f>E15</f>
        <v>Město Kroměříž</v>
      </c>
      <c r="I91" s="26" t="s">
        <v>30</v>
      </c>
      <c r="J91" s="29" t="str">
        <f>E21</f>
        <v>Projekce Studio Brácha</v>
      </c>
      <c r="L91" s="31"/>
    </row>
    <row r="92" spans="2:47" s="1" customFormat="1" ht="15.2" hidden="1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Ing. Jan Hladiš</v>
      </c>
      <c r="L92" s="31"/>
    </row>
    <row r="93" spans="2:47" s="1" customFormat="1" ht="10.35" hidden="1" customHeight="1">
      <c r="B93" s="31"/>
      <c r="L93" s="31"/>
    </row>
    <row r="94" spans="2:47" s="1" customFormat="1" ht="29.25" hidden="1" customHeight="1">
      <c r="B94" s="31"/>
      <c r="C94" s="100" t="s">
        <v>97</v>
      </c>
      <c r="D94" s="92"/>
      <c r="E94" s="92"/>
      <c r="F94" s="92"/>
      <c r="G94" s="92"/>
      <c r="H94" s="92"/>
      <c r="I94" s="92"/>
      <c r="J94" s="101" t="s">
        <v>98</v>
      </c>
      <c r="K94" s="92"/>
      <c r="L94" s="31"/>
    </row>
    <row r="95" spans="2:47" s="1" customFormat="1" ht="10.35" hidden="1" customHeight="1">
      <c r="B95" s="31"/>
      <c r="L95" s="31"/>
    </row>
    <row r="96" spans="2:47" s="1" customFormat="1" ht="22.9" hidden="1" customHeight="1">
      <c r="B96" s="31"/>
      <c r="C96" s="102" t="s">
        <v>99</v>
      </c>
      <c r="J96" s="65">
        <f>J123</f>
        <v>0</v>
      </c>
      <c r="L96" s="31"/>
      <c r="AU96" s="16" t="s">
        <v>100</v>
      </c>
    </row>
    <row r="97" spans="2:12" s="8" customFormat="1" ht="24.95" hidden="1" customHeight="1">
      <c r="B97" s="103"/>
      <c r="D97" s="104" t="s">
        <v>638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14" customFormat="1" ht="19.899999999999999" hidden="1" customHeight="1">
      <c r="B98" s="168"/>
      <c r="D98" s="169" t="s">
        <v>639</v>
      </c>
      <c r="E98" s="170"/>
      <c r="F98" s="170"/>
      <c r="G98" s="170"/>
      <c r="H98" s="170"/>
      <c r="I98" s="170"/>
      <c r="J98" s="171">
        <f>J125</f>
        <v>0</v>
      </c>
      <c r="L98" s="168"/>
    </row>
    <row r="99" spans="2:12" s="14" customFormat="1" ht="19.899999999999999" hidden="1" customHeight="1">
      <c r="B99" s="168"/>
      <c r="D99" s="169" t="s">
        <v>640</v>
      </c>
      <c r="E99" s="170"/>
      <c r="F99" s="170"/>
      <c r="G99" s="170"/>
      <c r="H99" s="170"/>
      <c r="I99" s="170"/>
      <c r="J99" s="171">
        <f>J127</f>
        <v>0</v>
      </c>
      <c r="L99" s="168"/>
    </row>
    <row r="100" spans="2:12" s="14" customFormat="1" ht="19.899999999999999" hidden="1" customHeight="1">
      <c r="B100" s="168"/>
      <c r="D100" s="169" t="s">
        <v>641</v>
      </c>
      <c r="E100" s="170"/>
      <c r="F100" s="170"/>
      <c r="G100" s="170"/>
      <c r="H100" s="170"/>
      <c r="I100" s="170"/>
      <c r="J100" s="171">
        <f>J129</f>
        <v>0</v>
      </c>
      <c r="L100" s="168"/>
    </row>
    <row r="101" spans="2:12" s="14" customFormat="1" ht="19.899999999999999" hidden="1" customHeight="1">
      <c r="B101" s="168"/>
      <c r="D101" s="169" t="s">
        <v>642</v>
      </c>
      <c r="E101" s="170"/>
      <c r="F101" s="170"/>
      <c r="G101" s="170"/>
      <c r="H101" s="170"/>
      <c r="I101" s="170"/>
      <c r="J101" s="171">
        <f>J131</f>
        <v>0</v>
      </c>
      <c r="L101" s="168"/>
    </row>
    <row r="102" spans="2:12" s="14" customFormat="1" ht="19.899999999999999" hidden="1" customHeight="1">
      <c r="B102" s="168"/>
      <c r="D102" s="169" t="s">
        <v>643</v>
      </c>
      <c r="E102" s="170"/>
      <c r="F102" s="170"/>
      <c r="G102" s="170"/>
      <c r="H102" s="170"/>
      <c r="I102" s="170"/>
      <c r="J102" s="171">
        <f>J135</f>
        <v>0</v>
      </c>
      <c r="L102" s="168"/>
    </row>
    <row r="103" spans="2:12" s="14" customFormat="1" ht="19.899999999999999" hidden="1" customHeight="1">
      <c r="B103" s="168"/>
      <c r="D103" s="169" t="s">
        <v>644</v>
      </c>
      <c r="E103" s="170"/>
      <c r="F103" s="170"/>
      <c r="G103" s="170"/>
      <c r="H103" s="170"/>
      <c r="I103" s="170"/>
      <c r="J103" s="171">
        <f>J137</f>
        <v>0</v>
      </c>
      <c r="L103" s="168"/>
    </row>
    <row r="104" spans="2:12" s="1" customFormat="1" ht="21.75" hidden="1" customHeight="1">
      <c r="B104" s="31"/>
      <c r="L104" s="31"/>
    </row>
    <row r="105" spans="2:12" s="1" customFormat="1" ht="6.95" hidden="1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6" spans="2:12" ht="11.25" hidden="1"/>
    <row r="107" spans="2:12" ht="11.25" hidden="1"/>
    <row r="108" spans="2:12" ht="11.25" hidden="1"/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114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13" t="str">
        <f>E7</f>
        <v>Rozpočet ÚT a ZTI DB Kroměříž, Nám Míru 520</v>
      </c>
      <c r="F113" s="214"/>
      <c r="G113" s="214"/>
      <c r="H113" s="214"/>
      <c r="L113" s="31"/>
    </row>
    <row r="114" spans="2:65" s="1" customFormat="1" ht="12" customHeight="1">
      <c r="B114" s="31"/>
      <c r="C114" s="26" t="s">
        <v>94</v>
      </c>
      <c r="L114" s="31"/>
    </row>
    <row r="115" spans="2:65" s="1" customFormat="1" ht="16.5" customHeight="1">
      <c r="B115" s="31"/>
      <c r="E115" s="193" t="str">
        <f>E9</f>
        <v>03 - VRNY</v>
      </c>
      <c r="F115" s="215"/>
      <c r="G115" s="215"/>
      <c r="H115" s="215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>Kroměříž</v>
      </c>
      <c r="I117" s="26" t="s">
        <v>22</v>
      </c>
      <c r="J117" s="51" t="str">
        <f>IF(J12="","",J12)</f>
        <v>19. 7. 2023</v>
      </c>
      <c r="L117" s="31"/>
    </row>
    <row r="118" spans="2:65" s="1" customFormat="1" ht="6.95" customHeight="1">
      <c r="B118" s="31"/>
      <c r="L118" s="31"/>
    </row>
    <row r="119" spans="2:65" s="1" customFormat="1" ht="25.7" customHeight="1">
      <c r="B119" s="31"/>
      <c r="C119" s="26" t="s">
        <v>24</v>
      </c>
      <c r="F119" s="24" t="str">
        <f>E15</f>
        <v>Město Kroměříž</v>
      </c>
      <c r="I119" s="26" t="s">
        <v>30</v>
      </c>
      <c r="J119" s="29" t="str">
        <f>E21</f>
        <v>Projekce Studio Brácha</v>
      </c>
      <c r="L119" s="31"/>
    </row>
    <row r="120" spans="2:65" s="1" customFormat="1" ht="15.2" customHeight="1">
      <c r="B120" s="31"/>
      <c r="C120" s="26" t="s">
        <v>28</v>
      </c>
      <c r="F120" s="24" t="str">
        <f>IF(E18="","",E18)</f>
        <v>Vyplň údaj</v>
      </c>
      <c r="I120" s="26" t="s">
        <v>33</v>
      </c>
      <c r="J120" s="29" t="str">
        <f>E24</f>
        <v>Ing. Jan Hladiš</v>
      </c>
      <c r="L120" s="31"/>
    </row>
    <row r="121" spans="2:65" s="1" customFormat="1" ht="10.35" customHeight="1">
      <c r="B121" s="31"/>
      <c r="L121" s="31"/>
    </row>
    <row r="122" spans="2:65" s="9" customFormat="1" ht="29.25" customHeight="1">
      <c r="B122" s="107"/>
      <c r="C122" s="108" t="s">
        <v>115</v>
      </c>
      <c r="D122" s="109" t="s">
        <v>61</v>
      </c>
      <c r="E122" s="109" t="s">
        <v>57</v>
      </c>
      <c r="F122" s="109" t="s">
        <v>58</v>
      </c>
      <c r="G122" s="109" t="s">
        <v>116</v>
      </c>
      <c r="H122" s="109" t="s">
        <v>117</v>
      </c>
      <c r="I122" s="109" t="s">
        <v>118</v>
      </c>
      <c r="J122" s="110" t="s">
        <v>98</v>
      </c>
      <c r="K122" s="111" t="s">
        <v>119</v>
      </c>
      <c r="L122" s="107"/>
      <c r="M122" s="58" t="s">
        <v>1</v>
      </c>
      <c r="N122" s="59" t="s">
        <v>40</v>
      </c>
      <c r="O122" s="59" t="s">
        <v>120</v>
      </c>
      <c r="P122" s="59" t="s">
        <v>121</v>
      </c>
      <c r="Q122" s="59" t="s">
        <v>122</v>
      </c>
      <c r="R122" s="59" t="s">
        <v>123</v>
      </c>
      <c r="S122" s="59" t="s">
        <v>124</v>
      </c>
      <c r="T122" s="60" t="s">
        <v>125</v>
      </c>
    </row>
    <row r="123" spans="2:65" s="1" customFormat="1" ht="22.9" customHeight="1">
      <c r="B123" s="31"/>
      <c r="C123" s="63" t="s">
        <v>126</v>
      </c>
      <c r="J123" s="112">
        <f>BK123</f>
        <v>0</v>
      </c>
      <c r="L123" s="31"/>
      <c r="M123" s="61"/>
      <c r="N123" s="52"/>
      <c r="O123" s="52"/>
      <c r="P123" s="113">
        <f>P124</f>
        <v>0</v>
      </c>
      <c r="Q123" s="52"/>
      <c r="R123" s="113">
        <f>R124</f>
        <v>0</v>
      </c>
      <c r="S123" s="52"/>
      <c r="T123" s="114">
        <f>T124</f>
        <v>0</v>
      </c>
      <c r="AT123" s="16" t="s">
        <v>75</v>
      </c>
      <c r="AU123" s="16" t="s">
        <v>100</v>
      </c>
      <c r="BK123" s="115">
        <f>BK124</f>
        <v>0</v>
      </c>
    </row>
    <row r="124" spans="2:65" s="10" customFormat="1" ht="25.9" customHeight="1">
      <c r="B124" s="116"/>
      <c r="D124" s="117" t="s">
        <v>75</v>
      </c>
      <c r="E124" s="118" t="s">
        <v>645</v>
      </c>
      <c r="F124" s="118" t="s">
        <v>646</v>
      </c>
      <c r="I124" s="119"/>
      <c r="J124" s="120">
        <f>BK124</f>
        <v>0</v>
      </c>
      <c r="L124" s="116"/>
      <c r="M124" s="121"/>
      <c r="P124" s="122">
        <f>P125+P127+P129+P131+P135+P137</f>
        <v>0</v>
      </c>
      <c r="R124" s="122">
        <f>R125+R127+R129+R131+R135+R137</f>
        <v>0</v>
      </c>
      <c r="T124" s="123">
        <f>T125+T127+T129+T131+T135+T137</f>
        <v>0</v>
      </c>
      <c r="AR124" s="117" t="s">
        <v>150</v>
      </c>
      <c r="AT124" s="124" t="s">
        <v>75</v>
      </c>
      <c r="AU124" s="124" t="s">
        <v>76</v>
      </c>
      <c r="AY124" s="117" t="s">
        <v>129</v>
      </c>
      <c r="BK124" s="125">
        <f>BK125+BK127+BK129+BK131+BK135+BK137</f>
        <v>0</v>
      </c>
    </row>
    <row r="125" spans="2:65" s="10" customFormat="1" ht="22.9" customHeight="1">
      <c r="B125" s="116"/>
      <c r="D125" s="117" t="s">
        <v>75</v>
      </c>
      <c r="E125" s="172" t="s">
        <v>647</v>
      </c>
      <c r="F125" s="172" t="s">
        <v>648</v>
      </c>
      <c r="I125" s="119"/>
      <c r="J125" s="173">
        <f>BK125</f>
        <v>0</v>
      </c>
      <c r="L125" s="116"/>
      <c r="M125" s="121"/>
      <c r="P125" s="122">
        <f>P126</f>
        <v>0</v>
      </c>
      <c r="R125" s="122">
        <f>R126</f>
        <v>0</v>
      </c>
      <c r="T125" s="123">
        <f>T126</f>
        <v>0</v>
      </c>
      <c r="AR125" s="117" t="s">
        <v>150</v>
      </c>
      <c r="AT125" s="124" t="s">
        <v>75</v>
      </c>
      <c r="AU125" s="124" t="s">
        <v>84</v>
      </c>
      <c r="AY125" s="117" t="s">
        <v>129</v>
      </c>
      <c r="BK125" s="125">
        <f>BK126</f>
        <v>0</v>
      </c>
    </row>
    <row r="126" spans="2:65" s="1" customFormat="1" ht="24.2" customHeight="1">
      <c r="B126" s="126"/>
      <c r="C126" s="127" t="s">
        <v>84</v>
      </c>
      <c r="D126" s="127" t="s">
        <v>130</v>
      </c>
      <c r="E126" s="128" t="s">
        <v>649</v>
      </c>
      <c r="F126" s="129" t="s">
        <v>650</v>
      </c>
      <c r="G126" s="130" t="s">
        <v>651</v>
      </c>
      <c r="H126" s="131">
        <v>1</v>
      </c>
      <c r="I126" s="132"/>
      <c r="J126" s="133">
        <f>ROUND(I126*H126,2)</f>
        <v>0</v>
      </c>
      <c r="K126" s="134"/>
      <c r="L126" s="31"/>
      <c r="M126" s="135" t="s">
        <v>1</v>
      </c>
      <c r="N126" s="136" t="s">
        <v>41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652</v>
      </c>
      <c r="AT126" s="139" t="s">
        <v>130</v>
      </c>
      <c r="AU126" s="139" t="s">
        <v>86</v>
      </c>
      <c r="AY126" s="16" t="s">
        <v>129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6" t="s">
        <v>84</v>
      </c>
      <c r="BK126" s="140">
        <f>ROUND(I126*H126,2)</f>
        <v>0</v>
      </c>
      <c r="BL126" s="16" t="s">
        <v>652</v>
      </c>
      <c r="BM126" s="139" t="s">
        <v>653</v>
      </c>
    </row>
    <row r="127" spans="2:65" s="10" customFormat="1" ht="22.9" customHeight="1">
      <c r="B127" s="116"/>
      <c r="D127" s="117" t="s">
        <v>75</v>
      </c>
      <c r="E127" s="172" t="s">
        <v>654</v>
      </c>
      <c r="F127" s="172" t="s">
        <v>655</v>
      </c>
      <c r="I127" s="119"/>
      <c r="J127" s="173">
        <f>BK127</f>
        <v>0</v>
      </c>
      <c r="L127" s="116"/>
      <c r="M127" s="121"/>
      <c r="P127" s="122">
        <f>P128</f>
        <v>0</v>
      </c>
      <c r="R127" s="122">
        <f>R128</f>
        <v>0</v>
      </c>
      <c r="T127" s="123">
        <f>T128</f>
        <v>0</v>
      </c>
      <c r="AR127" s="117" t="s">
        <v>150</v>
      </c>
      <c r="AT127" s="124" t="s">
        <v>75</v>
      </c>
      <c r="AU127" s="124" t="s">
        <v>84</v>
      </c>
      <c r="AY127" s="117" t="s">
        <v>129</v>
      </c>
      <c r="BK127" s="125">
        <f>BK128</f>
        <v>0</v>
      </c>
    </row>
    <row r="128" spans="2:65" s="1" customFormat="1" ht="16.5" customHeight="1">
      <c r="B128" s="126"/>
      <c r="C128" s="127" t="s">
        <v>86</v>
      </c>
      <c r="D128" s="127" t="s">
        <v>130</v>
      </c>
      <c r="E128" s="128" t="s">
        <v>656</v>
      </c>
      <c r="F128" s="129" t="s">
        <v>655</v>
      </c>
      <c r="G128" s="130" t="s">
        <v>657</v>
      </c>
      <c r="H128" s="131">
        <v>3</v>
      </c>
      <c r="I128" s="132"/>
      <c r="J128" s="133">
        <f>ROUND(I128*H128,2)</f>
        <v>0</v>
      </c>
      <c r="K128" s="134"/>
      <c r="L128" s="31"/>
      <c r="M128" s="135" t="s">
        <v>1</v>
      </c>
      <c r="N128" s="136" t="s">
        <v>41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652</v>
      </c>
      <c r="AT128" s="139" t="s">
        <v>130</v>
      </c>
      <c r="AU128" s="139" t="s">
        <v>86</v>
      </c>
      <c r="AY128" s="16" t="s">
        <v>129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6" t="s">
        <v>84</v>
      </c>
      <c r="BK128" s="140">
        <f>ROUND(I128*H128,2)</f>
        <v>0</v>
      </c>
      <c r="BL128" s="16" t="s">
        <v>652</v>
      </c>
      <c r="BM128" s="139" t="s">
        <v>658</v>
      </c>
    </row>
    <row r="129" spans="2:65" s="10" customFormat="1" ht="22.9" customHeight="1">
      <c r="B129" s="116"/>
      <c r="D129" s="117" t="s">
        <v>75</v>
      </c>
      <c r="E129" s="172" t="s">
        <v>659</v>
      </c>
      <c r="F129" s="172" t="s">
        <v>660</v>
      </c>
      <c r="I129" s="119"/>
      <c r="J129" s="173">
        <f>BK129</f>
        <v>0</v>
      </c>
      <c r="L129" s="116"/>
      <c r="M129" s="121"/>
      <c r="P129" s="122">
        <f>P130</f>
        <v>0</v>
      </c>
      <c r="R129" s="122">
        <f>R130</f>
        <v>0</v>
      </c>
      <c r="T129" s="123">
        <f>T130</f>
        <v>0</v>
      </c>
      <c r="AR129" s="117" t="s">
        <v>150</v>
      </c>
      <c r="AT129" s="124" t="s">
        <v>75</v>
      </c>
      <c r="AU129" s="124" t="s">
        <v>84</v>
      </c>
      <c r="AY129" s="117" t="s">
        <v>129</v>
      </c>
      <c r="BK129" s="125">
        <f>BK130</f>
        <v>0</v>
      </c>
    </row>
    <row r="130" spans="2:65" s="1" customFormat="1" ht="21.75" customHeight="1">
      <c r="B130" s="126"/>
      <c r="C130" s="127" t="s">
        <v>127</v>
      </c>
      <c r="D130" s="127" t="s">
        <v>130</v>
      </c>
      <c r="E130" s="128" t="s">
        <v>661</v>
      </c>
      <c r="F130" s="129" t="s">
        <v>662</v>
      </c>
      <c r="G130" s="130" t="s">
        <v>651</v>
      </c>
      <c r="H130" s="131">
        <v>1</v>
      </c>
      <c r="I130" s="132"/>
      <c r="J130" s="133">
        <f>ROUND(I130*H130,2)</f>
        <v>0</v>
      </c>
      <c r="K130" s="134"/>
      <c r="L130" s="31"/>
      <c r="M130" s="135" t="s">
        <v>1</v>
      </c>
      <c r="N130" s="136" t="s">
        <v>41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652</v>
      </c>
      <c r="AT130" s="139" t="s">
        <v>130</v>
      </c>
      <c r="AU130" s="139" t="s">
        <v>86</v>
      </c>
      <c r="AY130" s="16" t="s">
        <v>129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6" t="s">
        <v>84</v>
      </c>
      <c r="BK130" s="140">
        <f>ROUND(I130*H130,2)</f>
        <v>0</v>
      </c>
      <c r="BL130" s="16" t="s">
        <v>652</v>
      </c>
      <c r="BM130" s="139" t="s">
        <v>663</v>
      </c>
    </row>
    <row r="131" spans="2:65" s="10" customFormat="1" ht="22.9" customHeight="1">
      <c r="B131" s="116"/>
      <c r="D131" s="117" t="s">
        <v>75</v>
      </c>
      <c r="E131" s="172" t="s">
        <v>664</v>
      </c>
      <c r="F131" s="172" t="s">
        <v>665</v>
      </c>
      <c r="I131" s="119"/>
      <c r="J131" s="173">
        <f>BK131</f>
        <v>0</v>
      </c>
      <c r="L131" s="116"/>
      <c r="M131" s="121"/>
      <c r="P131" s="122">
        <f>SUM(P132:P134)</f>
        <v>0</v>
      </c>
      <c r="R131" s="122">
        <f>SUM(R132:R134)</f>
        <v>0</v>
      </c>
      <c r="T131" s="123">
        <f>SUM(T132:T134)</f>
        <v>0</v>
      </c>
      <c r="AR131" s="117" t="s">
        <v>150</v>
      </c>
      <c r="AT131" s="124" t="s">
        <v>75</v>
      </c>
      <c r="AU131" s="124" t="s">
        <v>84</v>
      </c>
      <c r="AY131" s="117" t="s">
        <v>129</v>
      </c>
      <c r="BK131" s="125">
        <f>SUM(BK132:BK134)</f>
        <v>0</v>
      </c>
    </row>
    <row r="132" spans="2:65" s="1" customFormat="1" ht="16.5" customHeight="1">
      <c r="B132" s="126"/>
      <c r="C132" s="127" t="s">
        <v>134</v>
      </c>
      <c r="D132" s="127" t="s">
        <v>130</v>
      </c>
      <c r="E132" s="128" t="s">
        <v>666</v>
      </c>
      <c r="F132" s="129" t="s">
        <v>667</v>
      </c>
      <c r="G132" s="130" t="s">
        <v>651</v>
      </c>
      <c r="H132" s="131">
        <v>1</v>
      </c>
      <c r="I132" s="132"/>
      <c r="J132" s="133">
        <f>ROUND(I132*H132,2)</f>
        <v>0</v>
      </c>
      <c r="K132" s="134"/>
      <c r="L132" s="31"/>
      <c r="M132" s="135" t="s">
        <v>1</v>
      </c>
      <c r="N132" s="136" t="s">
        <v>41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652</v>
      </c>
      <c r="AT132" s="139" t="s">
        <v>130</v>
      </c>
      <c r="AU132" s="139" t="s">
        <v>86</v>
      </c>
      <c r="AY132" s="16" t="s">
        <v>129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6" t="s">
        <v>84</v>
      </c>
      <c r="BK132" s="140">
        <f>ROUND(I132*H132,2)</f>
        <v>0</v>
      </c>
      <c r="BL132" s="16" t="s">
        <v>652</v>
      </c>
      <c r="BM132" s="139" t="s">
        <v>668</v>
      </c>
    </row>
    <row r="133" spans="2:65" s="1" customFormat="1" ht="16.5" customHeight="1">
      <c r="B133" s="126"/>
      <c r="C133" s="127" t="s">
        <v>150</v>
      </c>
      <c r="D133" s="127" t="s">
        <v>130</v>
      </c>
      <c r="E133" s="128" t="s">
        <v>669</v>
      </c>
      <c r="F133" s="129" t="s">
        <v>670</v>
      </c>
      <c r="G133" s="130" t="s">
        <v>651</v>
      </c>
      <c r="H133" s="131">
        <v>1</v>
      </c>
      <c r="I133" s="132"/>
      <c r="J133" s="133">
        <f>ROUND(I133*H133,2)</f>
        <v>0</v>
      </c>
      <c r="K133" s="134"/>
      <c r="L133" s="31"/>
      <c r="M133" s="135" t="s">
        <v>1</v>
      </c>
      <c r="N133" s="136" t="s">
        <v>41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652</v>
      </c>
      <c r="AT133" s="139" t="s">
        <v>130</v>
      </c>
      <c r="AU133" s="139" t="s">
        <v>86</v>
      </c>
      <c r="AY133" s="16" t="s">
        <v>129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6" t="s">
        <v>84</v>
      </c>
      <c r="BK133" s="140">
        <f>ROUND(I133*H133,2)</f>
        <v>0</v>
      </c>
      <c r="BL133" s="16" t="s">
        <v>652</v>
      </c>
      <c r="BM133" s="139" t="s">
        <v>671</v>
      </c>
    </row>
    <row r="134" spans="2:65" s="1" customFormat="1" ht="16.5" customHeight="1">
      <c r="B134" s="126"/>
      <c r="C134" s="127" t="s">
        <v>146</v>
      </c>
      <c r="D134" s="127" t="s">
        <v>130</v>
      </c>
      <c r="E134" s="128" t="s">
        <v>672</v>
      </c>
      <c r="F134" s="129" t="s">
        <v>673</v>
      </c>
      <c r="G134" s="130" t="s">
        <v>651</v>
      </c>
      <c r="H134" s="131">
        <v>1</v>
      </c>
      <c r="I134" s="132"/>
      <c r="J134" s="133">
        <f>ROUND(I134*H134,2)</f>
        <v>0</v>
      </c>
      <c r="K134" s="134"/>
      <c r="L134" s="31"/>
      <c r="M134" s="135" t="s">
        <v>1</v>
      </c>
      <c r="N134" s="136" t="s">
        <v>41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652</v>
      </c>
      <c r="AT134" s="139" t="s">
        <v>130</v>
      </c>
      <c r="AU134" s="139" t="s">
        <v>86</v>
      </c>
      <c r="AY134" s="16" t="s">
        <v>129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6" t="s">
        <v>84</v>
      </c>
      <c r="BK134" s="140">
        <f>ROUND(I134*H134,2)</f>
        <v>0</v>
      </c>
      <c r="BL134" s="16" t="s">
        <v>652</v>
      </c>
      <c r="BM134" s="139" t="s">
        <v>674</v>
      </c>
    </row>
    <row r="135" spans="2:65" s="10" customFormat="1" ht="22.9" customHeight="1">
      <c r="B135" s="116"/>
      <c r="D135" s="117" t="s">
        <v>75</v>
      </c>
      <c r="E135" s="172" t="s">
        <v>675</v>
      </c>
      <c r="F135" s="172" t="s">
        <v>676</v>
      </c>
      <c r="I135" s="119"/>
      <c r="J135" s="173">
        <f>BK135</f>
        <v>0</v>
      </c>
      <c r="L135" s="116"/>
      <c r="M135" s="121"/>
      <c r="P135" s="122">
        <f>P136</f>
        <v>0</v>
      </c>
      <c r="R135" s="122">
        <f>R136</f>
        <v>0</v>
      </c>
      <c r="T135" s="123">
        <f>T136</f>
        <v>0</v>
      </c>
      <c r="AR135" s="117" t="s">
        <v>150</v>
      </c>
      <c r="AT135" s="124" t="s">
        <v>75</v>
      </c>
      <c r="AU135" s="124" t="s">
        <v>84</v>
      </c>
      <c r="AY135" s="117" t="s">
        <v>129</v>
      </c>
      <c r="BK135" s="125">
        <f>BK136</f>
        <v>0</v>
      </c>
    </row>
    <row r="136" spans="2:65" s="1" customFormat="1" ht="16.5" customHeight="1">
      <c r="B136" s="126"/>
      <c r="C136" s="127" t="s">
        <v>162</v>
      </c>
      <c r="D136" s="127" t="s">
        <v>130</v>
      </c>
      <c r="E136" s="128" t="s">
        <v>677</v>
      </c>
      <c r="F136" s="129" t="s">
        <v>676</v>
      </c>
      <c r="G136" s="130" t="s">
        <v>651</v>
      </c>
      <c r="H136" s="131">
        <v>1</v>
      </c>
      <c r="I136" s="132"/>
      <c r="J136" s="133">
        <f>ROUND(I136*H136,2)</f>
        <v>0</v>
      </c>
      <c r="K136" s="134"/>
      <c r="L136" s="31"/>
      <c r="M136" s="135" t="s">
        <v>1</v>
      </c>
      <c r="N136" s="136" t="s">
        <v>41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652</v>
      </c>
      <c r="AT136" s="139" t="s">
        <v>130</v>
      </c>
      <c r="AU136" s="139" t="s">
        <v>86</v>
      </c>
      <c r="AY136" s="16" t="s">
        <v>129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6" t="s">
        <v>84</v>
      </c>
      <c r="BK136" s="140">
        <f>ROUND(I136*H136,2)</f>
        <v>0</v>
      </c>
      <c r="BL136" s="16" t="s">
        <v>652</v>
      </c>
      <c r="BM136" s="139" t="s">
        <v>678</v>
      </c>
    </row>
    <row r="137" spans="2:65" s="10" customFormat="1" ht="22.9" customHeight="1">
      <c r="B137" s="116"/>
      <c r="D137" s="117" t="s">
        <v>75</v>
      </c>
      <c r="E137" s="172" t="s">
        <v>679</v>
      </c>
      <c r="F137" s="172" t="s">
        <v>680</v>
      </c>
      <c r="I137" s="119"/>
      <c r="J137" s="173">
        <f>BK137</f>
        <v>0</v>
      </c>
      <c r="L137" s="116"/>
      <c r="M137" s="121"/>
      <c r="P137" s="122">
        <f>P138</f>
        <v>0</v>
      </c>
      <c r="R137" s="122">
        <f>R138</f>
        <v>0</v>
      </c>
      <c r="T137" s="123">
        <f>T138</f>
        <v>0</v>
      </c>
      <c r="AR137" s="117" t="s">
        <v>150</v>
      </c>
      <c r="AT137" s="124" t="s">
        <v>75</v>
      </c>
      <c r="AU137" s="124" t="s">
        <v>84</v>
      </c>
      <c r="AY137" s="117" t="s">
        <v>129</v>
      </c>
      <c r="BK137" s="125">
        <f>BK138</f>
        <v>0</v>
      </c>
    </row>
    <row r="138" spans="2:65" s="1" customFormat="1" ht="16.5" customHeight="1">
      <c r="B138" s="126"/>
      <c r="C138" s="127" t="s">
        <v>149</v>
      </c>
      <c r="D138" s="127" t="s">
        <v>130</v>
      </c>
      <c r="E138" s="128" t="s">
        <v>681</v>
      </c>
      <c r="F138" s="129" t="s">
        <v>680</v>
      </c>
      <c r="G138" s="130" t="s">
        <v>651</v>
      </c>
      <c r="H138" s="131">
        <v>1</v>
      </c>
      <c r="I138" s="132"/>
      <c r="J138" s="133">
        <f>ROUND(I138*H138,2)</f>
        <v>0</v>
      </c>
      <c r="K138" s="134"/>
      <c r="L138" s="31"/>
      <c r="M138" s="163" t="s">
        <v>1</v>
      </c>
      <c r="N138" s="164" t="s">
        <v>41</v>
      </c>
      <c r="O138" s="165"/>
      <c r="P138" s="166">
        <f>O138*H138</f>
        <v>0</v>
      </c>
      <c r="Q138" s="166">
        <v>0</v>
      </c>
      <c r="R138" s="166">
        <f>Q138*H138</f>
        <v>0</v>
      </c>
      <c r="S138" s="166">
        <v>0</v>
      </c>
      <c r="T138" s="167">
        <f>S138*H138</f>
        <v>0</v>
      </c>
      <c r="AR138" s="139" t="s">
        <v>652</v>
      </c>
      <c r="AT138" s="139" t="s">
        <v>130</v>
      </c>
      <c r="AU138" s="139" t="s">
        <v>86</v>
      </c>
      <c r="AY138" s="16" t="s">
        <v>129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6" t="s">
        <v>84</v>
      </c>
      <c r="BK138" s="140">
        <f>ROUND(I138*H138,2)</f>
        <v>0</v>
      </c>
      <c r="BL138" s="16" t="s">
        <v>652</v>
      </c>
      <c r="BM138" s="139" t="s">
        <v>682</v>
      </c>
    </row>
    <row r="139" spans="2:65" s="1" customFormat="1" ht="6.95" customHeight="1"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31"/>
    </row>
  </sheetData>
  <autoFilter ref="C122:K138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466A3F73742A45A8E12D577FFF4309" ma:contentTypeVersion="17" ma:contentTypeDescription="Vytvoří nový dokument" ma:contentTypeScope="" ma:versionID="d8e5c9e24b336971f04616a18cbf6c7e">
  <xsd:schema xmlns:xsd="http://www.w3.org/2001/XMLSchema" xmlns:xs="http://www.w3.org/2001/XMLSchema" xmlns:p="http://schemas.microsoft.com/office/2006/metadata/properties" xmlns:ns2="eb317de5-bce4-455d-ba17-60a4f03bb897" xmlns:ns3="3f754fe3-9a57-4008-ad62-d2a449738112" targetNamespace="http://schemas.microsoft.com/office/2006/metadata/properties" ma:root="true" ma:fieldsID="37153f95b8ae7cf8b9951a64f3047e7b" ns2:_="" ns3:_="">
    <xsd:import namespace="eb317de5-bce4-455d-ba17-60a4f03bb897"/>
    <xsd:import namespace="3f754fe3-9a57-4008-ad62-d2a4497381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17de5-bce4-455d-ba17-60a4f03bb8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ece123f9-b2b9-42ba-bd6a-3dd4059bae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54fe3-9a57-4008-ad62-d2a44973811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c17894a-eba2-488c-8baf-30e11d366457}" ma:internalName="TaxCatchAll" ma:showField="CatchAllData" ma:web="3f754fe3-9a57-4008-ad62-d2a4497381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70A96D-5501-4AEC-9298-27150B82DF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F75B2C-CC4E-4041-8A1A-DC4CB6B0FF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17de5-bce4-455d-ba17-60a4f03bb897"/>
    <ds:schemaRef ds:uri="3f754fe3-9a57-4008-ad62-d2a449738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Ústřední topení</vt:lpstr>
      <vt:lpstr>02 - Zdravotechnické inst...</vt:lpstr>
      <vt:lpstr>03 - VRNY</vt:lpstr>
      <vt:lpstr>'01 - Ústřední topení'!Názvy_tisku</vt:lpstr>
      <vt:lpstr>'02 - Zdravotechnické inst...'!Názvy_tisku</vt:lpstr>
      <vt:lpstr>'03 - VRNY'!Názvy_tisku</vt:lpstr>
      <vt:lpstr>'Rekapitulace stavby'!Názvy_tisku</vt:lpstr>
      <vt:lpstr>'01 - Ústřední topení'!Oblast_tisku</vt:lpstr>
      <vt:lpstr>'02 - Zdravotechnické inst...'!Oblast_tisku</vt:lpstr>
      <vt:lpstr>'03 - VRNY'!Oblast_tisku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PC-HLJ\hlavica</dc:creator>
  <cp:lastModifiedBy>Jan Hladiš</cp:lastModifiedBy>
  <dcterms:created xsi:type="dcterms:W3CDTF">2023-07-19T12:46:54Z</dcterms:created>
  <dcterms:modified xsi:type="dcterms:W3CDTF">2023-07-19T14:11:06Z</dcterms:modified>
</cp:coreProperties>
</file>