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/>
  <mc:AlternateContent xmlns:mc="http://schemas.openxmlformats.org/markup-compatibility/2006">
    <mc:Choice Requires="x15">
      <x15ac:absPath xmlns:x15ac="http://schemas.microsoft.com/office/spreadsheetml/2010/11/ac" url="S:\03_VEŘEJNÉ ZAKÁZKY\VZMR limit 2\2024\VZMR_2024_16_Chodník ke Kauflandu\02_Zadávací dokumentace\"/>
    </mc:Choice>
  </mc:AlternateContent>
  <xr:revisionPtr revIDLastSave="0" documentId="13_ncr:1_{FBA8EBE1-B83B-41AE-A787-898D79DF09ED}" xr6:coauthVersionLast="36" xr6:coauthVersionMax="36" xr10:uidLastSave="{00000000-0000-0000-0000-000000000000}"/>
  <bookViews>
    <workbookView xWindow="0" yWindow="0" windowWidth="17490" windowHeight="9240" xr2:uid="{00000000-000D-0000-FFFF-FFFF00000000}"/>
  </bookViews>
  <sheets>
    <sheet name="Rekapitulace stavby" sheetId="1" r:id="rId1"/>
    <sheet name="KM - Město Kroměříž - cho..." sheetId="2" r:id="rId2"/>
    <sheet name="Seznam figur" sheetId="3" r:id="rId3"/>
  </sheets>
  <definedNames>
    <definedName name="_xlnm._FilterDatabase" localSheetId="1" hidden="1">'KM - Město Kroměříž - cho...'!$C$125:$K$456</definedName>
    <definedName name="_xlnm.Print_Titles" localSheetId="1">'KM - Město Kroměříž - cho...'!$125:$125</definedName>
    <definedName name="_xlnm.Print_Titles" localSheetId="0">'Rekapitulace stavby'!$92:$92</definedName>
    <definedName name="_xlnm.Print_Titles" localSheetId="2">'Seznam figur'!$9:$9</definedName>
    <definedName name="_xlnm.Print_Area" localSheetId="1">'KM - Město Kroměříž - cho...'!$C$4:$J$76,'KM - Město Kroměříž - cho...'!$C$82:$J$109,'KM - Město Kroměříž - cho...'!$C$115:$K$456</definedName>
    <definedName name="_xlnm.Print_Area" localSheetId="0">'Rekapitulace stavby'!$D$4:$AO$76,'Rekapitulace stavby'!$C$82:$AQ$96</definedName>
    <definedName name="_xlnm.Print_Area" localSheetId="2">'Seznam figur'!$C$4:$G$31</definedName>
  </definedNames>
  <calcPr calcId="191029"/>
</workbook>
</file>

<file path=xl/calcChain.xml><?xml version="1.0" encoding="utf-8"?>
<calcChain xmlns="http://schemas.openxmlformats.org/spreadsheetml/2006/main">
  <c r="D7" i="3" l="1"/>
  <c r="J35" i="2"/>
  <c r="J34" i="2"/>
  <c r="AY95" i="1" s="1"/>
  <c r="J33" i="2"/>
  <c r="AX95" i="1"/>
  <c r="BI454" i="2"/>
  <c r="BH454" i="2"/>
  <c r="BG454" i="2"/>
  <c r="BF454" i="2"/>
  <c r="T454" i="2"/>
  <c r="R454" i="2"/>
  <c r="P454" i="2"/>
  <c r="BI450" i="2"/>
  <c r="BH450" i="2"/>
  <c r="BG450" i="2"/>
  <c r="BF450" i="2"/>
  <c r="T450" i="2"/>
  <c r="R450" i="2"/>
  <c r="P450" i="2"/>
  <c r="BI446" i="2"/>
  <c r="BH446" i="2"/>
  <c r="BG446" i="2"/>
  <c r="BF446" i="2"/>
  <c r="T446" i="2"/>
  <c r="R446" i="2"/>
  <c r="P446" i="2"/>
  <c r="BI442" i="2"/>
  <c r="BH442" i="2"/>
  <c r="BG442" i="2"/>
  <c r="BF442" i="2"/>
  <c r="T442" i="2"/>
  <c r="R442" i="2"/>
  <c r="P442" i="2"/>
  <c r="BI438" i="2"/>
  <c r="BH438" i="2"/>
  <c r="BG438" i="2"/>
  <c r="BF438" i="2"/>
  <c r="T438" i="2"/>
  <c r="R438" i="2"/>
  <c r="P438" i="2"/>
  <c r="BI434" i="2"/>
  <c r="BH434" i="2"/>
  <c r="BG434" i="2"/>
  <c r="BF434" i="2"/>
  <c r="T434" i="2"/>
  <c r="R434" i="2"/>
  <c r="P434" i="2"/>
  <c r="BI430" i="2"/>
  <c r="BH430" i="2"/>
  <c r="BG430" i="2"/>
  <c r="BF430" i="2"/>
  <c r="T430" i="2"/>
  <c r="R430" i="2"/>
  <c r="P430" i="2"/>
  <c r="BI425" i="2"/>
  <c r="BH425" i="2"/>
  <c r="BG425" i="2"/>
  <c r="BF425" i="2"/>
  <c r="T425" i="2"/>
  <c r="R425" i="2"/>
  <c r="P425" i="2"/>
  <c r="BI422" i="2"/>
  <c r="BH422" i="2"/>
  <c r="BG422" i="2"/>
  <c r="BF422" i="2"/>
  <c r="T422" i="2"/>
  <c r="R422" i="2"/>
  <c r="P422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2" i="2"/>
  <c r="BH412" i="2"/>
  <c r="BG412" i="2"/>
  <c r="BF412" i="2"/>
  <c r="T412" i="2"/>
  <c r="R412" i="2"/>
  <c r="P412" i="2"/>
  <c r="BI408" i="2"/>
  <c r="BH408" i="2"/>
  <c r="BG408" i="2"/>
  <c r="BF408" i="2"/>
  <c r="T408" i="2"/>
  <c r="R408" i="2"/>
  <c r="P408" i="2"/>
  <c r="BI403" i="2"/>
  <c r="BH403" i="2"/>
  <c r="BG403" i="2"/>
  <c r="BF403" i="2"/>
  <c r="T403" i="2"/>
  <c r="T402" i="2"/>
  <c r="R403" i="2"/>
  <c r="R402" i="2"/>
  <c r="P403" i="2"/>
  <c r="P402" i="2" s="1"/>
  <c r="BI398" i="2"/>
  <c r="BH398" i="2"/>
  <c r="BG398" i="2"/>
  <c r="BF398" i="2"/>
  <c r="T398" i="2"/>
  <c r="R398" i="2"/>
  <c r="P398" i="2"/>
  <c r="BI392" i="2"/>
  <c r="BH392" i="2"/>
  <c r="BG392" i="2"/>
  <c r="BF392" i="2"/>
  <c r="T392" i="2"/>
  <c r="R392" i="2"/>
  <c r="P392" i="2"/>
  <c r="BI385" i="2"/>
  <c r="BH385" i="2"/>
  <c r="BG385" i="2"/>
  <c r="BF385" i="2"/>
  <c r="T385" i="2"/>
  <c r="R385" i="2"/>
  <c r="P385" i="2"/>
  <c r="BI374" i="2"/>
  <c r="BH374" i="2"/>
  <c r="BG374" i="2"/>
  <c r="BF374" i="2"/>
  <c r="T374" i="2"/>
  <c r="R374" i="2"/>
  <c r="P374" i="2"/>
  <c r="BI363" i="2"/>
  <c r="BH363" i="2"/>
  <c r="BG363" i="2"/>
  <c r="BF363" i="2"/>
  <c r="T363" i="2"/>
  <c r="R363" i="2"/>
  <c r="P363" i="2"/>
  <c r="BI358" i="2"/>
  <c r="BH358" i="2"/>
  <c r="BG358" i="2"/>
  <c r="BF358" i="2"/>
  <c r="T358" i="2"/>
  <c r="R358" i="2"/>
  <c r="P358" i="2"/>
  <c r="BI354" i="2"/>
  <c r="BH354" i="2"/>
  <c r="BG354" i="2"/>
  <c r="BF354" i="2"/>
  <c r="T354" i="2"/>
  <c r="R354" i="2"/>
  <c r="P354" i="2"/>
  <c r="BI351" i="2"/>
  <c r="BH351" i="2"/>
  <c r="BG351" i="2"/>
  <c r="BF351" i="2"/>
  <c r="T351" i="2"/>
  <c r="R351" i="2"/>
  <c r="P351" i="2"/>
  <c r="BI347" i="2"/>
  <c r="BH347" i="2"/>
  <c r="BG347" i="2"/>
  <c r="BF347" i="2"/>
  <c r="T347" i="2"/>
  <c r="R347" i="2"/>
  <c r="P347" i="2"/>
  <c r="BI344" i="2"/>
  <c r="BH344" i="2"/>
  <c r="BG344" i="2"/>
  <c r="BF344" i="2"/>
  <c r="T344" i="2"/>
  <c r="R344" i="2"/>
  <c r="P344" i="2"/>
  <c r="BI341" i="2"/>
  <c r="BH341" i="2"/>
  <c r="BG341" i="2"/>
  <c r="BF341" i="2"/>
  <c r="T341" i="2"/>
  <c r="R341" i="2"/>
  <c r="P341" i="2"/>
  <c r="BI338" i="2"/>
  <c r="BH338" i="2"/>
  <c r="BG338" i="2"/>
  <c r="BF338" i="2"/>
  <c r="T338" i="2"/>
  <c r="R338" i="2"/>
  <c r="P338" i="2"/>
  <c r="BI335" i="2"/>
  <c r="BH335" i="2"/>
  <c r="BG335" i="2"/>
  <c r="BF335" i="2"/>
  <c r="T335" i="2"/>
  <c r="R335" i="2"/>
  <c r="P335" i="2"/>
  <c r="BI332" i="2"/>
  <c r="BH332" i="2"/>
  <c r="BG332" i="2"/>
  <c r="BF332" i="2"/>
  <c r="T332" i="2"/>
  <c r="R332" i="2"/>
  <c r="P332" i="2"/>
  <c r="BI329" i="2"/>
  <c r="BH329" i="2"/>
  <c r="BG329" i="2"/>
  <c r="BF329" i="2"/>
  <c r="T329" i="2"/>
  <c r="R329" i="2"/>
  <c r="P329" i="2"/>
  <c r="BI326" i="2"/>
  <c r="BH326" i="2"/>
  <c r="BG326" i="2"/>
  <c r="BF326" i="2"/>
  <c r="T326" i="2"/>
  <c r="R326" i="2"/>
  <c r="P326" i="2"/>
  <c r="BI323" i="2"/>
  <c r="BH323" i="2"/>
  <c r="BG323" i="2"/>
  <c r="BF323" i="2"/>
  <c r="T323" i="2"/>
  <c r="R323" i="2"/>
  <c r="P323" i="2"/>
  <c r="BI316" i="2"/>
  <c r="BH316" i="2"/>
  <c r="BG316" i="2"/>
  <c r="BF316" i="2"/>
  <c r="T316" i="2"/>
  <c r="R316" i="2"/>
  <c r="P316" i="2"/>
  <c r="BI312" i="2"/>
  <c r="BH312" i="2"/>
  <c r="BG312" i="2"/>
  <c r="BF312" i="2"/>
  <c r="T312" i="2"/>
  <c r="R312" i="2"/>
  <c r="P312" i="2"/>
  <c r="BI308" i="2"/>
  <c r="BH308" i="2"/>
  <c r="BG308" i="2"/>
  <c r="BF308" i="2"/>
  <c r="T308" i="2"/>
  <c r="R308" i="2"/>
  <c r="P308" i="2"/>
  <c r="BI304" i="2"/>
  <c r="BH304" i="2"/>
  <c r="BG304" i="2"/>
  <c r="BF304" i="2"/>
  <c r="T304" i="2"/>
  <c r="R304" i="2"/>
  <c r="P304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91" i="2"/>
  <c r="BH291" i="2"/>
  <c r="BG291" i="2"/>
  <c r="BF291" i="2"/>
  <c r="T291" i="2"/>
  <c r="R291" i="2"/>
  <c r="P291" i="2"/>
  <c r="BI287" i="2"/>
  <c r="BH287" i="2"/>
  <c r="BG287" i="2"/>
  <c r="BF287" i="2"/>
  <c r="T287" i="2"/>
  <c r="R287" i="2"/>
  <c r="P287" i="2"/>
  <c r="BI284" i="2"/>
  <c r="BH284" i="2"/>
  <c r="BG284" i="2"/>
  <c r="BF284" i="2"/>
  <c r="T284" i="2"/>
  <c r="R284" i="2"/>
  <c r="P284" i="2"/>
  <c r="BI281" i="2"/>
  <c r="BH281" i="2"/>
  <c r="BG281" i="2"/>
  <c r="BF281" i="2"/>
  <c r="T281" i="2"/>
  <c r="R281" i="2"/>
  <c r="P281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6" i="2"/>
  <c r="BH266" i="2"/>
  <c r="BG266" i="2"/>
  <c r="BF266" i="2"/>
  <c r="T266" i="2"/>
  <c r="R266" i="2"/>
  <c r="P266" i="2"/>
  <c r="BI262" i="2"/>
  <c r="BH262" i="2"/>
  <c r="BG262" i="2"/>
  <c r="BF262" i="2"/>
  <c r="T262" i="2"/>
  <c r="R262" i="2"/>
  <c r="P262" i="2"/>
  <c r="BI258" i="2"/>
  <c r="BH258" i="2"/>
  <c r="BG258" i="2"/>
  <c r="BF258" i="2"/>
  <c r="T258" i="2"/>
  <c r="R258" i="2"/>
  <c r="P258" i="2"/>
  <c r="BI255" i="2"/>
  <c r="BH255" i="2"/>
  <c r="BG255" i="2"/>
  <c r="BF255" i="2"/>
  <c r="T255" i="2"/>
  <c r="R255" i="2"/>
  <c r="P255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38" i="2"/>
  <c r="BH238" i="2"/>
  <c r="BG238" i="2"/>
  <c r="BF238" i="2"/>
  <c r="T238" i="2"/>
  <c r="T237" i="2" s="1"/>
  <c r="R238" i="2"/>
  <c r="R237" i="2"/>
  <c r="P238" i="2"/>
  <c r="P237" i="2" s="1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6" i="2"/>
  <c r="BH226" i="2"/>
  <c r="BG226" i="2"/>
  <c r="BF226" i="2"/>
  <c r="T226" i="2"/>
  <c r="R226" i="2"/>
  <c r="P226" i="2"/>
  <c r="BI221" i="2"/>
  <c r="BH221" i="2"/>
  <c r="BG221" i="2"/>
  <c r="BF221" i="2"/>
  <c r="T221" i="2"/>
  <c r="R221" i="2"/>
  <c r="P221" i="2"/>
  <c r="BI218" i="2"/>
  <c r="BH218" i="2"/>
  <c r="BG218" i="2"/>
  <c r="BF218" i="2"/>
  <c r="T218" i="2"/>
  <c r="R218" i="2"/>
  <c r="P218" i="2"/>
  <c r="BI214" i="2"/>
  <c r="BH214" i="2"/>
  <c r="BG214" i="2"/>
  <c r="BF214" i="2"/>
  <c r="T214" i="2"/>
  <c r="R214" i="2"/>
  <c r="P214" i="2"/>
  <c r="BI210" i="2"/>
  <c r="BH210" i="2"/>
  <c r="BG210" i="2"/>
  <c r="BF210" i="2"/>
  <c r="T210" i="2"/>
  <c r="R210" i="2"/>
  <c r="P210" i="2"/>
  <c r="BI206" i="2"/>
  <c r="BH206" i="2"/>
  <c r="BG206" i="2"/>
  <c r="BF206" i="2"/>
  <c r="T206" i="2"/>
  <c r="R206" i="2"/>
  <c r="P206" i="2"/>
  <c r="BI203" i="2"/>
  <c r="BH203" i="2"/>
  <c r="BG203" i="2"/>
  <c r="BF203" i="2"/>
  <c r="T203" i="2"/>
  <c r="R203" i="2"/>
  <c r="P203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3" i="2"/>
  <c r="BH193" i="2"/>
  <c r="BG193" i="2"/>
  <c r="BF193" i="2"/>
  <c r="T193" i="2"/>
  <c r="R193" i="2"/>
  <c r="P193" i="2"/>
  <c r="BI189" i="2"/>
  <c r="BH189" i="2"/>
  <c r="BG189" i="2"/>
  <c r="BF189" i="2"/>
  <c r="T189" i="2"/>
  <c r="R189" i="2"/>
  <c r="P189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78" i="2"/>
  <c r="BH178" i="2"/>
  <c r="BG178" i="2"/>
  <c r="BF178" i="2"/>
  <c r="T178" i="2"/>
  <c r="R178" i="2"/>
  <c r="P178" i="2"/>
  <c r="BI174" i="2"/>
  <c r="BH174" i="2"/>
  <c r="BG174" i="2"/>
  <c r="BF174" i="2"/>
  <c r="T174" i="2"/>
  <c r="R174" i="2"/>
  <c r="P174" i="2"/>
  <c r="BI170" i="2"/>
  <c r="BH170" i="2"/>
  <c r="BG170" i="2"/>
  <c r="BF170" i="2"/>
  <c r="T170" i="2"/>
  <c r="R170" i="2"/>
  <c r="P170" i="2"/>
  <c r="BI163" i="2"/>
  <c r="BH163" i="2"/>
  <c r="BG163" i="2"/>
  <c r="BF163" i="2"/>
  <c r="T163" i="2"/>
  <c r="R163" i="2"/>
  <c r="P163" i="2"/>
  <c r="BI159" i="2"/>
  <c r="BH159" i="2"/>
  <c r="BG159" i="2"/>
  <c r="BF159" i="2"/>
  <c r="T159" i="2"/>
  <c r="R159" i="2"/>
  <c r="P159" i="2"/>
  <c r="BI155" i="2"/>
  <c r="BH155" i="2"/>
  <c r="BG155" i="2"/>
  <c r="BF155" i="2"/>
  <c r="T155" i="2"/>
  <c r="R155" i="2"/>
  <c r="P155" i="2"/>
  <c r="BI151" i="2"/>
  <c r="BH151" i="2"/>
  <c r="BG151" i="2"/>
  <c r="BF151" i="2"/>
  <c r="T151" i="2"/>
  <c r="R151" i="2"/>
  <c r="P151" i="2"/>
  <c r="BI145" i="2"/>
  <c r="BH145" i="2"/>
  <c r="BG145" i="2"/>
  <c r="BF145" i="2"/>
  <c r="T145" i="2"/>
  <c r="R145" i="2"/>
  <c r="P145" i="2"/>
  <c r="BI141" i="2"/>
  <c r="BH141" i="2"/>
  <c r="BG141" i="2"/>
  <c r="BF141" i="2"/>
  <c r="T141" i="2"/>
  <c r="R141" i="2"/>
  <c r="P141" i="2"/>
  <c r="BI137" i="2"/>
  <c r="BH137" i="2"/>
  <c r="F34" i="2" s="1"/>
  <c r="BG137" i="2"/>
  <c r="BF137" i="2"/>
  <c r="T137" i="2"/>
  <c r="R137" i="2"/>
  <c r="P137" i="2"/>
  <c r="BI133" i="2"/>
  <c r="BH133" i="2"/>
  <c r="BG133" i="2"/>
  <c r="BF133" i="2"/>
  <c r="T133" i="2"/>
  <c r="R133" i="2"/>
  <c r="P133" i="2"/>
  <c r="BI129" i="2"/>
  <c r="BH129" i="2"/>
  <c r="BG129" i="2"/>
  <c r="BF129" i="2"/>
  <c r="J32" i="2" s="1"/>
  <c r="T129" i="2"/>
  <c r="R129" i="2"/>
  <c r="P129" i="2"/>
  <c r="F120" i="2"/>
  <c r="E118" i="2"/>
  <c r="F87" i="2"/>
  <c r="E85" i="2"/>
  <c r="J22" i="2"/>
  <c r="E22" i="2"/>
  <c r="J123" i="2" s="1"/>
  <c r="J21" i="2"/>
  <c r="J19" i="2"/>
  <c r="E19" i="2"/>
  <c r="J122" i="2" s="1"/>
  <c r="J18" i="2"/>
  <c r="J16" i="2"/>
  <c r="E16" i="2"/>
  <c r="F123" i="2" s="1"/>
  <c r="J15" i="2"/>
  <c r="J13" i="2"/>
  <c r="E13" i="2"/>
  <c r="F89" i="2" s="1"/>
  <c r="J12" i="2"/>
  <c r="J10" i="2"/>
  <c r="J120" i="2" s="1"/>
  <c r="L90" i="1"/>
  <c r="AM90" i="1"/>
  <c r="AM89" i="1"/>
  <c r="L89" i="1"/>
  <c r="AM87" i="1"/>
  <c r="L87" i="1"/>
  <c r="L85" i="1"/>
  <c r="L84" i="1"/>
  <c r="J206" i="2"/>
  <c r="J189" i="2"/>
  <c r="BK163" i="2"/>
  <c r="J141" i="2"/>
  <c r="J430" i="2"/>
  <c r="BK446" i="2"/>
  <c r="BK442" i="2"/>
  <c r="BK438" i="2"/>
  <c r="J434" i="2"/>
  <c r="BK422" i="2"/>
  <c r="BK419" i="2"/>
  <c r="J416" i="2"/>
  <c r="J412" i="2"/>
  <c r="BK398" i="2"/>
  <c r="BK385" i="2"/>
  <c r="J351" i="2"/>
  <c r="J335" i="2"/>
  <c r="BK312" i="2"/>
  <c r="J296" i="2"/>
  <c r="J274" i="2"/>
  <c r="BK238" i="2"/>
  <c r="J203" i="2"/>
  <c r="BK178" i="2"/>
  <c r="J145" i="2"/>
  <c r="BK403" i="2"/>
  <c r="J374" i="2"/>
  <c r="BK351" i="2"/>
  <c r="J344" i="2"/>
  <c r="BK335" i="2"/>
  <c r="J323" i="2"/>
  <c r="J304" i="2"/>
  <c r="BK281" i="2"/>
  <c r="BK244" i="2"/>
  <c r="J214" i="2"/>
  <c r="J181" i="2"/>
  <c r="J137" i="2"/>
  <c r="J408" i="2"/>
  <c r="J398" i="2"/>
  <c r="BK374" i="2"/>
  <c r="BK354" i="2"/>
  <c r="BK344" i="2"/>
  <c r="J329" i="2"/>
  <c r="J316" i="2"/>
  <c r="BK299" i="2"/>
  <c r="J287" i="2"/>
  <c r="BK262" i="2"/>
  <c r="BK226" i="2"/>
  <c r="BK189" i="2"/>
  <c r="J159" i="2"/>
  <c r="BK203" i="2"/>
  <c r="BK186" i="2"/>
  <c r="BK174" i="2"/>
  <c r="J155" i="2"/>
  <c r="BK137" i="2"/>
  <c r="AS94" i="1"/>
  <c r="BK430" i="2"/>
  <c r="BK450" i="2"/>
  <c r="J450" i="2"/>
  <c r="J446" i="2"/>
  <c r="J442" i="2"/>
  <c r="J438" i="2"/>
  <c r="BK434" i="2"/>
  <c r="J425" i="2"/>
  <c r="J422" i="2"/>
  <c r="J419" i="2"/>
  <c r="BK416" i="2"/>
  <c r="BK412" i="2"/>
  <c r="J403" i="2"/>
  <c r="BK392" i="2"/>
  <c r="BK363" i="2"/>
  <c r="J354" i="2"/>
  <c r="BK341" i="2"/>
  <c r="J385" i="2"/>
  <c r="J358" i="2"/>
  <c r="J341" i="2"/>
  <c r="BK326" i="2"/>
  <c r="BK308" i="2"/>
  <c r="J299" i="2"/>
  <c r="BK284" i="2"/>
  <c r="BK251" i="2"/>
  <c r="J230" i="2"/>
  <c r="BK200" i="2"/>
  <c r="BK170" i="2"/>
  <c r="F33" i="2"/>
  <c r="BK358" i="2"/>
  <c r="J347" i="2"/>
  <c r="J338" i="2"/>
  <c r="J312" i="2"/>
  <c r="BK296" i="2"/>
  <c r="BK270" i="2"/>
  <c r="BK247" i="2"/>
  <c r="J210" i="2"/>
  <c r="J163" i="2"/>
  <c r="BK133" i="2"/>
  <c r="BK408" i="2"/>
  <c r="J392" i="2"/>
  <c r="J363" i="2"/>
  <c r="BK347" i="2"/>
  <c r="BK332" i="2"/>
  <c r="BK316" i="2"/>
  <c r="BK304" i="2"/>
  <c r="BK293" i="2"/>
  <c r="BK258" i="2"/>
  <c r="BK218" i="2"/>
  <c r="J196" i="2"/>
  <c r="BK155" i="2"/>
  <c r="J291" i="2"/>
  <c r="J255" i="2"/>
  <c r="BK221" i="2"/>
  <c r="BK193" i="2"/>
  <c r="J174" i="2"/>
  <c r="BK141" i="2"/>
  <c r="BK454" i="2"/>
  <c r="J332" i="2"/>
  <c r="BK329" i="2"/>
  <c r="BK291" i="2"/>
  <c r="J281" i="2"/>
  <c r="BK274" i="2"/>
  <c r="BK266" i="2"/>
  <c r="J258" i="2"/>
  <c r="J251" i="2"/>
  <c r="J244" i="2"/>
  <c r="J233" i="2"/>
  <c r="J226" i="2"/>
  <c r="J218" i="2"/>
  <c r="J200" i="2"/>
  <c r="BK181" i="2"/>
  <c r="J151" i="2"/>
  <c r="J454" i="2"/>
  <c r="BK338" i="2"/>
  <c r="BK323" i="2"/>
  <c r="J308" i="2"/>
  <c r="J293" i="2"/>
  <c r="J266" i="2"/>
  <c r="BK233" i="2"/>
  <c r="BK206" i="2"/>
  <c r="J186" i="2"/>
  <c r="BK151" i="2"/>
  <c r="J129" i="2"/>
  <c r="BK425" i="2"/>
  <c r="J326" i="2"/>
  <c r="BK287" i="2"/>
  <c r="J284" i="2"/>
  <c r="J270" i="2"/>
  <c r="J262" i="2"/>
  <c r="BK255" i="2"/>
  <c r="J247" i="2"/>
  <c r="J238" i="2"/>
  <c r="BK230" i="2"/>
  <c r="J221" i="2"/>
  <c r="BK214" i="2"/>
  <c r="BK196" i="2"/>
  <c r="J178" i="2"/>
  <c r="BK159" i="2"/>
  <c r="J133" i="2"/>
  <c r="BK210" i="2"/>
  <c r="J193" i="2"/>
  <c r="J170" i="2"/>
  <c r="BK145" i="2"/>
  <c r="BK129" i="2"/>
  <c r="F35" i="2"/>
  <c r="F32" i="2" l="1"/>
  <c r="BK128" i="2"/>
  <c r="J128" i="2"/>
  <c r="J96" i="2" s="1"/>
  <c r="P225" i="2"/>
  <c r="T362" i="2"/>
  <c r="R303" i="2"/>
  <c r="T407" i="2"/>
  <c r="T406" i="2" s="1"/>
  <c r="T243" i="2"/>
  <c r="T290" i="2"/>
  <c r="BK429" i="2"/>
  <c r="J429" i="2"/>
  <c r="J107" i="2"/>
  <c r="BK225" i="2"/>
  <c r="J225" i="2"/>
  <c r="J97" i="2" s="1"/>
  <c r="R362" i="2"/>
  <c r="BK445" i="2"/>
  <c r="J445" i="2"/>
  <c r="J108" i="2"/>
  <c r="P128" i="2"/>
  <c r="P127" i="2" s="1"/>
  <c r="R225" i="2"/>
  <c r="BK290" i="2"/>
  <c r="J290" i="2"/>
  <c r="J100" i="2" s="1"/>
  <c r="T429" i="2"/>
  <c r="P243" i="2"/>
  <c r="R290" i="2"/>
  <c r="P407" i="2"/>
  <c r="P406" i="2"/>
  <c r="T303" i="2"/>
  <c r="R429" i="2"/>
  <c r="R428" i="2" s="1"/>
  <c r="R243" i="2"/>
  <c r="P290" i="2"/>
  <c r="R407" i="2"/>
  <c r="R406" i="2" s="1"/>
  <c r="BK243" i="2"/>
  <c r="J243" i="2" s="1"/>
  <c r="J99" i="2" s="1"/>
  <c r="P362" i="2"/>
  <c r="P429" i="2"/>
  <c r="P428" i="2"/>
  <c r="P303" i="2"/>
  <c r="R445" i="2"/>
  <c r="T128" i="2"/>
  <c r="T127" i="2" s="1"/>
  <c r="BK303" i="2"/>
  <c r="J303" i="2" s="1"/>
  <c r="J101" i="2" s="1"/>
  <c r="BK407" i="2"/>
  <c r="J407" i="2"/>
  <c r="J105" i="2" s="1"/>
  <c r="P445" i="2"/>
  <c r="R128" i="2"/>
  <c r="T225" i="2"/>
  <c r="BK362" i="2"/>
  <c r="J362" i="2"/>
  <c r="J102" i="2"/>
  <c r="T445" i="2"/>
  <c r="BK237" i="2"/>
  <c r="J237" i="2"/>
  <c r="J98" i="2" s="1"/>
  <c r="BK402" i="2"/>
  <c r="J402" i="2" s="1"/>
  <c r="J103" i="2" s="1"/>
  <c r="F90" i="2"/>
  <c r="F122" i="2"/>
  <c r="BE129" i="2"/>
  <c r="BE137" i="2"/>
  <c r="BE145" i="2"/>
  <c r="BE151" i="2"/>
  <c r="BE159" i="2"/>
  <c r="BE163" i="2"/>
  <c r="BE174" i="2"/>
  <c r="BE181" i="2"/>
  <c r="BE186" i="2"/>
  <c r="BE189" i="2"/>
  <c r="BE193" i="2"/>
  <c r="BE196" i="2"/>
  <c r="BE203" i="2"/>
  <c r="BE210" i="2"/>
  <c r="BE218" i="2"/>
  <c r="BE230" i="2"/>
  <c r="BE258" i="2"/>
  <c r="BE266" i="2"/>
  <c r="BE274" i="2"/>
  <c r="BE287" i="2"/>
  <c r="BE293" i="2"/>
  <c r="BE296" i="2"/>
  <c r="BE299" i="2"/>
  <c r="BE304" i="2"/>
  <c r="BE308" i="2"/>
  <c r="BE312" i="2"/>
  <c r="BE316" i="2"/>
  <c r="BE323" i="2"/>
  <c r="BE332" i="2"/>
  <c r="BE335" i="2"/>
  <c r="BE338" i="2"/>
  <c r="BE341" i="2"/>
  <c r="BE344" i="2"/>
  <c r="BE347" i="2"/>
  <c r="BE351" i="2"/>
  <c r="BE354" i="2"/>
  <c r="BE358" i="2"/>
  <c r="BE363" i="2"/>
  <c r="BE374" i="2"/>
  <c r="BE385" i="2"/>
  <c r="BE392" i="2"/>
  <c r="BE398" i="2"/>
  <c r="BE403" i="2"/>
  <c r="BE408" i="2"/>
  <c r="BE412" i="2"/>
  <c r="BE416" i="2"/>
  <c r="BE419" i="2"/>
  <c r="BE422" i="2"/>
  <c r="BE434" i="2"/>
  <c r="BE438" i="2"/>
  <c r="BE442" i="2"/>
  <c r="BE446" i="2"/>
  <c r="BE450" i="2"/>
  <c r="AW95" i="1"/>
  <c r="BE454" i="2"/>
  <c r="BE430" i="2"/>
  <c r="BA95" i="1"/>
  <c r="J87" i="2"/>
  <c r="J89" i="2"/>
  <c r="J90" i="2"/>
  <c r="BE133" i="2"/>
  <c r="BE141" i="2"/>
  <c r="BE155" i="2"/>
  <c r="BE170" i="2"/>
  <c r="BE178" i="2"/>
  <c r="BE200" i="2"/>
  <c r="BE206" i="2"/>
  <c r="BE214" i="2"/>
  <c r="BE221" i="2"/>
  <c r="BE226" i="2"/>
  <c r="BE233" i="2"/>
  <c r="BE238" i="2"/>
  <c r="BE244" i="2"/>
  <c r="BE247" i="2"/>
  <c r="BE251" i="2"/>
  <c r="BE255" i="2"/>
  <c r="BE262" i="2"/>
  <c r="BE270" i="2"/>
  <c r="BE281" i="2"/>
  <c r="BE284" i="2"/>
  <c r="BE291" i="2"/>
  <c r="BE326" i="2"/>
  <c r="BE329" i="2"/>
  <c r="BE425" i="2"/>
  <c r="BC95" i="1"/>
  <c r="BB95" i="1"/>
  <c r="BB94" i="1" s="1"/>
  <c r="W31" i="1" s="1"/>
  <c r="BD95" i="1"/>
  <c r="BD94" i="1" s="1"/>
  <c r="W33" i="1" s="1"/>
  <c r="BA94" i="1"/>
  <c r="W30" i="1" s="1"/>
  <c r="BC94" i="1"/>
  <c r="W32" i="1" s="1"/>
  <c r="T428" i="2" l="1"/>
  <c r="T126" i="2" s="1"/>
  <c r="R127" i="2"/>
  <c r="R126" i="2"/>
  <c r="P126" i="2"/>
  <c r="AU95" i="1"/>
  <c r="AU94" i="1" s="1"/>
  <c r="BK127" i="2"/>
  <c r="J127" i="2" s="1"/>
  <c r="J95" i="2" s="1"/>
  <c r="BK428" i="2"/>
  <c r="J428" i="2"/>
  <c r="J106" i="2"/>
  <c r="BK406" i="2"/>
  <c r="J406" i="2"/>
  <c r="J104" i="2"/>
  <c r="AY94" i="1"/>
  <c r="AX94" i="1"/>
  <c r="J31" i="2"/>
  <c r="AV95" i="1" s="1"/>
  <c r="AT95" i="1" s="1"/>
  <c r="AW94" i="1"/>
  <c r="AK30" i="1"/>
  <c r="F31" i="2"/>
  <c r="AZ95" i="1" s="1"/>
  <c r="AZ94" i="1" s="1"/>
  <c r="W29" i="1" s="1"/>
  <c r="BK126" i="2" l="1"/>
  <c r="J126" i="2"/>
  <c r="J28" i="2" s="1"/>
  <c r="AG95" i="1" s="1"/>
  <c r="AG94" i="1" s="1"/>
  <c r="AK26" i="1" s="1"/>
  <c r="AK35" i="1" s="1"/>
  <c r="AV94" i="1"/>
  <c r="AK29" i="1" s="1"/>
  <c r="J37" i="2" l="1"/>
  <c r="J94" i="2"/>
  <c r="AN95" i="1"/>
  <c r="AT94" i="1"/>
  <c r="AN94" i="1" s="1"/>
</calcChain>
</file>

<file path=xl/sharedStrings.xml><?xml version="1.0" encoding="utf-8"?>
<sst xmlns="http://schemas.openxmlformats.org/spreadsheetml/2006/main" count="3023" uniqueCount="678">
  <si>
    <t>Export Komplet</t>
  </si>
  <si>
    <t/>
  </si>
  <si>
    <t>2.0</t>
  </si>
  <si>
    <t>False</t>
  </si>
  <si>
    <t>{5ddf98a7-75fb-448d-b8df-a22f5e173c84}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</si>
  <si>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</si>
  <si>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</si>
  <si>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</si>
  <si>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</si>
  <si>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</si>
  <si>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</si>
  <si>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</si>
  <si>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</si>
  <si>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</si>
  <si>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KM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</si>
  <si>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</si>
  <si>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</si>
  <si>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Město Kroměříž - chodník ke Kauflandu</t>
  </si>
  <si>
    <t>KSO:</t>
  </si>
  <si>
    <t>CC-CZ:</t>
  </si>
  <si>
    <t>Místo:</t>
  </si>
  <si>
    <t xml:space="preserve"> </t>
  </si>
  <si>
    <t>Datum:</t>
  </si>
  <si>
    <t>24. 4. 2023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</si>
  <si>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</si>
  <si>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</si>
  <si>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</si>
  <si>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</si>
  <si>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</si>
  <si>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</si>
  <si>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</si>
  <si>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</si>
  <si>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</si>
  <si>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</si>
  <si>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</si>
  <si>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</si>
  <si>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</si>
  <si>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</si>
  <si>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</si>
  <si>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</si>
  <si>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</si>
  <si>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</si>
  <si>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</si>
  <si>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</si>
  <si>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</si>
  <si>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</si>
  <si>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</si>
  <si>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</si>
  <si>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</si>
  <si>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</si>
  <si>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</si>
  <si>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</si>
  <si>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</si>
  <si>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</si>
  <si>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</si>
  <si>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</si>
  <si>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</si>
  <si>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</si>
  <si>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</si>
  <si>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</si>
  <si>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</si>
  <si>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</si>
  <si>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</si>
  <si>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</si>
  <si>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</si>
  <si>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</si>
  <si>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</si>
  <si>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</si>
  <si>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</si>
  <si>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</si>
  <si>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</si>
  <si>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</si>
  <si>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</si>
  <si>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</si>
  <si>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</si>
  <si>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</si>
  <si>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</si>
  <si>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</si>
  <si>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</si>
  <si>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</si>
  <si>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hloubryh</t>
  </si>
  <si>
    <t>hlouben rýh</t>
  </si>
  <si>
    <t>2,72</t>
  </si>
  <si>
    <t>2</t>
  </si>
  <si>
    <t>ZASYP</t>
  </si>
  <si>
    <t>Zásyp původním materiálem</t>
  </si>
  <si>
    <t>-0,305</t>
  </si>
  <si>
    <t>KRYCÍ LIST SOUPISU PRACÍ</t>
  </si>
  <si>
    <t>OBSYP</t>
  </si>
  <si>
    <t>Obsyp potrubí</t>
  </si>
  <si>
    <t>2,475</t>
  </si>
  <si>
    <t>LOZE</t>
  </si>
  <si>
    <t>Pískové lože pod šachty a potrubí</t>
  </si>
  <si>
    <t>0,55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</si>
  <si>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</si>
  <si>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</si>
  <si>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</si>
  <si>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</si>
  <si>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</si>
  <si>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</si>
  <si>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</si>
  <si>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</si>
  <si>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</si>
  <si>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</si>
  <si>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</si>
  <si>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</si>
  <si>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</si>
  <si>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</si>
  <si>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M - Práce a dodávky M</t>
  </si>
  <si>
    <t xml:space="preserve">    46-M - Zemní práce při extr.mont.pracích</t>
  </si>
  <si>
    <t>VRN - Vedlejší rozpočtové náklady</t>
  </si>
  <si>
    <t xml:space="preserve">    VRN1 - Průzkumné, geodetické a projektové práce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</si>
  <si>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</si>
  <si>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</si>
  <si>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</si>
  <si>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</si>
  <si>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</si>
  <si>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</si>
  <si>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</si>
  <si>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</si>
  <si>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</si>
  <si>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</si>
  <si>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</si>
  <si>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</si>
  <si>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</si>
  <si>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</si>
  <si>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</si>
  <si>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</si>
  <si>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</si>
  <si>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</si>
  <si>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</si>
  <si>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113106134</t>
  </si>
  <si>
    <t>Rozebrání dlažeb ze zámkových dlaždic komunikací pro pěší strojně pl do 50 m2</t>
  </si>
  <si>
    <t>m2</t>
  </si>
  <si>
    <t>CS ÚRS 2023 01</t>
  </si>
  <si>
    <t>4</t>
  </si>
  <si>
    <t>-1099858533</t>
  </si>
  <si>
    <t>PP</t>
  </si>
  <si>
    <t>Rozebrání dlažeb komunikací pro pěší s přemístěním hmot na skládku na vzdálenost do 3 m nebo s naložením na dopravní prostředek s ložem z kameniva nebo živice a s jakoukoliv výplní spár strojně plochy jednotlivě do 50 m2 ze zámkové dlažby</t>
  </si>
  <si>
    <t>Online PSC</t>
  </si>
  <si>
    <t>https://podminky.urs.cz/item/CS_URS_2023_01/113106134</t>
  </si>
  <si>
    <t>VV</t>
  </si>
  <si>
    <t>"rozebrání stáv. dlažby, suť 0,260 t/m2" 5,4+11,5</t>
  </si>
  <si>
    <t>113107522</t>
  </si>
  <si>
    <t>Odstranění podkladu z kameniva drceného tl přes 100 do 200 mm při překopech strojně pl přes 15 m2</t>
  </si>
  <si>
    <t>148149090</t>
  </si>
  <si>
    <t>Odstranění podkladů nebo krytů při překopech inženýrských sítí s přemístěním hmot na skládku ve vzdálenosti do 3 m nebo s naložením na dopravní prostředek strojně plochy jednotlivě přes 15 m2 z kameniva hrubého drceného, o tl. vrstvy přes 100 do 200 mm</t>
  </si>
  <si>
    <t>https://podminky.urs.cz/item/CS_URS_2023_01/113107522</t>
  </si>
  <si>
    <t>"odstranění štěrkových vrstev vozovky, předpoklad 20cm, suť 0,290 t/m2" 32</t>
  </si>
  <si>
    <t>3</t>
  </si>
  <si>
    <t>113107531</t>
  </si>
  <si>
    <t>Odstranění podkladu z betonu prostého tl přes 100 do 150 mm při překopech strojně pl přes 15 m2</t>
  </si>
  <si>
    <t>-1928982998</t>
  </si>
  <si>
    <t>Odstranění podkladů nebo krytů při překopech inženýrských sítí s přemístěním hmot na skládku ve vzdálenosti do 3 m nebo s naložením na dopravní prostředek strojně plochy jednotlivě přes 15 m2 z betonu prostého, o tl. vrstvy přes 100 do 150 mm</t>
  </si>
  <si>
    <t>https://podminky.urs.cz/item/CS_URS_2023_01/113107531</t>
  </si>
  <si>
    <t>"odstranění stmelených vrstev vozovky, předpoklad 15cm, suť 0,325 t/m2" 32</t>
  </si>
  <si>
    <t>113107543</t>
  </si>
  <si>
    <t>Odstranění podkladu živičných tl přes 100 do 150 mm při překopech strojně pl přes 15 m2</t>
  </si>
  <si>
    <t>-392896474</t>
  </si>
  <si>
    <t>Odstranění podkladů nebo krytů při překopech inženýrských sítí s přemístěním hmot na skládku ve vzdálenosti do 3 m nebo s naložením na dopravní prostředek strojně plochy jednotlivě přes 15 m2 živičných, o tl. vrstvy přes 100 do 150 mm</t>
  </si>
  <si>
    <t>https://podminky.urs.cz/item/CS_URS_2023_01/113107543</t>
  </si>
  <si>
    <t>"odstranění živ. vrstev, předpoklad tl. 15cm, st 0,316 t/m2" 64,2</t>
  </si>
  <si>
    <t>5</t>
  </si>
  <si>
    <t>113202111</t>
  </si>
  <si>
    <t>Vytrhání obrub krajníků obrubníků stojatých</t>
  </si>
  <si>
    <t>m</t>
  </si>
  <si>
    <t>1613409787</t>
  </si>
  <si>
    <t>Vytrhání obrub s vybouráním lože, s přemístěním hmot na skládku na vzdálenost do 3 m nebo s naložením na dopravní prostředek z krajníků nebo obrubníků stojatých</t>
  </si>
  <si>
    <t>https://podminky.urs.cz/item/CS_URS_2023_01/113202111</t>
  </si>
  <si>
    <t xml:space="preserve">"vybourání kamenných obrub, hmotnost 0,205 t/m" 17,5 </t>
  </si>
  <si>
    <t>"vybourání betonových obrub, hmotnost 0,205 t/m" 18</t>
  </si>
  <si>
    <t>Součet</t>
  </si>
  <si>
    <t>6</t>
  </si>
  <si>
    <t>113203111</t>
  </si>
  <si>
    <t>Vytrhání obrub z dlažebních kostek</t>
  </si>
  <si>
    <t>1084142394</t>
  </si>
  <si>
    <t>Vytrhání obrub s vybouráním lože, s přemístěním hmot na skládku na vzdálenost do 3 m nebo s naložením na dopravní prostředek z dlažebních kostek</t>
  </si>
  <si>
    <t>https://podminky.urs.cz/item/CS_URS_2023_01/113203111</t>
  </si>
  <si>
    <t>"vybourání dvouřádku z žul. kostek, budou využity zpět" 2*17,5</t>
  </si>
  <si>
    <t>7</t>
  </si>
  <si>
    <t>122251102</t>
  </si>
  <si>
    <t>Odkopávky a prokopávky nezapažené v hornině třídy těžitelnosti I skupiny 3 objem do 50 m3 strojně</t>
  </si>
  <si>
    <t>m3</t>
  </si>
  <si>
    <t>-1375287384</t>
  </si>
  <si>
    <t>Odkopávky a prokopávky nezapažené strojně v hornině třídy těžitelnosti I skupiny 3 přes 20 do 50 m3</t>
  </si>
  <si>
    <t>https://podminky.urs.cz/item/CS_URS_2023_01/122251102</t>
  </si>
  <si>
    <t>"odkopávky s  částečným odvozem na skládku" 19+7,5</t>
  </si>
  <si>
    <t>8</t>
  </si>
  <si>
    <t>132251251</t>
  </si>
  <si>
    <t>Hloubení rýh nezapažených š do 2000 mm v hornině třídy těžitelnosti I skupiny 3 objem do 20 m3 strojně</t>
  </si>
  <si>
    <t>1471379970</t>
  </si>
  <si>
    <t>Hloubení nezapažených rýh šířky přes 800 do 2 000 mm strojně s urovnáním dna do předepsaného profilu a spádu v hornině třídy těžitelnosti I skupiny 3 do 20 m3</t>
  </si>
  <si>
    <t>https://podminky.urs.cz/item/CS_URS_2023_01/132251251</t>
  </si>
  <si>
    <t>"hloubení rýhy pro trativod" 17*0,4*0,4</t>
  </si>
  <si>
    <t>9</t>
  </si>
  <si>
    <t>162751117</t>
  </si>
  <si>
    <t>Vodorovné přemístění přes 9 000 do 10000 m výkopku/sypaniny z horniny třídy těžitelnosti I skupiny 1 až 3</t>
  </si>
  <si>
    <t>2080706422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</si>
  <si>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</si>
  <si>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https://podminky.urs.cz/item/CS_URS_2023_01/162751117</t>
  </si>
  <si>
    <t>"zemina z odkopávek" 19+7,5</t>
  </si>
  <si>
    <t>"zemina z hloubení rýh" 2,72</t>
  </si>
  <si>
    <t>"odpočet na násypy a dosypávky" -7,5</t>
  </si>
  <si>
    <t>10</t>
  </si>
  <si>
    <t>171151103</t>
  </si>
  <si>
    <t>Uložení sypaniny z hornin soudržných do násypů zhutněných strojně</t>
  </si>
  <si>
    <t>-636384906</t>
  </si>
  <si>
    <t>Uložení sypanin do násypů strojně s rozprostřením sypaniny ve vrstvách a s hrubým urovnáním zhutněných z hornin soudržných jakékoliv třídy těžitelnosti</t>
  </si>
  <si>
    <t>https://podminky.urs.cz/item/CS_URS_2023_01/171151103</t>
  </si>
  <si>
    <t>"násypy a dosypávky materiálem z výkopu" 7,5</t>
  </si>
  <si>
    <t>11</t>
  </si>
  <si>
    <t>171201231</t>
  </si>
  <si>
    <t>Poplatek za uložení zeminy a kamení na recyklační skládce (skládkovné) kód odpadu 17 05 04</t>
  </si>
  <si>
    <t>t</t>
  </si>
  <si>
    <t>-1095971232</t>
  </si>
  <si>
    <t>Poplatek za uložení stavebního odpadu na recyklační skládce (skládkovné) zeminy a kamení zatříděného do Katalogu odpadů pod kódem 17 05 04</t>
  </si>
  <si>
    <t>https://podminky.urs.cz/item/CS_URS_2023_01/171201231</t>
  </si>
  <si>
    <t>21,72*1,9 'Přepočtené koeficientem množství</t>
  </si>
  <si>
    <t>12</t>
  </si>
  <si>
    <t>171251201</t>
  </si>
  <si>
    <t>Uložení sypaniny na skládky nebo meziskládky</t>
  </si>
  <si>
    <t>457687452</t>
  </si>
  <si>
    <t>Uložení sypaniny na skládky nebo meziskládky bez hutnění s upravením uložené sypaniny do předepsaného tvaru</t>
  </si>
  <si>
    <t>https://podminky.urs.cz/item/CS_URS_2023_01/171251201</t>
  </si>
  <si>
    <t>13</t>
  </si>
  <si>
    <t>174151101</t>
  </si>
  <si>
    <t>Zásyp jam, šachet rýh nebo kolem objektů sypaninou se zhutněním</t>
  </si>
  <si>
    <t>-53478504</t>
  </si>
  <si>
    <t>Zásyp sypaninou z jakékoliv horniny strojně s uložením výkopku ve vrstvách se zhutněním jam, šachet, rýh nebo kolem objektů v těchto vykopávkách</t>
  </si>
  <si>
    <t>https://podminky.urs.cz/item/CS_URS_2023_01/174151101</t>
  </si>
  <si>
    <t xml:space="preserve">"zásyp původním materiálem uloženým stranou rýhy" </t>
  </si>
  <si>
    <t>HLOUBRYH-LOZE-OBSYP</t>
  </si>
  <si>
    <t>14</t>
  </si>
  <si>
    <t>M</t>
  </si>
  <si>
    <t>58344197</t>
  </si>
  <si>
    <t>štěrkodrť frakce 0/63</t>
  </si>
  <si>
    <t>-512521896</t>
  </si>
  <si>
    <t>-0,305*2 'Přepočtené koeficientem množství</t>
  </si>
  <si>
    <t>175151101</t>
  </si>
  <si>
    <t>Obsypání potrubí strojně sypaninou bez prohození, uloženou do 3 m</t>
  </si>
  <si>
    <t>2091894718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</si>
  <si>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</si>
  <si>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https://podminky.urs.cz/item/CS_URS_2023_01/175151101</t>
  </si>
  <si>
    <t>"OBSYP do výšky 30cm nad vrch potrubí" 5,5*1,0*0,45</t>
  </si>
  <si>
    <t>16</t>
  </si>
  <si>
    <t>58337303</t>
  </si>
  <si>
    <t>štěrkopísek frakce 0/8</t>
  </si>
  <si>
    <t>-1534579779</t>
  </si>
  <si>
    <t>2,475*2 'Přepočtené koeficientem množství</t>
  </si>
  <si>
    <t>17</t>
  </si>
  <si>
    <t>181351003</t>
  </si>
  <si>
    <t>Rozprostření ornice tl vrstvy do 200 mm pl do 100 m2 v rovině nebo ve svahu do 1:5 strojně</t>
  </si>
  <si>
    <t>-433733312</t>
  </si>
  <si>
    <t>Rozprostření a urovnání ornice v rovině nebo ve svahu sklonu do 1:5 strojně při souvislé ploše do 100 m2, tl. vrstvy do 200 mm</t>
  </si>
  <si>
    <t>https://podminky.urs.cz/item/CS_URS_2023_01/181351003</t>
  </si>
  <si>
    <t>"zpětné rozhrnutí ornice v tl. 10cm" 90</t>
  </si>
  <si>
    <t>18</t>
  </si>
  <si>
    <t>181411132</t>
  </si>
  <si>
    <t>Založení parkového trávníku výsevem pl do 1000 m2 ve svahu přes 1:5 do 1:2</t>
  </si>
  <si>
    <t>560806509</t>
  </si>
  <si>
    <t>Založení trávníku na půdě předem připravené plochy do 1000 m2 výsevem včetně utažení parkového na svahu přes 1:5 do 1:2</t>
  </si>
  <si>
    <t>https://podminky.urs.cz/item/CS_URS_2023_01/181411132</t>
  </si>
  <si>
    <t>19</t>
  </si>
  <si>
    <t>00572410</t>
  </si>
  <si>
    <t>osivo směs travní parková</t>
  </si>
  <si>
    <t>kg</t>
  </si>
  <si>
    <t>-333468490</t>
  </si>
  <si>
    <t>90*0,02 'Přepočtené koeficientem množství</t>
  </si>
  <si>
    <t>20</t>
  </si>
  <si>
    <t>181951112</t>
  </si>
  <si>
    <t>Úprava pláně v hornině třídy těžitelnosti I skupiny 1 až 3 se zhutněním strojně</t>
  </si>
  <si>
    <t>1873201356</t>
  </si>
  <si>
    <t>Úprava pláně vyrovnáním výškových rozdílů strojně v hornině třídy těžitelnosti I, skupiny 1 až 3 se zhutněním</t>
  </si>
  <si>
    <t>https://podminky.urs.cz/item/CS_URS_2023_01/181951112</t>
  </si>
  <si>
    <t>"hutnění pláně na předepsanou únosnost" 198,9</t>
  </si>
  <si>
    <t>184818231</t>
  </si>
  <si>
    <t>Ochrana kmene průměru do 300 mm bedněním výšky do 2 m</t>
  </si>
  <si>
    <t>kus</t>
  </si>
  <si>
    <t>1072596841</t>
  </si>
  <si>
    <t>Ochrana kmene bedněním před poškozením stavebním provozem zřízení včetně odstranění výšky bednění do 2 m průměru kmene do 300 mm</t>
  </si>
  <si>
    <t>https://podminky.urs.cz/item/CS_URS_2023_01/184818231</t>
  </si>
  <si>
    <t>"ochrana stávajících stromů, zřízení bednění a jeho odstranění po dokončení stavby" 11</t>
  </si>
  <si>
    <t>22</t>
  </si>
  <si>
    <t>185804312</t>
  </si>
  <si>
    <t>Zalití rostlin vodou plocha přes 20 m2</t>
  </si>
  <si>
    <t>-2096191745</t>
  </si>
  <si>
    <t>Zalití rostlin vodou plochy záhonů jednotlivě přes 20 m2</t>
  </si>
  <si>
    <t>https://podminky.urs.cz/item/CS_URS_2023_01/185804312</t>
  </si>
  <si>
    <t>"zalití osetých ploch, spotřeba 20 l/m2, 3x po dobu výstavby" 90*0,020*3</t>
  </si>
  <si>
    <t>23</t>
  </si>
  <si>
    <t>185851121</t>
  </si>
  <si>
    <t>Dovoz vody pro zálivku rostlin za vzdálenost do 1000 m</t>
  </si>
  <si>
    <t>-299383948</t>
  </si>
  <si>
    <t>Dovoz vody pro zálivku rostlin na vzdálenost do 1000 m</t>
  </si>
  <si>
    <t>https://podminky.urs.cz/item/CS_URS_2023_01/185851121</t>
  </si>
  <si>
    <t>24</t>
  </si>
  <si>
    <t>185851129</t>
  </si>
  <si>
    <t>Příplatek k dovozu vody pro zálivku rostlin do 1000 m ZKD 1000 m</t>
  </si>
  <si>
    <t>-610740545</t>
  </si>
  <si>
    <t>Dovoz vody pro zálivku rostlin Příplatek k ceně za každých dalších i započatých 1000 m</t>
  </si>
  <si>
    <t>https://podminky.urs.cz/item/CS_URS_2023_01/185851129</t>
  </si>
  <si>
    <t>5,4*4 'Přepočtené koeficientem množství</t>
  </si>
  <si>
    <t>Zakládání</t>
  </si>
  <si>
    <t>25</t>
  </si>
  <si>
    <t>211971110</t>
  </si>
  <si>
    <t>Zřízení opláštění žeber nebo trativodů geotextilií v rýze nebo zářezu sklonu do 1:2</t>
  </si>
  <si>
    <t>-1319536204</t>
  </si>
  <si>
    <t>Zřízení opláštění výplně z geotextilie odvodňovacích žeber nebo trativodů v rýze nebo zářezu se stěnami šikmými o sklonu do 1:2</t>
  </si>
  <si>
    <t>https://podminky.urs.cz/item/CS_URS_2023_01/211971110</t>
  </si>
  <si>
    <t>"opláštění trativod geotextilií" 17*1,8</t>
  </si>
  <si>
    <t>26</t>
  </si>
  <si>
    <t>69311081</t>
  </si>
  <si>
    <t>geotextilie netkaná separační, ochranná, filtrační, drenážní PES 300g/m2</t>
  </si>
  <si>
    <t>1498306300</t>
  </si>
  <si>
    <t>30,6*1,1845 'Přepočtené koeficientem množství</t>
  </si>
  <si>
    <t>27</t>
  </si>
  <si>
    <t>212752101</t>
  </si>
  <si>
    <t>Trativod z drenážních trubek korugovaných PE-HD SN 4 perforace 360° včetně lože otevřený výkop DN 100 pro liniové stavby</t>
  </si>
  <si>
    <t>2033732027</t>
  </si>
  <si>
    <t>Trativody z drenážních trubek pro liniové stavby a komunikace se zřízením štěrkového lože pod trubky a s jejich obsypem v otevřeném výkopu trubka korugovaná sendvičová PE-HD SN 4 celoperforovaná 360° DN 100</t>
  </si>
  <si>
    <t>https://podminky.urs.cz/item/CS_URS_2023_01/212752101</t>
  </si>
  <si>
    <t xml:space="preserve">"trativod 40x40cm vč. lože a obsypu"  17 </t>
  </si>
  <si>
    <t>Vodorovné konstrukce</t>
  </si>
  <si>
    <t>28</t>
  </si>
  <si>
    <t>451572111</t>
  </si>
  <si>
    <t>Lože pod potrubí otevřený výkop z kameniva drobného těženého</t>
  </si>
  <si>
    <t>1101637561</t>
  </si>
  <si>
    <t>Lože pod potrubí, stoky a drobné objekty v otevřeném výkopu z kameniva drobného těženého 0 až 4 mm</t>
  </si>
  <si>
    <t>https://podminky.urs.cz/item/CS_URS_2023_01/451572111</t>
  </si>
  <si>
    <t>"pískové lože pod potrubí" 5,5*1,0*0,1</t>
  </si>
  <si>
    <t>Komunikace pozemní</t>
  </si>
  <si>
    <t>29</t>
  </si>
  <si>
    <t>564831011</t>
  </si>
  <si>
    <t>Podklad ze štěrkodrtě ŠD plochy do 100 m2 tl 100 mm</t>
  </si>
  <si>
    <t>-1504706257</t>
  </si>
  <si>
    <t>Podklad ze štěrkodrti ŠD s rozprostřením a zhutněním plochy jednotlivě do 100 m2, po zhutnění tl. 100 mm</t>
  </si>
  <si>
    <t>https://podminky.urs.cz/item/CS_URS_2023_01/564831011</t>
  </si>
  <si>
    <t>30</t>
  </si>
  <si>
    <t>564861011</t>
  </si>
  <si>
    <t>Podklad ze štěrkodrtě ŠD plochy do 100 m2 tl 200 mm</t>
  </si>
  <si>
    <t>1968320832</t>
  </si>
  <si>
    <t>Podklad ze štěrkodrti ŠD s rozprostřením a zhutněním plochy jednotlivě do 100 m2, po zhutnění tl. 200 mm</t>
  </si>
  <si>
    <t>https://podminky.urs.cz/item/CS_URS_2023_01/564861011</t>
  </si>
  <si>
    <t>"zapravení vozovky" 32</t>
  </si>
  <si>
    <t>31</t>
  </si>
  <si>
    <t>565175101</t>
  </si>
  <si>
    <t>Asfaltový beton vrstva podkladní ACP 16 (obalované kamenivo OKS) tl 100 mm š do 1,5 m</t>
  </si>
  <si>
    <t>1017951470</t>
  </si>
  <si>
    <t>Asfaltový beton vrstva podkladní ACP 16 (obalované kamenivo střednězrnné - OKS) s rozprostřením a zhutněním v pruhu šířky do 1,5 m, po zhutnění tl. 100 mm</t>
  </si>
  <si>
    <t>https://podminky.urs.cz/item/CS_URS_2023_01/565175101</t>
  </si>
  <si>
    <t>"zapravení vozovky" 64,2</t>
  </si>
  <si>
    <t>32</t>
  </si>
  <si>
    <t>567122114</t>
  </si>
  <si>
    <t>Podklad ze směsi stmelené cementem SC C 8/10 (KSC I) tl 150 mm</t>
  </si>
  <si>
    <t>817498856</t>
  </si>
  <si>
    <t>Podklad ze směsi stmelené cementem SC bez dilatačních spár, s rozprostřením a zhutněním SC C 8/10 (KSC I), po zhutnění tl. 150 mm</t>
  </si>
  <si>
    <t>https://podminky.urs.cz/item/CS_URS_2023_01/567122114</t>
  </si>
  <si>
    <t>33</t>
  </si>
  <si>
    <t>567124113</t>
  </si>
  <si>
    <t>Podklad ze směsi stmelené cementem SC C 12/15 (PB III) tl 150 mm</t>
  </si>
  <si>
    <t>-2079571004</t>
  </si>
  <si>
    <t>Podklad ze směsi stmelené cementem SC bez dilatačních spár, s rozprostřením a zhutněním SC C 12/15 (PB III), po zhutnění tl. 150 mm</t>
  </si>
  <si>
    <t>https://podminky.urs.cz/item/CS_URS_2023_01/567124113</t>
  </si>
  <si>
    <t>34</t>
  </si>
  <si>
    <t>573191111</t>
  </si>
  <si>
    <t>Postřik infiltrační kationaktivní emulzí v množství 1 kg/m2</t>
  </si>
  <si>
    <t>359700888</t>
  </si>
  <si>
    <t>Postřik infiltrační kationaktivní emulzí v množství 1,00 kg/m2</t>
  </si>
  <si>
    <t>https://podminky.urs.cz/item/CS_URS_2023_01/573191111</t>
  </si>
  <si>
    <t>35</t>
  </si>
  <si>
    <t>573231108</t>
  </si>
  <si>
    <t>Postřik živičný spojovací ze silniční emulze v množství 0,50 kg/m2</t>
  </si>
  <si>
    <t>1994486735</t>
  </si>
  <si>
    <t>Postřik spojovací PS bez posypu kamenivem ze silniční emulze, v množství 0,50 kg/m2</t>
  </si>
  <si>
    <t>https://podminky.urs.cz/item/CS_URS_2023_01/573231108</t>
  </si>
  <si>
    <t>36</t>
  </si>
  <si>
    <t>577144111</t>
  </si>
  <si>
    <t>Asfaltový beton vrstva obrusná ACO 11 (ABS) tř. I tl 50 mm š do 3 m z nemodifikovaného asfaltu</t>
  </si>
  <si>
    <t>-988628062</t>
  </si>
  <si>
    <t>Asfaltový beton vrstva obrusná ACO 11 (ABS) s rozprostřením a se zhutněním z nemodifikovaného asfaltu v pruhu šířky do 3 m tř. I, po zhutnění tl. 50 mm</t>
  </si>
  <si>
    <t>https://podminky.urs.cz/item/CS_URS_2023_01/577144111</t>
  </si>
  <si>
    <t>37</t>
  </si>
  <si>
    <t>596211111</t>
  </si>
  <si>
    <t>Kladení zámkové dlažby komunikací pro pěší ručně tl 60 mm skupiny A pl přes 50 do 100 m2</t>
  </si>
  <si>
    <t>-1465735437</t>
  </si>
  <si>
    <t>Kladení dlažby z betonových zámkových dlaždic komunikací pro pěší ručně s ložem z kameniva těženého nebo drceného tl. do 40 mm, s vyplněním spár s dvojitým hutněním, vibrováním a se smetením přebytečného materiálu na krajnici tl. 60 mm skupiny A, pro plochy přes 50 do 100 m2</t>
  </si>
  <si>
    <t>https://podminky.urs.cz/item/CS_URS_2023_01/596211111</t>
  </si>
  <si>
    <t>"dlažba 20/20 šedá" 144</t>
  </si>
  <si>
    <t>"dlažba 20/10 červená reliéfní" 7,5</t>
  </si>
  <si>
    <t>"dlažba 20/10 šedá bez fazety" 7,5</t>
  </si>
  <si>
    <t>38</t>
  </si>
  <si>
    <t>59245021</t>
  </si>
  <si>
    <t>dlažba tvar čtverec betonová 200x200x60mm přírodní</t>
  </si>
  <si>
    <t>-404861544</t>
  </si>
  <si>
    <t>144*1,03 'Přepočtené koeficientem množství</t>
  </si>
  <si>
    <t>39</t>
  </si>
  <si>
    <t>59245006</t>
  </si>
  <si>
    <t>dlažba tvar obdélník betonová pro nevidomé 200x100x60mm barevná</t>
  </si>
  <si>
    <t>-709571970</t>
  </si>
  <si>
    <t>7,5*1,02 'Přepočtené koeficientem množství</t>
  </si>
  <si>
    <t>40</t>
  </si>
  <si>
    <t>PFB.2011761OZ</t>
  </si>
  <si>
    <t>Betonová dlažba - nesražená hrana 20/10/6 II šedá</t>
  </si>
  <si>
    <t>-646003830</t>
  </si>
  <si>
    <t>Trubní vedení</t>
  </si>
  <si>
    <t>41</t>
  </si>
  <si>
    <t>837274111R</t>
  </si>
  <si>
    <t>Napojení přípojky do uliční vpusti</t>
  </si>
  <si>
    <t>2041878722</t>
  </si>
  <si>
    <t>Napojení do přípojky kanalizace DN 120</t>
  </si>
  <si>
    <t>42</t>
  </si>
  <si>
    <t>871315231</t>
  </si>
  <si>
    <t>Kanalizační potrubí z tvrdého PVC jednovrstvé tuhost třídy SN10 DN 160</t>
  </si>
  <si>
    <t>-404566240</t>
  </si>
  <si>
    <t>Kanalizační potrubí z tvrdého PVC v otevřeném výkopu ve sklonu do 20 %, hladkého plnostěnného jednovrstvého, tuhost třídy SN 10 DN 160</t>
  </si>
  <si>
    <t>https://podminky.urs.cz/item/CS_URS_2023_01/871315231</t>
  </si>
  <si>
    <t>43</t>
  </si>
  <si>
    <t>892352121</t>
  </si>
  <si>
    <t>Zkouška těsnosti vzduchem potrubí DN 200 těsnícím vakem ucpávkovým</t>
  </si>
  <si>
    <t>úsek</t>
  </si>
  <si>
    <t>394487692</t>
  </si>
  <si>
    <t>https://podminky.urs.cz/item/CS_URS_2023_01/892352121</t>
  </si>
  <si>
    <t>44</t>
  </si>
  <si>
    <t>899331111</t>
  </si>
  <si>
    <t>Výšková úprava uličního vstupu nebo vpusti do 200 mm zvýšením poklopu</t>
  </si>
  <si>
    <t>-77742311</t>
  </si>
  <si>
    <t>https://podminky.urs.cz/item/CS_URS_2023_01/899331111</t>
  </si>
  <si>
    <t>"výšková úprava poklopů šachet" 2</t>
  </si>
  <si>
    <t>Ostatní konstrukce a práce, bourání</t>
  </si>
  <si>
    <t>45</t>
  </si>
  <si>
    <t>914511111</t>
  </si>
  <si>
    <t>Montáž sloupku dopravních značek délky do 3,5 m s betonovým základem</t>
  </si>
  <si>
    <t>-846193162</t>
  </si>
  <si>
    <t>Montáž sloupku dopravních značek délky do 3,5 m do betonového základu</t>
  </si>
  <si>
    <t>https://podminky.urs.cz/item/CS_URS_2023_01/914511111</t>
  </si>
  <si>
    <t>"posun sloupků i se značkami za chodník" 4</t>
  </si>
  <si>
    <t>46</t>
  </si>
  <si>
    <t>916111122</t>
  </si>
  <si>
    <t>Osazení obruby z drobných kostek bez boční opěry do lože z betonu prostého</t>
  </si>
  <si>
    <t>1145342256</t>
  </si>
  <si>
    <t>Osazení silniční obruby z dlažebních kostek v jedné řadě s ložem tl. přes 50 do 100 mm, s vyplněním a zatřením spár cementovou maltou z drobných kostek bez boční opěry, do lože z betonu prostého</t>
  </si>
  <si>
    <t>https://podminky.urs.cz/item/CS_URS_2023_01/916111122</t>
  </si>
  <si>
    <t>"osazení dvouřáku - vnitřní řad bez boční opěry, využití původního materiálu" 17,5</t>
  </si>
  <si>
    <t>47</t>
  </si>
  <si>
    <t>916111123</t>
  </si>
  <si>
    <t>Osazení obruby z drobných kostek s boční opěrou do lože z betonu prostého</t>
  </si>
  <si>
    <t>1473674090</t>
  </si>
  <si>
    <t>Osazení silniční obruby z dlažebních kostek v jedné řadě s ložem tl. přes 50 do 100 mm, s vyplněním a zatřením spár cementovou maltou z drobných kostek s boční opěrou z betonu prostého, do lože z betonu prostého téže značky</t>
  </si>
  <si>
    <t>https://podminky.urs.cz/item/CS_URS_2023_01/916111123</t>
  </si>
  <si>
    <t>"osazení dvouřáku - vnější řada s boční opěrou, využití původního materiálu" 17,5</t>
  </si>
  <si>
    <t>48</t>
  </si>
  <si>
    <t>916131213</t>
  </si>
  <si>
    <t>Osazení silničního obrubníku betonového stojatého s boční opěrou do lože z betonu prostého</t>
  </si>
  <si>
    <t>-457683828</t>
  </si>
  <si>
    <t>Osazení silničního obrubníku betonového se zřízením lože, s vyplněním a zatřením spár cementovou maltou stojatého s boční opěrou z betonu prostého, do lože z betonu prostého</t>
  </si>
  <si>
    <t>https://podminky.urs.cz/item/CS_URS_2023_01/916131213</t>
  </si>
  <si>
    <t>"obruba 15/25" 67</t>
  </si>
  <si>
    <t>"obruba 15/15N" 8,5</t>
  </si>
  <si>
    <t>"obruba 15/15-25LP" 6</t>
  </si>
  <si>
    <t>49</t>
  </si>
  <si>
    <t>59217031</t>
  </si>
  <si>
    <t>obrubník betonový silniční 1000x150x250mm</t>
  </si>
  <si>
    <t>-1662023968</t>
  </si>
  <si>
    <t>67*1,02 'Přepočtené koeficientem množství</t>
  </si>
  <si>
    <t>50</t>
  </si>
  <si>
    <t>59217029</t>
  </si>
  <si>
    <t>obrubník betonový silniční nájezdový 1000x150x150mm</t>
  </si>
  <si>
    <t>-1583987742</t>
  </si>
  <si>
    <t>8,5*1,02 'Přepočtené koeficientem množství</t>
  </si>
  <si>
    <t>51</t>
  </si>
  <si>
    <t>59217030</t>
  </si>
  <si>
    <t>obrubník betonový silniční přechodový 1000x150x150-250mm</t>
  </si>
  <si>
    <t>1417666850</t>
  </si>
  <si>
    <t>6*1,02 'Přepočtené koeficientem množství</t>
  </si>
  <si>
    <t>52</t>
  </si>
  <si>
    <t>916231213</t>
  </si>
  <si>
    <t>Osazení chodníkového obrubníku betonového stojatého s boční opěrou do lože z betonu prostého</t>
  </si>
  <si>
    <t>606705259</t>
  </si>
  <si>
    <t>Osazení chodníkového obrubníku betonového se zřízením lože, s vyplněním a zatřením spár cementovou maltou stojatého s boční opěrou z betonu prostého, do lože z betonu prostého</t>
  </si>
  <si>
    <t>https://podminky.urs.cz/item/CS_URS_2023_01/916231213</t>
  </si>
  <si>
    <t>53</t>
  </si>
  <si>
    <t>59217017</t>
  </si>
  <si>
    <t>obrubník betonový chodníkový 1000x100x250mm</t>
  </si>
  <si>
    <t>637195393</t>
  </si>
  <si>
    <t>135*1,02 'Přepočtené koeficientem množství</t>
  </si>
  <si>
    <t>54</t>
  </si>
  <si>
    <t>919112233</t>
  </si>
  <si>
    <t>Řezání spár pro vytvoření komůrky š 20 mm hl 40 mm pro těsnící zálivku v živičném krytu</t>
  </si>
  <si>
    <t>-469479419</t>
  </si>
  <si>
    <t>Řezání dilatačních spár v živičném krytu vytvoření komůrky pro těsnící zálivku šířky 20 mm, hloubky 40 mm</t>
  </si>
  <si>
    <t>https://podminky.urs.cz/item/CS_URS_2023_01/919112233</t>
  </si>
  <si>
    <t>55</t>
  </si>
  <si>
    <t>919726122</t>
  </si>
  <si>
    <t>Geotextilie pro ochranu, separaci a filtraci netkaná měrná hm přes 200 do 300 g/m2</t>
  </si>
  <si>
    <t>-575394935</t>
  </si>
  <si>
    <t>Geotextilie netkaná pro ochranu, separaci nebo filtraci měrná hmotnost přes 200 do 300 g/m2</t>
  </si>
  <si>
    <t>https://podminky.urs.cz/item/CS_URS_2023_01/919726122</t>
  </si>
  <si>
    <t>56</t>
  </si>
  <si>
    <t>919735112</t>
  </si>
  <si>
    <t>Řezání stávajícího živičného krytu hl přes 50 do 100 mm</t>
  </si>
  <si>
    <t>-964026185</t>
  </si>
  <si>
    <t>Řezání stávajícího živičného krytu nebo podkladu hloubky přes 50 do 100 mm</t>
  </si>
  <si>
    <t>https://podminky.urs.cz/item/CS_URS_2023_01/919735112</t>
  </si>
  <si>
    <t>57</t>
  </si>
  <si>
    <t>935932418</t>
  </si>
  <si>
    <t>Odvodňovací plastový žlab pro zatížení D400 vnitřní š 150 mm s roštem můstkovým z litiny</t>
  </si>
  <si>
    <t>384072420</t>
  </si>
  <si>
    <t>Odvodňovací plastový žlab pro třídu zatížení D 400 vnitřní šířky 150 mm s krycím roštem můstkovým z litiny</t>
  </si>
  <si>
    <t>https://podminky.urs.cz/item/CS_URS_2023_01/935932418</t>
  </si>
  <si>
    <t>"liniový žlab vč. odtokové vpust, mříž lit. zat. D400, osazení do bet. lože" 8,5</t>
  </si>
  <si>
    <t>58</t>
  </si>
  <si>
    <t>936104211R</t>
  </si>
  <si>
    <t>Demontáž přístřešku BUS a jeho posun do nové polohy</t>
  </si>
  <si>
    <t>kpl</t>
  </si>
  <si>
    <t>1194785730</t>
  </si>
  <si>
    <t>"srovnání přístřešku BUS vč. zemních prací, bet. patek a předláždění plochy zastávky" 1</t>
  </si>
  <si>
    <t>59</t>
  </si>
  <si>
    <t>966006132</t>
  </si>
  <si>
    <t>Odstranění značek dopravních nebo orientačních se sloupky s betonovými patkami</t>
  </si>
  <si>
    <t>-405194023</t>
  </si>
  <si>
    <t>Odstranění dopravních nebo orientačních značek se sloupkem s uložením hmot na vzdálenost do 20 m nebo s naložením na dopravní prostředek, se zásypem jam a jeho zhutněním s betonovou patkou</t>
  </si>
  <si>
    <t>https://podminky.urs.cz/item/CS_URS_2023_01/966006132</t>
  </si>
  <si>
    <t>"demontáž sloupku s ponecháním značek na něm, posun do nové polohy" 4</t>
  </si>
  <si>
    <t>60</t>
  </si>
  <si>
    <t>979071022</t>
  </si>
  <si>
    <t>Očištění dlažebních kostek drobných se spárováním živičnou směsí nebo MC při překopech inženýrských sítí</t>
  </si>
  <si>
    <t>1654425448</t>
  </si>
  <si>
    <t>Očištění vybouraných dlažebních kostek při překopech inženýrských sítí od spojovacího materiálu, s přemístěním hmot na skládku na vzdálenost do 3 m nebo s naložením na dopravní prostředek drobných, s původním vyplněním spár živicí nebo cementovou maltou</t>
  </si>
  <si>
    <t>https://podminky.urs.cz/item/CS_URS_2023_01/979071022</t>
  </si>
  <si>
    <t>"očištění žulových kostek z dvouřádku" 17,5*0,2</t>
  </si>
  <si>
    <t>997</t>
  </si>
  <si>
    <t>Přesun sutě</t>
  </si>
  <si>
    <t>61</t>
  </si>
  <si>
    <t>997221551</t>
  </si>
  <si>
    <t>Vodorovná doprava suti ze sypkých materiálů do 1 km</t>
  </si>
  <si>
    <t>1368649456</t>
  </si>
  <si>
    <t>Vodorovná doprava suti bez naložení, ale se složením a s hrubým urovnáním ze sypkých materiálů, na vzdálenost do 1 km</t>
  </si>
  <si>
    <t>https://podminky.urs.cz/item/CS_URS_2023_01/997221551</t>
  </si>
  <si>
    <t>"odvoz suti na skládku VZD 10 km"</t>
  </si>
  <si>
    <t>"rozebrání stáv. dlažby, suť 0,260 t/m2" (5,4+11,5)*0,260</t>
  </si>
  <si>
    <t>"odstranění štěrkových vrstev vozovky, předpoklad 20cm, suť 0,290 t/m2" 32*0,290</t>
  </si>
  <si>
    <t>"odstranění stmelených vrstev vozovky, předpoklad 15cm, suť 0,325 t/m2" 32*0,325</t>
  </si>
  <si>
    <t>"odstranění živ. vrstev, předpoklad tl. 15cm, st 0,316 t/m2" 64,2*0,316</t>
  </si>
  <si>
    <t>"vybourání kamenných obrub, hmotnost 0,205 t/m" 17,5 *0,205</t>
  </si>
  <si>
    <t>"vybourání betonových obrub, hmotnost 0,205 t/m" 18*0,205</t>
  </si>
  <si>
    <t>62</t>
  </si>
  <si>
    <t>997221559</t>
  </si>
  <si>
    <t>Příplatek ZKD 1 km u vodorovné dopravy suti ze sypkých materiálů</t>
  </si>
  <si>
    <t>-2003313222</t>
  </si>
  <si>
    <t>Vodorovná doprava suti bez naložení, ale se složením a s hrubým urovnáním Příplatek k ceně za každý další i započatý 1 km přes 1 km</t>
  </si>
  <si>
    <t>https://podminky.urs.cz/item/CS_URS_2023_01/997221559</t>
  </si>
  <si>
    <t>"přípplatek za zvětšený odvoz suti na skládku VZD 10 km"</t>
  </si>
  <si>
    <t>"rozebrání stáv. dlažby, suť 0,260 t/m2" (5,4+11,5)*0,260*9</t>
  </si>
  <si>
    <t>"odstranění štěrkových vrstev vozovky, předpoklad 20cm, suť 0,290 t/m2" 32*0,290*9</t>
  </si>
  <si>
    <t>"odstranění stmelených vrstev vozovky, předpoklad 15cm, suť 0,325 t/m2" 32*0,325*9</t>
  </si>
  <si>
    <t>"odstranění živ. vrstev, předpoklad tl. 15cm, st 0,316 t/m2" 64,2*0,316*9</t>
  </si>
  <si>
    <t>"vybourání kamenných obrub, hmotnost 0,205 t/m" 17,5 *0,205*9</t>
  </si>
  <si>
    <t>"vybourání betonových obrub, hmotnost 0,205 t/m" 18*0,205*9</t>
  </si>
  <si>
    <t>63</t>
  </si>
  <si>
    <t>997221861</t>
  </si>
  <si>
    <t>Poplatek za uložení stavebního odpadu na recyklační skládce (skládkovné) z prostého betonu pod kódem 17 01 01</t>
  </si>
  <si>
    <t>-171349036</t>
  </si>
  <si>
    <t>Poplatek za uložení stavebního odpadu na recyklační skládce (skládkovné) z prostého betonu zatříděného do Katalogu odpadů pod kódem 17 01 01</t>
  </si>
  <si>
    <t>https://podminky.urs.cz/item/CS_URS_2023_01/997221861</t>
  </si>
  <si>
    <t>64</t>
  </si>
  <si>
    <t>997221873</t>
  </si>
  <si>
    <t>-201194137</t>
  </si>
  <si>
    <t>https://podminky.urs.cz/item/CS_URS_2023_01/997221873</t>
  </si>
  <si>
    <t>65</t>
  </si>
  <si>
    <t>997221875</t>
  </si>
  <si>
    <t>Poplatek za uložení stavebního odpadu na recyklační skládce (skládkovné) asfaltového bez obsahu dehtu zatříděného do Katalogu odpadů pod kódem 17 03 02</t>
  </si>
  <si>
    <t>1445758830</t>
  </si>
  <si>
    <t>https://podminky.urs.cz/item/CS_URS_2023_01/997221875</t>
  </si>
  <si>
    <t>998</t>
  </si>
  <si>
    <t>Přesun hmot</t>
  </si>
  <si>
    <t>66</t>
  </si>
  <si>
    <t>998223011</t>
  </si>
  <si>
    <t>Přesun hmot pro pozemní komunikace s krytem dlážděným</t>
  </si>
  <si>
    <t>395628700</t>
  </si>
  <si>
    <t>Přesun hmot pro pozemní komunikace s krytem dlážděným dopravní vzdálenost do 200 m jakékoliv délky objektu</t>
  </si>
  <si>
    <t>https://podminky.urs.cz/item/CS_URS_2023_01/998223011</t>
  </si>
  <si>
    <t>Práce a dodávky M</t>
  </si>
  <si>
    <t>46-M</t>
  </si>
  <si>
    <t>Zemní práce při extr.mont.pracích</t>
  </si>
  <si>
    <t>67</t>
  </si>
  <si>
    <t>460171112</t>
  </si>
  <si>
    <t>Hloubení kabelových nezapažených rýh strojně š 35 cm hl 20 cm v hornině tř I skupiny 3</t>
  </si>
  <si>
    <t>-542659583</t>
  </si>
  <si>
    <t>Hloubení nezapažených kabelových rýh strojně včetně urovnání dna s přemístěním výkopku do vzdálenosti 3 m od okraje jámy nebo s naložením na dopravní prostředek šířky 35 cm hloubky 20 cm v hornině třídy těžitelnosti I skupiny 3</t>
  </si>
  <si>
    <t>https://podminky.urs.cz/item/CS_URS_2023_01/460171112</t>
  </si>
  <si>
    <t>"rýha pro chráničku" 61</t>
  </si>
  <si>
    <t>68</t>
  </si>
  <si>
    <t>460451122</t>
  </si>
  <si>
    <t>Zásyp kabelových rýh strojně se zhutněním š 35 cm hl 20 cm z horniny tř I skupiny 3</t>
  </si>
  <si>
    <t>-696476638</t>
  </si>
  <si>
    <t>Zásyp kabelových rýh strojně s přemístěním sypaniny ze vzdálenosti do 10 m, s uložením výkopku ve vrstvách včetně zhutnění a urovnání povrchu šířky 35 cm hloubky 20 cm z horniny třídy těžitelnosti I skupiny 3</t>
  </si>
  <si>
    <t>https://podminky.urs.cz/item/CS_URS_2023_01/460451122</t>
  </si>
  <si>
    <t>"zpětný zásyp rýhy" 61</t>
  </si>
  <si>
    <t>69</t>
  </si>
  <si>
    <t>460661111</t>
  </si>
  <si>
    <t>Kabelové lože z písku pro kabely nn bez zakrytí š lože do 35 cm</t>
  </si>
  <si>
    <t>2122359675</t>
  </si>
  <si>
    <t>Kabelové lože z písku včetně podsypu, zhutnění a urovnání povrchu pro kabely nn bez zakrytí, šířky do 35 cm</t>
  </si>
  <si>
    <t>https://podminky.urs.cz/item/CS_URS_2023_01/460661111</t>
  </si>
  <si>
    <t>70</t>
  </si>
  <si>
    <t>460671111</t>
  </si>
  <si>
    <t>Výstražná fólie pro krytí kabelů šířky 20 cm</t>
  </si>
  <si>
    <t>-94449564</t>
  </si>
  <si>
    <t>Výstražná fólie z PVC pro krytí kabelů včetně vyrovnání povrchu rýhy, rozvinutí a uložení fólie šířky do 20 cm</t>
  </si>
  <si>
    <t>https://podminky.urs.cz/item/CS_URS_2023_01/460671111</t>
  </si>
  <si>
    <t>71</t>
  </si>
  <si>
    <t>460791211</t>
  </si>
  <si>
    <t>Montáž trubek ochranných plastových uložených volně do rýhy ohebných D do 32 mm</t>
  </si>
  <si>
    <t>-355649018</t>
  </si>
  <si>
    <t>Montáž trubek ochranných uložených volně do rýhy plastových ohebných, vnitřního průměru do 32 mm</t>
  </si>
  <si>
    <t>https://podminky.urs.cz/item/CS_URS_2023_01/460791211</t>
  </si>
  <si>
    <t>72</t>
  </si>
  <si>
    <t>34571839</t>
  </si>
  <si>
    <t>mikrotrubička HDPE zemní D 14/10mm, vč. záslepek</t>
  </si>
  <si>
    <t>128</t>
  </si>
  <si>
    <t>1593965708</t>
  </si>
  <si>
    <t>mikrotrubička HDPE zemní D 14/10mm</t>
  </si>
  <si>
    <t>122*1,05 'Přepočtené koeficientem množství</t>
  </si>
  <si>
    <t>VRN</t>
  </si>
  <si>
    <t>Vedlejší rozpočtové náklady</t>
  </si>
  <si>
    <t>VRN1</t>
  </si>
  <si>
    <t>Průzkumné, geodetické a projektové práce</t>
  </si>
  <si>
    <t>73</t>
  </si>
  <si>
    <t>012103000</t>
  </si>
  <si>
    <t>Geodetické práce před výstavbou</t>
  </si>
  <si>
    <t>1024</t>
  </si>
  <si>
    <t>81238790</t>
  </si>
  <si>
    <t>https://podminky.urs.cz/item/CS_URS_2023_01/012103000</t>
  </si>
  <si>
    <t>"vytyčení stávajících inženýrských sítí" 1</t>
  </si>
  <si>
    <t>74</t>
  </si>
  <si>
    <t>012203000</t>
  </si>
  <si>
    <t>Geodetické práce při provádění stavby</t>
  </si>
  <si>
    <t>1600215099</t>
  </si>
  <si>
    <t>https://podminky.urs.cz/item/CS_URS_2023_01/012203000</t>
  </si>
  <si>
    <t>"vytyčení stavby" 1</t>
  </si>
  <si>
    <t>75</t>
  </si>
  <si>
    <t>012303000</t>
  </si>
  <si>
    <t>Geodetické práce po výstavbě</t>
  </si>
  <si>
    <t>-860110779</t>
  </si>
  <si>
    <t>https://podminky.urs.cz/item/CS_URS_2023_01/012303000</t>
  </si>
  <si>
    <t>"zaměření skutečného provedení stavby" 1</t>
  </si>
  <si>
    <t>76</t>
  </si>
  <si>
    <t>013254000</t>
  </si>
  <si>
    <t>Dokumentace skutečného provedení stavby</t>
  </si>
  <si>
    <t>-223717885</t>
  </si>
  <si>
    <t>https://podminky.urs.cz/item/CS_URS_2023_01/013254000</t>
  </si>
  <si>
    <t>VRN3</t>
  </si>
  <si>
    <t>Zařízení staveniště</t>
  </si>
  <si>
    <t>77</t>
  </si>
  <si>
    <t>032103000</t>
  </si>
  <si>
    <t>Náklady na stavební buňky</t>
  </si>
  <si>
    <t>-1393850109</t>
  </si>
  <si>
    <t>https://podminky.urs.cz/item/CS_URS_2023_01/032103000</t>
  </si>
  <si>
    <t>"Zařízení staveniště, oplocení požadovaných částí staveniště a přejezdy přes překopy" 1</t>
  </si>
  <si>
    <t>78</t>
  </si>
  <si>
    <t>034303000</t>
  </si>
  <si>
    <t>Dopravní značení na staveništi</t>
  </si>
  <si>
    <t>1940183441</t>
  </si>
  <si>
    <t>Zajištění přechodné úpravy provozu (rozhodnutí), včetně veškerého dočasného dopravního značení, SSZ</t>
  </si>
  <si>
    <t>https://podminky.urs.cz/item/CS_URS_2023_01/034303000</t>
  </si>
  <si>
    <t>"provizorní dopravní značení, vč. vyřízení ZUK" 1</t>
  </si>
  <si>
    <t>79</t>
  </si>
  <si>
    <t>034503000</t>
  </si>
  <si>
    <t>Informační tabule na staveništi</t>
  </si>
  <si>
    <t>-2082342960</t>
  </si>
  <si>
    <t>https://podminky.urs.cz/item/CS_URS_2023_01/034503000</t>
  </si>
  <si>
    <t>SEZNAM FIGUR</t>
  </si>
  <si>
    <t>Výměra</t>
  </si>
  <si>
    <t>HLOUBENIRYH</t>
  </si>
  <si>
    <t>Hloubení rýh</t>
  </si>
  <si>
    <t>Použití figury:</t>
  </si>
  <si>
    <t>PODKLADNIDESKY</t>
  </si>
  <si>
    <t>Podkladní desky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</si>
</sst>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4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22" xfId="0" applyFont="1" applyBorder="1" applyAlignment="1" applyProtection="1">
      <alignment horizontal="center" vertical="center"/>
      <protection locked="0"/>
    </xf>
    <xf numFmtId="49" fontId="38" fillId="0" borderId="22" xfId="0" applyNumberFormat="1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left" vertical="center" wrapText="1"/>
      <protection locked="0"/>
    </xf>
    <xf numFmtId="0" fontId="38" fillId="0" borderId="22" xfId="0" applyFont="1" applyBorder="1" applyAlignment="1" applyProtection="1">
      <alignment horizontal="center" vertical="center" wrapText="1"/>
      <protection locked="0"/>
    </xf>
    <xf numFmtId="167" fontId="38" fillId="0" borderId="22" xfId="0" applyNumberFormat="1" applyFont="1" applyBorder="1" applyAlignment="1" applyProtection="1">
      <alignment vertical="center"/>
      <protection locked="0"/>
    </xf>
    <xf numFmtId="4" fontId="38" fillId="3" borderId="22" xfId="0" applyNumberFormat="1" applyFont="1" applyFill="1" applyBorder="1" applyAlignment="1" applyProtection="1">
      <alignment vertical="center"/>
      <protection locked="0"/>
    </xf>
    <xf numFmtId="4" fontId="38" fillId="0" borderId="22" xfId="0" applyNumberFormat="1" applyFont="1" applyBorder="1" applyAlignment="1" applyProtection="1">
      <alignment vertical="center"/>
      <protection locked="0"/>
    </xf>
    <xf numFmtId="0" fontId="39" fillId="0" borderId="3" xfId="0" applyFont="1" applyBorder="1" applyAlignment="1">
      <alignment vertical="center"/>
    </xf>
    <xf numFmtId="0" fontId="38" fillId="3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0" fillId="0" borderId="16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 wrapText="1"/>
    </xf>
    <xf numFmtId="0" fontId="40" fillId="0" borderId="22" xfId="0" applyFont="1" applyBorder="1" applyAlignment="1">
      <alignment horizontal="left" vertical="center"/>
    </xf>
    <xf numFmtId="167" fontId="40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3_01/564861011" TargetMode="External"/><Relationship Id="rId21" Type="http://schemas.openxmlformats.org/officeDocument/2006/relationships/hyperlink" Target="https://podminky.urs.cz/item/CS_URS_2023_01/185851129" TargetMode="External"/><Relationship Id="rId34" Type="http://schemas.openxmlformats.org/officeDocument/2006/relationships/hyperlink" Target="https://podminky.urs.cz/item/CS_URS_2023_01/871315231" TargetMode="External"/><Relationship Id="rId42" Type="http://schemas.openxmlformats.org/officeDocument/2006/relationships/hyperlink" Target="https://podminky.urs.cz/item/CS_URS_2023_01/919112233" TargetMode="External"/><Relationship Id="rId47" Type="http://schemas.openxmlformats.org/officeDocument/2006/relationships/hyperlink" Target="https://podminky.urs.cz/item/CS_URS_2023_01/979071022" TargetMode="External"/><Relationship Id="rId50" Type="http://schemas.openxmlformats.org/officeDocument/2006/relationships/hyperlink" Target="https://podminky.urs.cz/item/CS_URS_2023_01/997221861" TargetMode="External"/><Relationship Id="rId55" Type="http://schemas.openxmlformats.org/officeDocument/2006/relationships/hyperlink" Target="https://podminky.urs.cz/item/CS_URS_2023_01/460451122" TargetMode="External"/><Relationship Id="rId63" Type="http://schemas.openxmlformats.org/officeDocument/2006/relationships/hyperlink" Target="https://podminky.urs.cz/item/CS_URS_2023_01/032103000" TargetMode="External"/><Relationship Id="rId7" Type="http://schemas.openxmlformats.org/officeDocument/2006/relationships/hyperlink" Target="https://podminky.urs.cz/item/CS_URS_2023_01/122251102" TargetMode="External"/><Relationship Id="rId2" Type="http://schemas.openxmlformats.org/officeDocument/2006/relationships/hyperlink" Target="https://podminky.urs.cz/item/CS_URS_2023_01/113107522" TargetMode="External"/><Relationship Id="rId16" Type="http://schemas.openxmlformats.org/officeDocument/2006/relationships/hyperlink" Target="https://podminky.urs.cz/item/CS_URS_2023_01/181411132" TargetMode="External"/><Relationship Id="rId29" Type="http://schemas.openxmlformats.org/officeDocument/2006/relationships/hyperlink" Target="https://podminky.urs.cz/item/CS_URS_2023_01/567124113" TargetMode="External"/><Relationship Id="rId11" Type="http://schemas.openxmlformats.org/officeDocument/2006/relationships/hyperlink" Target="https://podminky.urs.cz/item/CS_URS_2023_01/171201231" TargetMode="External"/><Relationship Id="rId24" Type="http://schemas.openxmlformats.org/officeDocument/2006/relationships/hyperlink" Target="https://podminky.urs.cz/item/CS_URS_2023_01/451572111" TargetMode="External"/><Relationship Id="rId32" Type="http://schemas.openxmlformats.org/officeDocument/2006/relationships/hyperlink" Target="https://podminky.urs.cz/item/CS_URS_2023_01/577144111" TargetMode="External"/><Relationship Id="rId37" Type="http://schemas.openxmlformats.org/officeDocument/2006/relationships/hyperlink" Target="https://podminky.urs.cz/item/CS_URS_2023_01/914511111" TargetMode="External"/><Relationship Id="rId40" Type="http://schemas.openxmlformats.org/officeDocument/2006/relationships/hyperlink" Target="https://podminky.urs.cz/item/CS_URS_2023_01/916131213" TargetMode="External"/><Relationship Id="rId45" Type="http://schemas.openxmlformats.org/officeDocument/2006/relationships/hyperlink" Target="https://podminky.urs.cz/item/CS_URS_2023_01/935932418" TargetMode="External"/><Relationship Id="rId53" Type="http://schemas.openxmlformats.org/officeDocument/2006/relationships/hyperlink" Target="https://podminky.urs.cz/item/CS_URS_2023_01/998223011" TargetMode="External"/><Relationship Id="rId58" Type="http://schemas.openxmlformats.org/officeDocument/2006/relationships/hyperlink" Target="https://podminky.urs.cz/item/CS_URS_2023_01/460791211" TargetMode="External"/><Relationship Id="rId66" Type="http://schemas.openxmlformats.org/officeDocument/2006/relationships/drawing" Target="../drawings/drawing2.xml"/><Relationship Id="rId5" Type="http://schemas.openxmlformats.org/officeDocument/2006/relationships/hyperlink" Target="https://podminky.urs.cz/item/CS_URS_2023_01/113202111" TargetMode="External"/><Relationship Id="rId61" Type="http://schemas.openxmlformats.org/officeDocument/2006/relationships/hyperlink" Target="https://podminky.urs.cz/item/CS_URS_2023_01/012303000" TargetMode="External"/><Relationship Id="rId19" Type="http://schemas.openxmlformats.org/officeDocument/2006/relationships/hyperlink" Target="https://podminky.urs.cz/item/CS_URS_2023_01/185804312" TargetMode="External"/><Relationship Id="rId14" Type="http://schemas.openxmlformats.org/officeDocument/2006/relationships/hyperlink" Target="https://podminky.urs.cz/item/CS_URS_2023_01/175151101" TargetMode="External"/><Relationship Id="rId22" Type="http://schemas.openxmlformats.org/officeDocument/2006/relationships/hyperlink" Target="https://podminky.urs.cz/item/CS_URS_2023_01/211971110" TargetMode="External"/><Relationship Id="rId27" Type="http://schemas.openxmlformats.org/officeDocument/2006/relationships/hyperlink" Target="https://podminky.urs.cz/item/CS_URS_2023_01/565175101" TargetMode="External"/><Relationship Id="rId30" Type="http://schemas.openxmlformats.org/officeDocument/2006/relationships/hyperlink" Target="https://podminky.urs.cz/item/CS_URS_2023_01/573191111" TargetMode="External"/><Relationship Id="rId35" Type="http://schemas.openxmlformats.org/officeDocument/2006/relationships/hyperlink" Target="https://podminky.urs.cz/item/CS_URS_2023_01/892352121" TargetMode="External"/><Relationship Id="rId43" Type="http://schemas.openxmlformats.org/officeDocument/2006/relationships/hyperlink" Target="https://podminky.urs.cz/item/CS_URS_2023_01/919726122" TargetMode="External"/><Relationship Id="rId48" Type="http://schemas.openxmlformats.org/officeDocument/2006/relationships/hyperlink" Target="https://podminky.urs.cz/item/CS_URS_2023_01/997221551" TargetMode="External"/><Relationship Id="rId56" Type="http://schemas.openxmlformats.org/officeDocument/2006/relationships/hyperlink" Target="https://podminky.urs.cz/item/CS_URS_2023_01/460661111" TargetMode="External"/><Relationship Id="rId64" Type="http://schemas.openxmlformats.org/officeDocument/2006/relationships/hyperlink" Target="https://podminky.urs.cz/item/CS_URS_2023_01/034303000" TargetMode="External"/><Relationship Id="rId8" Type="http://schemas.openxmlformats.org/officeDocument/2006/relationships/hyperlink" Target="https://podminky.urs.cz/item/CS_URS_2023_01/132251251" TargetMode="External"/><Relationship Id="rId51" Type="http://schemas.openxmlformats.org/officeDocument/2006/relationships/hyperlink" Target="https://podminky.urs.cz/item/CS_URS_2023_01/997221873" TargetMode="External"/><Relationship Id="rId3" Type="http://schemas.openxmlformats.org/officeDocument/2006/relationships/hyperlink" Target="https://podminky.urs.cz/item/CS_URS_2023_01/113107531" TargetMode="External"/><Relationship Id="rId12" Type="http://schemas.openxmlformats.org/officeDocument/2006/relationships/hyperlink" Target="https://podminky.urs.cz/item/CS_URS_2023_01/171251201" TargetMode="External"/><Relationship Id="rId17" Type="http://schemas.openxmlformats.org/officeDocument/2006/relationships/hyperlink" Target="https://podminky.urs.cz/item/CS_URS_2023_01/181951112" TargetMode="External"/><Relationship Id="rId25" Type="http://schemas.openxmlformats.org/officeDocument/2006/relationships/hyperlink" Target="https://podminky.urs.cz/item/CS_URS_2023_01/564831011" TargetMode="External"/><Relationship Id="rId33" Type="http://schemas.openxmlformats.org/officeDocument/2006/relationships/hyperlink" Target="https://podminky.urs.cz/item/CS_URS_2023_01/596211111" TargetMode="External"/><Relationship Id="rId38" Type="http://schemas.openxmlformats.org/officeDocument/2006/relationships/hyperlink" Target="https://podminky.urs.cz/item/CS_URS_2023_01/916111122" TargetMode="External"/><Relationship Id="rId46" Type="http://schemas.openxmlformats.org/officeDocument/2006/relationships/hyperlink" Target="https://podminky.urs.cz/item/CS_URS_2023_01/966006132" TargetMode="External"/><Relationship Id="rId59" Type="http://schemas.openxmlformats.org/officeDocument/2006/relationships/hyperlink" Target="https://podminky.urs.cz/item/CS_URS_2023_01/012103000" TargetMode="External"/><Relationship Id="rId20" Type="http://schemas.openxmlformats.org/officeDocument/2006/relationships/hyperlink" Target="https://podminky.urs.cz/item/CS_URS_2023_01/185851121" TargetMode="External"/><Relationship Id="rId41" Type="http://schemas.openxmlformats.org/officeDocument/2006/relationships/hyperlink" Target="https://podminky.urs.cz/item/CS_URS_2023_01/916231213" TargetMode="External"/><Relationship Id="rId54" Type="http://schemas.openxmlformats.org/officeDocument/2006/relationships/hyperlink" Target="https://podminky.urs.cz/item/CS_URS_2023_01/460171112" TargetMode="External"/><Relationship Id="rId62" Type="http://schemas.openxmlformats.org/officeDocument/2006/relationships/hyperlink" Target="https://podminky.urs.cz/item/CS_URS_2023_01/013254000" TargetMode="External"/><Relationship Id="rId1" Type="http://schemas.openxmlformats.org/officeDocument/2006/relationships/hyperlink" Target="https://podminky.urs.cz/item/CS_URS_2023_01/113106134" TargetMode="External"/><Relationship Id="rId6" Type="http://schemas.openxmlformats.org/officeDocument/2006/relationships/hyperlink" Target="https://podminky.urs.cz/item/CS_URS_2023_01/113203111" TargetMode="External"/><Relationship Id="rId15" Type="http://schemas.openxmlformats.org/officeDocument/2006/relationships/hyperlink" Target="https://podminky.urs.cz/item/CS_URS_2023_01/181351003" TargetMode="External"/><Relationship Id="rId23" Type="http://schemas.openxmlformats.org/officeDocument/2006/relationships/hyperlink" Target="https://podminky.urs.cz/item/CS_URS_2023_01/212752101" TargetMode="External"/><Relationship Id="rId28" Type="http://schemas.openxmlformats.org/officeDocument/2006/relationships/hyperlink" Target="https://podminky.urs.cz/item/CS_URS_2023_01/567122114" TargetMode="External"/><Relationship Id="rId36" Type="http://schemas.openxmlformats.org/officeDocument/2006/relationships/hyperlink" Target="https://podminky.urs.cz/item/CS_URS_2023_01/899331111" TargetMode="External"/><Relationship Id="rId49" Type="http://schemas.openxmlformats.org/officeDocument/2006/relationships/hyperlink" Target="https://podminky.urs.cz/item/CS_URS_2023_01/997221559" TargetMode="External"/><Relationship Id="rId57" Type="http://schemas.openxmlformats.org/officeDocument/2006/relationships/hyperlink" Target="https://podminky.urs.cz/item/CS_URS_2023_01/460671111" TargetMode="External"/><Relationship Id="rId10" Type="http://schemas.openxmlformats.org/officeDocument/2006/relationships/hyperlink" Target="https://podminky.urs.cz/item/CS_URS_2023_01/171151103" TargetMode="External"/><Relationship Id="rId31" Type="http://schemas.openxmlformats.org/officeDocument/2006/relationships/hyperlink" Target="https://podminky.urs.cz/item/CS_URS_2023_01/573231108" TargetMode="External"/><Relationship Id="rId44" Type="http://schemas.openxmlformats.org/officeDocument/2006/relationships/hyperlink" Target="https://podminky.urs.cz/item/CS_URS_2023_01/919735112" TargetMode="External"/><Relationship Id="rId52" Type="http://schemas.openxmlformats.org/officeDocument/2006/relationships/hyperlink" Target="https://podminky.urs.cz/item/CS_URS_2023_01/997221875" TargetMode="External"/><Relationship Id="rId60" Type="http://schemas.openxmlformats.org/officeDocument/2006/relationships/hyperlink" Target="https://podminky.urs.cz/item/CS_URS_2023_01/012203000" TargetMode="External"/><Relationship Id="rId65" Type="http://schemas.openxmlformats.org/officeDocument/2006/relationships/hyperlink" Target="https://podminky.urs.cz/item/CS_URS_2023_01/034503000" TargetMode="External"/><Relationship Id="rId4" Type="http://schemas.openxmlformats.org/officeDocument/2006/relationships/hyperlink" Target="https://podminky.urs.cz/item/CS_URS_2023_01/113107543" TargetMode="External"/><Relationship Id="rId9" Type="http://schemas.openxmlformats.org/officeDocument/2006/relationships/hyperlink" Target="https://podminky.urs.cz/item/CS_URS_2023_01/162751117" TargetMode="External"/><Relationship Id="rId13" Type="http://schemas.openxmlformats.org/officeDocument/2006/relationships/hyperlink" Target="https://podminky.urs.cz/item/CS_URS_2023_01/174151101" TargetMode="External"/><Relationship Id="rId18" Type="http://schemas.openxmlformats.org/officeDocument/2006/relationships/hyperlink" Target="https://podminky.urs.cz/item/CS_URS_2023_01/184818231" TargetMode="External"/><Relationship Id="rId39" Type="http://schemas.openxmlformats.org/officeDocument/2006/relationships/hyperlink" Target="https://podminky.urs.cz/item/CS_URS_2023_01/91611112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topLeftCell="A3" workbookViewId="0">
      <selection activeCell="BE42" sqref="BE4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>
      <c r="AR2" s="205" t="s">
        <v>5</v>
      </c>
      <c r="AS2" s="206"/>
      <c r="AT2" s="206"/>
      <c r="AU2" s="206"/>
      <c r="AV2" s="206"/>
      <c r="AW2" s="206"/>
      <c r="AX2" s="206"/>
      <c r="AY2" s="206"/>
      <c r="AZ2" s="206"/>
      <c r="BA2" s="206"/>
      <c r="BB2" s="206"/>
      <c r="BC2" s="206"/>
      <c r="BD2" s="206"/>
      <c r="BE2" s="206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>
      <c r="B5" s="20"/>
      <c r="D5" s="24" t="s">
        <v>13</v>
      </c>
      <c r="K5" s="236" t="s">
        <v>14</v>
      </c>
      <c r="L5" s="206"/>
      <c r="M5" s="206"/>
      <c r="N5" s="206"/>
      <c r="O5" s="206"/>
      <c r="P5" s="206"/>
      <c r="Q5" s="206"/>
      <c r="R5" s="206"/>
      <c r="S5" s="206"/>
      <c r="T5" s="206"/>
      <c r="U5" s="206"/>
      <c r="V5" s="206"/>
      <c r="W5" s="206"/>
      <c r="X5" s="206"/>
      <c r="Y5" s="206"/>
      <c r="Z5" s="206"/>
      <c r="AA5" s="206"/>
      <c r="AB5" s="206"/>
      <c r="AC5" s="206"/>
      <c r="AD5" s="206"/>
      <c r="AE5" s="206"/>
      <c r="AF5" s="206"/>
      <c r="AG5" s="206"/>
      <c r="AH5" s="206"/>
      <c r="AI5" s="206"/>
      <c r="AJ5" s="206"/>
      <c r="AR5" s="20"/>
      <c r="BE5" s="233" t="s">
        <v>15</v>
      </c>
      <c r="BS5" s="17" t="s">
        <v>6</v>
      </c>
    </row>
    <row r="6" spans="1:74" s="1" customFormat="1" ht="36.950000000000003" customHeight="1">
      <c r="B6" s="20"/>
      <c r="D6" s="26" t="s">
        <v>16</v>
      </c>
      <c r="K6" s="237" t="s">
        <v>17</v>
      </c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  <c r="AJ6" s="206"/>
      <c r="AR6" s="20"/>
      <c r="BE6" s="234"/>
      <c r="BS6" s="17" t="s">
        <v>6</v>
      </c>
    </row>
    <row r="7" spans="1:74" s="1" customFormat="1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34"/>
      <c r="BS7" s="17" t="s">
        <v>6</v>
      </c>
    </row>
    <row r="8" spans="1:74" s="1" customFormat="1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34"/>
      <c r="BS8" s="17" t="s">
        <v>6</v>
      </c>
    </row>
    <row r="9" spans="1:74" s="1" customFormat="1" ht="14.45" customHeight="1">
      <c r="B9" s="20"/>
      <c r="AR9" s="20"/>
      <c r="BE9" s="234"/>
      <c r="BS9" s="17" t="s">
        <v>6</v>
      </c>
    </row>
    <row r="10" spans="1:74" s="1" customFormat="1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234"/>
      <c r="BS10" s="17" t="s">
        <v>6</v>
      </c>
    </row>
    <row r="11" spans="1:74" s="1" customFormat="1" ht="18.399999999999999" customHeight="1">
      <c r="B11" s="20"/>
      <c r="E11" s="25" t="s">
        <v>21</v>
      </c>
      <c r="AK11" s="27" t="s">
        <v>26</v>
      </c>
      <c r="AN11" s="25" t="s">
        <v>1</v>
      </c>
      <c r="AR11" s="20"/>
      <c r="BE11" s="234"/>
      <c r="BS11" s="17" t="s">
        <v>6</v>
      </c>
    </row>
    <row r="12" spans="1:74" s="1" customFormat="1" ht="6.95" customHeight="1">
      <c r="B12" s="20"/>
      <c r="AR12" s="20"/>
      <c r="BE12" s="234"/>
      <c r="BS12" s="17" t="s">
        <v>6</v>
      </c>
    </row>
    <row r="13" spans="1:74" s="1" customFormat="1" ht="12" customHeight="1">
      <c r="B13" s="20"/>
      <c r="D13" s="27" t="s">
        <v>27</v>
      </c>
      <c r="AK13" s="27" t="s">
        <v>25</v>
      </c>
      <c r="AN13" s="29" t="s">
        <v>28</v>
      </c>
      <c r="AR13" s="20"/>
      <c r="BE13" s="234"/>
      <c r="BS13" s="17" t="s">
        <v>6</v>
      </c>
    </row>
    <row r="14" spans="1:74" ht="12.75">
      <c r="B14" s="20"/>
      <c r="E14" s="238" t="s">
        <v>28</v>
      </c>
      <c r="F14" s="239"/>
      <c r="G14" s="239"/>
      <c r="H14" s="239"/>
      <c r="I14" s="239"/>
      <c r="J14" s="239"/>
      <c r="K14" s="239"/>
      <c r="L14" s="239"/>
      <c r="M14" s="239"/>
      <c r="N14" s="239"/>
      <c r="O14" s="239"/>
      <c r="P14" s="239"/>
      <c r="Q14" s="239"/>
      <c r="R14" s="239"/>
      <c r="S14" s="239"/>
      <c r="T14" s="239"/>
      <c r="U14" s="239"/>
      <c r="V14" s="239"/>
      <c r="W14" s="239"/>
      <c r="X14" s="239"/>
      <c r="Y14" s="239"/>
      <c r="Z14" s="239"/>
      <c r="AA14" s="239"/>
      <c r="AB14" s="239"/>
      <c r="AC14" s="239"/>
      <c r="AD14" s="239"/>
      <c r="AE14" s="239"/>
      <c r="AF14" s="239"/>
      <c r="AG14" s="239"/>
      <c r="AH14" s="239"/>
      <c r="AI14" s="239"/>
      <c r="AJ14" s="239"/>
      <c r="AK14" s="27" t="s">
        <v>26</v>
      </c>
      <c r="AN14" s="29" t="s">
        <v>28</v>
      </c>
      <c r="AR14" s="20"/>
      <c r="BE14" s="234"/>
      <c r="BS14" s="17" t="s">
        <v>6</v>
      </c>
    </row>
    <row r="15" spans="1:74" s="1" customFormat="1" ht="6.95" customHeight="1">
      <c r="B15" s="20"/>
      <c r="AR15" s="20"/>
      <c r="BE15" s="234"/>
      <c r="BS15" s="17" t="s">
        <v>3</v>
      </c>
    </row>
    <row r="16" spans="1:74" s="1" customFormat="1" ht="12" customHeight="1">
      <c r="B16" s="20"/>
      <c r="D16" s="27" t="s">
        <v>29</v>
      </c>
      <c r="AK16" s="27" t="s">
        <v>25</v>
      </c>
      <c r="AN16" s="25" t="s">
        <v>1</v>
      </c>
      <c r="AR16" s="20"/>
      <c r="BE16" s="234"/>
      <c r="BS16" s="17" t="s">
        <v>3</v>
      </c>
    </row>
    <row r="17" spans="1:71" s="1" customFormat="1" ht="18.399999999999999" customHeight="1">
      <c r="B17" s="20"/>
      <c r="E17" s="25" t="s">
        <v>21</v>
      </c>
      <c r="AK17" s="27" t="s">
        <v>26</v>
      </c>
      <c r="AN17" s="25" t="s">
        <v>1</v>
      </c>
      <c r="AR17" s="20"/>
      <c r="BE17" s="234"/>
      <c r="BS17" s="17" t="s">
        <v>30</v>
      </c>
    </row>
    <row r="18" spans="1:71" s="1" customFormat="1" ht="6.95" customHeight="1">
      <c r="B18" s="20"/>
      <c r="AR18" s="20"/>
      <c r="BE18" s="234"/>
      <c r="BS18" s="17" t="s">
        <v>6</v>
      </c>
    </row>
    <row r="19" spans="1:71" s="1" customFormat="1" ht="12" customHeight="1">
      <c r="B19" s="20"/>
      <c r="D19" s="27" t="s">
        <v>31</v>
      </c>
      <c r="AK19" s="27" t="s">
        <v>25</v>
      </c>
      <c r="AN19" s="25" t="s">
        <v>1</v>
      </c>
      <c r="AR19" s="20"/>
      <c r="BE19" s="234"/>
      <c r="BS19" s="17" t="s">
        <v>6</v>
      </c>
    </row>
    <row r="20" spans="1:71" s="1" customFormat="1" ht="18.399999999999999" customHeight="1">
      <c r="B20" s="20"/>
      <c r="E20" s="25" t="s">
        <v>21</v>
      </c>
      <c r="AK20" s="27" t="s">
        <v>26</v>
      </c>
      <c r="AN20" s="25" t="s">
        <v>1</v>
      </c>
      <c r="AR20" s="20"/>
      <c r="BE20" s="234"/>
      <c r="BS20" s="17" t="s">
        <v>30</v>
      </c>
    </row>
    <row r="21" spans="1:71" s="1" customFormat="1" ht="6.95" customHeight="1">
      <c r="B21" s="20"/>
      <c r="AR21" s="20"/>
      <c r="BE21" s="234"/>
    </row>
    <row r="22" spans="1:71" s="1" customFormat="1" ht="12" customHeight="1">
      <c r="B22" s="20"/>
      <c r="D22" s="27" t="s">
        <v>32</v>
      </c>
      <c r="AR22" s="20"/>
      <c r="BE22" s="234"/>
    </row>
    <row r="23" spans="1:71" s="1" customFormat="1" ht="16.5" customHeight="1">
      <c r="B23" s="20"/>
      <c r="E23" s="240" t="s">
        <v>1</v>
      </c>
      <c r="F23" s="240"/>
      <c r="G23" s="240"/>
      <c r="H23" s="240"/>
      <c r="I23" s="240"/>
      <c r="J23" s="240"/>
      <c r="K23" s="240"/>
      <c r="L23" s="240"/>
      <c r="M23" s="240"/>
      <c r="N23" s="240"/>
      <c r="O23" s="240"/>
      <c r="P23" s="240"/>
      <c r="Q23" s="240"/>
      <c r="R23" s="240"/>
      <c r="S23" s="240"/>
      <c r="T23" s="240"/>
      <c r="U23" s="240"/>
      <c r="V23" s="240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0"/>
      <c r="AJ23" s="240"/>
      <c r="AK23" s="240"/>
      <c r="AL23" s="240"/>
      <c r="AM23" s="240"/>
      <c r="AN23" s="240"/>
      <c r="AR23" s="20"/>
      <c r="BE23" s="234"/>
    </row>
    <row r="24" spans="1:71" s="1" customFormat="1" ht="6.95" customHeight="1">
      <c r="B24" s="20"/>
      <c r="AR24" s="20"/>
      <c r="BE24" s="234"/>
    </row>
    <row r="25" spans="1:71" s="1" customFormat="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34"/>
    </row>
    <row r="26" spans="1:71" s="2" customFormat="1" ht="25.9" customHeight="1">
      <c r="A26" s="32"/>
      <c r="B26" s="33"/>
      <c r="C26" s="32"/>
      <c r="D26" s="34" t="s">
        <v>33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1">
        <f>ROUND(AG94,2)</f>
        <v>0</v>
      </c>
      <c r="AL26" s="242"/>
      <c r="AM26" s="242"/>
      <c r="AN26" s="242"/>
      <c r="AO26" s="242"/>
      <c r="AP26" s="32"/>
      <c r="AQ26" s="32"/>
      <c r="AR26" s="33"/>
      <c r="BE26" s="234"/>
    </row>
    <row r="27" spans="1:71" s="2" customFormat="1" ht="6.95" customHeight="1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34"/>
    </row>
    <row r="28" spans="1:71" s="2" customFormat="1" ht="12.75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43" t="s">
        <v>34</v>
      </c>
      <c r="M28" s="243"/>
      <c r="N28" s="243"/>
      <c r="O28" s="243"/>
      <c r="P28" s="243"/>
      <c r="Q28" s="32"/>
      <c r="R28" s="32"/>
      <c r="S28" s="32"/>
      <c r="T28" s="32"/>
      <c r="U28" s="32"/>
      <c r="V28" s="32"/>
      <c r="W28" s="243" t="s">
        <v>35</v>
      </c>
      <c r="X28" s="243"/>
      <c r="Y28" s="243"/>
      <c r="Z28" s="243"/>
      <c r="AA28" s="243"/>
      <c r="AB28" s="243"/>
      <c r="AC28" s="243"/>
      <c r="AD28" s="243"/>
      <c r="AE28" s="243"/>
      <c r="AF28" s="32"/>
      <c r="AG28" s="32"/>
      <c r="AH28" s="32"/>
      <c r="AI28" s="32"/>
      <c r="AJ28" s="32"/>
      <c r="AK28" s="243" t="s">
        <v>36</v>
      </c>
      <c r="AL28" s="243"/>
      <c r="AM28" s="243"/>
      <c r="AN28" s="243"/>
      <c r="AO28" s="243"/>
      <c r="AP28" s="32"/>
      <c r="AQ28" s="32"/>
      <c r="AR28" s="33"/>
      <c r="BE28" s="234"/>
    </row>
    <row r="29" spans="1:71" s="3" customFormat="1" ht="14.45" customHeight="1">
      <c r="B29" s="37"/>
      <c r="D29" s="27" t="s">
        <v>37</v>
      </c>
      <c r="F29" s="27" t="s">
        <v>38</v>
      </c>
      <c r="L29" s="228">
        <v>0.21</v>
      </c>
      <c r="M29" s="227"/>
      <c r="N29" s="227"/>
      <c r="O29" s="227"/>
      <c r="P29" s="227"/>
      <c r="W29" s="226">
        <f>ROUND(AZ94, 2)</f>
        <v>0</v>
      </c>
      <c r="X29" s="227"/>
      <c r="Y29" s="227"/>
      <c r="Z29" s="227"/>
      <c r="AA29" s="227"/>
      <c r="AB29" s="227"/>
      <c r="AC29" s="227"/>
      <c r="AD29" s="227"/>
      <c r="AE29" s="227"/>
      <c r="AK29" s="226">
        <f>ROUND(AV94, 2)</f>
        <v>0</v>
      </c>
      <c r="AL29" s="227"/>
      <c r="AM29" s="227"/>
      <c r="AN29" s="227"/>
      <c r="AO29" s="227"/>
      <c r="AR29" s="37"/>
      <c r="BE29" s="235"/>
    </row>
    <row r="30" spans="1:71" s="3" customFormat="1" ht="14.45" customHeight="1">
      <c r="B30" s="37"/>
      <c r="F30" s="27" t="s">
        <v>39</v>
      </c>
      <c r="L30" s="228">
        <v>0.12</v>
      </c>
      <c r="M30" s="227"/>
      <c r="N30" s="227"/>
      <c r="O30" s="227"/>
      <c r="P30" s="227"/>
      <c r="W30" s="226">
        <f>ROUND(BA94, 2)</f>
        <v>0</v>
      </c>
      <c r="X30" s="227"/>
      <c r="Y30" s="227"/>
      <c r="Z30" s="227"/>
      <c r="AA30" s="227"/>
      <c r="AB30" s="227"/>
      <c r="AC30" s="227"/>
      <c r="AD30" s="227"/>
      <c r="AE30" s="227"/>
      <c r="AK30" s="226">
        <f>ROUND(AW94, 2)</f>
        <v>0</v>
      </c>
      <c r="AL30" s="227"/>
      <c r="AM30" s="227"/>
      <c r="AN30" s="227"/>
      <c r="AO30" s="227"/>
      <c r="AR30" s="37"/>
      <c r="BE30" s="235"/>
    </row>
    <row r="31" spans="1:71" s="3" customFormat="1" ht="14.45" hidden="1" customHeight="1">
      <c r="B31" s="37"/>
      <c r="F31" s="27" t="s">
        <v>40</v>
      </c>
      <c r="L31" s="228">
        <v>0.21</v>
      </c>
      <c r="M31" s="227"/>
      <c r="N31" s="227"/>
      <c r="O31" s="227"/>
      <c r="P31" s="227"/>
      <c r="W31" s="226">
        <f>ROUND(BB94, 2)</f>
        <v>0</v>
      </c>
      <c r="X31" s="227"/>
      <c r="Y31" s="227"/>
      <c r="Z31" s="227"/>
      <c r="AA31" s="227"/>
      <c r="AB31" s="227"/>
      <c r="AC31" s="227"/>
      <c r="AD31" s="227"/>
      <c r="AE31" s="227"/>
      <c r="AK31" s="226">
        <v>0</v>
      </c>
      <c r="AL31" s="227"/>
      <c r="AM31" s="227"/>
      <c r="AN31" s="227"/>
      <c r="AO31" s="227"/>
      <c r="AR31" s="37"/>
      <c r="BE31" s="235"/>
    </row>
    <row r="32" spans="1:71" s="3" customFormat="1" ht="14.45" hidden="1" customHeight="1">
      <c r="B32" s="37"/>
      <c r="F32" s="27" t="s">
        <v>41</v>
      </c>
      <c r="L32" s="228">
        <v>0.15</v>
      </c>
      <c r="M32" s="227"/>
      <c r="N32" s="227"/>
      <c r="O32" s="227"/>
      <c r="P32" s="227"/>
      <c r="W32" s="226">
        <f>ROUND(BC94, 2)</f>
        <v>0</v>
      </c>
      <c r="X32" s="227"/>
      <c r="Y32" s="227"/>
      <c r="Z32" s="227"/>
      <c r="AA32" s="227"/>
      <c r="AB32" s="227"/>
      <c r="AC32" s="227"/>
      <c r="AD32" s="227"/>
      <c r="AE32" s="227"/>
      <c r="AK32" s="226">
        <v>0</v>
      </c>
      <c r="AL32" s="227"/>
      <c r="AM32" s="227"/>
      <c r="AN32" s="227"/>
      <c r="AO32" s="227"/>
      <c r="AR32" s="37"/>
      <c r="BE32" s="235"/>
    </row>
    <row r="33" spans="1:57" s="3" customFormat="1" ht="14.45" hidden="1" customHeight="1">
      <c r="B33" s="37"/>
      <c r="F33" s="27" t="s">
        <v>42</v>
      </c>
      <c r="L33" s="228">
        <v>0</v>
      </c>
      <c r="M33" s="227"/>
      <c r="N33" s="227"/>
      <c r="O33" s="227"/>
      <c r="P33" s="227"/>
      <c r="W33" s="226">
        <f>ROUND(BD94, 2)</f>
        <v>0</v>
      </c>
      <c r="X33" s="227"/>
      <c r="Y33" s="227"/>
      <c r="Z33" s="227"/>
      <c r="AA33" s="227"/>
      <c r="AB33" s="227"/>
      <c r="AC33" s="227"/>
      <c r="AD33" s="227"/>
      <c r="AE33" s="227"/>
      <c r="AK33" s="226">
        <v>0</v>
      </c>
      <c r="AL33" s="227"/>
      <c r="AM33" s="227"/>
      <c r="AN33" s="227"/>
      <c r="AO33" s="227"/>
      <c r="AR33" s="37"/>
      <c r="BE33" s="235"/>
    </row>
    <row r="34" spans="1:57" s="2" customFormat="1" ht="6.95" customHeight="1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34"/>
    </row>
    <row r="35" spans="1:57" s="2" customFormat="1" ht="25.9" customHeight="1">
      <c r="A35" s="32"/>
      <c r="B35" s="33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229" t="s">
        <v>45</v>
      </c>
      <c r="Y35" s="230"/>
      <c r="Z35" s="230"/>
      <c r="AA35" s="230"/>
      <c r="AB35" s="230"/>
      <c r="AC35" s="40"/>
      <c r="AD35" s="40"/>
      <c r="AE35" s="40"/>
      <c r="AF35" s="40"/>
      <c r="AG35" s="40"/>
      <c r="AH35" s="40"/>
      <c r="AI35" s="40"/>
      <c r="AJ35" s="40"/>
      <c r="AK35" s="231">
        <f>SUM(AK26:AK33)</f>
        <v>0</v>
      </c>
      <c r="AL35" s="230"/>
      <c r="AM35" s="230"/>
      <c r="AN35" s="230"/>
      <c r="AO35" s="232"/>
      <c r="AP35" s="38"/>
      <c r="AQ35" s="38"/>
      <c r="AR35" s="33"/>
      <c r="BE35" s="32"/>
    </row>
    <row r="36" spans="1:57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>
      <c r="B38" s="20"/>
      <c r="AR38" s="20"/>
    </row>
    <row r="39" spans="1:57" s="1" customFormat="1" ht="14.45" customHeight="1">
      <c r="B39" s="20"/>
      <c r="AR39" s="20"/>
    </row>
    <row r="40" spans="1:57" s="1" customFormat="1" ht="14.45" customHeight="1">
      <c r="B40" s="20"/>
      <c r="AR40" s="20"/>
    </row>
    <row r="41" spans="1:57" s="1" customFormat="1" ht="14.45" customHeight="1">
      <c r="B41" s="20"/>
      <c r="AR41" s="20"/>
    </row>
    <row r="42" spans="1:57" s="1" customFormat="1" ht="14.45" customHeight="1">
      <c r="B42" s="20"/>
      <c r="AR42" s="20"/>
    </row>
    <row r="43" spans="1:57" s="1" customFormat="1" ht="14.45" customHeight="1">
      <c r="B43" s="20"/>
      <c r="AR43" s="20"/>
    </row>
    <row r="44" spans="1:57" s="1" customFormat="1" ht="14.45" customHeight="1">
      <c r="B44" s="20"/>
      <c r="AR44" s="20"/>
    </row>
    <row r="45" spans="1:57" s="1" customFormat="1" ht="14.45" customHeight="1">
      <c r="B45" s="20"/>
      <c r="AR45" s="20"/>
    </row>
    <row r="46" spans="1:57" s="1" customFormat="1" ht="14.45" customHeight="1">
      <c r="B46" s="20"/>
      <c r="AR46" s="20"/>
    </row>
    <row r="47" spans="1:57" s="1" customFormat="1" ht="14.45" customHeight="1">
      <c r="B47" s="20"/>
      <c r="AR47" s="20"/>
    </row>
    <row r="48" spans="1:57" s="1" customFormat="1" ht="14.45" customHeight="1">
      <c r="B48" s="20"/>
      <c r="AR48" s="20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>
      <c r="B50" s="20"/>
      <c r="AR50" s="20"/>
    </row>
    <row r="51" spans="1:57">
      <c r="B51" s="20"/>
      <c r="AR51" s="20"/>
    </row>
    <row r="52" spans="1:57">
      <c r="B52" s="20"/>
      <c r="AR52" s="20"/>
    </row>
    <row r="53" spans="1:57">
      <c r="B53" s="20"/>
      <c r="AR53" s="20"/>
    </row>
    <row r="54" spans="1:57">
      <c r="B54" s="20"/>
      <c r="AR54" s="20"/>
    </row>
    <row r="55" spans="1:57">
      <c r="B55" s="20"/>
      <c r="AR55" s="20"/>
    </row>
    <row r="56" spans="1:57">
      <c r="B56" s="20"/>
      <c r="AR56" s="20"/>
    </row>
    <row r="57" spans="1:57">
      <c r="B57" s="20"/>
      <c r="AR57" s="20"/>
    </row>
    <row r="58" spans="1:57">
      <c r="B58" s="20"/>
      <c r="AR58" s="20"/>
    </row>
    <row r="59" spans="1:57">
      <c r="B59" s="20"/>
      <c r="AR59" s="20"/>
    </row>
    <row r="60" spans="1:57" s="2" customFormat="1" ht="12.75">
      <c r="A60" s="32"/>
      <c r="B60" s="33"/>
      <c r="C60" s="32"/>
      <c r="D60" s="45" t="s">
        <v>48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49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48</v>
      </c>
      <c r="AI60" s="35"/>
      <c r="AJ60" s="35"/>
      <c r="AK60" s="35"/>
      <c r="AL60" s="35"/>
      <c r="AM60" s="45" t="s">
        <v>49</v>
      </c>
      <c r="AN60" s="35"/>
      <c r="AO60" s="35"/>
      <c r="AP60" s="32"/>
      <c r="AQ60" s="32"/>
      <c r="AR60" s="33"/>
      <c r="BE60" s="32"/>
    </row>
    <row r="61" spans="1:57">
      <c r="B61" s="20"/>
      <c r="AR61" s="20"/>
    </row>
    <row r="62" spans="1:57">
      <c r="B62" s="20"/>
      <c r="AR62" s="20"/>
    </row>
    <row r="63" spans="1:57">
      <c r="B63" s="20"/>
      <c r="AR63" s="20"/>
    </row>
    <row r="64" spans="1:57" s="2" customFormat="1" ht="12.75">
      <c r="A64" s="32"/>
      <c r="B64" s="33"/>
      <c r="C64" s="32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>
      <c r="B65" s="20"/>
      <c r="AR65" s="20"/>
    </row>
    <row r="66" spans="1:57">
      <c r="B66" s="20"/>
      <c r="AR66" s="20"/>
    </row>
    <row r="67" spans="1:57">
      <c r="B67" s="20"/>
      <c r="AR67" s="20"/>
    </row>
    <row r="68" spans="1:57">
      <c r="B68" s="20"/>
      <c r="AR68" s="20"/>
    </row>
    <row r="69" spans="1:57">
      <c r="B69" s="20"/>
      <c r="AR69" s="20"/>
    </row>
    <row r="70" spans="1:57">
      <c r="B70" s="20"/>
      <c r="AR70" s="20"/>
    </row>
    <row r="71" spans="1:57">
      <c r="B71" s="20"/>
      <c r="AR71" s="20"/>
    </row>
    <row r="72" spans="1:57">
      <c r="B72" s="20"/>
      <c r="AR72" s="20"/>
    </row>
    <row r="73" spans="1:57">
      <c r="B73" s="20"/>
      <c r="AR73" s="20"/>
    </row>
    <row r="74" spans="1:57">
      <c r="B74" s="20"/>
      <c r="AR74" s="20"/>
    </row>
    <row r="75" spans="1:57" s="2" customFormat="1" ht="12.75">
      <c r="A75" s="32"/>
      <c r="B75" s="33"/>
      <c r="C75" s="32"/>
      <c r="D75" s="45" t="s">
        <v>48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49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48</v>
      </c>
      <c r="AI75" s="35"/>
      <c r="AJ75" s="35"/>
      <c r="AK75" s="35"/>
      <c r="AL75" s="35"/>
      <c r="AM75" s="45" t="s">
        <v>49</v>
      </c>
      <c r="AN75" s="35"/>
      <c r="AO75" s="35"/>
      <c r="AP75" s="32"/>
      <c r="AQ75" s="32"/>
      <c r="AR75" s="33"/>
      <c r="BE75" s="32"/>
    </row>
    <row r="76" spans="1:57" s="2" customFormat="1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0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0" s="2" customFormat="1" ht="24.95" customHeight="1">
      <c r="A82" s="32"/>
      <c r="B82" s="33"/>
      <c r="C82" s="21" t="s">
        <v>52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0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0" s="4" customFormat="1" ht="12" customHeight="1">
      <c r="B84" s="51"/>
      <c r="C84" s="27" t="s">
        <v>13</v>
      </c>
      <c r="L84" s="4" t="str">
        <f>K5</f>
        <v>KM</v>
      </c>
      <c r="AR84" s="51"/>
    </row>
    <row r="85" spans="1:90" s="5" customFormat="1" ht="36.950000000000003" customHeight="1">
      <c r="B85" s="52"/>
      <c r="C85" s="53" t="s">
        <v>16</v>
      </c>
      <c r="L85" s="217" t="str">
        <f>K6</f>
        <v>Město Kroměříž - chodník ke Kauflandu</v>
      </c>
      <c r="M85" s="218"/>
      <c r="N85" s="218"/>
      <c r="O85" s="218"/>
      <c r="P85" s="218"/>
      <c r="Q85" s="218"/>
      <c r="R85" s="218"/>
      <c r="S85" s="218"/>
      <c r="T85" s="218"/>
      <c r="U85" s="218"/>
      <c r="V85" s="218"/>
      <c r="W85" s="218"/>
      <c r="X85" s="218"/>
      <c r="Y85" s="218"/>
      <c r="Z85" s="218"/>
      <c r="AA85" s="218"/>
      <c r="AB85" s="218"/>
      <c r="AC85" s="218"/>
      <c r="AD85" s="218"/>
      <c r="AE85" s="218"/>
      <c r="AF85" s="218"/>
      <c r="AG85" s="218"/>
      <c r="AH85" s="218"/>
      <c r="AI85" s="218"/>
      <c r="AJ85" s="218"/>
      <c r="AR85" s="52"/>
    </row>
    <row r="86" spans="1:90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0" s="2" customFormat="1" ht="12" customHeight="1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19" t="str">
        <f>IF(AN8= "","",AN8)</f>
        <v>24. 4. 2023</v>
      </c>
      <c r="AN87" s="219"/>
      <c r="AO87" s="32"/>
      <c r="AP87" s="32"/>
      <c r="AQ87" s="32"/>
      <c r="AR87" s="33"/>
      <c r="BE87" s="32"/>
    </row>
    <row r="88" spans="1:90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0" s="2" customFormat="1" ht="15.2" customHeight="1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0" t="str">
        <f>IF(E17="","",E17)</f>
        <v xml:space="preserve"> </v>
      </c>
      <c r="AN89" s="221"/>
      <c r="AO89" s="221"/>
      <c r="AP89" s="221"/>
      <c r="AQ89" s="32"/>
      <c r="AR89" s="33"/>
      <c r="AS89" s="222" t="s">
        <v>53</v>
      </c>
      <c r="AT89" s="223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0" s="2" customFormat="1" ht="15.2" customHeight="1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31</v>
      </c>
      <c r="AJ90" s="32"/>
      <c r="AK90" s="32"/>
      <c r="AL90" s="32"/>
      <c r="AM90" s="220" t="str">
        <f>IF(E20="","",E20)</f>
        <v xml:space="preserve"> </v>
      </c>
      <c r="AN90" s="221"/>
      <c r="AO90" s="221"/>
      <c r="AP90" s="221"/>
      <c r="AQ90" s="32"/>
      <c r="AR90" s="33"/>
      <c r="AS90" s="224"/>
      <c r="AT90" s="225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0" s="2" customFormat="1" ht="10.9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4"/>
      <c r="AT91" s="225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0" s="2" customFormat="1" ht="29.25" customHeight="1">
      <c r="A92" s="32"/>
      <c r="B92" s="33"/>
      <c r="C92" s="207" t="s">
        <v>54</v>
      </c>
      <c r="D92" s="208"/>
      <c r="E92" s="208"/>
      <c r="F92" s="208"/>
      <c r="G92" s="208"/>
      <c r="H92" s="60"/>
      <c r="I92" s="209" t="s">
        <v>55</v>
      </c>
      <c r="J92" s="208"/>
      <c r="K92" s="208"/>
      <c r="L92" s="208"/>
      <c r="M92" s="208"/>
      <c r="N92" s="208"/>
      <c r="O92" s="208"/>
      <c r="P92" s="208"/>
      <c r="Q92" s="208"/>
      <c r="R92" s="208"/>
      <c r="S92" s="208"/>
      <c r="T92" s="208"/>
      <c r="U92" s="208"/>
      <c r="V92" s="208"/>
      <c r="W92" s="208"/>
      <c r="X92" s="208"/>
      <c r="Y92" s="208"/>
      <c r="Z92" s="208"/>
      <c r="AA92" s="208"/>
      <c r="AB92" s="208"/>
      <c r="AC92" s="208"/>
      <c r="AD92" s="208"/>
      <c r="AE92" s="208"/>
      <c r="AF92" s="208"/>
      <c r="AG92" s="210" t="s">
        <v>56</v>
      </c>
      <c r="AH92" s="208"/>
      <c r="AI92" s="208"/>
      <c r="AJ92" s="208"/>
      <c r="AK92" s="208"/>
      <c r="AL92" s="208"/>
      <c r="AM92" s="208"/>
      <c r="AN92" s="209" t="s">
        <v>57</v>
      </c>
      <c r="AO92" s="208"/>
      <c r="AP92" s="211"/>
      <c r="AQ92" s="61" t="s">
        <v>58</v>
      </c>
      <c r="AR92" s="33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32"/>
    </row>
    <row r="93" spans="1:90" s="2" customFormat="1" ht="10.9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0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5">
        <f>ROUND(AG95,2)</f>
        <v>0</v>
      </c>
      <c r="AH94" s="215"/>
      <c r="AI94" s="215"/>
      <c r="AJ94" s="215"/>
      <c r="AK94" s="215"/>
      <c r="AL94" s="215"/>
      <c r="AM94" s="215"/>
      <c r="AN94" s="216">
        <f>SUM(AG94,AT94)</f>
        <v>0</v>
      </c>
      <c r="AO94" s="216"/>
      <c r="AP94" s="216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72</v>
      </c>
      <c r="BT94" s="77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0" s="7" customFormat="1" ht="16.5" customHeight="1">
      <c r="A95" s="78" t="s">
        <v>76</v>
      </c>
      <c r="B95" s="79"/>
      <c r="C95" s="80"/>
      <c r="D95" s="214" t="s">
        <v>14</v>
      </c>
      <c r="E95" s="214"/>
      <c r="F95" s="214"/>
      <c r="G95" s="214"/>
      <c r="H95" s="214"/>
      <c r="I95" s="81"/>
      <c r="J95" s="214" t="s">
        <v>17</v>
      </c>
      <c r="K95" s="214"/>
      <c r="L95" s="214"/>
      <c r="M95" s="214"/>
      <c r="N95" s="214"/>
      <c r="O95" s="214"/>
      <c r="P95" s="214"/>
      <c r="Q95" s="214"/>
      <c r="R95" s="214"/>
      <c r="S95" s="214"/>
      <c r="T95" s="214"/>
      <c r="U95" s="214"/>
      <c r="V95" s="214"/>
      <c r="W95" s="214"/>
      <c r="X95" s="214"/>
      <c r="Y95" s="214"/>
      <c r="Z95" s="214"/>
      <c r="AA95" s="214"/>
      <c r="AB95" s="214"/>
      <c r="AC95" s="214"/>
      <c r="AD95" s="214"/>
      <c r="AE95" s="214"/>
      <c r="AF95" s="214"/>
      <c r="AG95" s="212">
        <f>'KM - Město Kroměříž - cho...'!J28</f>
        <v>0</v>
      </c>
      <c r="AH95" s="213"/>
      <c r="AI95" s="213"/>
      <c r="AJ95" s="213"/>
      <c r="AK95" s="213"/>
      <c r="AL95" s="213"/>
      <c r="AM95" s="213"/>
      <c r="AN95" s="212">
        <f>SUM(AG95,AT95)</f>
        <v>0</v>
      </c>
      <c r="AO95" s="213"/>
      <c r="AP95" s="213"/>
      <c r="AQ95" s="82" t="s">
        <v>77</v>
      </c>
      <c r="AR95" s="79"/>
      <c r="AS95" s="83">
        <v>0</v>
      </c>
      <c r="AT95" s="84">
        <f>ROUND(SUM(AV95:AW95),2)</f>
        <v>0</v>
      </c>
      <c r="AU95" s="85">
        <f>'KM - Město Kroměříž - cho...'!P126</f>
        <v>0</v>
      </c>
      <c r="AV95" s="84">
        <f>'KM - Město Kroměříž - cho...'!J31</f>
        <v>0</v>
      </c>
      <c r="AW95" s="84">
        <f>'KM - Město Kroměříž - cho...'!J32</f>
        <v>0</v>
      </c>
      <c r="AX95" s="84">
        <f>'KM - Město Kroměříž - cho...'!J33</f>
        <v>0</v>
      </c>
      <c r="AY95" s="84">
        <f>'KM - Město Kroměříž - cho...'!J34</f>
        <v>0</v>
      </c>
      <c r="AZ95" s="84">
        <f>'KM - Město Kroměříž - cho...'!F31</f>
        <v>0</v>
      </c>
      <c r="BA95" s="84">
        <f>'KM - Město Kroměříž - cho...'!F32</f>
        <v>0</v>
      </c>
      <c r="BB95" s="84">
        <f>'KM - Město Kroměříž - cho...'!F33</f>
        <v>0</v>
      </c>
      <c r="BC95" s="84">
        <f>'KM - Město Kroměříž - cho...'!F34</f>
        <v>0</v>
      </c>
      <c r="BD95" s="86">
        <f>'KM - Město Kroměříž - cho...'!F35</f>
        <v>0</v>
      </c>
      <c r="BT95" s="87" t="s">
        <v>78</v>
      </c>
      <c r="BU95" s="87" t="s">
        <v>79</v>
      </c>
      <c r="BV95" s="87" t="s">
        <v>74</v>
      </c>
      <c r="BW95" s="87" t="s">
        <v>4</v>
      </c>
      <c r="BX95" s="87" t="s">
        <v>75</v>
      </c>
      <c r="CL95" s="87" t="s">
        <v>1</v>
      </c>
    </row>
    <row r="96" spans="1:90" s="2" customFormat="1" ht="30" customHeight="1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KM - Město Kroměříž - cho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457"/>
  <sheetViews>
    <sheetView showGridLines="0" workbookViewId="0">
      <selection activeCell="W39" sqref="W3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05" t="s">
        <v>5</v>
      </c>
      <c r="M2" s="206"/>
      <c r="N2" s="206"/>
      <c r="O2" s="206"/>
      <c r="P2" s="206"/>
      <c r="Q2" s="206"/>
      <c r="R2" s="206"/>
      <c r="S2" s="206"/>
      <c r="T2" s="206"/>
      <c r="U2" s="206"/>
      <c r="V2" s="206"/>
      <c r="AT2" s="17" t="s">
        <v>4</v>
      </c>
      <c r="AZ2" s="88" t="s">
        <v>80</v>
      </c>
      <c r="BA2" s="88" t="s">
        <v>81</v>
      </c>
      <c r="BB2" s="88" t="s">
        <v>1</v>
      </c>
      <c r="BC2" s="88" t="s">
        <v>82</v>
      </c>
      <c r="BD2" s="88" t="s">
        <v>83</v>
      </c>
    </row>
    <row r="3" spans="1:56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  <c r="AZ3" s="88" t="s">
        <v>84</v>
      </c>
      <c r="BA3" s="88" t="s">
        <v>85</v>
      </c>
      <c r="BB3" s="88" t="s">
        <v>1</v>
      </c>
      <c r="BC3" s="88" t="s">
        <v>86</v>
      </c>
      <c r="BD3" s="88" t="s">
        <v>83</v>
      </c>
    </row>
    <row r="4" spans="1:56" s="1" customFormat="1" ht="24.95" customHeight="1">
      <c r="B4" s="20"/>
      <c r="D4" s="21" t="s">
        <v>87</v>
      </c>
      <c r="L4" s="20"/>
      <c r="M4" s="89" t="s">
        <v>10</v>
      </c>
      <c r="AT4" s="17" t="s">
        <v>3</v>
      </c>
      <c r="AZ4" s="88" t="s">
        <v>88</v>
      </c>
      <c r="BA4" s="88" t="s">
        <v>89</v>
      </c>
      <c r="BB4" s="88" t="s">
        <v>1</v>
      </c>
      <c r="BC4" s="88" t="s">
        <v>90</v>
      </c>
      <c r="BD4" s="88" t="s">
        <v>83</v>
      </c>
    </row>
    <row r="5" spans="1:56" s="1" customFormat="1" ht="6.95" customHeight="1">
      <c r="B5" s="20"/>
      <c r="L5" s="20"/>
      <c r="AZ5" s="88" t="s">
        <v>91</v>
      </c>
      <c r="BA5" s="88" t="s">
        <v>92</v>
      </c>
      <c r="BB5" s="88" t="s">
        <v>1</v>
      </c>
      <c r="BC5" s="88" t="s">
        <v>93</v>
      </c>
      <c r="BD5" s="88" t="s">
        <v>83</v>
      </c>
    </row>
    <row r="6" spans="1:56" s="2" customFormat="1" ht="12" customHeight="1">
      <c r="A6" s="32"/>
      <c r="B6" s="33"/>
      <c r="C6" s="32"/>
      <c r="D6" s="27" t="s">
        <v>16</v>
      </c>
      <c r="E6" s="32"/>
      <c r="F6" s="32"/>
      <c r="G6" s="32"/>
      <c r="H6" s="32"/>
      <c r="I6" s="32"/>
      <c r="J6" s="32"/>
      <c r="K6" s="32"/>
      <c r="L6" s="4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</row>
    <row r="7" spans="1:56" s="2" customFormat="1" ht="16.5" customHeight="1">
      <c r="A7" s="32"/>
      <c r="B7" s="33"/>
      <c r="C7" s="32"/>
      <c r="D7" s="32"/>
      <c r="E7" s="217" t="s">
        <v>17</v>
      </c>
      <c r="F7" s="244"/>
      <c r="G7" s="244"/>
      <c r="H7" s="244"/>
      <c r="I7" s="32"/>
      <c r="J7" s="32"/>
      <c r="K7" s="32"/>
      <c r="L7" s="4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</row>
    <row r="8" spans="1:56" s="2" customFormat="1">
      <c r="A8" s="32"/>
      <c r="B8" s="33"/>
      <c r="C8" s="32"/>
      <c r="D8" s="32"/>
      <c r="E8" s="32"/>
      <c r="F8" s="32"/>
      <c r="G8" s="32"/>
      <c r="H8" s="32"/>
      <c r="I8" s="3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56" s="2" customFormat="1" ht="12" customHeight="1">
      <c r="A9" s="32"/>
      <c r="B9" s="33"/>
      <c r="C9" s="32"/>
      <c r="D9" s="27" t="s">
        <v>18</v>
      </c>
      <c r="E9" s="32"/>
      <c r="F9" s="25" t="s">
        <v>1</v>
      </c>
      <c r="G9" s="32"/>
      <c r="H9" s="32"/>
      <c r="I9" s="27" t="s">
        <v>19</v>
      </c>
      <c r="J9" s="25" t="s">
        <v>1</v>
      </c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56" s="2" customFormat="1" ht="12" customHeight="1">
      <c r="A10" s="32"/>
      <c r="B10" s="33"/>
      <c r="C10" s="32"/>
      <c r="D10" s="27" t="s">
        <v>20</v>
      </c>
      <c r="E10" s="32"/>
      <c r="F10" s="25" t="s">
        <v>21</v>
      </c>
      <c r="G10" s="32"/>
      <c r="H10" s="32"/>
      <c r="I10" s="27" t="s">
        <v>22</v>
      </c>
      <c r="J10" s="55" t="str">
        <f>'Rekapitulace stavby'!AN8</f>
        <v>24. 4. 2023</v>
      </c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56" s="2" customFormat="1" ht="10.9" customHeight="1">
      <c r="A11" s="32"/>
      <c r="B11" s="33"/>
      <c r="C11" s="32"/>
      <c r="D11" s="32"/>
      <c r="E11" s="32"/>
      <c r="F11" s="32"/>
      <c r="G11" s="32"/>
      <c r="H11" s="32"/>
      <c r="I11" s="32"/>
      <c r="J11" s="32"/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56" s="2" customFormat="1" ht="12" customHeight="1">
      <c r="A12" s="32"/>
      <c r="B12" s="33"/>
      <c r="C12" s="32"/>
      <c r="D12" s="27" t="s">
        <v>24</v>
      </c>
      <c r="E12" s="32"/>
      <c r="F12" s="32"/>
      <c r="G12" s="32"/>
      <c r="H12" s="32"/>
      <c r="I12" s="27" t="s">
        <v>25</v>
      </c>
      <c r="J12" s="25" t="str">
        <f>IF('Rekapitulace stavby'!AN10="","",'Rekapitulace stavby'!AN10)</f>
        <v/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56" s="2" customFormat="1" ht="18" customHeight="1">
      <c r="A13" s="32"/>
      <c r="B13" s="33"/>
      <c r="C13" s="32"/>
      <c r="D13" s="32"/>
      <c r="E13" s="25" t="str">
        <f>IF('Rekapitulace stavby'!E11="","",'Rekapitulace stavby'!E11)</f>
        <v xml:space="preserve"> </v>
      </c>
      <c r="F13" s="32"/>
      <c r="G13" s="32"/>
      <c r="H13" s="32"/>
      <c r="I13" s="27" t="s">
        <v>26</v>
      </c>
      <c r="J13" s="25" t="str">
        <f>IF('Rekapitulace stavby'!AN11="","",'Rekapitulace stavby'!AN11)</f>
        <v/>
      </c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56" s="2" customFormat="1" ht="6.95" customHeight="1">
      <c r="A14" s="32"/>
      <c r="B14" s="33"/>
      <c r="C14" s="32"/>
      <c r="D14" s="32"/>
      <c r="E14" s="32"/>
      <c r="F14" s="32"/>
      <c r="G14" s="32"/>
      <c r="H14" s="32"/>
      <c r="I14" s="32"/>
      <c r="J14" s="32"/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56" s="2" customFormat="1" ht="12" customHeight="1">
      <c r="A15" s="32"/>
      <c r="B15" s="33"/>
      <c r="C15" s="32"/>
      <c r="D15" s="27" t="s">
        <v>27</v>
      </c>
      <c r="E15" s="32"/>
      <c r="F15" s="32"/>
      <c r="G15" s="32"/>
      <c r="H15" s="32"/>
      <c r="I15" s="27" t="s">
        <v>25</v>
      </c>
      <c r="J15" s="28" t="str">
        <f>'Rekapitulace stavby'!AN13</f>
        <v>Vyplň údaj</v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56" s="2" customFormat="1" ht="18" customHeight="1">
      <c r="A16" s="32"/>
      <c r="B16" s="33"/>
      <c r="C16" s="32"/>
      <c r="D16" s="32"/>
      <c r="E16" s="245" t="str">
        <f>'Rekapitulace stavby'!E14</f>
        <v>Vyplň údaj</v>
      </c>
      <c r="F16" s="236"/>
      <c r="G16" s="236"/>
      <c r="H16" s="236"/>
      <c r="I16" s="27" t="s">
        <v>26</v>
      </c>
      <c r="J16" s="28" t="str">
        <f>'Rekapitulace stavby'!AN14</f>
        <v>Vyplň údaj</v>
      </c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6.95" customHeight="1">
      <c r="A17" s="32"/>
      <c r="B17" s="33"/>
      <c r="C17" s="32"/>
      <c r="D17" s="32"/>
      <c r="E17" s="32"/>
      <c r="F17" s="32"/>
      <c r="G17" s="32"/>
      <c r="H17" s="32"/>
      <c r="I17" s="32"/>
      <c r="J17" s="32"/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2" customHeight="1">
      <c r="A18" s="32"/>
      <c r="B18" s="33"/>
      <c r="C18" s="32"/>
      <c r="D18" s="27" t="s">
        <v>29</v>
      </c>
      <c r="E18" s="32"/>
      <c r="F18" s="32"/>
      <c r="G18" s="32"/>
      <c r="H18" s="32"/>
      <c r="I18" s="27" t="s">
        <v>25</v>
      </c>
      <c r="J18" s="25" t="str">
        <f>IF('Rekapitulace stavby'!AN16="","",'Rekapitulace stavby'!AN16)</f>
        <v/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18" customHeight="1">
      <c r="A19" s="32"/>
      <c r="B19" s="33"/>
      <c r="C19" s="32"/>
      <c r="D19" s="32"/>
      <c r="E19" s="25" t="str">
        <f>IF('Rekapitulace stavby'!E17="","",'Rekapitulace stavby'!E17)</f>
        <v xml:space="preserve"> </v>
      </c>
      <c r="F19" s="32"/>
      <c r="G19" s="32"/>
      <c r="H19" s="32"/>
      <c r="I19" s="27" t="s">
        <v>26</v>
      </c>
      <c r="J19" s="25" t="str">
        <f>IF('Rekapitulace stavby'!AN17="","",'Rekapitulace stavby'!AN17)</f>
        <v/>
      </c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6.95" customHeight="1">
      <c r="A20" s="32"/>
      <c r="B20" s="33"/>
      <c r="C20" s="32"/>
      <c r="D20" s="32"/>
      <c r="E20" s="32"/>
      <c r="F20" s="32"/>
      <c r="G20" s="32"/>
      <c r="H20" s="32"/>
      <c r="I20" s="32"/>
      <c r="J20" s="32"/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2" customHeight="1">
      <c r="A21" s="32"/>
      <c r="B21" s="33"/>
      <c r="C21" s="32"/>
      <c r="D21" s="27" t="s">
        <v>31</v>
      </c>
      <c r="E21" s="32"/>
      <c r="F21" s="32"/>
      <c r="G21" s="32"/>
      <c r="H21" s="32"/>
      <c r="I21" s="27" t="s">
        <v>25</v>
      </c>
      <c r="J21" s="25" t="str">
        <f>IF('Rekapitulace stavby'!AN19="","",'Rekapitulace stavby'!AN19)</f>
        <v/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18" customHeight="1">
      <c r="A22" s="32"/>
      <c r="B22" s="33"/>
      <c r="C22" s="32"/>
      <c r="D22" s="32"/>
      <c r="E22" s="25" t="str">
        <f>IF('Rekapitulace stavby'!E20="","",'Rekapitulace stavby'!E20)</f>
        <v xml:space="preserve"> </v>
      </c>
      <c r="F22" s="32"/>
      <c r="G22" s="32"/>
      <c r="H22" s="32"/>
      <c r="I22" s="27" t="s">
        <v>26</v>
      </c>
      <c r="J22" s="25" t="str">
        <f>IF('Rekapitulace stavby'!AN20="","",'Rekapitulace stavby'!AN20)</f>
        <v/>
      </c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6.95" customHeight="1">
      <c r="A23" s="32"/>
      <c r="B23" s="33"/>
      <c r="C23" s="32"/>
      <c r="D23" s="32"/>
      <c r="E23" s="32"/>
      <c r="F23" s="32"/>
      <c r="G23" s="32"/>
      <c r="H23" s="32"/>
      <c r="I23" s="32"/>
      <c r="J23" s="32"/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2" customHeight="1">
      <c r="A24" s="32"/>
      <c r="B24" s="33"/>
      <c r="C24" s="32"/>
      <c r="D24" s="27" t="s">
        <v>32</v>
      </c>
      <c r="E24" s="32"/>
      <c r="F24" s="32"/>
      <c r="G24" s="32"/>
      <c r="H24" s="32"/>
      <c r="I24" s="32"/>
      <c r="J24" s="32"/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8" customFormat="1" ht="16.5" customHeight="1">
      <c r="A25" s="90"/>
      <c r="B25" s="91"/>
      <c r="C25" s="90"/>
      <c r="D25" s="90"/>
      <c r="E25" s="240" t="s">
        <v>1</v>
      </c>
      <c r="F25" s="240"/>
      <c r="G25" s="240"/>
      <c r="H25" s="240"/>
      <c r="I25" s="90"/>
      <c r="J25" s="90"/>
      <c r="K25" s="90"/>
      <c r="L25" s="92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</row>
    <row r="26" spans="1:31" s="2" customFormat="1" ht="6.95" customHeight="1">
      <c r="A26" s="32"/>
      <c r="B26" s="33"/>
      <c r="C26" s="32"/>
      <c r="D26" s="32"/>
      <c r="E26" s="32"/>
      <c r="F26" s="32"/>
      <c r="G26" s="32"/>
      <c r="H26" s="32"/>
      <c r="I26" s="3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2" customFormat="1" ht="6.95" customHeight="1">
      <c r="A27" s="32"/>
      <c r="B27" s="33"/>
      <c r="C27" s="32"/>
      <c r="D27" s="66"/>
      <c r="E27" s="66"/>
      <c r="F27" s="66"/>
      <c r="G27" s="66"/>
      <c r="H27" s="66"/>
      <c r="I27" s="66"/>
      <c r="J27" s="66"/>
      <c r="K27" s="66"/>
      <c r="L27" s="4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</row>
    <row r="28" spans="1:31" s="2" customFormat="1" ht="25.35" customHeight="1">
      <c r="A28" s="32"/>
      <c r="B28" s="33"/>
      <c r="C28" s="32"/>
      <c r="D28" s="93" t="s">
        <v>33</v>
      </c>
      <c r="E28" s="32"/>
      <c r="F28" s="32"/>
      <c r="G28" s="32"/>
      <c r="H28" s="32"/>
      <c r="I28" s="32"/>
      <c r="J28" s="71">
        <f>ROUND(J126, 2)</f>
        <v>0</v>
      </c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>
      <c r="A29" s="32"/>
      <c r="B29" s="33"/>
      <c r="C29" s="32"/>
      <c r="D29" s="66"/>
      <c r="E29" s="66"/>
      <c r="F29" s="66"/>
      <c r="G29" s="66"/>
      <c r="H29" s="66"/>
      <c r="I29" s="66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14.45" customHeight="1">
      <c r="A30" s="32"/>
      <c r="B30" s="33"/>
      <c r="C30" s="32"/>
      <c r="D30" s="32"/>
      <c r="E30" s="32"/>
      <c r="F30" s="36" t="s">
        <v>35</v>
      </c>
      <c r="G30" s="32"/>
      <c r="H30" s="32"/>
      <c r="I30" s="36" t="s">
        <v>34</v>
      </c>
      <c r="J30" s="36" t="s">
        <v>36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14.45" customHeight="1">
      <c r="A31" s="32"/>
      <c r="B31" s="33"/>
      <c r="C31" s="32"/>
      <c r="D31" s="94" t="s">
        <v>37</v>
      </c>
      <c r="E31" s="27" t="s">
        <v>38</v>
      </c>
      <c r="F31" s="95">
        <f>ROUND((SUM(BE126:BE456)),  2)</f>
        <v>0</v>
      </c>
      <c r="G31" s="32"/>
      <c r="H31" s="32"/>
      <c r="I31" s="96">
        <v>0.21</v>
      </c>
      <c r="J31" s="95">
        <f>ROUND(((SUM(BE126:BE456))*I31),  2)</f>
        <v>0</v>
      </c>
      <c r="K31" s="32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>
      <c r="A32" s="32"/>
      <c r="B32" s="33"/>
      <c r="C32" s="32"/>
      <c r="D32" s="32"/>
      <c r="E32" s="27" t="s">
        <v>39</v>
      </c>
      <c r="F32" s="95">
        <f>ROUND((SUM(BF126:BF456)),  2)</f>
        <v>0</v>
      </c>
      <c r="G32" s="32"/>
      <c r="H32" s="32"/>
      <c r="I32" s="96">
        <v>0.12</v>
      </c>
      <c r="J32" s="95">
        <f>ROUND(((SUM(BF126:BF456))*I32),  2)</f>
        <v>0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hidden="1" customHeight="1">
      <c r="A33" s="32"/>
      <c r="B33" s="33"/>
      <c r="C33" s="32"/>
      <c r="D33" s="32"/>
      <c r="E33" s="27" t="s">
        <v>40</v>
      </c>
      <c r="F33" s="95">
        <f>ROUND((SUM(BG126:BG456)),  2)</f>
        <v>0</v>
      </c>
      <c r="G33" s="32"/>
      <c r="H33" s="32"/>
      <c r="I33" s="96">
        <v>0.21</v>
      </c>
      <c r="J33" s="95">
        <f>0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hidden="1" customHeight="1">
      <c r="A34" s="32"/>
      <c r="B34" s="33"/>
      <c r="C34" s="32"/>
      <c r="D34" s="32"/>
      <c r="E34" s="27" t="s">
        <v>41</v>
      </c>
      <c r="F34" s="95">
        <f>ROUND((SUM(BH126:BH456)),  2)</f>
        <v>0</v>
      </c>
      <c r="G34" s="32"/>
      <c r="H34" s="32"/>
      <c r="I34" s="96">
        <v>0.15</v>
      </c>
      <c r="J34" s="95">
        <f>0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>
      <c r="A35" s="32"/>
      <c r="B35" s="33"/>
      <c r="C35" s="32"/>
      <c r="D35" s="32"/>
      <c r="E35" s="27" t="s">
        <v>42</v>
      </c>
      <c r="F35" s="95">
        <f>ROUND((SUM(BI126:BI456)),  2)</f>
        <v>0</v>
      </c>
      <c r="G35" s="32"/>
      <c r="H35" s="32"/>
      <c r="I35" s="96">
        <v>0</v>
      </c>
      <c r="J35" s="95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6.95" customHeight="1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25.35" customHeight="1">
      <c r="A37" s="32"/>
      <c r="B37" s="33"/>
      <c r="C37" s="97"/>
      <c r="D37" s="98" t="s">
        <v>43</v>
      </c>
      <c r="E37" s="60"/>
      <c r="F37" s="60"/>
      <c r="G37" s="99" t="s">
        <v>44</v>
      </c>
      <c r="H37" s="100" t="s">
        <v>45</v>
      </c>
      <c r="I37" s="60"/>
      <c r="J37" s="101">
        <f>SUM(J28:J35)</f>
        <v>0</v>
      </c>
      <c r="K37" s="10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14.45" customHeight="1">
      <c r="A38" s="32"/>
      <c r="B38" s="33"/>
      <c r="C38" s="32"/>
      <c r="D38" s="32"/>
      <c r="E38" s="32"/>
      <c r="F38" s="32"/>
      <c r="G38" s="32"/>
      <c r="H38" s="32"/>
      <c r="I38" s="3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1" customFormat="1" ht="14.45" customHeight="1">
      <c r="B39" s="20"/>
      <c r="L39" s="20"/>
    </row>
    <row r="40" spans="1:31" s="1" customFormat="1" ht="14.45" customHeight="1">
      <c r="B40" s="20"/>
      <c r="L40" s="20"/>
    </row>
    <row r="41" spans="1:31" s="1" customFormat="1" ht="14.45" customHeight="1">
      <c r="B41" s="20"/>
      <c r="L41" s="20"/>
    </row>
    <row r="42" spans="1:31" s="1" customFormat="1" ht="14.45" customHeight="1">
      <c r="B42" s="20"/>
      <c r="L42" s="20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2"/>
      <c r="B61" s="33"/>
      <c r="C61" s="32"/>
      <c r="D61" s="45" t="s">
        <v>48</v>
      </c>
      <c r="E61" s="35"/>
      <c r="F61" s="103" t="s">
        <v>49</v>
      </c>
      <c r="G61" s="45" t="s">
        <v>48</v>
      </c>
      <c r="H61" s="35"/>
      <c r="I61" s="35"/>
      <c r="J61" s="104" t="s">
        <v>49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2"/>
      <c r="B65" s="33"/>
      <c r="C65" s="32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2"/>
      <c r="B76" s="33"/>
      <c r="C76" s="32"/>
      <c r="D76" s="45" t="s">
        <v>48</v>
      </c>
      <c r="E76" s="35"/>
      <c r="F76" s="103" t="s">
        <v>49</v>
      </c>
      <c r="G76" s="45" t="s">
        <v>48</v>
      </c>
      <c r="H76" s="35"/>
      <c r="I76" s="35"/>
      <c r="J76" s="104" t="s">
        <v>49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>
      <c r="A82" s="32"/>
      <c r="B82" s="33"/>
      <c r="C82" s="21" t="s">
        <v>94</v>
      </c>
      <c r="D82" s="32"/>
      <c r="E82" s="32"/>
      <c r="F82" s="32"/>
      <c r="G82" s="32"/>
      <c r="H82" s="32"/>
      <c r="I82" s="3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>
      <c r="A84" s="32"/>
      <c r="B84" s="33"/>
      <c r="C84" s="27" t="s">
        <v>16</v>
      </c>
      <c r="D84" s="32"/>
      <c r="E84" s="32"/>
      <c r="F84" s="32"/>
      <c r="G84" s="32"/>
      <c r="H84" s="32"/>
      <c r="I84" s="3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>
      <c r="A85" s="32"/>
      <c r="B85" s="33"/>
      <c r="C85" s="32"/>
      <c r="D85" s="32"/>
      <c r="E85" s="217" t="str">
        <f>E7</f>
        <v>Město Kroměříž - chodník ke Kauflandu</v>
      </c>
      <c r="F85" s="244"/>
      <c r="G85" s="244"/>
      <c r="H85" s="244"/>
      <c r="I85" s="3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6.95" customHeight="1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2" customHeight="1">
      <c r="A87" s="32"/>
      <c r="B87" s="33"/>
      <c r="C87" s="27" t="s">
        <v>20</v>
      </c>
      <c r="D87" s="32"/>
      <c r="E87" s="32"/>
      <c r="F87" s="25" t="str">
        <f>F10</f>
        <v xml:space="preserve"> </v>
      </c>
      <c r="G87" s="32"/>
      <c r="H87" s="32"/>
      <c r="I87" s="27" t="s">
        <v>22</v>
      </c>
      <c r="J87" s="55" t="str">
        <f>IF(J10="","",J10)</f>
        <v>24. 4. 2023</v>
      </c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5.2" customHeight="1">
      <c r="A89" s="32"/>
      <c r="B89" s="33"/>
      <c r="C89" s="27" t="s">
        <v>24</v>
      </c>
      <c r="D89" s="32"/>
      <c r="E89" s="32"/>
      <c r="F89" s="25" t="str">
        <f>E13</f>
        <v xml:space="preserve"> </v>
      </c>
      <c r="G89" s="32"/>
      <c r="H89" s="32"/>
      <c r="I89" s="27" t="s">
        <v>29</v>
      </c>
      <c r="J89" s="30" t="str">
        <f>E19</f>
        <v xml:space="preserve"> 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15.2" customHeight="1">
      <c r="A90" s="32"/>
      <c r="B90" s="33"/>
      <c r="C90" s="27" t="s">
        <v>27</v>
      </c>
      <c r="D90" s="32"/>
      <c r="E90" s="32"/>
      <c r="F90" s="25" t="str">
        <f>IF(E16="","",E16)</f>
        <v>Vyplň údaj</v>
      </c>
      <c r="G90" s="32"/>
      <c r="H90" s="32"/>
      <c r="I90" s="27" t="s">
        <v>31</v>
      </c>
      <c r="J90" s="30" t="str">
        <f>E22</f>
        <v xml:space="preserve"> </v>
      </c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10.35" customHeight="1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29.25" customHeight="1">
      <c r="A92" s="32"/>
      <c r="B92" s="33"/>
      <c r="C92" s="105" t="s">
        <v>95</v>
      </c>
      <c r="D92" s="97"/>
      <c r="E92" s="97"/>
      <c r="F92" s="97"/>
      <c r="G92" s="97"/>
      <c r="H92" s="97"/>
      <c r="I92" s="97"/>
      <c r="J92" s="106" t="s">
        <v>96</v>
      </c>
      <c r="K92" s="97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2.9" customHeight="1">
      <c r="A94" s="32"/>
      <c r="B94" s="33"/>
      <c r="C94" s="107" t="s">
        <v>97</v>
      </c>
      <c r="D94" s="32"/>
      <c r="E94" s="32"/>
      <c r="F94" s="32"/>
      <c r="G94" s="32"/>
      <c r="H94" s="32"/>
      <c r="I94" s="32"/>
      <c r="J94" s="71">
        <f>J126</f>
        <v>0</v>
      </c>
      <c r="K94" s="32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  <c r="AU94" s="17" t="s">
        <v>98</v>
      </c>
    </row>
    <row r="95" spans="1:47" s="9" customFormat="1" ht="24.95" customHeight="1">
      <c r="B95" s="108"/>
      <c r="D95" s="109" t="s">
        <v>99</v>
      </c>
      <c r="E95" s="110"/>
      <c r="F95" s="110"/>
      <c r="G95" s="110"/>
      <c r="H95" s="110"/>
      <c r="I95" s="110"/>
      <c r="J95" s="111">
        <f>J127</f>
        <v>0</v>
      </c>
      <c r="L95" s="108"/>
    </row>
    <row r="96" spans="1:47" s="10" customFormat="1" ht="19.899999999999999" customHeight="1">
      <c r="B96" s="112"/>
      <c r="D96" s="113" t="s">
        <v>100</v>
      </c>
      <c r="E96" s="114"/>
      <c r="F96" s="114"/>
      <c r="G96" s="114"/>
      <c r="H96" s="114"/>
      <c r="I96" s="114"/>
      <c r="J96" s="115">
        <f>J128</f>
        <v>0</v>
      </c>
      <c r="L96" s="112"/>
    </row>
    <row r="97" spans="1:31" s="10" customFormat="1" ht="19.899999999999999" customHeight="1">
      <c r="B97" s="112"/>
      <c r="D97" s="113" t="s">
        <v>101</v>
      </c>
      <c r="E97" s="114"/>
      <c r="F97" s="114"/>
      <c r="G97" s="114"/>
      <c r="H97" s="114"/>
      <c r="I97" s="114"/>
      <c r="J97" s="115">
        <f>J225</f>
        <v>0</v>
      </c>
      <c r="L97" s="112"/>
    </row>
    <row r="98" spans="1:31" s="10" customFormat="1" ht="19.899999999999999" customHeight="1">
      <c r="B98" s="112"/>
      <c r="D98" s="113" t="s">
        <v>102</v>
      </c>
      <c r="E98" s="114"/>
      <c r="F98" s="114"/>
      <c r="G98" s="114"/>
      <c r="H98" s="114"/>
      <c r="I98" s="114"/>
      <c r="J98" s="115">
        <f>J237</f>
        <v>0</v>
      </c>
      <c r="L98" s="112"/>
    </row>
    <row r="99" spans="1:31" s="10" customFormat="1" ht="19.899999999999999" customHeight="1">
      <c r="B99" s="112"/>
      <c r="D99" s="113" t="s">
        <v>103</v>
      </c>
      <c r="E99" s="114"/>
      <c r="F99" s="114"/>
      <c r="G99" s="114"/>
      <c r="H99" s="114"/>
      <c r="I99" s="114"/>
      <c r="J99" s="115">
        <f>J243</f>
        <v>0</v>
      </c>
      <c r="L99" s="112"/>
    </row>
    <row r="100" spans="1:31" s="10" customFormat="1" ht="19.899999999999999" customHeight="1">
      <c r="B100" s="112"/>
      <c r="D100" s="113" t="s">
        <v>104</v>
      </c>
      <c r="E100" s="114"/>
      <c r="F100" s="114"/>
      <c r="G100" s="114"/>
      <c r="H100" s="114"/>
      <c r="I100" s="114"/>
      <c r="J100" s="115">
        <f>J290</f>
        <v>0</v>
      </c>
      <c r="L100" s="112"/>
    </row>
    <row r="101" spans="1:31" s="10" customFormat="1" ht="19.899999999999999" customHeight="1">
      <c r="B101" s="112"/>
      <c r="D101" s="113" t="s">
        <v>105</v>
      </c>
      <c r="E101" s="114"/>
      <c r="F101" s="114"/>
      <c r="G101" s="114"/>
      <c r="H101" s="114"/>
      <c r="I101" s="114"/>
      <c r="J101" s="115">
        <f>J303</f>
        <v>0</v>
      </c>
      <c r="L101" s="112"/>
    </row>
    <row r="102" spans="1:31" s="10" customFormat="1" ht="19.899999999999999" customHeight="1">
      <c r="B102" s="112"/>
      <c r="D102" s="113" t="s">
        <v>106</v>
      </c>
      <c r="E102" s="114"/>
      <c r="F102" s="114"/>
      <c r="G102" s="114"/>
      <c r="H102" s="114"/>
      <c r="I102" s="114"/>
      <c r="J102" s="115">
        <f>J362</f>
        <v>0</v>
      </c>
      <c r="L102" s="112"/>
    </row>
    <row r="103" spans="1:31" s="10" customFormat="1" ht="19.899999999999999" customHeight="1">
      <c r="B103" s="112"/>
      <c r="D103" s="113" t="s">
        <v>107</v>
      </c>
      <c r="E103" s="114"/>
      <c r="F103" s="114"/>
      <c r="G103" s="114"/>
      <c r="H103" s="114"/>
      <c r="I103" s="114"/>
      <c r="J103" s="115">
        <f>J402</f>
        <v>0</v>
      </c>
      <c r="L103" s="112"/>
    </row>
    <row r="104" spans="1:31" s="9" customFormat="1" ht="24.95" customHeight="1">
      <c r="B104" s="108"/>
      <c r="D104" s="109" t="s">
        <v>108</v>
      </c>
      <c r="E104" s="110"/>
      <c r="F104" s="110"/>
      <c r="G104" s="110"/>
      <c r="H104" s="110"/>
      <c r="I104" s="110"/>
      <c r="J104" s="111">
        <f>J406</f>
        <v>0</v>
      </c>
      <c r="L104" s="108"/>
    </row>
    <row r="105" spans="1:31" s="10" customFormat="1" ht="19.899999999999999" customHeight="1">
      <c r="B105" s="112"/>
      <c r="D105" s="113" t="s">
        <v>109</v>
      </c>
      <c r="E105" s="114"/>
      <c r="F105" s="114"/>
      <c r="G105" s="114"/>
      <c r="H105" s="114"/>
      <c r="I105" s="114"/>
      <c r="J105" s="115">
        <f>J407</f>
        <v>0</v>
      </c>
      <c r="L105" s="112"/>
    </row>
    <row r="106" spans="1:31" s="9" customFormat="1" ht="24.95" customHeight="1">
      <c r="B106" s="108"/>
      <c r="D106" s="109" t="s">
        <v>110</v>
      </c>
      <c r="E106" s="110"/>
      <c r="F106" s="110"/>
      <c r="G106" s="110"/>
      <c r="H106" s="110"/>
      <c r="I106" s="110"/>
      <c r="J106" s="111">
        <f>J428</f>
        <v>0</v>
      </c>
      <c r="L106" s="108"/>
    </row>
    <row r="107" spans="1:31" s="10" customFormat="1" ht="19.899999999999999" customHeight="1">
      <c r="B107" s="112"/>
      <c r="D107" s="113" t="s">
        <v>111</v>
      </c>
      <c r="E107" s="114"/>
      <c r="F107" s="114"/>
      <c r="G107" s="114"/>
      <c r="H107" s="114"/>
      <c r="I107" s="114"/>
      <c r="J107" s="115">
        <f>J429</f>
        <v>0</v>
      </c>
      <c r="L107" s="112"/>
    </row>
    <row r="108" spans="1:31" s="10" customFormat="1" ht="19.899999999999999" customHeight="1">
      <c r="B108" s="112"/>
      <c r="D108" s="113" t="s">
        <v>112</v>
      </c>
      <c r="E108" s="114"/>
      <c r="F108" s="114"/>
      <c r="G108" s="114"/>
      <c r="H108" s="114"/>
      <c r="I108" s="114"/>
      <c r="J108" s="115">
        <f>J445</f>
        <v>0</v>
      </c>
      <c r="L108" s="112"/>
    </row>
    <row r="109" spans="1:31" s="2" customFormat="1" ht="21.75" customHeight="1">
      <c r="A109" s="32"/>
      <c r="B109" s="33"/>
      <c r="C109" s="32"/>
      <c r="D109" s="32"/>
      <c r="E109" s="32"/>
      <c r="F109" s="32"/>
      <c r="G109" s="32"/>
      <c r="H109" s="32"/>
      <c r="I109" s="32"/>
      <c r="J109" s="32"/>
      <c r="K109" s="32"/>
      <c r="L109" s="42"/>
      <c r="S109" s="32"/>
      <c r="T109" s="32"/>
      <c r="U109" s="32"/>
      <c r="V109" s="32"/>
      <c r="W109" s="32"/>
      <c r="X109" s="32"/>
      <c r="Y109" s="32"/>
      <c r="Z109" s="32"/>
      <c r="AA109" s="32"/>
      <c r="AB109" s="32"/>
      <c r="AC109" s="32"/>
      <c r="AD109" s="32"/>
      <c r="AE109" s="32"/>
    </row>
    <row r="110" spans="1:31" s="2" customFormat="1" ht="6.95" customHeight="1">
      <c r="A110" s="32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32"/>
      <c r="T110" s="32"/>
      <c r="U110" s="32"/>
      <c r="V110" s="32"/>
      <c r="W110" s="32"/>
      <c r="X110" s="32"/>
      <c r="Y110" s="32"/>
      <c r="Z110" s="32"/>
      <c r="AA110" s="32"/>
      <c r="AB110" s="32"/>
      <c r="AC110" s="32"/>
      <c r="AD110" s="32"/>
      <c r="AE110" s="32"/>
    </row>
    <row r="114" spans="1:63" s="2" customFormat="1" ht="6.95" customHeight="1">
      <c r="A114" s="32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32"/>
      <c r="T114" s="32"/>
      <c r="U114" s="32"/>
      <c r="V114" s="32"/>
      <c r="W114" s="32"/>
      <c r="X114" s="32"/>
      <c r="Y114" s="32"/>
      <c r="Z114" s="32"/>
      <c r="AA114" s="32"/>
      <c r="AB114" s="32"/>
      <c r="AC114" s="32"/>
      <c r="AD114" s="32"/>
      <c r="AE114" s="32"/>
    </row>
    <row r="115" spans="1:63" s="2" customFormat="1" ht="24.95" customHeight="1">
      <c r="A115" s="32"/>
      <c r="B115" s="33"/>
      <c r="C115" s="21" t="s">
        <v>113</v>
      </c>
      <c r="D115" s="32"/>
      <c r="E115" s="32"/>
      <c r="F115" s="32"/>
      <c r="G115" s="32"/>
      <c r="H115" s="32"/>
      <c r="I115" s="32"/>
      <c r="J115" s="32"/>
      <c r="K115" s="32"/>
      <c r="L115" s="42"/>
      <c r="S115" s="32"/>
      <c r="T115" s="32"/>
      <c r="U115" s="32"/>
      <c r="V115" s="32"/>
      <c r="W115" s="32"/>
      <c r="X115" s="32"/>
      <c r="Y115" s="32"/>
      <c r="Z115" s="32"/>
      <c r="AA115" s="32"/>
      <c r="AB115" s="32"/>
      <c r="AC115" s="32"/>
      <c r="AD115" s="32"/>
      <c r="AE115" s="32"/>
    </row>
    <row r="116" spans="1:63" s="2" customFormat="1" ht="6.95" customHeight="1">
      <c r="A116" s="32"/>
      <c r="B116" s="33"/>
      <c r="C116" s="32"/>
      <c r="D116" s="32"/>
      <c r="E116" s="32"/>
      <c r="F116" s="32"/>
      <c r="G116" s="32"/>
      <c r="H116" s="32"/>
      <c r="I116" s="32"/>
      <c r="J116" s="32"/>
      <c r="K116" s="32"/>
      <c r="L116" s="4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63" s="2" customFormat="1" ht="12" customHeight="1">
      <c r="A117" s="32"/>
      <c r="B117" s="33"/>
      <c r="C117" s="27" t="s">
        <v>16</v>
      </c>
      <c r="D117" s="32"/>
      <c r="E117" s="32"/>
      <c r="F117" s="32"/>
      <c r="G117" s="32"/>
      <c r="H117" s="32"/>
      <c r="I117" s="32"/>
      <c r="J117" s="32"/>
      <c r="K117" s="32"/>
      <c r="L117" s="4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63" s="2" customFormat="1" ht="16.5" customHeight="1">
      <c r="A118" s="32"/>
      <c r="B118" s="33"/>
      <c r="C118" s="32"/>
      <c r="D118" s="32"/>
      <c r="E118" s="217" t="str">
        <f>E7</f>
        <v>Město Kroměříž - chodník ke Kauflandu</v>
      </c>
      <c r="F118" s="244"/>
      <c r="G118" s="244"/>
      <c r="H118" s="244"/>
      <c r="I118" s="32"/>
      <c r="J118" s="32"/>
      <c r="K118" s="32"/>
      <c r="L118" s="42"/>
      <c r="S118" s="32"/>
      <c r="T118" s="32"/>
      <c r="U118" s="32"/>
      <c r="V118" s="32"/>
      <c r="W118" s="32"/>
      <c r="X118" s="32"/>
      <c r="Y118" s="32"/>
      <c r="Z118" s="32"/>
      <c r="AA118" s="32"/>
      <c r="AB118" s="32"/>
      <c r="AC118" s="32"/>
      <c r="AD118" s="32"/>
      <c r="AE118" s="32"/>
    </row>
    <row r="119" spans="1:63" s="2" customFormat="1" ht="6.95" customHeight="1">
      <c r="A119" s="32"/>
      <c r="B119" s="33"/>
      <c r="C119" s="32"/>
      <c r="D119" s="32"/>
      <c r="E119" s="32"/>
      <c r="F119" s="32"/>
      <c r="G119" s="32"/>
      <c r="H119" s="32"/>
      <c r="I119" s="32"/>
      <c r="J119" s="32"/>
      <c r="K119" s="32"/>
      <c r="L119" s="4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32"/>
      <c r="AE119" s="32"/>
    </row>
    <row r="120" spans="1:63" s="2" customFormat="1" ht="12" customHeight="1">
      <c r="A120" s="32"/>
      <c r="B120" s="33"/>
      <c r="C120" s="27" t="s">
        <v>20</v>
      </c>
      <c r="D120" s="32"/>
      <c r="E120" s="32"/>
      <c r="F120" s="25" t="str">
        <f>F10</f>
        <v xml:space="preserve"> </v>
      </c>
      <c r="G120" s="32"/>
      <c r="H120" s="32"/>
      <c r="I120" s="27" t="s">
        <v>22</v>
      </c>
      <c r="J120" s="55" t="str">
        <f>IF(J10="","",J10)</f>
        <v>24. 4. 2023</v>
      </c>
      <c r="K120" s="32"/>
      <c r="L120" s="42"/>
      <c r="S120" s="32"/>
      <c r="T120" s="32"/>
      <c r="U120" s="32"/>
      <c r="V120" s="32"/>
      <c r="W120" s="32"/>
      <c r="X120" s="32"/>
      <c r="Y120" s="32"/>
      <c r="Z120" s="32"/>
      <c r="AA120" s="32"/>
      <c r="AB120" s="32"/>
      <c r="AC120" s="32"/>
      <c r="AD120" s="32"/>
      <c r="AE120" s="32"/>
    </row>
    <row r="121" spans="1:63" s="2" customFormat="1" ht="6.95" customHeight="1">
      <c r="A121" s="32"/>
      <c r="B121" s="33"/>
      <c r="C121" s="32"/>
      <c r="D121" s="32"/>
      <c r="E121" s="32"/>
      <c r="F121" s="32"/>
      <c r="G121" s="32"/>
      <c r="H121" s="32"/>
      <c r="I121" s="32"/>
      <c r="J121" s="32"/>
      <c r="K121" s="32"/>
      <c r="L121" s="42"/>
      <c r="S121" s="32"/>
      <c r="T121" s="32"/>
      <c r="U121" s="32"/>
      <c r="V121" s="32"/>
      <c r="W121" s="32"/>
      <c r="X121" s="32"/>
      <c r="Y121" s="32"/>
      <c r="Z121" s="32"/>
      <c r="AA121" s="32"/>
      <c r="AB121" s="32"/>
      <c r="AC121" s="32"/>
      <c r="AD121" s="32"/>
      <c r="AE121" s="32"/>
    </row>
    <row r="122" spans="1:63" s="2" customFormat="1" ht="15.2" customHeight="1">
      <c r="A122" s="32"/>
      <c r="B122" s="33"/>
      <c r="C122" s="27" t="s">
        <v>24</v>
      </c>
      <c r="D122" s="32"/>
      <c r="E122" s="32"/>
      <c r="F122" s="25" t="str">
        <f>E13</f>
        <v xml:space="preserve"> </v>
      </c>
      <c r="G122" s="32"/>
      <c r="H122" s="32"/>
      <c r="I122" s="27" t="s">
        <v>29</v>
      </c>
      <c r="J122" s="30" t="str">
        <f>E19</f>
        <v xml:space="preserve"> </v>
      </c>
      <c r="K122" s="32"/>
      <c r="L122" s="42"/>
      <c r="S122" s="32"/>
      <c r="T122" s="32"/>
      <c r="U122" s="32"/>
      <c r="V122" s="32"/>
      <c r="W122" s="32"/>
      <c r="X122" s="32"/>
      <c r="Y122" s="32"/>
      <c r="Z122" s="32"/>
      <c r="AA122" s="32"/>
      <c r="AB122" s="32"/>
      <c r="AC122" s="32"/>
      <c r="AD122" s="32"/>
      <c r="AE122" s="32"/>
    </row>
    <row r="123" spans="1:63" s="2" customFormat="1" ht="15.2" customHeight="1">
      <c r="A123" s="32"/>
      <c r="B123" s="33"/>
      <c r="C123" s="27" t="s">
        <v>27</v>
      </c>
      <c r="D123" s="32"/>
      <c r="E123" s="32"/>
      <c r="F123" s="25" t="str">
        <f>IF(E16="","",E16)</f>
        <v>Vyplň údaj</v>
      </c>
      <c r="G123" s="32"/>
      <c r="H123" s="32"/>
      <c r="I123" s="27" t="s">
        <v>31</v>
      </c>
      <c r="J123" s="30" t="str">
        <f>E22</f>
        <v xml:space="preserve"> </v>
      </c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63" s="2" customFormat="1" ht="10.35" customHeight="1">
      <c r="A124" s="32"/>
      <c r="B124" s="33"/>
      <c r="C124" s="32"/>
      <c r="D124" s="32"/>
      <c r="E124" s="32"/>
      <c r="F124" s="32"/>
      <c r="G124" s="32"/>
      <c r="H124" s="32"/>
      <c r="I124" s="32"/>
      <c r="J124" s="32"/>
      <c r="K124" s="32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5" spans="1:63" s="11" customFormat="1" ht="29.25" customHeight="1">
      <c r="A125" s="116"/>
      <c r="B125" s="117"/>
      <c r="C125" s="118" t="s">
        <v>114</v>
      </c>
      <c r="D125" s="119" t="s">
        <v>58</v>
      </c>
      <c r="E125" s="119" t="s">
        <v>54</v>
      </c>
      <c r="F125" s="119" t="s">
        <v>55</v>
      </c>
      <c r="G125" s="119" t="s">
        <v>115</v>
      </c>
      <c r="H125" s="119" t="s">
        <v>116</v>
      </c>
      <c r="I125" s="119" t="s">
        <v>117</v>
      </c>
      <c r="J125" s="119" t="s">
        <v>96</v>
      </c>
      <c r="K125" s="120" t="s">
        <v>118</v>
      </c>
      <c r="L125" s="121"/>
      <c r="M125" s="62" t="s">
        <v>1</v>
      </c>
      <c r="N125" s="63" t="s">
        <v>37</v>
      </c>
      <c r="O125" s="63" t="s">
        <v>119</v>
      </c>
      <c r="P125" s="63" t="s">
        <v>120</v>
      </c>
      <c r="Q125" s="63" t="s">
        <v>121</v>
      </c>
      <c r="R125" s="63" t="s">
        <v>122</v>
      </c>
      <c r="S125" s="63" t="s">
        <v>123</v>
      </c>
      <c r="T125" s="64" t="s">
        <v>124</v>
      </c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</row>
    <row r="126" spans="1:63" s="2" customFormat="1" ht="22.9" customHeight="1">
      <c r="A126" s="32"/>
      <c r="B126" s="33"/>
      <c r="C126" s="69" t="s">
        <v>125</v>
      </c>
      <c r="D126" s="32"/>
      <c r="E126" s="32"/>
      <c r="F126" s="32"/>
      <c r="G126" s="32"/>
      <c r="H126" s="32"/>
      <c r="I126" s="32"/>
      <c r="J126" s="122">
        <f>BK126</f>
        <v>0</v>
      </c>
      <c r="K126" s="32"/>
      <c r="L126" s="33"/>
      <c r="M126" s="65"/>
      <c r="N126" s="56"/>
      <c r="O126" s="66"/>
      <c r="P126" s="123">
        <f>P127+P406+P428</f>
        <v>0</v>
      </c>
      <c r="Q126" s="66"/>
      <c r="R126" s="123">
        <f>R127+R406+R428</f>
        <v>95.88797919999999</v>
      </c>
      <c r="S126" s="66"/>
      <c r="T126" s="124">
        <f>T127+T406+T428</f>
        <v>55.991700000000002</v>
      </c>
      <c r="U126" s="32"/>
      <c r="V126" s="32"/>
      <c r="W126" s="32"/>
      <c r="X126" s="32"/>
      <c r="Y126" s="32"/>
      <c r="Z126" s="32"/>
      <c r="AA126" s="32"/>
      <c r="AB126" s="32"/>
      <c r="AC126" s="32"/>
      <c r="AD126" s="32"/>
      <c r="AE126" s="32"/>
      <c r="AT126" s="17" t="s">
        <v>72</v>
      </c>
      <c r="AU126" s="17" t="s">
        <v>98</v>
      </c>
      <c r="BK126" s="125">
        <f>BK127+BK406+BK428</f>
        <v>0</v>
      </c>
    </row>
    <row r="127" spans="1:63" s="12" customFormat="1" ht="25.9" customHeight="1">
      <c r="B127" s="126"/>
      <c r="D127" s="127" t="s">
        <v>72</v>
      </c>
      <c r="E127" s="128" t="s">
        <v>126</v>
      </c>
      <c r="F127" s="128" t="s">
        <v>127</v>
      </c>
      <c r="I127" s="129"/>
      <c r="J127" s="130">
        <f>BK127</f>
        <v>0</v>
      </c>
      <c r="L127" s="126"/>
      <c r="M127" s="131"/>
      <c r="N127" s="132"/>
      <c r="O127" s="132"/>
      <c r="P127" s="133">
        <f>P128+P225+P237+P243+P290+P303+P362+P402</f>
        <v>0</v>
      </c>
      <c r="Q127" s="132"/>
      <c r="R127" s="133">
        <f>R128+R225+R237+R243+R290+R303+R362+R402</f>
        <v>95.871509199999991</v>
      </c>
      <c r="S127" s="132"/>
      <c r="T127" s="134">
        <f>T128+T225+T237+T243+T290+T303+T362+T402</f>
        <v>55.991700000000002</v>
      </c>
      <c r="AR127" s="127" t="s">
        <v>78</v>
      </c>
      <c r="AT127" s="135" t="s">
        <v>72</v>
      </c>
      <c r="AU127" s="135" t="s">
        <v>73</v>
      </c>
      <c r="AY127" s="127" t="s">
        <v>128</v>
      </c>
      <c r="BK127" s="136">
        <f>BK128+BK225+BK237+BK243+BK290+BK303+BK362+BK402</f>
        <v>0</v>
      </c>
    </row>
    <row r="128" spans="1:63" s="12" customFormat="1" ht="22.9" customHeight="1">
      <c r="B128" s="126"/>
      <c r="D128" s="127" t="s">
        <v>72</v>
      </c>
      <c r="E128" s="137" t="s">
        <v>78</v>
      </c>
      <c r="F128" s="137" t="s">
        <v>129</v>
      </c>
      <c r="I128" s="129"/>
      <c r="J128" s="138">
        <f>BK128</f>
        <v>0</v>
      </c>
      <c r="L128" s="126"/>
      <c r="M128" s="131"/>
      <c r="N128" s="132"/>
      <c r="O128" s="132"/>
      <c r="P128" s="133">
        <f>SUM(P129:P224)</f>
        <v>0</v>
      </c>
      <c r="Q128" s="132"/>
      <c r="R128" s="133">
        <f>SUM(R129:R224)</f>
        <v>4.48271</v>
      </c>
      <c r="S128" s="132"/>
      <c r="T128" s="134">
        <f>SUM(T129:T224)</f>
        <v>55.663699999999999</v>
      </c>
      <c r="AR128" s="127" t="s">
        <v>78</v>
      </c>
      <c r="AT128" s="135" t="s">
        <v>72</v>
      </c>
      <c r="AU128" s="135" t="s">
        <v>78</v>
      </c>
      <c r="AY128" s="127" t="s">
        <v>128</v>
      </c>
      <c r="BK128" s="136">
        <f>SUM(BK129:BK224)</f>
        <v>0</v>
      </c>
    </row>
    <row r="129" spans="1:65" s="2" customFormat="1" ht="24.2" customHeight="1">
      <c r="A129" s="32"/>
      <c r="B129" s="139"/>
      <c r="C129" s="140" t="s">
        <v>78</v>
      </c>
      <c r="D129" s="140" t="s">
        <v>130</v>
      </c>
      <c r="E129" s="141" t="s">
        <v>131</v>
      </c>
      <c r="F129" s="142" t="s">
        <v>132</v>
      </c>
      <c r="G129" s="143" t="s">
        <v>133</v>
      </c>
      <c r="H129" s="144">
        <v>16.899999999999999</v>
      </c>
      <c r="I129" s="145"/>
      <c r="J129" s="146">
        <f>ROUND(I129*H129,2)</f>
        <v>0</v>
      </c>
      <c r="K129" s="142" t="s">
        <v>134</v>
      </c>
      <c r="L129" s="33"/>
      <c r="M129" s="147" t="s">
        <v>1</v>
      </c>
      <c r="N129" s="148" t="s">
        <v>38</v>
      </c>
      <c r="O129" s="58"/>
      <c r="P129" s="149">
        <f>O129*H129</f>
        <v>0</v>
      </c>
      <c r="Q129" s="149">
        <v>0</v>
      </c>
      <c r="R129" s="149">
        <f>Q129*H129</f>
        <v>0</v>
      </c>
      <c r="S129" s="149">
        <v>0.26</v>
      </c>
      <c r="T129" s="150">
        <f>S129*H129</f>
        <v>4.3940000000000001</v>
      </c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  <c r="AR129" s="151" t="s">
        <v>135</v>
      </c>
      <c r="AT129" s="151" t="s">
        <v>130</v>
      </c>
      <c r="AU129" s="151" t="s">
        <v>83</v>
      </c>
      <c r="AY129" s="17" t="s">
        <v>128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7" t="s">
        <v>78</v>
      </c>
      <c r="BK129" s="152">
        <f>ROUND(I129*H129,2)</f>
        <v>0</v>
      </c>
      <c r="BL129" s="17" t="s">
        <v>135</v>
      </c>
      <c r="BM129" s="151" t="s">
        <v>136</v>
      </c>
    </row>
    <row r="130" spans="1:65" s="2" customFormat="1" ht="39">
      <c r="A130" s="32"/>
      <c r="B130" s="33"/>
      <c r="C130" s="32"/>
      <c r="D130" s="153" t="s">
        <v>137</v>
      </c>
      <c r="E130" s="32"/>
      <c r="F130" s="154" t="s">
        <v>138</v>
      </c>
      <c r="G130" s="32"/>
      <c r="H130" s="32"/>
      <c r="I130" s="155"/>
      <c r="J130" s="32"/>
      <c r="K130" s="32"/>
      <c r="L130" s="33"/>
      <c r="M130" s="156"/>
      <c r="N130" s="157"/>
      <c r="O130" s="58"/>
      <c r="P130" s="58"/>
      <c r="Q130" s="58"/>
      <c r="R130" s="58"/>
      <c r="S130" s="58"/>
      <c r="T130" s="59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  <c r="AT130" s="17" t="s">
        <v>137</v>
      </c>
      <c r="AU130" s="17" t="s">
        <v>83</v>
      </c>
    </row>
    <row r="131" spans="1:65" s="2" customFormat="1">
      <c r="A131" s="32"/>
      <c r="B131" s="33"/>
      <c r="C131" s="32"/>
      <c r="D131" s="158" t="s">
        <v>139</v>
      </c>
      <c r="E131" s="32"/>
      <c r="F131" s="159" t="s">
        <v>140</v>
      </c>
      <c r="G131" s="32"/>
      <c r="H131" s="32"/>
      <c r="I131" s="155"/>
      <c r="J131" s="32"/>
      <c r="K131" s="32"/>
      <c r="L131" s="33"/>
      <c r="M131" s="156"/>
      <c r="N131" s="157"/>
      <c r="O131" s="58"/>
      <c r="P131" s="58"/>
      <c r="Q131" s="58"/>
      <c r="R131" s="58"/>
      <c r="S131" s="58"/>
      <c r="T131" s="59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  <c r="AT131" s="17" t="s">
        <v>139</v>
      </c>
      <c r="AU131" s="17" t="s">
        <v>83</v>
      </c>
    </row>
    <row r="132" spans="1:65" s="13" customFormat="1">
      <c r="B132" s="160"/>
      <c r="D132" s="153" t="s">
        <v>141</v>
      </c>
      <c r="E132" s="161" t="s">
        <v>1</v>
      </c>
      <c r="F132" s="162" t="s">
        <v>142</v>
      </c>
      <c r="H132" s="163">
        <v>16.899999999999999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141</v>
      </c>
      <c r="AU132" s="161" t="s">
        <v>83</v>
      </c>
      <c r="AV132" s="13" t="s">
        <v>83</v>
      </c>
      <c r="AW132" s="13" t="s">
        <v>30</v>
      </c>
      <c r="AX132" s="13" t="s">
        <v>78</v>
      </c>
      <c r="AY132" s="161" t="s">
        <v>128</v>
      </c>
    </row>
    <row r="133" spans="1:65" s="2" customFormat="1" ht="33" customHeight="1">
      <c r="A133" s="32"/>
      <c r="B133" s="139"/>
      <c r="C133" s="140" t="s">
        <v>83</v>
      </c>
      <c r="D133" s="140" t="s">
        <v>130</v>
      </c>
      <c r="E133" s="141" t="s">
        <v>143</v>
      </c>
      <c r="F133" s="142" t="s">
        <v>144</v>
      </c>
      <c r="G133" s="143" t="s">
        <v>133</v>
      </c>
      <c r="H133" s="144">
        <v>32</v>
      </c>
      <c r="I133" s="145"/>
      <c r="J133" s="146">
        <f>ROUND(I133*H133,2)</f>
        <v>0</v>
      </c>
      <c r="K133" s="142" t="s">
        <v>134</v>
      </c>
      <c r="L133" s="33"/>
      <c r="M133" s="147" t="s">
        <v>1</v>
      </c>
      <c r="N133" s="148" t="s">
        <v>38</v>
      </c>
      <c r="O133" s="58"/>
      <c r="P133" s="149">
        <f>O133*H133</f>
        <v>0</v>
      </c>
      <c r="Q133" s="149">
        <v>0</v>
      </c>
      <c r="R133" s="149">
        <f>Q133*H133</f>
        <v>0</v>
      </c>
      <c r="S133" s="149">
        <v>0.28999999999999998</v>
      </c>
      <c r="T133" s="150">
        <f>S133*H133</f>
        <v>9.2799999999999994</v>
      </c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  <c r="AR133" s="151" t="s">
        <v>135</v>
      </c>
      <c r="AT133" s="151" t="s">
        <v>130</v>
      </c>
      <c r="AU133" s="151" t="s">
        <v>83</v>
      </c>
      <c r="AY133" s="17" t="s">
        <v>128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7" t="s">
        <v>78</v>
      </c>
      <c r="BK133" s="152">
        <f>ROUND(I133*H133,2)</f>
        <v>0</v>
      </c>
      <c r="BL133" s="17" t="s">
        <v>135</v>
      </c>
      <c r="BM133" s="151" t="s">
        <v>145</v>
      </c>
    </row>
    <row r="134" spans="1:65" s="2" customFormat="1" ht="39">
      <c r="A134" s="32"/>
      <c r="B134" s="33"/>
      <c r="C134" s="32"/>
      <c r="D134" s="153" t="s">
        <v>137</v>
      </c>
      <c r="E134" s="32"/>
      <c r="F134" s="154" t="s">
        <v>146</v>
      </c>
      <c r="G134" s="32"/>
      <c r="H134" s="32"/>
      <c r="I134" s="155"/>
      <c r="J134" s="32"/>
      <c r="K134" s="32"/>
      <c r="L134" s="33"/>
      <c r="M134" s="156"/>
      <c r="N134" s="157"/>
      <c r="O134" s="58"/>
      <c r="P134" s="58"/>
      <c r="Q134" s="58"/>
      <c r="R134" s="58"/>
      <c r="S134" s="58"/>
      <c r="T134" s="59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T134" s="17" t="s">
        <v>137</v>
      </c>
      <c r="AU134" s="17" t="s">
        <v>83</v>
      </c>
    </row>
    <row r="135" spans="1:65" s="2" customFormat="1">
      <c r="A135" s="32"/>
      <c r="B135" s="33"/>
      <c r="C135" s="32"/>
      <c r="D135" s="158" t="s">
        <v>139</v>
      </c>
      <c r="E135" s="32"/>
      <c r="F135" s="159" t="s">
        <v>147</v>
      </c>
      <c r="G135" s="32"/>
      <c r="H135" s="32"/>
      <c r="I135" s="155"/>
      <c r="J135" s="32"/>
      <c r="K135" s="32"/>
      <c r="L135" s="33"/>
      <c r="M135" s="156"/>
      <c r="N135" s="157"/>
      <c r="O135" s="58"/>
      <c r="P135" s="58"/>
      <c r="Q135" s="58"/>
      <c r="R135" s="58"/>
      <c r="S135" s="58"/>
      <c r="T135" s="59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  <c r="AT135" s="17" t="s">
        <v>139</v>
      </c>
      <c r="AU135" s="17" t="s">
        <v>83</v>
      </c>
    </row>
    <row r="136" spans="1:65" s="13" customFormat="1" ht="22.5">
      <c r="B136" s="160"/>
      <c r="D136" s="153" t="s">
        <v>141</v>
      </c>
      <c r="E136" s="161" t="s">
        <v>1</v>
      </c>
      <c r="F136" s="162" t="s">
        <v>148</v>
      </c>
      <c r="H136" s="163">
        <v>32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141</v>
      </c>
      <c r="AU136" s="161" t="s">
        <v>83</v>
      </c>
      <c r="AV136" s="13" t="s">
        <v>83</v>
      </c>
      <c r="AW136" s="13" t="s">
        <v>30</v>
      </c>
      <c r="AX136" s="13" t="s">
        <v>78</v>
      </c>
      <c r="AY136" s="161" t="s">
        <v>128</v>
      </c>
    </row>
    <row r="137" spans="1:65" s="2" customFormat="1" ht="33" customHeight="1">
      <c r="A137" s="32"/>
      <c r="B137" s="139"/>
      <c r="C137" s="140" t="s">
        <v>149</v>
      </c>
      <c r="D137" s="140" t="s">
        <v>130</v>
      </c>
      <c r="E137" s="141" t="s">
        <v>150</v>
      </c>
      <c r="F137" s="142" t="s">
        <v>151</v>
      </c>
      <c r="G137" s="143" t="s">
        <v>133</v>
      </c>
      <c r="H137" s="144">
        <v>32</v>
      </c>
      <c r="I137" s="145"/>
      <c r="J137" s="146">
        <f>ROUND(I137*H137,2)</f>
        <v>0</v>
      </c>
      <c r="K137" s="142" t="s">
        <v>134</v>
      </c>
      <c r="L137" s="33"/>
      <c r="M137" s="147" t="s">
        <v>1</v>
      </c>
      <c r="N137" s="148" t="s">
        <v>38</v>
      </c>
      <c r="O137" s="58"/>
      <c r="P137" s="149">
        <f>O137*H137</f>
        <v>0</v>
      </c>
      <c r="Q137" s="149">
        <v>0</v>
      </c>
      <c r="R137" s="149">
        <f>Q137*H137</f>
        <v>0</v>
      </c>
      <c r="S137" s="149">
        <v>0.32500000000000001</v>
      </c>
      <c r="T137" s="150">
        <f>S137*H137</f>
        <v>10.4</v>
      </c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  <c r="AR137" s="151" t="s">
        <v>135</v>
      </c>
      <c r="AT137" s="151" t="s">
        <v>130</v>
      </c>
      <c r="AU137" s="151" t="s">
        <v>83</v>
      </c>
      <c r="AY137" s="17" t="s">
        <v>128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7" t="s">
        <v>78</v>
      </c>
      <c r="BK137" s="152">
        <f>ROUND(I137*H137,2)</f>
        <v>0</v>
      </c>
      <c r="BL137" s="17" t="s">
        <v>135</v>
      </c>
      <c r="BM137" s="151" t="s">
        <v>152</v>
      </c>
    </row>
    <row r="138" spans="1:65" s="2" customFormat="1" ht="39">
      <c r="A138" s="32"/>
      <c r="B138" s="33"/>
      <c r="C138" s="32"/>
      <c r="D138" s="153" t="s">
        <v>137</v>
      </c>
      <c r="E138" s="32"/>
      <c r="F138" s="154" t="s">
        <v>153</v>
      </c>
      <c r="G138" s="32"/>
      <c r="H138" s="32"/>
      <c r="I138" s="155"/>
      <c r="J138" s="32"/>
      <c r="K138" s="32"/>
      <c r="L138" s="33"/>
      <c r="M138" s="156"/>
      <c r="N138" s="157"/>
      <c r="O138" s="58"/>
      <c r="P138" s="58"/>
      <c r="Q138" s="58"/>
      <c r="R138" s="58"/>
      <c r="S138" s="58"/>
      <c r="T138" s="59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  <c r="AT138" s="17" t="s">
        <v>137</v>
      </c>
      <c r="AU138" s="17" t="s">
        <v>83</v>
      </c>
    </row>
    <row r="139" spans="1:65" s="2" customFormat="1">
      <c r="A139" s="32"/>
      <c r="B139" s="33"/>
      <c r="C139" s="32"/>
      <c r="D139" s="158" t="s">
        <v>139</v>
      </c>
      <c r="E139" s="32"/>
      <c r="F139" s="159" t="s">
        <v>154</v>
      </c>
      <c r="G139" s="32"/>
      <c r="H139" s="32"/>
      <c r="I139" s="155"/>
      <c r="J139" s="32"/>
      <c r="K139" s="32"/>
      <c r="L139" s="33"/>
      <c r="M139" s="156"/>
      <c r="N139" s="157"/>
      <c r="O139" s="58"/>
      <c r="P139" s="58"/>
      <c r="Q139" s="58"/>
      <c r="R139" s="58"/>
      <c r="S139" s="58"/>
      <c r="T139" s="59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  <c r="AT139" s="17" t="s">
        <v>139</v>
      </c>
      <c r="AU139" s="17" t="s">
        <v>83</v>
      </c>
    </row>
    <row r="140" spans="1:65" s="13" customFormat="1" ht="22.5">
      <c r="B140" s="160"/>
      <c r="D140" s="153" t="s">
        <v>141</v>
      </c>
      <c r="E140" s="161" t="s">
        <v>1</v>
      </c>
      <c r="F140" s="162" t="s">
        <v>155</v>
      </c>
      <c r="H140" s="163">
        <v>32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141</v>
      </c>
      <c r="AU140" s="161" t="s">
        <v>83</v>
      </c>
      <c r="AV140" s="13" t="s">
        <v>83</v>
      </c>
      <c r="AW140" s="13" t="s">
        <v>30</v>
      </c>
      <c r="AX140" s="13" t="s">
        <v>78</v>
      </c>
      <c r="AY140" s="161" t="s">
        <v>128</v>
      </c>
    </row>
    <row r="141" spans="1:65" s="2" customFormat="1" ht="24.2" customHeight="1">
      <c r="A141" s="32"/>
      <c r="B141" s="139"/>
      <c r="C141" s="140" t="s">
        <v>135</v>
      </c>
      <c r="D141" s="140" t="s">
        <v>130</v>
      </c>
      <c r="E141" s="141" t="s">
        <v>156</v>
      </c>
      <c r="F141" s="142" t="s">
        <v>157</v>
      </c>
      <c r="G141" s="143" t="s">
        <v>133</v>
      </c>
      <c r="H141" s="144">
        <v>64.2</v>
      </c>
      <c r="I141" s="145"/>
      <c r="J141" s="146">
        <f>ROUND(I141*H141,2)</f>
        <v>0</v>
      </c>
      <c r="K141" s="142" t="s">
        <v>134</v>
      </c>
      <c r="L141" s="33"/>
      <c r="M141" s="147" t="s">
        <v>1</v>
      </c>
      <c r="N141" s="148" t="s">
        <v>38</v>
      </c>
      <c r="O141" s="58"/>
      <c r="P141" s="149">
        <f>O141*H141</f>
        <v>0</v>
      </c>
      <c r="Q141" s="149">
        <v>0</v>
      </c>
      <c r="R141" s="149">
        <f>Q141*H141</f>
        <v>0</v>
      </c>
      <c r="S141" s="149">
        <v>0.316</v>
      </c>
      <c r="T141" s="150">
        <f>S141*H141</f>
        <v>20.287200000000002</v>
      </c>
      <c r="U141" s="32"/>
      <c r="V141" s="32"/>
      <c r="W141" s="32"/>
      <c r="X141" s="32"/>
      <c r="Y141" s="32"/>
      <c r="Z141" s="32"/>
      <c r="AA141" s="32"/>
      <c r="AB141" s="32"/>
      <c r="AC141" s="32"/>
      <c r="AD141" s="32"/>
      <c r="AE141" s="32"/>
      <c r="AR141" s="151" t="s">
        <v>135</v>
      </c>
      <c r="AT141" s="151" t="s">
        <v>130</v>
      </c>
      <c r="AU141" s="151" t="s">
        <v>83</v>
      </c>
      <c r="AY141" s="17" t="s">
        <v>128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7" t="s">
        <v>78</v>
      </c>
      <c r="BK141" s="152">
        <f>ROUND(I141*H141,2)</f>
        <v>0</v>
      </c>
      <c r="BL141" s="17" t="s">
        <v>135</v>
      </c>
      <c r="BM141" s="151" t="s">
        <v>158</v>
      </c>
    </row>
    <row r="142" spans="1:65" s="2" customFormat="1" ht="39">
      <c r="A142" s="32"/>
      <c r="B142" s="33"/>
      <c r="C142" s="32"/>
      <c r="D142" s="153" t="s">
        <v>137</v>
      </c>
      <c r="E142" s="32"/>
      <c r="F142" s="154" t="s">
        <v>159</v>
      </c>
      <c r="G142" s="32"/>
      <c r="H142" s="32"/>
      <c r="I142" s="155"/>
      <c r="J142" s="32"/>
      <c r="K142" s="32"/>
      <c r="L142" s="33"/>
      <c r="M142" s="156"/>
      <c r="N142" s="157"/>
      <c r="O142" s="58"/>
      <c r="P142" s="58"/>
      <c r="Q142" s="58"/>
      <c r="R142" s="58"/>
      <c r="S142" s="58"/>
      <c r="T142" s="59"/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137</v>
      </c>
      <c r="AU142" s="17" t="s">
        <v>83</v>
      </c>
    </row>
    <row r="143" spans="1:65" s="2" customFormat="1">
      <c r="A143" s="32"/>
      <c r="B143" s="33"/>
      <c r="C143" s="32"/>
      <c r="D143" s="158" t="s">
        <v>139</v>
      </c>
      <c r="E143" s="32"/>
      <c r="F143" s="159" t="s">
        <v>160</v>
      </c>
      <c r="G143" s="32"/>
      <c r="H143" s="32"/>
      <c r="I143" s="155"/>
      <c r="J143" s="32"/>
      <c r="K143" s="32"/>
      <c r="L143" s="33"/>
      <c r="M143" s="156"/>
      <c r="N143" s="157"/>
      <c r="O143" s="58"/>
      <c r="P143" s="58"/>
      <c r="Q143" s="58"/>
      <c r="R143" s="58"/>
      <c r="S143" s="58"/>
      <c r="T143" s="59"/>
      <c r="U143" s="32"/>
      <c r="V143" s="32"/>
      <c r="W143" s="32"/>
      <c r="X143" s="32"/>
      <c r="Y143" s="32"/>
      <c r="Z143" s="32"/>
      <c r="AA143" s="32"/>
      <c r="AB143" s="32"/>
      <c r="AC143" s="32"/>
      <c r="AD143" s="32"/>
      <c r="AE143" s="32"/>
      <c r="AT143" s="17" t="s">
        <v>139</v>
      </c>
      <c r="AU143" s="17" t="s">
        <v>83</v>
      </c>
    </row>
    <row r="144" spans="1:65" s="13" customFormat="1" ht="22.5">
      <c r="B144" s="160"/>
      <c r="D144" s="153" t="s">
        <v>141</v>
      </c>
      <c r="E144" s="161" t="s">
        <v>1</v>
      </c>
      <c r="F144" s="162" t="s">
        <v>161</v>
      </c>
      <c r="H144" s="163">
        <v>64.2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141</v>
      </c>
      <c r="AU144" s="161" t="s">
        <v>83</v>
      </c>
      <c r="AV144" s="13" t="s">
        <v>83</v>
      </c>
      <c r="AW144" s="13" t="s">
        <v>30</v>
      </c>
      <c r="AX144" s="13" t="s">
        <v>78</v>
      </c>
      <c r="AY144" s="161" t="s">
        <v>128</v>
      </c>
    </row>
    <row r="145" spans="1:65" s="2" customFormat="1" ht="16.5" customHeight="1">
      <c r="A145" s="32"/>
      <c r="B145" s="139"/>
      <c r="C145" s="140" t="s">
        <v>162</v>
      </c>
      <c r="D145" s="140" t="s">
        <v>130</v>
      </c>
      <c r="E145" s="141" t="s">
        <v>163</v>
      </c>
      <c r="F145" s="142" t="s">
        <v>164</v>
      </c>
      <c r="G145" s="143" t="s">
        <v>165</v>
      </c>
      <c r="H145" s="144">
        <v>35.5</v>
      </c>
      <c r="I145" s="145"/>
      <c r="J145" s="146">
        <f>ROUND(I145*H145,2)</f>
        <v>0</v>
      </c>
      <c r="K145" s="142" t="s">
        <v>134</v>
      </c>
      <c r="L145" s="33"/>
      <c r="M145" s="147" t="s">
        <v>1</v>
      </c>
      <c r="N145" s="148" t="s">
        <v>38</v>
      </c>
      <c r="O145" s="58"/>
      <c r="P145" s="149">
        <f>O145*H145</f>
        <v>0</v>
      </c>
      <c r="Q145" s="149">
        <v>0</v>
      </c>
      <c r="R145" s="149">
        <f>Q145*H145</f>
        <v>0</v>
      </c>
      <c r="S145" s="149">
        <v>0.20499999999999999</v>
      </c>
      <c r="T145" s="150">
        <f>S145*H145</f>
        <v>7.2774999999999999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51" t="s">
        <v>135</v>
      </c>
      <c r="AT145" s="151" t="s">
        <v>130</v>
      </c>
      <c r="AU145" s="151" t="s">
        <v>83</v>
      </c>
      <c r="AY145" s="17" t="s">
        <v>128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7" t="s">
        <v>78</v>
      </c>
      <c r="BK145" s="152">
        <f>ROUND(I145*H145,2)</f>
        <v>0</v>
      </c>
      <c r="BL145" s="17" t="s">
        <v>135</v>
      </c>
      <c r="BM145" s="151" t="s">
        <v>166</v>
      </c>
    </row>
    <row r="146" spans="1:65" s="2" customFormat="1" ht="29.25">
      <c r="A146" s="32"/>
      <c r="B146" s="33"/>
      <c r="C146" s="32"/>
      <c r="D146" s="153" t="s">
        <v>137</v>
      </c>
      <c r="E146" s="32"/>
      <c r="F146" s="154" t="s">
        <v>167</v>
      </c>
      <c r="G146" s="32"/>
      <c r="H146" s="32"/>
      <c r="I146" s="155"/>
      <c r="J146" s="32"/>
      <c r="K146" s="32"/>
      <c r="L146" s="33"/>
      <c r="M146" s="156"/>
      <c r="N146" s="157"/>
      <c r="O146" s="58"/>
      <c r="P146" s="58"/>
      <c r="Q146" s="58"/>
      <c r="R146" s="58"/>
      <c r="S146" s="58"/>
      <c r="T146" s="59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T146" s="17" t="s">
        <v>137</v>
      </c>
      <c r="AU146" s="17" t="s">
        <v>83</v>
      </c>
    </row>
    <row r="147" spans="1:65" s="2" customFormat="1">
      <c r="A147" s="32"/>
      <c r="B147" s="33"/>
      <c r="C147" s="32"/>
      <c r="D147" s="158" t="s">
        <v>139</v>
      </c>
      <c r="E147" s="32"/>
      <c r="F147" s="159" t="s">
        <v>168</v>
      </c>
      <c r="G147" s="32"/>
      <c r="H147" s="32"/>
      <c r="I147" s="155"/>
      <c r="J147" s="32"/>
      <c r="K147" s="32"/>
      <c r="L147" s="33"/>
      <c r="M147" s="156"/>
      <c r="N147" s="157"/>
      <c r="O147" s="58"/>
      <c r="P147" s="58"/>
      <c r="Q147" s="58"/>
      <c r="R147" s="58"/>
      <c r="S147" s="58"/>
      <c r="T147" s="59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T147" s="17" t="s">
        <v>139</v>
      </c>
      <c r="AU147" s="17" t="s">
        <v>83</v>
      </c>
    </row>
    <row r="148" spans="1:65" s="13" customFormat="1">
      <c r="B148" s="160"/>
      <c r="D148" s="153" t="s">
        <v>141</v>
      </c>
      <c r="E148" s="161" t="s">
        <v>1</v>
      </c>
      <c r="F148" s="162" t="s">
        <v>169</v>
      </c>
      <c r="H148" s="163">
        <v>17.5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141</v>
      </c>
      <c r="AU148" s="161" t="s">
        <v>83</v>
      </c>
      <c r="AV148" s="13" t="s">
        <v>83</v>
      </c>
      <c r="AW148" s="13" t="s">
        <v>30</v>
      </c>
      <c r="AX148" s="13" t="s">
        <v>73</v>
      </c>
      <c r="AY148" s="161" t="s">
        <v>128</v>
      </c>
    </row>
    <row r="149" spans="1:65" s="13" customFormat="1">
      <c r="B149" s="160"/>
      <c r="D149" s="153" t="s">
        <v>141</v>
      </c>
      <c r="E149" s="161" t="s">
        <v>1</v>
      </c>
      <c r="F149" s="162" t="s">
        <v>170</v>
      </c>
      <c r="H149" s="163">
        <v>18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1" t="s">
        <v>141</v>
      </c>
      <c r="AU149" s="161" t="s">
        <v>83</v>
      </c>
      <c r="AV149" s="13" t="s">
        <v>83</v>
      </c>
      <c r="AW149" s="13" t="s">
        <v>30</v>
      </c>
      <c r="AX149" s="13" t="s">
        <v>73</v>
      </c>
      <c r="AY149" s="161" t="s">
        <v>128</v>
      </c>
    </row>
    <row r="150" spans="1:65" s="14" customFormat="1">
      <c r="B150" s="168"/>
      <c r="D150" s="153" t="s">
        <v>141</v>
      </c>
      <c r="E150" s="169" t="s">
        <v>1</v>
      </c>
      <c r="F150" s="170" t="s">
        <v>171</v>
      </c>
      <c r="H150" s="171">
        <v>35.5</v>
      </c>
      <c r="I150" s="172"/>
      <c r="L150" s="168"/>
      <c r="M150" s="173"/>
      <c r="N150" s="174"/>
      <c r="O150" s="174"/>
      <c r="P150" s="174"/>
      <c r="Q150" s="174"/>
      <c r="R150" s="174"/>
      <c r="S150" s="174"/>
      <c r="T150" s="175"/>
      <c r="AT150" s="169" t="s">
        <v>141</v>
      </c>
      <c r="AU150" s="169" t="s">
        <v>83</v>
      </c>
      <c r="AV150" s="14" t="s">
        <v>135</v>
      </c>
      <c r="AW150" s="14" t="s">
        <v>30</v>
      </c>
      <c r="AX150" s="14" t="s">
        <v>78</v>
      </c>
      <c r="AY150" s="169" t="s">
        <v>128</v>
      </c>
    </row>
    <row r="151" spans="1:65" s="2" customFormat="1" ht="16.5" customHeight="1">
      <c r="A151" s="32"/>
      <c r="B151" s="139"/>
      <c r="C151" s="140" t="s">
        <v>172</v>
      </c>
      <c r="D151" s="140" t="s">
        <v>130</v>
      </c>
      <c r="E151" s="141" t="s">
        <v>173</v>
      </c>
      <c r="F151" s="142" t="s">
        <v>174</v>
      </c>
      <c r="G151" s="143" t="s">
        <v>165</v>
      </c>
      <c r="H151" s="144">
        <v>35</v>
      </c>
      <c r="I151" s="145"/>
      <c r="J151" s="146">
        <f>ROUND(I151*H151,2)</f>
        <v>0</v>
      </c>
      <c r="K151" s="142" t="s">
        <v>134</v>
      </c>
      <c r="L151" s="33"/>
      <c r="M151" s="147" t="s">
        <v>1</v>
      </c>
      <c r="N151" s="148" t="s">
        <v>38</v>
      </c>
      <c r="O151" s="58"/>
      <c r="P151" s="149">
        <f>O151*H151</f>
        <v>0</v>
      </c>
      <c r="Q151" s="149">
        <v>0</v>
      </c>
      <c r="R151" s="149">
        <f>Q151*H151</f>
        <v>0</v>
      </c>
      <c r="S151" s="149">
        <v>0.115</v>
      </c>
      <c r="T151" s="150">
        <f>S151*H151</f>
        <v>4.0250000000000004</v>
      </c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R151" s="151" t="s">
        <v>135</v>
      </c>
      <c r="AT151" s="151" t="s">
        <v>130</v>
      </c>
      <c r="AU151" s="151" t="s">
        <v>83</v>
      </c>
      <c r="AY151" s="17" t="s">
        <v>128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7" t="s">
        <v>78</v>
      </c>
      <c r="BK151" s="152">
        <f>ROUND(I151*H151,2)</f>
        <v>0</v>
      </c>
      <c r="BL151" s="17" t="s">
        <v>135</v>
      </c>
      <c r="BM151" s="151" t="s">
        <v>175</v>
      </c>
    </row>
    <row r="152" spans="1:65" s="2" customFormat="1" ht="29.25">
      <c r="A152" s="32"/>
      <c r="B152" s="33"/>
      <c r="C152" s="32"/>
      <c r="D152" s="153" t="s">
        <v>137</v>
      </c>
      <c r="E152" s="32"/>
      <c r="F152" s="154" t="s">
        <v>176</v>
      </c>
      <c r="G152" s="32"/>
      <c r="H152" s="32"/>
      <c r="I152" s="155"/>
      <c r="J152" s="32"/>
      <c r="K152" s="32"/>
      <c r="L152" s="33"/>
      <c r="M152" s="156"/>
      <c r="N152" s="157"/>
      <c r="O152" s="58"/>
      <c r="P152" s="58"/>
      <c r="Q152" s="58"/>
      <c r="R152" s="58"/>
      <c r="S152" s="58"/>
      <c r="T152" s="59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T152" s="17" t="s">
        <v>137</v>
      </c>
      <c r="AU152" s="17" t="s">
        <v>83</v>
      </c>
    </row>
    <row r="153" spans="1:65" s="2" customFormat="1">
      <c r="A153" s="32"/>
      <c r="B153" s="33"/>
      <c r="C153" s="32"/>
      <c r="D153" s="158" t="s">
        <v>139</v>
      </c>
      <c r="E153" s="32"/>
      <c r="F153" s="159" t="s">
        <v>177</v>
      </c>
      <c r="G153" s="32"/>
      <c r="H153" s="32"/>
      <c r="I153" s="155"/>
      <c r="J153" s="32"/>
      <c r="K153" s="32"/>
      <c r="L153" s="33"/>
      <c r="M153" s="156"/>
      <c r="N153" s="157"/>
      <c r="O153" s="58"/>
      <c r="P153" s="58"/>
      <c r="Q153" s="58"/>
      <c r="R153" s="58"/>
      <c r="S153" s="58"/>
      <c r="T153" s="59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T153" s="17" t="s">
        <v>139</v>
      </c>
      <c r="AU153" s="17" t="s">
        <v>83</v>
      </c>
    </row>
    <row r="154" spans="1:65" s="13" customFormat="1" ht="22.5">
      <c r="B154" s="160"/>
      <c r="D154" s="153" t="s">
        <v>141</v>
      </c>
      <c r="E154" s="161" t="s">
        <v>1</v>
      </c>
      <c r="F154" s="162" t="s">
        <v>178</v>
      </c>
      <c r="H154" s="163">
        <v>35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141</v>
      </c>
      <c r="AU154" s="161" t="s">
        <v>83</v>
      </c>
      <c r="AV154" s="13" t="s">
        <v>83</v>
      </c>
      <c r="AW154" s="13" t="s">
        <v>30</v>
      </c>
      <c r="AX154" s="13" t="s">
        <v>78</v>
      </c>
      <c r="AY154" s="161" t="s">
        <v>128</v>
      </c>
    </row>
    <row r="155" spans="1:65" s="2" customFormat="1" ht="33" customHeight="1">
      <c r="A155" s="32"/>
      <c r="B155" s="139"/>
      <c r="C155" s="140" t="s">
        <v>179</v>
      </c>
      <c r="D155" s="140" t="s">
        <v>130</v>
      </c>
      <c r="E155" s="141" t="s">
        <v>180</v>
      </c>
      <c r="F155" s="142" t="s">
        <v>181</v>
      </c>
      <c r="G155" s="143" t="s">
        <v>182</v>
      </c>
      <c r="H155" s="144">
        <v>26.5</v>
      </c>
      <c r="I155" s="145"/>
      <c r="J155" s="146">
        <f>ROUND(I155*H155,2)</f>
        <v>0</v>
      </c>
      <c r="K155" s="142" t="s">
        <v>134</v>
      </c>
      <c r="L155" s="33"/>
      <c r="M155" s="147" t="s">
        <v>1</v>
      </c>
      <c r="N155" s="148" t="s">
        <v>38</v>
      </c>
      <c r="O155" s="58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51" t="s">
        <v>135</v>
      </c>
      <c r="AT155" s="151" t="s">
        <v>130</v>
      </c>
      <c r="AU155" s="151" t="s">
        <v>83</v>
      </c>
      <c r="AY155" s="17" t="s">
        <v>128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7" t="s">
        <v>78</v>
      </c>
      <c r="BK155" s="152">
        <f>ROUND(I155*H155,2)</f>
        <v>0</v>
      </c>
      <c r="BL155" s="17" t="s">
        <v>135</v>
      </c>
      <c r="BM155" s="151" t="s">
        <v>183</v>
      </c>
    </row>
    <row r="156" spans="1:65" s="2" customFormat="1" ht="19.5">
      <c r="A156" s="32"/>
      <c r="B156" s="33"/>
      <c r="C156" s="32"/>
      <c r="D156" s="153" t="s">
        <v>137</v>
      </c>
      <c r="E156" s="32"/>
      <c r="F156" s="154" t="s">
        <v>184</v>
      </c>
      <c r="G156" s="32"/>
      <c r="H156" s="32"/>
      <c r="I156" s="155"/>
      <c r="J156" s="32"/>
      <c r="K156" s="32"/>
      <c r="L156" s="33"/>
      <c r="M156" s="156"/>
      <c r="N156" s="157"/>
      <c r="O156" s="58"/>
      <c r="P156" s="58"/>
      <c r="Q156" s="58"/>
      <c r="R156" s="58"/>
      <c r="S156" s="58"/>
      <c r="T156" s="59"/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T156" s="17" t="s">
        <v>137</v>
      </c>
      <c r="AU156" s="17" t="s">
        <v>83</v>
      </c>
    </row>
    <row r="157" spans="1:65" s="2" customFormat="1">
      <c r="A157" s="32"/>
      <c r="B157" s="33"/>
      <c r="C157" s="32"/>
      <c r="D157" s="158" t="s">
        <v>139</v>
      </c>
      <c r="E157" s="32"/>
      <c r="F157" s="159" t="s">
        <v>185</v>
      </c>
      <c r="G157" s="32"/>
      <c r="H157" s="32"/>
      <c r="I157" s="155"/>
      <c r="J157" s="32"/>
      <c r="K157" s="32"/>
      <c r="L157" s="33"/>
      <c r="M157" s="156"/>
      <c r="N157" s="157"/>
      <c r="O157" s="58"/>
      <c r="P157" s="58"/>
      <c r="Q157" s="58"/>
      <c r="R157" s="58"/>
      <c r="S157" s="58"/>
      <c r="T157" s="59"/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T157" s="17" t="s">
        <v>139</v>
      </c>
      <c r="AU157" s="17" t="s">
        <v>83</v>
      </c>
    </row>
    <row r="158" spans="1:65" s="13" customFormat="1">
      <c r="B158" s="160"/>
      <c r="D158" s="153" t="s">
        <v>141</v>
      </c>
      <c r="E158" s="161" t="s">
        <v>1</v>
      </c>
      <c r="F158" s="162" t="s">
        <v>186</v>
      </c>
      <c r="H158" s="163">
        <v>26.5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141</v>
      </c>
      <c r="AU158" s="161" t="s">
        <v>83</v>
      </c>
      <c r="AV158" s="13" t="s">
        <v>83</v>
      </c>
      <c r="AW158" s="13" t="s">
        <v>30</v>
      </c>
      <c r="AX158" s="13" t="s">
        <v>78</v>
      </c>
      <c r="AY158" s="161" t="s">
        <v>128</v>
      </c>
    </row>
    <row r="159" spans="1:65" s="2" customFormat="1" ht="33" customHeight="1">
      <c r="A159" s="32"/>
      <c r="B159" s="139"/>
      <c r="C159" s="140" t="s">
        <v>187</v>
      </c>
      <c r="D159" s="140" t="s">
        <v>130</v>
      </c>
      <c r="E159" s="141" t="s">
        <v>188</v>
      </c>
      <c r="F159" s="142" t="s">
        <v>189</v>
      </c>
      <c r="G159" s="143" t="s">
        <v>182</v>
      </c>
      <c r="H159" s="144">
        <v>2.72</v>
      </c>
      <c r="I159" s="145"/>
      <c r="J159" s="146">
        <f>ROUND(I159*H159,2)</f>
        <v>0</v>
      </c>
      <c r="K159" s="142" t="s">
        <v>134</v>
      </c>
      <c r="L159" s="33"/>
      <c r="M159" s="147" t="s">
        <v>1</v>
      </c>
      <c r="N159" s="148" t="s">
        <v>38</v>
      </c>
      <c r="O159" s="58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2"/>
      <c r="V159" s="32"/>
      <c r="W159" s="32"/>
      <c r="X159" s="32"/>
      <c r="Y159" s="32"/>
      <c r="Z159" s="32"/>
      <c r="AA159" s="32"/>
      <c r="AB159" s="32"/>
      <c r="AC159" s="32"/>
      <c r="AD159" s="32"/>
      <c r="AE159" s="32"/>
      <c r="AR159" s="151" t="s">
        <v>135</v>
      </c>
      <c r="AT159" s="151" t="s">
        <v>130</v>
      </c>
      <c r="AU159" s="151" t="s">
        <v>83</v>
      </c>
      <c r="AY159" s="17" t="s">
        <v>128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7" t="s">
        <v>78</v>
      </c>
      <c r="BK159" s="152">
        <f>ROUND(I159*H159,2)</f>
        <v>0</v>
      </c>
      <c r="BL159" s="17" t="s">
        <v>135</v>
      </c>
      <c r="BM159" s="151" t="s">
        <v>190</v>
      </c>
    </row>
    <row r="160" spans="1:65" s="2" customFormat="1" ht="29.25">
      <c r="A160" s="32"/>
      <c r="B160" s="33"/>
      <c r="C160" s="32"/>
      <c r="D160" s="153" t="s">
        <v>137</v>
      </c>
      <c r="E160" s="32"/>
      <c r="F160" s="154" t="s">
        <v>191</v>
      </c>
      <c r="G160" s="32"/>
      <c r="H160" s="32"/>
      <c r="I160" s="155"/>
      <c r="J160" s="32"/>
      <c r="K160" s="32"/>
      <c r="L160" s="33"/>
      <c r="M160" s="156"/>
      <c r="N160" s="157"/>
      <c r="O160" s="58"/>
      <c r="P160" s="58"/>
      <c r="Q160" s="58"/>
      <c r="R160" s="58"/>
      <c r="S160" s="58"/>
      <c r="T160" s="59"/>
      <c r="U160" s="32"/>
      <c r="V160" s="32"/>
      <c r="W160" s="32"/>
      <c r="X160" s="32"/>
      <c r="Y160" s="32"/>
      <c r="Z160" s="32"/>
      <c r="AA160" s="32"/>
      <c r="AB160" s="32"/>
      <c r="AC160" s="32"/>
      <c r="AD160" s="32"/>
      <c r="AE160" s="32"/>
      <c r="AT160" s="17" t="s">
        <v>137</v>
      </c>
      <c r="AU160" s="17" t="s">
        <v>83</v>
      </c>
    </row>
    <row r="161" spans="1:65" s="2" customFormat="1">
      <c r="A161" s="32"/>
      <c r="B161" s="33"/>
      <c r="C161" s="32"/>
      <c r="D161" s="158" t="s">
        <v>139</v>
      </c>
      <c r="E161" s="32"/>
      <c r="F161" s="159" t="s">
        <v>192</v>
      </c>
      <c r="G161" s="32"/>
      <c r="H161" s="32"/>
      <c r="I161" s="155"/>
      <c r="J161" s="32"/>
      <c r="K161" s="32"/>
      <c r="L161" s="33"/>
      <c r="M161" s="156"/>
      <c r="N161" s="157"/>
      <c r="O161" s="58"/>
      <c r="P161" s="58"/>
      <c r="Q161" s="58"/>
      <c r="R161" s="58"/>
      <c r="S161" s="58"/>
      <c r="T161" s="59"/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T161" s="17" t="s">
        <v>139</v>
      </c>
      <c r="AU161" s="17" t="s">
        <v>83</v>
      </c>
    </row>
    <row r="162" spans="1:65" s="13" customFormat="1">
      <c r="B162" s="160"/>
      <c r="D162" s="153" t="s">
        <v>141</v>
      </c>
      <c r="E162" s="161" t="s">
        <v>80</v>
      </c>
      <c r="F162" s="162" t="s">
        <v>193</v>
      </c>
      <c r="H162" s="163">
        <v>2.72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141</v>
      </c>
      <c r="AU162" s="161" t="s">
        <v>83</v>
      </c>
      <c r="AV162" s="13" t="s">
        <v>83</v>
      </c>
      <c r="AW162" s="13" t="s">
        <v>30</v>
      </c>
      <c r="AX162" s="13" t="s">
        <v>78</v>
      </c>
      <c r="AY162" s="161" t="s">
        <v>128</v>
      </c>
    </row>
    <row r="163" spans="1:65" s="2" customFormat="1" ht="37.9" customHeight="1">
      <c r="A163" s="32"/>
      <c r="B163" s="139"/>
      <c r="C163" s="140" t="s">
        <v>194</v>
      </c>
      <c r="D163" s="140" t="s">
        <v>130</v>
      </c>
      <c r="E163" s="141" t="s">
        <v>195</v>
      </c>
      <c r="F163" s="142" t="s">
        <v>196</v>
      </c>
      <c r="G163" s="143" t="s">
        <v>182</v>
      </c>
      <c r="H163" s="144">
        <v>21.72</v>
      </c>
      <c r="I163" s="145"/>
      <c r="J163" s="146">
        <f>ROUND(I163*H163,2)</f>
        <v>0</v>
      </c>
      <c r="K163" s="142" t="s">
        <v>134</v>
      </c>
      <c r="L163" s="33"/>
      <c r="M163" s="147" t="s">
        <v>1</v>
      </c>
      <c r="N163" s="148" t="s">
        <v>38</v>
      </c>
      <c r="O163" s="58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51" t="s">
        <v>135</v>
      </c>
      <c r="AT163" s="151" t="s">
        <v>130</v>
      </c>
      <c r="AU163" s="151" t="s">
        <v>83</v>
      </c>
      <c r="AY163" s="17" t="s">
        <v>128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7" t="s">
        <v>78</v>
      </c>
      <c r="BK163" s="152">
        <f>ROUND(I163*H163,2)</f>
        <v>0</v>
      </c>
      <c r="BL163" s="17" t="s">
        <v>135</v>
      </c>
      <c r="BM163" s="151" t="s">
        <v>197</v>
      </c>
    </row>
    <row r="164" spans="1:65" s="2" customFormat="1" ht="39">
      <c r="A164" s="32"/>
      <c r="B164" s="33"/>
      <c r="C164" s="32"/>
      <c r="D164" s="153" t="s">
        <v>137</v>
      </c>
      <c r="E164" s="32"/>
      <c r="F164" s="154" t="s">
        <v>198</v>
      </c>
      <c r="G164" s="32"/>
      <c r="H164" s="32"/>
      <c r="I164" s="155"/>
      <c r="J164" s="32"/>
      <c r="K164" s="32"/>
      <c r="L164" s="33"/>
      <c r="M164" s="156"/>
      <c r="N164" s="157"/>
      <c r="O164" s="58"/>
      <c r="P164" s="58"/>
      <c r="Q164" s="58"/>
      <c r="R164" s="58"/>
      <c r="S164" s="58"/>
      <c r="T164" s="59"/>
      <c r="U164" s="32"/>
      <c r="V164" s="32"/>
      <c r="W164" s="32"/>
      <c r="X164" s="32"/>
      <c r="Y164" s="32"/>
      <c r="Z164" s="32"/>
      <c r="AA164" s="32"/>
      <c r="AB164" s="32"/>
      <c r="AC164" s="32"/>
      <c r="AD164" s="32"/>
      <c r="AE164" s="32"/>
      <c r="AT164" s="17" t="s">
        <v>137</v>
      </c>
      <c r="AU164" s="17" t="s">
        <v>83</v>
      </c>
    </row>
    <row r="165" spans="1:65" s="2" customFormat="1">
      <c r="A165" s="32"/>
      <c r="B165" s="33"/>
      <c r="C165" s="32"/>
      <c r="D165" s="158" t="s">
        <v>139</v>
      </c>
      <c r="E165" s="32"/>
      <c r="F165" s="159" t="s">
        <v>199</v>
      </c>
      <c r="G165" s="32"/>
      <c r="H165" s="32"/>
      <c r="I165" s="155"/>
      <c r="J165" s="32"/>
      <c r="K165" s="32"/>
      <c r="L165" s="33"/>
      <c r="M165" s="156"/>
      <c r="N165" s="157"/>
      <c r="O165" s="58"/>
      <c r="P165" s="58"/>
      <c r="Q165" s="58"/>
      <c r="R165" s="58"/>
      <c r="S165" s="58"/>
      <c r="T165" s="59"/>
      <c r="U165" s="32"/>
      <c r="V165" s="32"/>
      <c r="W165" s="32"/>
      <c r="X165" s="32"/>
      <c r="Y165" s="32"/>
      <c r="Z165" s="32"/>
      <c r="AA165" s="32"/>
      <c r="AB165" s="32"/>
      <c r="AC165" s="32"/>
      <c r="AD165" s="32"/>
      <c r="AE165" s="32"/>
      <c r="AT165" s="17" t="s">
        <v>139</v>
      </c>
      <c r="AU165" s="17" t="s">
        <v>83</v>
      </c>
    </row>
    <row r="166" spans="1:65" s="13" customFormat="1">
      <c r="B166" s="160"/>
      <c r="D166" s="153" t="s">
        <v>141</v>
      </c>
      <c r="E166" s="161" t="s">
        <v>1</v>
      </c>
      <c r="F166" s="162" t="s">
        <v>200</v>
      </c>
      <c r="H166" s="163">
        <v>26.5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141</v>
      </c>
      <c r="AU166" s="161" t="s">
        <v>83</v>
      </c>
      <c r="AV166" s="13" t="s">
        <v>83</v>
      </c>
      <c r="AW166" s="13" t="s">
        <v>30</v>
      </c>
      <c r="AX166" s="13" t="s">
        <v>73</v>
      </c>
      <c r="AY166" s="161" t="s">
        <v>128</v>
      </c>
    </row>
    <row r="167" spans="1:65" s="13" customFormat="1">
      <c r="B167" s="160"/>
      <c r="D167" s="153" t="s">
        <v>141</v>
      </c>
      <c r="E167" s="161" t="s">
        <v>1</v>
      </c>
      <c r="F167" s="162" t="s">
        <v>201</v>
      </c>
      <c r="H167" s="163">
        <v>2.72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141</v>
      </c>
      <c r="AU167" s="161" t="s">
        <v>83</v>
      </c>
      <c r="AV167" s="13" t="s">
        <v>83</v>
      </c>
      <c r="AW167" s="13" t="s">
        <v>30</v>
      </c>
      <c r="AX167" s="13" t="s">
        <v>73</v>
      </c>
      <c r="AY167" s="161" t="s">
        <v>128</v>
      </c>
    </row>
    <row r="168" spans="1:65" s="13" customFormat="1">
      <c r="B168" s="160"/>
      <c r="D168" s="153" t="s">
        <v>141</v>
      </c>
      <c r="E168" s="161" t="s">
        <v>1</v>
      </c>
      <c r="F168" s="162" t="s">
        <v>202</v>
      </c>
      <c r="H168" s="163">
        <v>-7.5</v>
      </c>
      <c r="I168" s="164"/>
      <c r="L168" s="160"/>
      <c r="M168" s="165"/>
      <c r="N168" s="166"/>
      <c r="O168" s="166"/>
      <c r="P168" s="166"/>
      <c r="Q168" s="166"/>
      <c r="R168" s="166"/>
      <c r="S168" s="166"/>
      <c r="T168" s="167"/>
      <c r="AT168" s="161" t="s">
        <v>141</v>
      </c>
      <c r="AU168" s="161" t="s">
        <v>83</v>
      </c>
      <c r="AV168" s="13" t="s">
        <v>83</v>
      </c>
      <c r="AW168" s="13" t="s">
        <v>30</v>
      </c>
      <c r="AX168" s="13" t="s">
        <v>73</v>
      </c>
      <c r="AY168" s="161" t="s">
        <v>128</v>
      </c>
    </row>
    <row r="169" spans="1:65" s="14" customFormat="1">
      <c r="B169" s="168"/>
      <c r="D169" s="153" t="s">
        <v>141</v>
      </c>
      <c r="E169" s="169" t="s">
        <v>1</v>
      </c>
      <c r="F169" s="170" t="s">
        <v>171</v>
      </c>
      <c r="H169" s="171">
        <v>21.72</v>
      </c>
      <c r="I169" s="172"/>
      <c r="L169" s="168"/>
      <c r="M169" s="173"/>
      <c r="N169" s="174"/>
      <c r="O169" s="174"/>
      <c r="P169" s="174"/>
      <c r="Q169" s="174"/>
      <c r="R169" s="174"/>
      <c r="S169" s="174"/>
      <c r="T169" s="175"/>
      <c r="AT169" s="169" t="s">
        <v>141</v>
      </c>
      <c r="AU169" s="169" t="s">
        <v>83</v>
      </c>
      <c r="AV169" s="14" t="s">
        <v>135</v>
      </c>
      <c r="AW169" s="14" t="s">
        <v>30</v>
      </c>
      <c r="AX169" s="14" t="s">
        <v>78</v>
      </c>
      <c r="AY169" s="169" t="s">
        <v>128</v>
      </c>
    </row>
    <row r="170" spans="1:65" s="2" customFormat="1" ht="24.2" customHeight="1">
      <c r="A170" s="32"/>
      <c r="B170" s="139"/>
      <c r="C170" s="140" t="s">
        <v>203</v>
      </c>
      <c r="D170" s="140" t="s">
        <v>130</v>
      </c>
      <c r="E170" s="141" t="s">
        <v>204</v>
      </c>
      <c r="F170" s="142" t="s">
        <v>205</v>
      </c>
      <c r="G170" s="143" t="s">
        <v>182</v>
      </c>
      <c r="H170" s="144">
        <v>7.5</v>
      </c>
      <c r="I170" s="145"/>
      <c r="J170" s="146">
        <f>ROUND(I170*H170,2)</f>
        <v>0</v>
      </c>
      <c r="K170" s="142" t="s">
        <v>134</v>
      </c>
      <c r="L170" s="33"/>
      <c r="M170" s="147" t="s">
        <v>1</v>
      </c>
      <c r="N170" s="148" t="s">
        <v>38</v>
      </c>
      <c r="O170" s="58"/>
      <c r="P170" s="149">
        <f>O170*H170</f>
        <v>0</v>
      </c>
      <c r="Q170" s="149">
        <v>0</v>
      </c>
      <c r="R170" s="149">
        <f>Q170*H170</f>
        <v>0</v>
      </c>
      <c r="S170" s="149">
        <v>0</v>
      </c>
      <c r="T170" s="150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51" t="s">
        <v>135</v>
      </c>
      <c r="AT170" s="151" t="s">
        <v>130</v>
      </c>
      <c r="AU170" s="151" t="s">
        <v>83</v>
      </c>
      <c r="AY170" s="17" t="s">
        <v>128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7" t="s">
        <v>78</v>
      </c>
      <c r="BK170" s="152">
        <f>ROUND(I170*H170,2)</f>
        <v>0</v>
      </c>
      <c r="BL170" s="17" t="s">
        <v>135</v>
      </c>
      <c r="BM170" s="151" t="s">
        <v>206</v>
      </c>
    </row>
    <row r="171" spans="1:65" s="2" customFormat="1" ht="29.25">
      <c r="A171" s="32"/>
      <c r="B171" s="33"/>
      <c r="C171" s="32"/>
      <c r="D171" s="153" t="s">
        <v>137</v>
      </c>
      <c r="E171" s="32"/>
      <c r="F171" s="154" t="s">
        <v>207</v>
      </c>
      <c r="G171" s="32"/>
      <c r="H171" s="32"/>
      <c r="I171" s="155"/>
      <c r="J171" s="32"/>
      <c r="K171" s="32"/>
      <c r="L171" s="33"/>
      <c r="M171" s="156"/>
      <c r="N171" s="157"/>
      <c r="O171" s="58"/>
      <c r="P171" s="58"/>
      <c r="Q171" s="58"/>
      <c r="R171" s="58"/>
      <c r="S171" s="58"/>
      <c r="T171" s="59"/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T171" s="17" t="s">
        <v>137</v>
      </c>
      <c r="AU171" s="17" t="s">
        <v>83</v>
      </c>
    </row>
    <row r="172" spans="1:65" s="2" customFormat="1">
      <c r="A172" s="32"/>
      <c r="B172" s="33"/>
      <c r="C172" s="32"/>
      <c r="D172" s="158" t="s">
        <v>139</v>
      </c>
      <c r="E172" s="32"/>
      <c r="F172" s="159" t="s">
        <v>208</v>
      </c>
      <c r="G172" s="32"/>
      <c r="H172" s="32"/>
      <c r="I172" s="155"/>
      <c r="J172" s="32"/>
      <c r="K172" s="32"/>
      <c r="L172" s="33"/>
      <c r="M172" s="156"/>
      <c r="N172" s="157"/>
      <c r="O172" s="58"/>
      <c r="P172" s="58"/>
      <c r="Q172" s="58"/>
      <c r="R172" s="58"/>
      <c r="S172" s="58"/>
      <c r="T172" s="59"/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T172" s="17" t="s">
        <v>139</v>
      </c>
      <c r="AU172" s="17" t="s">
        <v>83</v>
      </c>
    </row>
    <row r="173" spans="1:65" s="13" customFormat="1">
      <c r="B173" s="160"/>
      <c r="D173" s="153" t="s">
        <v>141</v>
      </c>
      <c r="E173" s="161" t="s">
        <v>1</v>
      </c>
      <c r="F173" s="162" t="s">
        <v>209</v>
      </c>
      <c r="H173" s="163">
        <v>7.5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141</v>
      </c>
      <c r="AU173" s="161" t="s">
        <v>83</v>
      </c>
      <c r="AV173" s="13" t="s">
        <v>83</v>
      </c>
      <c r="AW173" s="13" t="s">
        <v>30</v>
      </c>
      <c r="AX173" s="13" t="s">
        <v>78</v>
      </c>
      <c r="AY173" s="161" t="s">
        <v>128</v>
      </c>
    </row>
    <row r="174" spans="1:65" s="2" customFormat="1" ht="33" customHeight="1">
      <c r="A174" s="32"/>
      <c r="B174" s="139"/>
      <c r="C174" s="140" t="s">
        <v>210</v>
      </c>
      <c r="D174" s="140" t="s">
        <v>130</v>
      </c>
      <c r="E174" s="141" t="s">
        <v>211</v>
      </c>
      <c r="F174" s="142" t="s">
        <v>212</v>
      </c>
      <c r="G174" s="143" t="s">
        <v>213</v>
      </c>
      <c r="H174" s="144">
        <v>41.268000000000001</v>
      </c>
      <c r="I174" s="145"/>
      <c r="J174" s="146">
        <f>ROUND(I174*H174,2)</f>
        <v>0</v>
      </c>
      <c r="K174" s="142" t="s">
        <v>134</v>
      </c>
      <c r="L174" s="33"/>
      <c r="M174" s="147" t="s">
        <v>1</v>
      </c>
      <c r="N174" s="148" t="s">
        <v>38</v>
      </c>
      <c r="O174" s="58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2"/>
      <c r="V174" s="32"/>
      <c r="W174" s="32"/>
      <c r="X174" s="32"/>
      <c r="Y174" s="32"/>
      <c r="Z174" s="32"/>
      <c r="AA174" s="32"/>
      <c r="AB174" s="32"/>
      <c r="AC174" s="32"/>
      <c r="AD174" s="32"/>
      <c r="AE174" s="32"/>
      <c r="AR174" s="151" t="s">
        <v>135</v>
      </c>
      <c r="AT174" s="151" t="s">
        <v>130</v>
      </c>
      <c r="AU174" s="151" t="s">
        <v>83</v>
      </c>
      <c r="AY174" s="17" t="s">
        <v>128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7" t="s">
        <v>78</v>
      </c>
      <c r="BK174" s="152">
        <f>ROUND(I174*H174,2)</f>
        <v>0</v>
      </c>
      <c r="BL174" s="17" t="s">
        <v>135</v>
      </c>
      <c r="BM174" s="151" t="s">
        <v>214</v>
      </c>
    </row>
    <row r="175" spans="1:65" s="2" customFormat="1" ht="29.25">
      <c r="A175" s="32"/>
      <c r="B175" s="33"/>
      <c r="C175" s="32"/>
      <c r="D175" s="153" t="s">
        <v>137</v>
      </c>
      <c r="E175" s="32"/>
      <c r="F175" s="154" t="s">
        <v>215</v>
      </c>
      <c r="G175" s="32"/>
      <c r="H175" s="32"/>
      <c r="I175" s="155"/>
      <c r="J175" s="32"/>
      <c r="K175" s="32"/>
      <c r="L175" s="33"/>
      <c r="M175" s="156"/>
      <c r="N175" s="157"/>
      <c r="O175" s="58"/>
      <c r="P175" s="58"/>
      <c r="Q175" s="58"/>
      <c r="R175" s="58"/>
      <c r="S175" s="58"/>
      <c r="T175" s="59"/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T175" s="17" t="s">
        <v>137</v>
      </c>
      <c r="AU175" s="17" t="s">
        <v>83</v>
      </c>
    </row>
    <row r="176" spans="1:65" s="2" customFormat="1">
      <c r="A176" s="32"/>
      <c r="B176" s="33"/>
      <c r="C176" s="32"/>
      <c r="D176" s="158" t="s">
        <v>139</v>
      </c>
      <c r="E176" s="32"/>
      <c r="F176" s="159" t="s">
        <v>216</v>
      </c>
      <c r="G176" s="32"/>
      <c r="H176" s="32"/>
      <c r="I176" s="155"/>
      <c r="J176" s="32"/>
      <c r="K176" s="32"/>
      <c r="L176" s="33"/>
      <c r="M176" s="156"/>
      <c r="N176" s="157"/>
      <c r="O176" s="58"/>
      <c r="P176" s="58"/>
      <c r="Q176" s="58"/>
      <c r="R176" s="58"/>
      <c r="S176" s="58"/>
      <c r="T176" s="59"/>
      <c r="U176" s="32"/>
      <c r="V176" s="32"/>
      <c r="W176" s="32"/>
      <c r="X176" s="32"/>
      <c r="Y176" s="32"/>
      <c r="Z176" s="32"/>
      <c r="AA176" s="32"/>
      <c r="AB176" s="32"/>
      <c r="AC176" s="32"/>
      <c r="AD176" s="32"/>
      <c r="AE176" s="32"/>
      <c r="AT176" s="17" t="s">
        <v>139</v>
      </c>
      <c r="AU176" s="17" t="s">
        <v>83</v>
      </c>
    </row>
    <row r="177" spans="1:65" s="13" customFormat="1">
      <c r="B177" s="160"/>
      <c r="D177" s="153" t="s">
        <v>141</v>
      </c>
      <c r="F177" s="162" t="s">
        <v>217</v>
      </c>
      <c r="H177" s="163">
        <v>41.268000000000001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141</v>
      </c>
      <c r="AU177" s="161" t="s">
        <v>83</v>
      </c>
      <c r="AV177" s="13" t="s">
        <v>83</v>
      </c>
      <c r="AW177" s="13" t="s">
        <v>3</v>
      </c>
      <c r="AX177" s="13" t="s">
        <v>78</v>
      </c>
      <c r="AY177" s="161" t="s">
        <v>128</v>
      </c>
    </row>
    <row r="178" spans="1:65" s="2" customFormat="1" ht="16.5" customHeight="1">
      <c r="A178" s="32"/>
      <c r="B178" s="139"/>
      <c r="C178" s="140" t="s">
        <v>218</v>
      </c>
      <c r="D178" s="140" t="s">
        <v>130</v>
      </c>
      <c r="E178" s="141" t="s">
        <v>219</v>
      </c>
      <c r="F178" s="142" t="s">
        <v>220</v>
      </c>
      <c r="G178" s="143" t="s">
        <v>182</v>
      </c>
      <c r="H178" s="144">
        <v>21.72</v>
      </c>
      <c r="I178" s="145"/>
      <c r="J178" s="146">
        <f>ROUND(I178*H178,2)</f>
        <v>0</v>
      </c>
      <c r="K178" s="142" t="s">
        <v>134</v>
      </c>
      <c r="L178" s="33"/>
      <c r="M178" s="147" t="s">
        <v>1</v>
      </c>
      <c r="N178" s="148" t="s">
        <v>38</v>
      </c>
      <c r="O178" s="58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51" t="s">
        <v>135</v>
      </c>
      <c r="AT178" s="151" t="s">
        <v>130</v>
      </c>
      <c r="AU178" s="151" t="s">
        <v>83</v>
      </c>
      <c r="AY178" s="17" t="s">
        <v>128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7" t="s">
        <v>78</v>
      </c>
      <c r="BK178" s="152">
        <f>ROUND(I178*H178,2)</f>
        <v>0</v>
      </c>
      <c r="BL178" s="17" t="s">
        <v>135</v>
      </c>
      <c r="BM178" s="151" t="s">
        <v>221</v>
      </c>
    </row>
    <row r="179" spans="1:65" s="2" customFormat="1" ht="19.5">
      <c r="A179" s="32"/>
      <c r="B179" s="33"/>
      <c r="C179" s="32"/>
      <c r="D179" s="153" t="s">
        <v>137</v>
      </c>
      <c r="E179" s="32"/>
      <c r="F179" s="154" t="s">
        <v>222</v>
      </c>
      <c r="G179" s="32"/>
      <c r="H179" s="32"/>
      <c r="I179" s="155"/>
      <c r="J179" s="32"/>
      <c r="K179" s="32"/>
      <c r="L179" s="33"/>
      <c r="M179" s="156"/>
      <c r="N179" s="157"/>
      <c r="O179" s="58"/>
      <c r="P179" s="58"/>
      <c r="Q179" s="58"/>
      <c r="R179" s="58"/>
      <c r="S179" s="58"/>
      <c r="T179" s="59"/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T179" s="17" t="s">
        <v>137</v>
      </c>
      <c r="AU179" s="17" t="s">
        <v>83</v>
      </c>
    </row>
    <row r="180" spans="1:65" s="2" customFormat="1">
      <c r="A180" s="32"/>
      <c r="B180" s="33"/>
      <c r="C180" s="32"/>
      <c r="D180" s="158" t="s">
        <v>139</v>
      </c>
      <c r="E180" s="32"/>
      <c r="F180" s="159" t="s">
        <v>223</v>
      </c>
      <c r="G180" s="32"/>
      <c r="H180" s="32"/>
      <c r="I180" s="155"/>
      <c r="J180" s="32"/>
      <c r="K180" s="32"/>
      <c r="L180" s="33"/>
      <c r="M180" s="156"/>
      <c r="N180" s="157"/>
      <c r="O180" s="58"/>
      <c r="P180" s="58"/>
      <c r="Q180" s="58"/>
      <c r="R180" s="58"/>
      <c r="S180" s="58"/>
      <c r="T180" s="59"/>
      <c r="U180" s="32"/>
      <c r="V180" s="32"/>
      <c r="W180" s="32"/>
      <c r="X180" s="32"/>
      <c r="Y180" s="32"/>
      <c r="Z180" s="32"/>
      <c r="AA180" s="32"/>
      <c r="AB180" s="32"/>
      <c r="AC180" s="32"/>
      <c r="AD180" s="32"/>
      <c r="AE180" s="32"/>
      <c r="AT180" s="17" t="s">
        <v>139</v>
      </c>
      <c r="AU180" s="17" t="s">
        <v>83</v>
      </c>
    </row>
    <row r="181" spans="1:65" s="2" customFormat="1" ht="24.2" customHeight="1">
      <c r="A181" s="32"/>
      <c r="B181" s="139"/>
      <c r="C181" s="140" t="s">
        <v>224</v>
      </c>
      <c r="D181" s="140" t="s">
        <v>130</v>
      </c>
      <c r="E181" s="141" t="s">
        <v>225</v>
      </c>
      <c r="F181" s="142" t="s">
        <v>226</v>
      </c>
      <c r="G181" s="143" t="s">
        <v>182</v>
      </c>
      <c r="H181" s="144">
        <v>-0.30499999999999999</v>
      </c>
      <c r="I181" s="145"/>
      <c r="J181" s="146">
        <f>ROUND(I181*H181,2)</f>
        <v>0</v>
      </c>
      <c r="K181" s="142" t="s">
        <v>134</v>
      </c>
      <c r="L181" s="33"/>
      <c r="M181" s="147" t="s">
        <v>1</v>
      </c>
      <c r="N181" s="148" t="s">
        <v>38</v>
      </c>
      <c r="O181" s="58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51" t="s">
        <v>135</v>
      </c>
      <c r="AT181" s="151" t="s">
        <v>130</v>
      </c>
      <c r="AU181" s="151" t="s">
        <v>83</v>
      </c>
      <c r="AY181" s="17" t="s">
        <v>128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7" t="s">
        <v>78</v>
      </c>
      <c r="BK181" s="152">
        <f>ROUND(I181*H181,2)</f>
        <v>0</v>
      </c>
      <c r="BL181" s="17" t="s">
        <v>135</v>
      </c>
      <c r="BM181" s="151" t="s">
        <v>227</v>
      </c>
    </row>
    <row r="182" spans="1:65" s="2" customFormat="1" ht="29.25">
      <c r="A182" s="32"/>
      <c r="B182" s="33"/>
      <c r="C182" s="32"/>
      <c r="D182" s="153" t="s">
        <v>137</v>
      </c>
      <c r="E182" s="32"/>
      <c r="F182" s="154" t="s">
        <v>228</v>
      </c>
      <c r="G182" s="32"/>
      <c r="H182" s="32"/>
      <c r="I182" s="155"/>
      <c r="J182" s="32"/>
      <c r="K182" s="32"/>
      <c r="L182" s="33"/>
      <c r="M182" s="156"/>
      <c r="N182" s="157"/>
      <c r="O182" s="58"/>
      <c r="P182" s="58"/>
      <c r="Q182" s="58"/>
      <c r="R182" s="58"/>
      <c r="S182" s="58"/>
      <c r="T182" s="59"/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T182" s="17" t="s">
        <v>137</v>
      </c>
      <c r="AU182" s="17" t="s">
        <v>83</v>
      </c>
    </row>
    <row r="183" spans="1:65" s="2" customFormat="1">
      <c r="A183" s="32"/>
      <c r="B183" s="33"/>
      <c r="C183" s="32"/>
      <c r="D183" s="158" t="s">
        <v>139</v>
      </c>
      <c r="E183" s="32"/>
      <c r="F183" s="159" t="s">
        <v>229</v>
      </c>
      <c r="G183" s="32"/>
      <c r="H183" s="32"/>
      <c r="I183" s="155"/>
      <c r="J183" s="32"/>
      <c r="K183" s="32"/>
      <c r="L183" s="33"/>
      <c r="M183" s="156"/>
      <c r="N183" s="157"/>
      <c r="O183" s="58"/>
      <c r="P183" s="58"/>
      <c r="Q183" s="58"/>
      <c r="R183" s="58"/>
      <c r="S183" s="58"/>
      <c r="T183" s="59"/>
      <c r="U183" s="32"/>
      <c r="V183" s="32"/>
      <c r="W183" s="32"/>
      <c r="X183" s="32"/>
      <c r="Y183" s="32"/>
      <c r="Z183" s="32"/>
      <c r="AA183" s="32"/>
      <c r="AB183" s="32"/>
      <c r="AC183" s="32"/>
      <c r="AD183" s="32"/>
      <c r="AE183" s="32"/>
      <c r="AT183" s="17" t="s">
        <v>139</v>
      </c>
      <c r="AU183" s="17" t="s">
        <v>83</v>
      </c>
    </row>
    <row r="184" spans="1:65" s="15" customFormat="1">
      <c r="B184" s="176"/>
      <c r="D184" s="153" t="s">
        <v>141</v>
      </c>
      <c r="E184" s="177" t="s">
        <v>1</v>
      </c>
      <c r="F184" s="178" t="s">
        <v>230</v>
      </c>
      <c r="H184" s="177" t="s">
        <v>1</v>
      </c>
      <c r="I184" s="179"/>
      <c r="L184" s="176"/>
      <c r="M184" s="180"/>
      <c r="N184" s="181"/>
      <c r="O184" s="181"/>
      <c r="P184" s="181"/>
      <c r="Q184" s="181"/>
      <c r="R184" s="181"/>
      <c r="S184" s="181"/>
      <c r="T184" s="182"/>
      <c r="AT184" s="177" t="s">
        <v>141</v>
      </c>
      <c r="AU184" s="177" t="s">
        <v>83</v>
      </c>
      <c r="AV184" s="15" t="s">
        <v>78</v>
      </c>
      <c r="AW184" s="15" t="s">
        <v>30</v>
      </c>
      <c r="AX184" s="15" t="s">
        <v>73</v>
      </c>
      <c r="AY184" s="177" t="s">
        <v>128</v>
      </c>
    </row>
    <row r="185" spans="1:65" s="13" customFormat="1">
      <c r="B185" s="160"/>
      <c r="D185" s="153" t="s">
        <v>141</v>
      </c>
      <c r="E185" s="161" t="s">
        <v>84</v>
      </c>
      <c r="F185" s="162" t="s">
        <v>231</v>
      </c>
      <c r="H185" s="163">
        <v>-0.30499999999999999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141</v>
      </c>
      <c r="AU185" s="161" t="s">
        <v>83</v>
      </c>
      <c r="AV185" s="13" t="s">
        <v>83</v>
      </c>
      <c r="AW185" s="13" t="s">
        <v>30</v>
      </c>
      <c r="AX185" s="13" t="s">
        <v>78</v>
      </c>
      <c r="AY185" s="161" t="s">
        <v>128</v>
      </c>
    </row>
    <row r="186" spans="1:65" s="2" customFormat="1" ht="16.5" customHeight="1">
      <c r="A186" s="32"/>
      <c r="B186" s="139"/>
      <c r="C186" s="183" t="s">
        <v>232</v>
      </c>
      <c r="D186" s="183" t="s">
        <v>233</v>
      </c>
      <c r="E186" s="184" t="s">
        <v>234</v>
      </c>
      <c r="F186" s="185" t="s">
        <v>235</v>
      </c>
      <c r="G186" s="186" t="s">
        <v>213</v>
      </c>
      <c r="H186" s="187">
        <v>-0.61</v>
      </c>
      <c r="I186" s="188"/>
      <c r="J186" s="189">
        <f>ROUND(I186*H186,2)</f>
        <v>0</v>
      </c>
      <c r="K186" s="185" t="s">
        <v>134</v>
      </c>
      <c r="L186" s="190"/>
      <c r="M186" s="191" t="s">
        <v>1</v>
      </c>
      <c r="N186" s="192" t="s">
        <v>38</v>
      </c>
      <c r="O186" s="58"/>
      <c r="P186" s="149">
        <f>O186*H186</f>
        <v>0</v>
      </c>
      <c r="Q186" s="149">
        <v>1</v>
      </c>
      <c r="R186" s="149">
        <f>Q186*H186</f>
        <v>-0.61</v>
      </c>
      <c r="S186" s="149">
        <v>0</v>
      </c>
      <c r="T186" s="150">
        <f>S186*H186</f>
        <v>0</v>
      </c>
      <c r="U186" s="32"/>
      <c r="V186" s="32"/>
      <c r="W186" s="32"/>
      <c r="X186" s="32"/>
      <c r="Y186" s="32"/>
      <c r="Z186" s="32"/>
      <c r="AA186" s="32"/>
      <c r="AB186" s="32"/>
      <c r="AC186" s="32"/>
      <c r="AD186" s="32"/>
      <c r="AE186" s="32"/>
      <c r="AR186" s="151" t="s">
        <v>187</v>
      </c>
      <c r="AT186" s="151" t="s">
        <v>233</v>
      </c>
      <c r="AU186" s="151" t="s">
        <v>83</v>
      </c>
      <c r="AY186" s="17" t="s">
        <v>128</v>
      </c>
      <c r="BE186" s="152">
        <f>IF(N186="základní",J186,0)</f>
        <v>0</v>
      </c>
      <c r="BF186" s="152">
        <f>IF(N186="snížená",J186,0)</f>
        <v>0</v>
      </c>
      <c r="BG186" s="152">
        <f>IF(N186="zákl. přenesená",J186,0)</f>
        <v>0</v>
      </c>
      <c r="BH186" s="152">
        <f>IF(N186="sníž. přenesená",J186,0)</f>
        <v>0</v>
      </c>
      <c r="BI186" s="152">
        <f>IF(N186="nulová",J186,0)</f>
        <v>0</v>
      </c>
      <c r="BJ186" s="17" t="s">
        <v>78</v>
      </c>
      <c r="BK186" s="152">
        <f>ROUND(I186*H186,2)</f>
        <v>0</v>
      </c>
      <c r="BL186" s="17" t="s">
        <v>135</v>
      </c>
      <c r="BM186" s="151" t="s">
        <v>236</v>
      </c>
    </row>
    <row r="187" spans="1:65" s="2" customFormat="1">
      <c r="A187" s="32"/>
      <c r="B187" s="33"/>
      <c r="C187" s="32"/>
      <c r="D187" s="153" t="s">
        <v>137</v>
      </c>
      <c r="E187" s="32"/>
      <c r="F187" s="154" t="s">
        <v>235</v>
      </c>
      <c r="G187" s="32"/>
      <c r="H187" s="32"/>
      <c r="I187" s="155"/>
      <c r="J187" s="32"/>
      <c r="K187" s="32"/>
      <c r="L187" s="33"/>
      <c r="M187" s="156"/>
      <c r="N187" s="157"/>
      <c r="O187" s="58"/>
      <c r="P187" s="58"/>
      <c r="Q187" s="58"/>
      <c r="R187" s="58"/>
      <c r="S187" s="58"/>
      <c r="T187" s="59"/>
      <c r="U187" s="32"/>
      <c r="V187" s="32"/>
      <c r="W187" s="32"/>
      <c r="X187" s="32"/>
      <c r="Y187" s="32"/>
      <c r="Z187" s="32"/>
      <c r="AA187" s="32"/>
      <c r="AB187" s="32"/>
      <c r="AC187" s="32"/>
      <c r="AD187" s="32"/>
      <c r="AE187" s="32"/>
      <c r="AT187" s="17" t="s">
        <v>137</v>
      </c>
      <c r="AU187" s="17" t="s">
        <v>83</v>
      </c>
    </row>
    <row r="188" spans="1:65" s="13" customFormat="1">
      <c r="B188" s="160"/>
      <c r="D188" s="153" t="s">
        <v>141</v>
      </c>
      <c r="F188" s="162" t="s">
        <v>237</v>
      </c>
      <c r="H188" s="163">
        <v>-0.61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141</v>
      </c>
      <c r="AU188" s="161" t="s">
        <v>83</v>
      </c>
      <c r="AV188" s="13" t="s">
        <v>83</v>
      </c>
      <c r="AW188" s="13" t="s">
        <v>3</v>
      </c>
      <c r="AX188" s="13" t="s">
        <v>78</v>
      </c>
      <c r="AY188" s="161" t="s">
        <v>128</v>
      </c>
    </row>
    <row r="189" spans="1:65" s="2" customFormat="1" ht="24.2" customHeight="1">
      <c r="A189" s="32"/>
      <c r="B189" s="139"/>
      <c r="C189" s="140" t="s">
        <v>8</v>
      </c>
      <c r="D189" s="140" t="s">
        <v>130</v>
      </c>
      <c r="E189" s="141" t="s">
        <v>238</v>
      </c>
      <c r="F189" s="142" t="s">
        <v>239</v>
      </c>
      <c r="G189" s="143" t="s">
        <v>182</v>
      </c>
      <c r="H189" s="144">
        <v>2.4750000000000001</v>
      </c>
      <c r="I189" s="145"/>
      <c r="J189" s="146">
        <f>ROUND(I189*H189,2)</f>
        <v>0</v>
      </c>
      <c r="K189" s="142" t="s">
        <v>134</v>
      </c>
      <c r="L189" s="33"/>
      <c r="M189" s="147" t="s">
        <v>1</v>
      </c>
      <c r="N189" s="148" t="s">
        <v>38</v>
      </c>
      <c r="O189" s="58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51" t="s">
        <v>135</v>
      </c>
      <c r="AT189" s="151" t="s">
        <v>130</v>
      </c>
      <c r="AU189" s="151" t="s">
        <v>83</v>
      </c>
      <c r="AY189" s="17" t="s">
        <v>128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7" t="s">
        <v>78</v>
      </c>
      <c r="BK189" s="152">
        <f>ROUND(I189*H189,2)</f>
        <v>0</v>
      </c>
      <c r="BL189" s="17" t="s">
        <v>135</v>
      </c>
      <c r="BM189" s="151" t="s">
        <v>240</v>
      </c>
    </row>
    <row r="190" spans="1:65" s="2" customFormat="1" ht="39">
      <c r="A190" s="32"/>
      <c r="B190" s="33"/>
      <c r="C190" s="32"/>
      <c r="D190" s="153" t="s">
        <v>137</v>
      </c>
      <c r="E190" s="32"/>
      <c r="F190" s="154" t="s">
        <v>241</v>
      </c>
      <c r="G190" s="32"/>
      <c r="H190" s="32"/>
      <c r="I190" s="155"/>
      <c r="J190" s="32"/>
      <c r="K190" s="32"/>
      <c r="L190" s="33"/>
      <c r="M190" s="156"/>
      <c r="N190" s="157"/>
      <c r="O190" s="58"/>
      <c r="P190" s="58"/>
      <c r="Q190" s="58"/>
      <c r="R190" s="58"/>
      <c r="S190" s="58"/>
      <c r="T190" s="59"/>
      <c r="U190" s="32"/>
      <c r="V190" s="32"/>
      <c r="W190" s="32"/>
      <c r="X190" s="32"/>
      <c r="Y190" s="32"/>
      <c r="Z190" s="32"/>
      <c r="AA190" s="32"/>
      <c r="AB190" s="32"/>
      <c r="AC190" s="32"/>
      <c r="AD190" s="32"/>
      <c r="AE190" s="32"/>
      <c r="AT190" s="17" t="s">
        <v>137</v>
      </c>
      <c r="AU190" s="17" t="s">
        <v>83</v>
      </c>
    </row>
    <row r="191" spans="1:65" s="2" customFormat="1">
      <c r="A191" s="32"/>
      <c r="B191" s="33"/>
      <c r="C191" s="32"/>
      <c r="D191" s="158" t="s">
        <v>139</v>
      </c>
      <c r="E191" s="32"/>
      <c r="F191" s="159" t="s">
        <v>242</v>
      </c>
      <c r="G191" s="32"/>
      <c r="H191" s="32"/>
      <c r="I191" s="155"/>
      <c r="J191" s="32"/>
      <c r="K191" s="32"/>
      <c r="L191" s="33"/>
      <c r="M191" s="156"/>
      <c r="N191" s="157"/>
      <c r="O191" s="58"/>
      <c r="P191" s="58"/>
      <c r="Q191" s="58"/>
      <c r="R191" s="58"/>
      <c r="S191" s="58"/>
      <c r="T191" s="59"/>
      <c r="U191" s="32"/>
      <c r="V191" s="32"/>
      <c r="W191" s="32"/>
      <c r="X191" s="32"/>
      <c r="Y191" s="32"/>
      <c r="Z191" s="32"/>
      <c r="AA191" s="32"/>
      <c r="AB191" s="32"/>
      <c r="AC191" s="32"/>
      <c r="AD191" s="32"/>
      <c r="AE191" s="32"/>
      <c r="AT191" s="17" t="s">
        <v>139</v>
      </c>
      <c r="AU191" s="17" t="s">
        <v>83</v>
      </c>
    </row>
    <row r="192" spans="1:65" s="13" customFormat="1">
      <c r="B192" s="160"/>
      <c r="D192" s="153" t="s">
        <v>141</v>
      </c>
      <c r="E192" s="161" t="s">
        <v>88</v>
      </c>
      <c r="F192" s="162" t="s">
        <v>243</v>
      </c>
      <c r="H192" s="163">
        <v>2.4750000000000001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141</v>
      </c>
      <c r="AU192" s="161" t="s">
        <v>83</v>
      </c>
      <c r="AV192" s="13" t="s">
        <v>83</v>
      </c>
      <c r="AW192" s="13" t="s">
        <v>30</v>
      </c>
      <c r="AX192" s="13" t="s">
        <v>78</v>
      </c>
      <c r="AY192" s="161" t="s">
        <v>128</v>
      </c>
    </row>
    <row r="193" spans="1:65" s="2" customFormat="1" ht="16.5" customHeight="1">
      <c r="A193" s="32"/>
      <c r="B193" s="139"/>
      <c r="C193" s="183" t="s">
        <v>244</v>
      </c>
      <c r="D193" s="183" t="s">
        <v>233</v>
      </c>
      <c r="E193" s="184" t="s">
        <v>245</v>
      </c>
      <c r="F193" s="185" t="s">
        <v>246</v>
      </c>
      <c r="G193" s="186" t="s">
        <v>213</v>
      </c>
      <c r="H193" s="187">
        <v>4.95</v>
      </c>
      <c r="I193" s="188"/>
      <c r="J193" s="189">
        <f>ROUND(I193*H193,2)</f>
        <v>0</v>
      </c>
      <c r="K193" s="185" t="s">
        <v>134</v>
      </c>
      <c r="L193" s="190"/>
      <c r="M193" s="191" t="s">
        <v>1</v>
      </c>
      <c r="N193" s="192" t="s">
        <v>38</v>
      </c>
      <c r="O193" s="58"/>
      <c r="P193" s="149">
        <f>O193*H193</f>
        <v>0</v>
      </c>
      <c r="Q193" s="149">
        <v>1</v>
      </c>
      <c r="R193" s="149">
        <f>Q193*H193</f>
        <v>4.95</v>
      </c>
      <c r="S193" s="149">
        <v>0</v>
      </c>
      <c r="T193" s="150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51" t="s">
        <v>187</v>
      </c>
      <c r="AT193" s="151" t="s">
        <v>233</v>
      </c>
      <c r="AU193" s="151" t="s">
        <v>83</v>
      </c>
      <c r="AY193" s="17" t="s">
        <v>128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7" t="s">
        <v>78</v>
      </c>
      <c r="BK193" s="152">
        <f>ROUND(I193*H193,2)</f>
        <v>0</v>
      </c>
      <c r="BL193" s="17" t="s">
        <v>135</v>
      </c>
      <c r="BM193" s="151" t="s">
        <v>247</v>
      </c>
    </row>
    <row r="194" spans="1:65" s="2" customFormat="1">
      <c r="A194" s="32"/>
      <c r="B194" s="33"/>
      <c r="C194" s="32"/>
      <c r="D194" s="153" t="s">
        <v>137</v>
      </c>
      <c r="E194" s="32"/>
      <c r="F194" s="154" t="s">
        <v>246</v>
      </c>
      <c r="G194" s="32"/>
      <c r="H194" s="32"/>
      <c r="I194" s="155"/>
      <c r="J194" s="32"/>
      <c r="K194" s="32"/>
      <c r="L194" s="33"/>
      <c r="M194" s="156"/>
      <c r="N194" s="157"/>
      <c r="O194" s="58"/>
      <c r="P194" s="58"/>
      <c r="Q194" s="58"/>
      <c r="R194" s="58"/>
      <c r="S194" s="58"/>
      <c r="T194" s="59"/>
      <c r="U194" s="32"/>
      <c r="V194" s="32"/>
      <c r="W194" s="32"/>
      <c r="X194" s="32"/>
      <c r="Y194" s="32"/>
      <c r="Z194" s="32"/>
      <c r="AA194" s="32"/>
      <c r="AB194" s="32"/>
      <c r="AC194" s="32"/>
      <c r="AD194" s="32"/>
      <c r="AE194" s="32"/>
      <c r="AT194" s="17" t="s">
        <v>137</v>
      </c>
      <c r="AU194" s="17" t="s">
        <v>83</v>
      </c>
    </row>
    <row r="195" spans="1:65" s="13" customFormat="1">
      <c r="B195" s="160"/>
      <c r="D195" s="153" t="s">
        <v>141</v>
      </c>
      <c r="F195" s="162" t="s">
        <v>248</v>
      </c>
      <c r="H195" s="163">
        <v>4.95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141</v>
      </c>
      <c r="AU195" s="161" t="s">
        <v>83</v>
      </c>
      <c r="AV195" s="13" t="s">
        <v>83</v>
      </c>
      <c r="AW195" s="13" t="s">
        <v>3</v>
      </c>
      <c r="AX195" s="13" t="s">
        <v>78</v>
      </c>
      <c r="AY195" s="161" t="s">
        <v>128</v>
      </c>
    </row>
    <row r="196" spans="1:65" s="2" customFormat="1" ht="24.2" customHeight="1">
      <c r="A196" s="32"/>
      <c r="B196" s="139"/>
      <c r="C196" s="140" t="s">
        <v>249</v>
      </c>
      <c r="D196" s="140" t="s">
        <v>130</v>
      </c>
      <c r="E196" s="141" t="s">
        <v>250</v>
      </c>
      <c r="F196" s="142" t="s">
        <v>251</v>
      </c>
      <c r="G196" s="143" t="s">
        <v>133</v>
      </c>
      <c r="H196" s="144">
        <v>90</v>
      </c>
      <c r="I196" s="145"/>
      <c r="J196" s="146">
        <f>ROUND(I196*H196,2)</f>
        <v>0</v>
      </c>
      <c r="K196" s="142" t="s">
        <v>134</v>
      </c>
      <c r="L196" s="33"/>
      <c r="M196" s="147" t="s">
        <v>1</v>
      </c>
      <c r="N196" s="148" t="s">
        <v>38</v>
      </c>
      <c r="O196" s="58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2"/>
      <c r="V196" s="32"/>
      <c r="W196" s="32"/>
      <c r="X196" s="32"/>
      <c r="Y196" s="32"/>
      <c r="Z196" s="32"/>
      <c r="AA196" s="32"/>
      <c r="AB196" s="32"/>
      <c r="AC196" s="32"/>
      <c r="AD196" s="32"/>
      <c r="AE196" s="32"/>
      <c r="AR196" s="151" t="s">
        <v>135</v>
      </c>
      <c r="AT196" s="151" t="s">
        <v>130</v>
      </c>
      <c r="AU196" s="151" t="s">
        <v>83</v>
      </c>
      <c r="AY196" s="17" t="s">
        <v>128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7" t="s">
        <v>78</v>
      </c>
      <c r="BK196" s="152">
        <f>ROUND(I196*H196,2)</f>
        <v>0</v>
      </c>
      <c r="BL196" s="17" t="s">
        <v>135</v>
      </c>
      <c r="BM196" s="151" t="s">
        <v>252</v>
      </c>
    </row>
    <row r="197" spans="1:65" s="2" customFormat="1" ht="19.5">
      <c r="A197" s="32"/>
      <c r="B197" s="33"/>
      <c r="C197" s="32"/>
      <c r="D197" s="153" t="s">
        <v>137</v>
      </c>
      <c r="E197" s="32"/>
      <c r="F197" s="154" t="s">
        <v>253</v>
      </c>
      <c r="G197" s="32"/>
      <c r="H197" s="32"/>
      <c r="I197" s="155"/>
      <c r="J197" s="32"/>
      <c r="K197" s="32"/>
      <c r="L197" s="33"/>
      <c r="M197" s="156"/>
      <c r="N197" s="157"/>
      <c r="O197" s="58"/>
      <c r="P197" s="58"/>
      <c r="Q197" s="58"/>
      <c r="R197" s="58"/>
      <c r="S197" s="58"/>
      <c r="T197" s="59"/>
      <c r="U197" s="32"/>
      <c r="V197" s="32"/>
      <c r="W197" s="32"/>
      <c r="X197" s="32"/>
      <c r="Y197" s="32"/>
      <c r="Z197" s="32"/>
      <c r="AA197" s="32"/>
      <c r="AB197" s="32"/>
      <c r="AC197" s="32"/>
      <c r="AD197" s="32"/>
      <c r="AE197" s="32"/>
      <c r="AT197" s="17" t="s">
        <v>137</v>
      </c>
      <c r="AU197" s="17" t="s">
        <v>83</v>
      </c>
    </row>
    <row r="198" spans="1:65" s="2" customFormat="1">
      <c r="A198" s="32"/>
      <c r="B198" s="33"/>
      <c r="C198" s="32"/>
      <c r="D198" s="158" t="s">
        <v>139</v>
      </c>
      <c r="E198" s="32"/>
      <c r="F198" s="159" t="s">
        <v>254</v>
      </c>
      <c r="G198" s="32"/>
      <c r="H198" s="32"/>
      <c r="I198" s="155"/>
      <c r="J198" s="32"/>
      <c r="K198" s="32"/>
      <c r="L198" s="33"/>
      <c r="M198" s="156"/>
      <c r="N198" s="157"/>
      <c r="O198" s="58"/>
      <c r="P198" s="58"/>
      <c r="Q198" s="58"/>
      <c r="R198" s="58"/>
      <c r="S198" s="58"/>
      <c r="T198" s="59"/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T198" s="17" t="s">
        <v>139</v>
      </c>
      <c r="AU198" s="17" t="s">
        <v>83</v>
      </c>
    </row>
    <row r="199" spans="1:65" s="13" customFormat="1">
      <c r="B199" s="160"/>
      <c r="D199" s="153" t="s">
        <v>141</v>
      </c>
      <c r="E199" s="161" t="s">
        <v>1</v>
      </c>
      <c r="F199" s="162" t="s">
        <v>255</v>
      </c>
      <c r="H199" s="163">
        <v>90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141</v>
      </c>
      <c r="AU199" s="161" t="s">
        <v>83</v>
      </c>
      <c r="AV199" s="13" t="s">
        <v>83</v>
      </c>
      <c r="AW199" s="13" t="s">
        <v>30</v>
      </c>
      <c r="AX199" s="13" t="s">
        <v>78</v>
      </c>
      <c r="AY199" s="161" t="s">
        <v>128</v>
      </c>
    </row>
    <row r="200" spans="1:65" s="2" customFormat="1" ht="24.2" customHeight="1">
      <c r="A200" s="32"/>
      <c r="B200" s="139"/>
      <c r="C200" s="140" t="s">
        <v>256</v>
      </c>
      <c r="D200" s="140" t="s">
        <v>130</v>
      </c>
      <c r="E200" s="141" t="s">
        <v>257</v>
      </c>
      <c r="F200" s="142" t="s">
        <v>258</v>
      </c>
      <c r="G200" s="143" t="s">
        <v>133</v>
      </c>
      <c r="H200" s="144">
        <v>90</v>
      </c>
      <c r="I200" s="145"/>
      <c r="J200" s="146">
        <f>ROUND(I200*H200,2)</f>
        <v>0</v>
      </c>
      <c r="K200" s="142" t="s">
        <v>134</v>
      </c>
      <c r="L200" s="33"/>
      <c r="M200" s="147" t="s">
        <v>1</v>
      </c>
      <c r="N200" s="148" t="s">
        <v>38</v>
      </c>
      <c r="O200" s="58"/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51" t="s">
        <v>135</v>
      </c>
      <c r="AT200" s="151" t="s">
        <v>130</v>
      </c>
      <c r="AU200" s="151" t="s">
        <v>83</v>
      </c>
      <c r="AY200" s="17" t="s">
        <v>128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7" t="s">
        <v>78</v>
      </c>
      <c r="BK200" s="152">
        <f>ROUND(I200*H200,2)</f>
        <v>0</v>
      </c>
      <c r="BL200" s="17" t="s">
        <v>135</v>
      </c>
      <c r="BM200" s="151" t="s">
        <v>259</v>
      </c>
    </row>
    <row r="201" spans="1:65" s="2" customFormat="1" ht="19.5">
      <c r="A201" s="32"/>
      <c r="B201" s="33"/>
      <c r="C201" s="32"/>
      <c r="D201" s="153" t="s">
        <v>137</v>
      </c>
      <c r="E201" s="32"/>
      <c r="F201" s="154" t="s">
        <v>260</v>
      </c>
      <c r="G201" s="32"/>
      <c r="H201" s="32"/>
      <c r="I201" s="155"/>
      <c r="J201" s="32"/>
      <c r="K201" s="32"/>
      <c r="L201" s="33"/>
      <c r="M201" s="156"/>
      <c r="N201" s="157"/>
      <c r="O201" s="58"/>
      <c r="P201" s="58"/>
      <c r="Q201" s="58"/>
      <c r="R201" s="58"/>
      <c r="S201" s="58"/>
      <c r="T201" s="59"/>
      <c r="U201" s="32"/>
      <c r="V201" s="32"/>
      <c r="W201" s="32"/>
      <c r="X201" s="32"/>
      <c r="Y201" s="32"/>
      <c r="Z201" s="32"/>
      <c r="AA201" s="32"/>
      <c r="AB201" s="32"/>
      <c r="AC201" s="32"/>
      <c r="AD201" s="32"/>
      <c r="AE201" s="32"/>
      <c r="AT201" s="17" t="s">
        <v>137</v>
      </c>
      <c r="AU201" s="17" t="s">
        <v>83</v>
      </c>
    </row>
    <row r="202" spans="1:65" s="2" customFormat="1">
      <c r="A202" s="32"/>
      <c r="B202" s="33"/>
      <c r="C202" s="32"/>
      <c r="D202" s="158" t="s">
        <v>139</v>
      </c>
      <c r="E202" s="32"/>
      <c r="F202" s="159" t="s">
        <v>261</v>
      </c>
      <c r="G202" s="32"/>
      <c r="H202" s="32"/>
      <c r="I202" s="155"/>
      <c r="J202" s="32"/>
      <c r="K202" s="32"/>
      <c r="L202" s="33"/>
      <c r="M202" s="156"/>
      <c r="N202" s="157"/>
      <c r="O202" s="58"/>
      <c r="P202" s="58"/>
      <c r="Q202" s="58"/>
      <c r="R202" s="58"/>
      <c r="S202" s="58"/>
      <c r="T202" s="59"/>
      <c r="U202" s="32"/>
      <c r="V202" s="32"/>
      <c r="W202" s="32"/>
      <c r="X202" s="32"/>
      <c r="Y202" s="32"/>
      <c r="Z202" s="32"/>
      <c r="AA202" s="32"/>
      <c r="AB202" s="32"/>
      <c r="AC202" s="32"/>
      <c r="AD202" s="32"/>
      <c r="AE202" s="32"/>
      <c r="AT202" s="17" t="s">
        <v>139</v>
      </c>
      <c r="AU202" s="17" t="s">
        <v>83</v>
      </c>
    </row>
    <row r="203" spans="1:65" s="2" customFormat="1" ht="16.5" customHeight="1">
      <c r="A203" s="32"/>
      <c r="B203" s="139"/>
      <c r="C203" s="183" t="s">
        <v>262</v>
      </c>
      <c r="D203" s="183" t="s">
        <v>233</v>
      </c>
      <c r="E203" s="184" t="s">
        <v>263</v>
      </c>
      <c r="F203" s="185" t="s">
        <v>264</v>
      </c>
      <c r="G203" s="186" t="s">
        <v>265</v>
      </c>
      <c r="H203" s="187">
        <v>1.8</v>
      </c>
      <c r="I203" s="188"/>
      <c r="J203" s="189">
        <f>ROUND(I203*H203,2)</f>
        <v>0</v>
      </c>
      <c r="K203" s="185" t="s">
        <v>134</v>
      </c>
      <c r="L203" s="190"/>
      <c r="M203" s="191" t="s">
        <v>1</v>
      </c>
      <c r="N203" s="192" t="s">
        <v>38</v>
      </c>
      <c r="O203" s="58"/>
      <c r="P203" s="149">
        <f>O203*H203</f>
        <v>0</v>
      </c>
      <c r="Q203" s="149">
        <v>1E-3</v>
      </c>
      <c r="R203" s="149">
        <f>Q203*H203</f>
        <v>1.8000000000000002E-3</v>
      </c>
      <c r="S203" s="149">
        <v>0</v>
      </c>
      <c r="T203" s="150">
        <f>S203*H203</f>
        <v>0</v>
      </c>
      <c r="U203" s="32"/>
      <c r="V203" s="32"/>
      <c r="W203" s="32"/>
      <c r="X203" s="32"/>
      <c r="Y203" s="32"/>
      <c r="Z203" s="32"/>
      <c r="AA203" s="32"/>
      <c r="AB203" s="32"/>
      <c r="AC203" s="32"/>
      <c r="AD203" s="32"/>
      <c r="AE203" s="32"/>
      <c r="AR203" s="151" t="s">
        <v>187</v>
      </c>
      <c r="AT203" s="151" t="s">
        <v>233</v>
      </c>
      <c r="AU203" s="151" t="s">
        <v>83</v>
      </c>
      <c r="AY203" s="17" t="s">
        <v>128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7" t="s">
        <v>78</v>
      </c>
      <c r="BK203" s="152">
        <f>ROUND(I203*H203,2)</f>
        <v>0</v>
      </c>
      <c r="BL203" s="17" t="s">
        <v>135</v>
      </c>
      <c r="BM203" s="151" t="s">
        <v>266</v>
      </c>
    </row>
    <row r="204" spans="1:65" s="2" customFormat="1">
      <c r="A204" s="32"/>
      <c r="B204" s="33"/>
      <c r="C204" s="32"/>
      <c r="D204" s="153" t="s">
        <v>137</v>
      </c>
      <c r="E204" s="32"/>
      <c r="F204" s="154" t="s">
        <v>264</v>
      </c>
      <c r="G204" s="32"/>
      <c r="H204" s="32"/>
      <c r="I204" s="155"/>
      <c r="J204" s="32"/>
      <c r="K204" s="32"/>
      <c r="L204" s="33"/>
      <c r="M204" s="156"/>
      <c r="N204" s="157"/>
      <c r="O204" s="58"/>
      <c r="P204" s="58"/>
      <c r="Q204" s="58"/>
      <c r="R204" s="58"/>
      <c r="S204" s="58"/>
      <c r="T204" s="59"/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T204" s="17" t="s">
        <v>137</v>
      </c>
      <c r="AU204" s="17" t="s">
        <v>83</v>
      </c>
    </row>
    <row r="205" spans="1:65" s="13" customFormat="1">
      <c r="B205" s="160"/>
      <c r="D205" s="153" t="s">
        <v>141</v>
      </c>
      <c r="F205" s="162" t="s">
        <v>267</v>
      </c>
      <c r="H205" s="163">
        <v>1.8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141</v>
      </c>
      <c r="AU205" s="161" t="s">
        <v>83</v>
      </c>
      <c r="AV205" s="13" t="s">
        <v>83</v>
      </c>
      <c r="AW205" s="13" t="s">
        <v>3</v>
      </c>
      <c r="AX205" s="13" t="s">
        <v>78</v>
      </c>
      <c r="AY205" s="161" t="s">
        <v>128</v>
      </c>
    </row>
    <row r="206" spans="1:65" s="2" customFormat="1" ht="24.2" customHeight="1">
      <c r="A206" s="32"/>
      <c r="B206" s="139"/>
      <c r="C206" s="140" t="s">
        <v>268</v>
      </c>
      <c r="D206" s="140" t="s">
        <v>130</v>
      </c>
      <c r="E206" s="141" t="s">
        <v>269</v>
      </c>
      <c r="F206" s="142" t="s">
        <v>270</v>
      </c>
      <c r="G206" s="143" t="s">
        <v>133</v>
      </c>
      <c r="H206" s="144">
        <v>198.9</v>
      </c>
      <c r="I206" s="145"/>
      <c r="J206" s="146">
        <f>ROUND(I206*H206,2)</f>
        <v>0</v>
      </c>
      <c r="K206" s="142" t="s">
        <v>134</v>
      </c>
      <c r="L206" s="33"/>
      <c r="M206" s="147" t="s">
        <v>1</v>
      </c>
      <c r="N206" s="148" t="s">
        <v>38</v>
      </c>
      <c r="O206" s="58"/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U206" s="32"/>
      <c r="V206" s="32"/>
      <c r="W206" s="32"/>
      <c r="X206" s="32"/>
      <c r="Y206" s="32"/>
      <c r="Z206" s="32"/>
      <c r="AA206" s="32"/>
      <c r="AB206" s="32"/>
      <c r="AC206" s="32"/>
      <c r="AD206" s="32"/>
      <c r="AE206" s="32"/>
      <c r="AR206" s="151" t="s">
        <v>135</v>
      </c>
      <c r="AT206" s="151" t="s">
        <v>130</v>
      </c>
      <c r="AU206" s="151" t="s">
        <v>83</v>
      </c>
      <c r="AY206" s="17" t="s">
        <v>128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7" t="s">
        <v>78</v>
      </c>
      <c r="BK206" s="152">
        <f>ROUND(I206*H206,2)</f>
        <v>0</v>
      </c>
      <c r="BL206" s="17" t="s">
        <v>135</v>
      </c>
      <c r="BM206" s="151" t="s">
        <v>271</v>
      </c>
    </row>
    <row r="207" spans="1:65" s="2" customFormat="1" ht="19.5">
      <c r="A207" s="32"/>
      <c r="B207" s="33"/>
      <c r="C207" s="32"/>
      <c r="D207" s="153" t="s">
        <v>137</v>
      </c>
      <c r="E207" s="32"/>
      <c r="F207" s="154" t="s">
        <v>272</v>
      </c>
      <c r="G207" s="32"/>
      <c r="H207" s="32"/>
      <c r="I207" s="155"/>
      <c r="J207" s="32"/>
      <c r="K207" s="32"/>
      <c r="L207" s="33"/>
      <c r="M207" s="156"/>
      <c r="N207" s="157"/>
      <c r="O207" s="58"/>
      <c r="P207" s="58"/>
      <c r="Q207" s="58"/>
      <c r="R207" s="58"/>
      <c r="S207" s="58"/>
      <c r="T207" s="59"/>
      <c r="U207" s="32"/>
      <c r="V207" s="32"/>
      <c r="W207" s="32"/>
      <c r="X207" s="32"/>
      <c r="Y207" s="32"/>
      <c r="Z207" s="32"/>
      <c r="AA207" s="32"/>
      <c r="AB207" s="32"/>
      <c r="AC207" s="32"/>
      <c r="AD207" s="32"/>
      <c r="AE207" s="32"/>
      <c r="AT207" s="17" t="s">
        <v>137</v>
      </c>
      <c r="AU207" s="17" t="s">
        <v>83</v>
      </c>
    </row>
    <row r="208" spans="1:65" s="2" customFormat="1">
      <c r="A208" s="32"/>
      <c r="B208" s="33"/>
      <c r="C208" s="32"/>
      <c r="D208" s="158" t="s">
        <v>139</v>
      </c>
      <c r="E208" s="32"/>
      <c r="F208" s="159" t="s">
        <v>273</v>
      </c>
      <c r="G208" s="32"/>
      <c r="H208" s="32"/>
      <c r="I208" s="155"/>
      <c r="J208" s="32"/>
      <c r="K208" s="32"/>
      <c r="L208" s="33"/>
      <c r="M208" s="156"/>
      <c r="N208" s="157"/>
      <c r="O208" s="58"/>
      <c r="P208" s="58"/>
      <c r="Q208" s="58"/>
      <c r="R208" s="58"/>
      <c r="S208" s="58"/>
      <c r="T208" s="59"/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T208" s="17" t="s">
        <v>139</v>
      </c>
      <c r="AU208" s="17" t="s">
        <v>83</v>
      </c>
    </row>
    <row r="209" spans="1:65" s="13" customFormat="1">
      <c r="B209" s="160"/>
      <c r="D209" s="153" t="s">
        <v>141</v>
      </c>
      <c r="E209" s="161" t="s">
        <v>1</v>
      </c>
      <c r="F209" s="162" t="s">
        <v>274</v>
      </c>
      <c r="H209" s="163">
        <v>198.9</v>
      </c>
      <c r="I209" s="164"/>
      <c r="L209" s="160"/>
      <c r="M209" s="165"/>
      <c r="N209" s="166"/>
      <c r="O209" s="166"/>
      <c r="P209" s="166"/>
      <c r="Q209" s="166"/>
      <c r="R209" s="166"/>
      <c r="S209" s="166"/>
      <c r="T209" s="167"/>
      <c r="AT209" s="161" t="s">
        <v>141</v>
      </c>
      <c r="AU209" s="161" t="s">
        <v>83</v>
      </c>
      <c r="AV209" s="13" t="s">
        <v>83</v>
      </c>
      <c r="AW209" s="13" t="s">
        <v>30</v>
      </c>
      <c r="AX209" s="13" t="s">
        <v>78</v>
      </c>
      <c r="AY209" s="161" t="s">
        <v>128</v>
      </c>
    </row>
    <row r="210" spans="1:65" s="2" customFormat="1" ht="24.2" customHeight="1">
      <c r="A210" s="32"/>
      <c r="B210" s="139"/>
      <c r="C210" s="140" t="s">
        <v>7</v>
      </c>
      <c r="D210" s="140" t="s">
        <v>130</v>
      </c>
      <c r="E210" s="141" t="s">
        <v>275</v>
      </c>
      <c r="F210" s="142" t="s">
        <v>276</v>
      </c>
      <c r="G210" s="143" t="s">
        <v>277</v>
      </c>
      <c r="H210" s="144">
        <v>11</v>
      </c>
      <c r="I210" s="145"/>
      <c r="J210" s="146">
        <f>ROUND(I210*H210,2)</f>
        <v>0</v>
      </c>
      <c r="K210" s="142" t="s">
        <v>134</v>
      </c>
      <c r="L210" s="33"/>
      <c r="M210" s="147" t="s">
        <v>1</v>
      </c>
      <c r="N210" s="148" t="s">
        <v>38</v>
      </c>
      <c r="O210" s="58"/>
      <c r="P210" s="149">
        <f>O210*H210</f>
        <v>0</v>
      </c>
      <c r="Q210" s="149">
        <v>1.281E-2</v>
      </c>
      <c r="R210" s="149">
        <f>Q210*H210</f>
        <v>0.14091000000000001</v>
      </c>
      <c r="S210" s="149">
        <v>0</v>
      </c>
      <c r="T210" s="150">
        <f>S210*H210</f>
        <v>0</v>
      </c>
      <c r="U210" s="32"/>
      <c r="V210" s="32"/>
      <c r="W210" s="32"/>
      <c r="X210" s="32"/>
      <c r="Y210" s="32"/>
      <c r="Z210" s="32"/>
      <c r="AA210" s="32"/>
      <c r="AB210" s="32"/>
      <c r="AC210" s="32"/>
      <c r="AD210" s="32"/>
      <c r="AE210" s="32"/>
      <c r="AR210" s="151" t="s">
        <v>135</v>
      </c>
      <c r="AT210" s="151" t="s">
        <v>130</v>
      </c>
      <c r="AU210" s="151" t="s">
        <v>83</v>
      </c>
      <c r="AY210" s="17" t="s">
        <v>128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7" t="s">
        <v>78</v>
      </c>
      <c r="BK210" s="152">
        <f>ROUND(I210*H210,2)</f>
        <v>0</v>
      </c>
      <c r="BL210" s="17" t="s">
        <v>135</v>
      </c>
      <c r="BM210" s="151" t="s">
        <v>278</v>
      </c>
    </row>
    <row r="211" spans="1:65" s="2" customFormat="1" ht="29.25">
      <c r="A211" s="32"/>
      <c r="B211" s="33"/>
      <c r="C211" s="32"/>
      <c r="D211" s="153" t="s">
        <v>137</v>
      </c>
      <c r="E211" s="32"/>
      <c r="F211" s="154" t="s">
        <v>279</v>
      </c>
      <c r="G211" s="32"/>
      <c r="H211" s="32"/>
      <c r="I211" s="155"/>
      <c r="J211" s="32"/>
      <c r="K211" s="32"/>
      <c r="L211" s="33"/>
      <c r="M211" s="156"/>
      <c r="N211" s="157"/>
      <c r="O211" s="58"/>
      <c r="P211" s="58"/>
      <c r="Q211" s="58"/>
      <c r="R211" s="58"/>
      <c r="S211" s="58"/>
      <c r="T211" s="59"/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T211" s="17" t="s">
        <v>137</v>
      </c>
      <c r="AU211" s="17" t="s">
        <v>83</v>
      </c>
    </row>
    <row r="212" spans="1:65" s="2" customFormat="1">
      <c r="A212" s="32"/>
      <c r="B212" s="33"/>
      <c r="C212" s="32"/>
      <c r="D212" s="158" t="s">
        <v>139</v>
      </c>
      <c r="E212" s="32"/>
      <c r="F212" s="159" t="s">
        <v>280</v>
      </c>
      <c r="G212" s="32"/>
      <c r="H212" s="32"/>
      <c r="I212" s="155"/>
      <c r="J212" s="32"/>
      <c r="K212" s="32"/>
      <c r="L212" s="33"/>
      <c r="M212" s="156"/>
      <c r="N212" s="157"/>
      <c r="O212" s="58"/>
      <c r="P212" s="58"/>
      <c r="Q212" s="58"/>
      <c r="R212" s="58"/>
      <c r="S212" s="58"/>
      <c r="T212" s="59"/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T212" s="17" t="s">
        <v>139</v>
      </c>
      <c r="AU212" s="17" t="s">
        <v>83</v>
      </c>
    </row>
    <row r="213" spans="1:65" s="13" customFormat="1" ht="22.5">
      <c r="B213" s="160"/>
      <c r="D213" s="153" t="s">
        <v>141</v>
      </c>
      <c r="E213" s="161" t="s">
        <v>1</v>
      </c>
      <c r="F213" s="162" t="s">
        <v>281</v>
      </c>
      <c r="H213" s="163">
        <v>11</v>
      </c>
      <c r="I213" s="164"/>
      <c r="L213" s="160"/>
      <c r="M213" s="165"/>
      <c r="N213" s="166"/>
      <c r="O213" s="166"/>
      <c r="P213" s="166"/>
      <c r="Q213" s="166"/>
      <c r="R213" s="166"/>
      <c r="S213" s="166"/>
      <c r="T213" s="167"/>
      <c r="AT213" s="161" t="s">
        <v>141</v>
      </c>
      <c r="AU213" s="161" t="s">
        <v>83</v>
      </c>
      <c r="AV213" s="13" t="s">
        <v>83</v>
      </c>
      <c r="AW213" s="13" t="s">
        <v>30</v>
      </c>
      <c r="AX213" s="13" t="s">
        <v>78</v>
      </c>
      <c r="AY213" s="161" t="s">
        <v>128</v>
      </c>
    </row>
    <row r="214" spans="1:65" s="2" customFormat="1" ht="16.5" customHeight="1">
      <c r="A214" s="32"/>
      <c r="B214" s="139"/>
      <c r="C214" s="140" t="s">
        <v>282</v>
      </c>
      <c r="D214" s="140" t="s">
        <v>130</v>
      </c>
      <c r="E214" s="141" t="s">
        <v>283</v>
      </c>
      <c r="F214" s="142" t="s">
        <v>284</v>
      </c>
      <c r="G214" s="143" t="s">
        <v>182</v>
      </c>
      <c r="H214" s="144">
        <v>5.4</v>
      </c>
      <c r="I214" s="145"/>
      <c r="J214" s="146">
        <f>ROUND(I214*H214,2)</f>
        <v>0</v>
      </c>
      <c r="K214" s="142" t="s">
        <v>134</v>
      </c>
      <c r="L214" s="33"/>
      <c r="M214" s="147" t="s">
        <v>1</v>
      </c>
      <c r="N214" s="148" t="s">
        <v>38</v>
      </c>
      <c r="O214" s="58"/>
      <c r="P214" s="149">
        <f>O214*H214</f>
        <v>0</v>
      </c>
      <c r="Q214" s="149">
        <v>0</v>
      </c>
      <c r="R214" s="149">
        <f>Q214*H214</f>
        <v>0</v>
      </c>
      <c r="S214" s="149">
        <v>0</v>
      </c>
      <c r="T214" s="150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51" t="s">
        <v>135</v>
      </c>
      <c r="AT214" s="151" t="s">
        <v>130</v>
      </c>
      <c r="AU214" s="151" t="s">
        <v>83</v>
      </c>
      <c r="AY214" s="17" t="s">
        <v>128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7" t="s">
        <v>78</v>
      </c>
      <c r="BK214" s="152">
        <f>ROUND(I214*H214,2)</f>
        <v>0</v>
      </c>
      <c r="BL214" s="17" t="s">
        <v>135</v>
      </c>
      <c r="BM214" s="151" t="s">
        <v>285</v>
      </c>
    </row>
    <row r="215" spans="1:65" s="2" customFormat="1">
      <c r="A215" s="32"/>
      <c r="B215" s="33"/>
      <c r="C215" s="32"/>
      <c r="D215" s="153" t="s">
        <v>137</v>
      </c>
      <c r="E215" s="32"/>
      <c r="F215" s="154" t="s">
        <v>286</v>
      </c>
      <c r="G215" s="32"/>
      <c r="H215" s="32"/>
      <c r="I215" s="155"/>
      <c r="J215" s="32"/>
      <c r="K215" s="32"/>
      <c r="L215" s="33"/>
      <c r="M215" s="156"/>
      <c r="N215" s="157"/>
      <c r="O215" s="58"/>
      <c r="P215" s="58"/>
      <c r="Q215" s="58"/>
      <c r="R215" s="58"/>
      <c r="S215" s="58"/>
      <c r="T215" s="59"/>
      <c r="U215" s="32"/>
      <c r="V215" s="32"/>
      <c r="W215" s="32"/>
      <c r="X215" s="32"/>
      <c r="Y215" s="32"/>
      <c r="Z215" s="32"/>
      <c r="AA215" s="32"/>
      <c r="AB215" s="32"/>
      <c r="AC215" s="32"/>
      <c r="AD215" s="32"/>
      <c r="AE215" s="32"/>
      <c r="AT215" s="17" t="s">
        <v>137</v>
      </c>
      <c r="AU215" s="17" t="s">
        <v>83</v>
      </c>
    </row>
    <row r="216" spans="1:65" s="2" customFormat="1">
      <c r="A216" s="32"/>
      <c r="B216" s="33"/>
      <c r="C216" s="32"/>
      <c r="D216" s="158" t="s">
        <v>139</v>
      </c>
      <c r="E216" s="32"/>
      <c r="F216" s="159" t="s">
        <v>287</v>
      </c>
      <c r="G216" s="32"/>
      <c r="H216" s="32"/>
      <c r="I216" s="155"/>
      <c r="J216" s="32"/>
      <c r="K216" s="32"/>
      <c r="L216" s="33"/>
      <c r="M216" s="156"/>
      <c r="N216" s="157"/>
      <c r="O216" s="58"/>
      <c r="P216" s="58"/>
      <c r="Q216" s="58"/>
      <c r="R216" s="58"/>
      <c r="S216" s="58"/>
      <c r="T216" s="59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T216" s="17" t="s">
        <v>139</v>
      </c>
      <c r="AU216" s="17" t="s">
        <v>83</v>
      </c>
    </row>
    <row r="217" spans="1:65" s="13" customFormat="1" ht="22.5">
      <c r="B217" s="160"/>
      <c r="D217" s="153" t="s">
        <v>141</v>
      </c>
      <c r="E217" s="161" t="s">
        <v>1</v>
      </c>
      <c r="F217" s="162" t="s">
        <v>288</v>
      </c>
      <c r="H217" s="163">
        <v>5.4</v>
      </c>
      <c r="I217" s="164"/>
      <c r="L217" s="160"/>
      <c r="M217" s="165"/>
      <c r="N217" s="166"/>
      <c r="O217" s="166"/>
      <c r="P217" s="166"/>
      <c r="Q217" s="166"/>
      <c r="R217" s="166"/>
      <c r="S217" s="166"/>
      <c r="T217" s="167"/>
      <c r="AT217" s="161" t="s">
        <v>141</v>
      </c>
      <c r="AU217" s="161" t="s">
        <v>83</v>
      </c>
      <c r="AV217" s="13" t="s">
        <v>83</v>
      </c>
      <c r="AW217" s="13" t="s">
        <v>30</v>
      </c>
      <c r="AX217" s="13" t="s">
        <v>78</v>
      </c>
      <c r="AY217" s="161" t="s">
        <v>128</v>
      </c>
    </row>
    <row r="218" spans="1:65" s="2" customFormat="1" ht="21.75" customHeight="1">
      <c r="A218" s="32"/>
      <c r="B218" s="139"/>
      <c r="C218" s="140" t="s">
        <v>289</v>
      </c>
      <c r="D218" s="140" t="s">
        <v>130</v>
      </c>
      <c r="E218" s="141" t="s">
        <v>290</v>
      </c>
      <c r="F218" s="142" t="s">
        <v>291</v>
      </c>
      <c r="G218" s="143" t="s">
        <v>182</v>
      </c>
      <c r="H218" s="144">
        <v>5.4</v>
      </c>
      <c r="I218" s="145"/>
      <c r="J218" s="146">
        <f>ROUND(I218*H218,2)</f>
        <v>0</v>
      </c>
      <c r="K218" s="142" t="s">
        <v>134</v>
      </c>
      <c r="L218" s="33"/>
      <c r="M218" s="147" t="s">
        <v>1</v>
      </c>
      <c r="N218" s="148" t="s">
        <v>38</v>
      </c>
      <c r="O218" s="58"/>
      <c r="P218" s="149">
        <f>O218*H218</f>
        <v>0</v>
      </c>
      <c r="Q218" s="149">
        <v>0</v>
      </c>
      <c r="R218" s="149">
        <f>Q218*H218</f>
        <v>0</v>
      </c>
      <c r="S218" s="149">
        <v>0</v>
      </c>
      <c r="T218" s="150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51" t="s">
        <v>135</v>
      </c>
      <c r="AT218" s="151" t="s">
        <v>130</v>
      </c>
      <c r="AU218" s="151" t="s">
        <v>83</v>
      </c>
      <c r="AY218" s="17" t="s">
        <v>128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7" t="s">
        <v>78</v>
      </c>
      <c r="BK218" s="152">
        <f>ROUND(I218*H218,2)</f>
        <v>0</v>
      </c>
      <c r="BL218" s="17" t="s">
        <v>135</v>
      </c>
      <c r="BM218" s="151" t="s">
        <v>292</v>
      </c>
    </row>
    <row r="219" spans="1:65" s="2" customFormat="1">
      <c r="A219" s="32"/>
      <c r="B219" s="33"/>
      <c r="C219" s="32"/>
      <c r="D219" s="153" t="s">
        <v>137</v>
      </c>
      <c r="E219" s="32"/>
      <c r="F219" s="154" t="s">
        <v>293</v>
      </c>
      <c r="G219" s="32"/>
      <c r="H219" s="32"/>
      <c r="I219" s="155"/>
      <c r="J219" s="32"/>
      <c r="K219" s="32"/>
      <c r="L219" s="33"/>
      <c r="M219" s="156"/>
      <c r="N219" s="157"/>
      <c r="O219" s="58"/>
      <c r="P219" s="58"/>
      <c r="Q219" s="58"/>
      <c r="R219" s="58"/>
      <c r="S219" s="58"/>
      <c r="T219" s="59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T219" s="17" t="s">
        <v>137</v>
      </c>
      <c r="AU219" s="17" t="s">
        <v>83</v>
      </c>
    </row>
    <row r="220" spans="1:65" s="2" customFormat="1">
      <c r="A220" s="32"/>
      <c r="B220" s="33"/>
      <c r="C220" s="32"/>
      <c r="D220" s="158" t="s">
        <v>139</v>
      </c>
      <c r="E220" s="32"/>
      <c r="F220" s="159" t="s">
        <v>294</v>
      </c>
      <c r="G220" s="32"/>
      <c r="H220" s="32"/>
      <c r="I220" s="155"/>
      <c r="J220" s="32"/>
      <c r="K220" s="32"/>
      <c r="L220" s="33"/>
      <c r="M220" s="156"/>
      <c r="N220" s="157"/>
      <c r="O220" s="58"/>
      <c r="P220" s="58"/>
      <c r="Q220" s="58"/>
      <c r="R220" s="58"/>
      <c r="S220" s="58"/>
      <c r="T220" s="59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T220" s="17" t="s">
        <v>139</v>
      </c>
      <c r="AU220" s="17" t="s">
        <v>83</v>
      </c>
    </row>
    <row r="221" spans="1:65" s="2" customFormat="1" ht="24.2" customHeight="1">
      <c r="A221" s="32"/>
      <c r="B221" s="139"/>
      <c r="C221" s="140" t="s">
        <v>295</v>
      </c>
      <c r="D221" s="140" t="s">
        <v>130</v>
      </c>
      <c r="E221" s="141" t="s">
        <v>296</v>
      </c>
      <c r="F221" s="142" t="s">
        <v>297</v>
      </c>
      <c r="G221" s="143" t="s">
        <v>182</v>
      </c>
      <c r="H221" s="144">
        <v>21.6</v>
      </c>
      <c r="I221" s="145"/>
      <c r="J221" s="146">
        <f>ROUND(I221*H221,2)</f>
        <v>0</v>
      </c>
      <c r="K221" s="142" t="s">
        <v>134</v>
      </c>
      <c r="L221" s="33"/>
      <c r="M221" s="147" t="s">
        <v>1</v>
      </c>
      <c r="N221" s="148" t="s">
        <v>38</v>
      </c>
      <c r="O221" s="58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51" t="s">
        <v>135</v>
      </c>
      <c r="AT221" s="151" t="s">
        <v>130</v>
      </c>
      <c r="AU221" s="151" t="s">
        <v>83</v>
      </c>
      <c r="AY221" s="17" t="s">
        <v>128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7" t="s">
        <v>78</v>
      </c>
      <c r="BK221" s="152">
        <f>ROUND(I221*H221,2)</f>
        <v>0</v>
      </c>
      <c r="BL221" s="17" t="s">
        <v>135</v>
      </c>
      <c r="BM221" s="151" t="s">
        <v>298</v>
      </c>
    </row>
    <row r="222" spans="1:65" s="2" customFormat="1" ht="19.5">
      <c r="A222" s="32"/>
      <c r="B222" s="33"/>
      <c r="C222" s="32"/>
      <c r="D222" s="153" t="s">
        <v>137</v>
      </c>
      <c r="E222" s="32"/>
      <c r="F222" s="154" t="s">
        <v>299</v>
      </c>
      <c r="G222" s="32"/>
      <c r="H222" s="32"/>
      <c r="I222" s="155"/>
      <c r="J222" s="32"/>
      <c r="K222" s="32"/>
      <c r="L222" s="33"/>
      <c r="M222" s="156"/>
      <c r="N222" s="157"/>
      <c r="O222" s="58"/>
      <c r="P222" s="58"/>
      <c r="Q222" s="58"/>
      <c r="R222" s="58"/>
      <c r="S222" s="58"/>
      <c r="T222" s="59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T222" s="17" t="s">
        <v>137</v>
      </c>
      <c r="AU222" s="17" t="s">
        <v>83</v>
      </c>
    </row>
    <row r="223" spans="1:65" s="2" customFormat="1">
      <c r="A223" s="32"/>
      <c r="B223" s="33"/>
      <c r="C223" s="32"/>
      <c r="D223" s="158" t="s">
        <v>139</v>
      </c>
      <c r="E223" s="32"/>
      <c r="F223" s="159" t="s">
        <v>300</v>
      </c>
      <c r="G223" s="32"/>
      <c r="H223" s="32"/>
      <c r="I223" s="155"/>
      <c r="J223" s="32"/>
      <c r="K223" s="32"/>
      <c r="L223" s="33"/>
      <c r="M223" s="156"/>
      <c r="N223" s="157"/>
      <c r="O223" s="58"/>
      <c r="P223" s="58"/>
      <c r="Q223" s="58"/>
      <c r="R223" s="58"/>
      <c r="S223" s="58"/>
      <c r="T223" s="59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T223" s="17" t="s">
        <v>139</v>
      </c>
      <c r="AU223" s="17" t="s">
        <v>83</v>
      </c>
    </row>
    <row r="224" spans="1:65" s="13" customFormat="1">
      <c r="B224" s="160"/>
      <c r="D224" s="153" t="s">
        <v>141</v>
      </c>
      <c r="F224" s="162" t="s">
        <v>301</v>
      </c>
      <c r="H224" s="163">
        <v>21.6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141</v>
      </c>
      <c r="AU224" s="161" t="s">
        <v>83</v>
      </c>
      <c r="AV224" s="13" t="s">
        <v>83</v>
      </c>
      <c r="AW224" s="13" t="s">
        <v>3</v>
      </c>
      <c r="AX224" s="13" t="s">
        <v>78</v>
      </c>
      <c r="AY224" s="161" t="s">
        <v>128</v>
      </c>
    </row>
    <row r="225" spans="1:65" s="12" customFormat="1" ht="22.9" customHeight="1">
      <c r="B225" s="126"/>
      <c r="D225" s="127" t="s">
        <v>72</v>
      </c>
      <c r="E225" s="137" t="s">
        <v>83</v>
      </c>
      <c r="F225" s="137" t="s">
        <v>302</v>
      </c>
      <c r="I225" s="129"/>
      <c r="J225" s="138">
        <f>BK225</f>
        <v>0</v>
      </c>
      <c r="L225" s="126"/>
      <c r="M225" s="131"/>
      <c r="N225" s="132"/>
      <c r="O225" s="132"/>
      <c r="P225" s="133">
        <f>SUM(P226:P236)</f>
        <v>0</v>
      </c>
      <c r="Q225" s="132"/>
      <c r="R225" s="133">
        <f>SUM(R226:R236)</f>
        <v>3.4958057999999999</v>
      </c>
      <c r="S225" s="132"/>
      <c r="T225" s="134">
        <f>SUM(T226:T236)</f>
        <v>0</v>
      </c>
      <c r="AR225" s="127" t="s">
        <v>78</v>
      </c>
      <c r="AT225" s="135" t="s">
        <v>72</v>
      </c>
      <c r="AU225" s="135" t="s">
        <v>78</v>
      </c>
      <c r="AY225" s="127" t="s">
        <v>128</v>
      </c>
      <c r="BK225" s="136">
        <f>SUM(BK226:BK236)</f>
        <v>0</v>
      </c>
    </row>
    <row r="226" spans="1:65" s="2" customFormat="1" ht="24.2" customHeight="1">
      <c r="A226" s="32"/>
      <c r="B226" s="139"/>
      <c r="C226" s="140" t="s">
        <v>303</v>
      </c>
      <c r="D226" s="140" t="s">
        <v>130</v>
      </c>
      <c r="E226" s="141" t="s">
        <v>304</v>
      </c>
      <c r="F226" s="142" t="s">
        <v>305</v>
      </c>
      <c r="G226" s="143" t="s">
        <v>133</v>
      </c>
      <c r="H226" s="144">
        <v>30.6</v>
      </c>
      <c r="I226" s="145"/>
      <c r="J226" s="146">
        <f>ROUND(I226*H226,2)</f>
        <v>0</v>
      </c>
      <c r="K226" s="142" t="s">
        <v>134</v>
      </c>
      <c r="L226" s="33"/>
      <c r="M226" s="147" t="s">
        <v>1</v>
      </c>
      <c r="N226" s="148" t="s">
        <v>38</v>
      </c>
      <c r="O226" s="58"/>
      <c r="P226" s="149">
        <f>O226*H226</f>
        <v>0</v>
      </c>
      <c r="Q226" s="149">
        <v>1.7000000000000001E-4</v>
      </c>
      <c r="R226" s="149">
        <f>Q226*H226</f>
        <v>5.2020000000000009E-3</v>
      </c>
      <c r="S226" s="149">
        <v>0</v>
      </c>
      <c r="T226" s="150">
        <f>S226*H226</f>
        <v>0</v>
      </c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R226" s="151" t="s">
        <v>135</v>
      </c>
      <c r="AT226" s="151" t="s">
        <v>130</v>
      </c>
      <c r="AU226" s="151" t="s">
        <v>83</v>
      </c>
      <c r="AY226" s="17" t="s">
        <v>128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7" t="s">
        <v>78</v>
      </c>
      <c r="BK226" s="152">
        <f>ROUND(I226*H226,2)</f>
        <v>0</v>
      </c>
      <c r="BL226" s="17" t="s">
        <v>135</v>
      </c>
      <c r="BM226" s="151" t="s">
        <v>306</v>
      </c>
    </row>
    <row r="227" spans="1:65" s="2" customFormat="1" ht="19.5">
      <c r="A227" s="32"/>
      <c r="B227" s="33"/>
      <c r="C227" s="32"/>
      <c r="D227" s="153" t="s">
        <v>137</v>
      </c>
      <c r="E227" s="32"/>
      <c r="F227" s="154" t="s">
        <v>307</v>
      </c>
      <c r="G227" s="32"/>
      <c r="H227" s="32"/>
      <c r="I227" s="155"/>
      <c r="J227" s="32"/>
      <c r="K227" s="32"/>
      <c r="L227" s="33"/>
      <c r="M227" s="156"/>
      <c r="N227" s="157"/>
      <c r="O227" s="58"/>
      <c r="P227" s="58"/>
      <c r="Q227" s="58"/>
      <c r="R227" s="58"/>
      <c r="S227" s="58"/>
      <c r="T227" s="59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T227" s="17" t="s">
        <v>137</v>
      </c>
      <c r="AU227" s="17" t="s">
        <v>83</v>
      </c>
    </row>
    <row r="228" spans="1:65" s="2" customFormat="1">
      <c r="A228" s="32"/>
      <c r="B228" s="33"/>
      <c r="C228" s="32"/>
      <c r="D228" s="158" t="s">
        <v>139</v>
      </c>
      <c r="E228" s="32"/>
      <c r="F228" s="159" t="s">
        <v>308</v>
      </c>
      <c r="G228" s="32"/>
      <c r="H228" s="32"/>
      <c r="I228" s="155"/>
      <c r="J228" s="32"/>
      <c r="K228" s="32"/>
      <c r="L228" s="33"/>
      <c r="M228" s="156"/>
      <c r="N228" s="157"/>
      <c r="O228" s="58"/>
      <c r="P228" s="58"/>
      <c r="Q228" s="58"/>
      <c r="R228" s="58"/>
      <c r="S228" s="58"/>
      <c r="T228" s="59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T228" s="17" t="s">
        <v>139</v>
      </c>
      <c r="AU228" s="17" t="s">
        <v>83</v>
      </c>
    </row>
    <row r="229" spans="1:65" s="13" customFormat="1">
      <c r="B229" s="160"/>
      <c r="D229" s="153" t="s">
        <v>141</v>
      </c>
      <c r="E229" s="161" t="s">
        <v>1</v>
      </c>
      <c r="F229" s="162" t="s">
        <v>309</v>
      </c>
      <c r="H229" s="163">
        <v>30.6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141</v>
      </c>
      <c r="AU229" s="161" t="s">
        <v>83</v>
      </c>
      <c r="AV229" s="13" t="s">
        <v>83</v>
      </c>
      <c r="AW229" s="13" t="s">
        <v>30</v>
      </c>
      <c r="AX229" s="13" t="s">
        <v>78</v>
      </c>
      <c r="AY229" s="161" t="s">
        <v>128</v>
      </c>
    </row>
    <row r="230" spans="1:65" s="2" customFormat="1" ht="24.2" customHeight="1">
      <c r="A230" s="32"/>
      <c r="B230" s="139"/>
      <c r="C230" s="183" t="s">
        <v>310</v>
      </c>
      <c r="D230" s="183" t="s">
        <v>233</v>
      </c>
      <c r="E230" s="184" t="s">
        <v>311</v>
      </c>
      <c r="F230" s="185" t="s">
        <v>312</v>
      </c>
      <c r="G230" s="186" t="s">
        <v>133</v>
      </c>
      <c r="H230" s="187">
        <v>36.246000000000002</v>
      </c>
      <c r="I230" s="188"/>
      <c r="J230" s="189">
        <f>ROUND(I230*H230,2)</f>
        <v>0</v>
      </c>
      <c r="K230" s="185" t="s">
        <v>134</v>
      </c>
      <c r="L230" s="190"/>
      <c r="M230" s="191" t="s">
        <v>1</v>
      </c>
      <c r="N230" s="192" t="s">
        <v>38</v>
      </c>
      <c r="O230" s="58"/>
      <c r="P230" s="149">
        <f>O230*H230</f>
        <v>0</v>
      </c>
      <c r="Q230" s="149">
        <v>2.9999999999999997E-4</v>
      </c>
      <c r="R230" s="149">
        <f>Q230*H230</f>
        <v>1.0873799999999999E-2</v>
      </c>
      <c r="S230" s="149">
        <v>0</v>
      </c>
      <c r="T230" s="150">
        <f>S230*H230</f>
        <v>0</v>
      </c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R230" s="151" t="s">
        <v>187</v>
      </c>
      <c r="AT230" s="151" t="s">
        <v>233</v>
      </c>
      <c r="AU230" s="151" t="s">
        <v>83</v>
      </c>
      <c r="AY230" s="17" t="s">
        <v>128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7" t="s">
        <v>78</v>
      </c>
      <c r="BK230" s="152">
        <f>ROUND(I230*H230,2)</f>
        <v>0</v>
      </c>
      <c r="BL230" s="17" t="s">
        <v>135</v>
      </c>
      <c r="BM230" s="151" t="s">
        <v>313</v>
      </c>
    </row>
    <row r="231" spans="1:65" s="2" customFormat="1" ht="19.5">
      <c r="A231" s="32"/>
      <c r="B231" s="33"/>
      <c r="C231" s="32"/>
      <c r="D231" s="153" t="s">
        <v>137</v>
      </c>
      <c r="E231" s="32"/>
      <c r="F231" s="154" t="s">
        <v>312</v>
      </c>
      <c r="G231" s="32"/>
      <c r="H231" s="32"/>
      <c r="I231" s="155"/>
      <c r="J231" s="32"/>
      <c r="K231" s="32"/>
      <c r="L231" s="33"/>
      <c r="M231" s="156"/>
      <c r="N231" s="157"/>
      <c r="O231" s="58"/>
      <c r="P231" s="58"/>
      <c r="Q231" s="58"/>
      <c r="R231" s="58"/>
      <c r="S231" s="58"/>
      <c r="T231" s="59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T231" s="17" t="s">
        <v>137</v>
      </c>
      <c r="AU231" s="17" t="s">
        <v>83</v>
      </c>
    </row>
    <row r="232" spans="1:65" s="13" customFormat="1">
      <c r="B232" s="160"/>
      <c r="D232" s="153" t="s">
        <v>141</v>
      </c>
      <c r="F232" s="162" t="s">
        <v>314</v>
      </c>
      <c r="H232" s="163">
        <v>36.246000000000002</v>
      </c>
      <c r="I232" s="164"/>
      <c r="L232" s="160"/>
      <c r="M232" s="165"/>
      <c r="N232" s="166"/>
      <c r="O232" s="166"/>
      <c r="P232" s="166"/>
      <c r="Q232" s="166"/>
      <c r="R232" s="166"/>
      <c r="S232" s="166"/>
      <c r="T232" s="167"/>
      <c r="AT232" s="161" t="s">
        <v>141</v>
      </c>
      <c r="AU232" s="161" t="s">
        <v>83</v>
      </c>
      <c r="AV232" s="13" t="s">
        <v>83</v>
      </c>
      <c r="AW232" s="13" t="s">
        <v>3</v>
      </c>
      <c r="AX232" s="13" t="s">
        <v>78</v>
      </c>
      <c r="AY232" s="161" t="s">
        <v>128</v>
      </c>
    </row>
    <row r="233" spans="1:65" s="2" customFormat="1" ht="37.9" customHeight="1">
      <c r="A233" s="32"/>
      <c r="B233" s="139"/>
      <c r="C233" s="140" t="s">
        <v>315</v>
      </c>
      <c r="D233" s="140" t="s">
        <v>130</v>
      </c>
      <c r="E233" s="141" t="s">
        <v>316</v>
      </c>
      <c r="F233" s="142" t="s">
        <v>317</v>
      </c>
      <c r="G233" s="143" t="s">
        <v>165</v>
      </c>
      <c r="H233" s="144">
        <v>17</v>
      </c>
      <c r="I233" s="145"/>
      <c r="J233" s="146">
        <f>ROUND(I233*H233,2)</f>
        <v>0</v>
      </c>
      <c r="K233" s="142" t="s">
        <v>134</v>
      </c>
      <c r="L233" s="33"/>
      <c r="M233" s="147" t="s">
        <v>1</v>
      </c>
      <c r="N233" s="148" t="s">
        <v>38</v>
      </c>
      <c r="O233" s="58"/>
      <c r="P233" s="149">
        <f>O233*H233</f>
        <v>0</v>
      </c>
      <c r="Q233" s="149">
        <v>0.20469000000000001</v>
      </c>
      <c r="R233" s="149">
        <f>Q233*H233</f>
        <v>3.47973</v>
      </c>
      <c r="S233" s="149">
        <v>0</v>
      </c>
      <c r="T233" s="150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51" t="s">
        <v>135</v>
      </c>
      <c r="AT233" s="151" t="s">
        <v>130</v>
      </c>
      <c r="AU233" s="151" t="s">
        <v>83</v>
      </c>
      <c r="AY233" s="17" t="s">
        <v>128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7" t="s">
        <v>78</v>
      </c>
      <c r="BK233" s="152">
        <f>ROUND(I233*H233,2)</f>
        <v>0</v>
      </c>
      <c r="BL233" s="17" t="s">
        <v>135</v>
      </c>
      <c r="BM233" s="151" t="s">
        <v>318</v>
      </c>
    </row>
    <row r="234" spans="1:65" s="2" customFormat="1" ht="39">
      <c r="A234" s="32"/>
      <c r="B234" s="33"/>
      <c r="C234" s="32"/>
      <c r="D234" s="153" t="s">
        <v>137</v>
      </c>
      <c r="E234" s="32"/>
      <c r="F234" s="154" t="s">
        <v>319</v>
      </c>
      <c r="G234" s="32"/>
      <c r="H234" s="32"/>
      <c r="I234" s="155"/>
      <c r="J234" s="32"/>
      <c r="K234" s="32"/>
      <c r="L234" s="33"/>
      <c r="M234" s="156"/>
      <c r="N234" s="157"/>
      <c r="O234" s="58"/>
      <c r="P234" s="58"/>
      <c r="Q234" s="58"/>
      <c r="R234" s="58"/>
      <c r="S234" s="58"/>
      <c r="T234" s="59"/>
      <c r="U234" s="32"/>
      <c r="V234" s="32"/>
      <c r="W234" s="32"/>
      <c r="X234" s="32"/>
      <c r="Y234" s="32"/>
      <c r="Z234" s="32"/>
      <c r="AA234" s="32"/>
      <c r="AB234" s="32"/>
      <c r="AC234" s="32"/>
      <c r="AD234" s="32"/>
      <c r="AE234" s="32"/>
      <c r="AT234" s="17" t="s">
        <v>137</v>
      </c>
      <c r="AU234" s="17" t="s">
        <v>83</v>
      </c>
    </row>
    <row r="235" spans="1:65" s="2" customFormat="1">
      <c r="A235" s="32"/>
      <c r="B235" s="33"/>
      <c r="C235" s="32"/>
      <c r="D235" s="158" t="s">
        <v>139</v>
      </c>
      <c r="E235" s="32"/>
      <c r="F235" s="159" t="s">
        <v>320</v>
      </c>
      <c r="G235" s="32"/>
      <c r="H235" s="32"/>
      <c r="I235" s="155"/>
      <c r="J235" s="32"/>
      <c r="K235" s="32"/>
      <c r="L235" s="33"/>
      <c r="M235" s="156"/>
      <c r="N235" s="157"/>
      <c r="O235" s="58"/>
      <c r="P235" s="58"/>
      <c r="Q235" s="58"/>
      <c r="R235" s="58"/>
      <c r="S235" s="58"/>
      <c r="T235" s="59"/>
      <c r="U235" s="32"/>
      <c r="V235" s="32"/>
      <c r="W235" s="32"/>
      <c r="X235" s="32"/>
      <c r="Y235" s="32"/>
      <c r="Z235" s="32"/>
      <c r="AA235" s="32"/>
      <c r="AB235" s="32"/>
      <c r="AC235" s="32"/>
      <c r="AD235" s="32"/>
      <c r="AE235" s="32"/>
      <c r="AT235" s="17" t="s">
        <v>139</v>
      </c>
      <c r="AU235" s="17" t="s">
        <v>83</v>
      </c>
    </row>
    <row r="236" spans="1:65" s="13" customFormat="1">
      <c r="B236" s="160"/>
      <c r="D236" s="153" t="s">
        <v>141</v>
      </c>
      <c r="E236" s="161" t="s">
        <v>1</v>
      </c>
      <c r="F236" s="162" t="s">
        <v>321</v>
      </c>
      <c r="H236" s="163">
        <v>17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141</v>
      </c>
      <c r="AU236" s="161" t="s">
        <v>83</v>
      </c>
      <c r="AV236" s="13" t="s">
        <v>83</v>
      </c>
      <c r="AW236" s="13" t="s">
        <v>30</v>
      </c>
      <c r="AX236" s="13" t="s">
        <v>78</v>
      </c>
      <c r="AY236" s="161" t="s">
        <v>128</v>
      </c>
    </row>
    <row r="237" spans="1:65" s="12" customFormat="1" ht="22.9" customHeight="1">
      <c r="B237" s="126"/>
      <c r="D237" s="127" t="s">
        <v>72</v>
      </c>
      <c r="E237" s="137" t="s">
        <v>135</v>
      </c>
      <c r="F237" s="137" t="s">
        <v>322</v>
      </c>
      <c r="I237" s="129"/>
      <c r="J237" s="138">
        <f>BK237</f>
        <v>0</v>
      </c>
      <c r="L237" s="126"/>
      <c r="M237" s="131"/>
      <c r="N237" s="132"/>
      <c r="O237" s="132"/>
      <c r="P237" s="133">
        <f>SUM(P238:P242)</f>
        <v>0</v>
      </c>
      <c r="Q237" s="132"/>
      <c r="R237" s="133">
        <f>SUM(R238:R242)</f>
        <v>0</v>
      </c>
      <c r="S237" s="132"/>
      <c r="T237" s="134">
        <f>SUM(T238:T242)</f>
        <v>0</v>
      </c>
      <c r="AR237" s="127" t="s">
        <v>78</v>
      </c>
      <c r="AT237" s="135" t="s">
        <v>72</v>
      </c>
      <c r="AU237" s="135" t="s">
        <v>78</v>
      </c>
      <c r="AY237" s="127" t="s">
        <v>128</v>
      </c>
      <c r="BK237" s="136">
        <f>SUM(BK238:BK242)</f>
        <v>0</v>
      </c>
    </row>
    <row r="238" spans="1:65" s="2" customFormat="1" ht="24.2" customHeight="1">
      <c r="A238" s="32"/>
      <c r="B238" s="139"/>
      <c r="C238" s="140" t="s">
        <v>323</v>
      </c>
      <c r="D238" s="140" t="s">
        <v>130</v>
      </c>
      <c r="E238" s="141" t="s">
        <v>324</v>
      </c>
      <c r="F238" s="142" t="s">
        <v>325</v>
      </c>
      <c r="G238" s="143" t="s">
        <v>182</v>
      </c>
      <c r="H238" s="144">
        <v>0.55000000000000004</v>
      </c>
      <c r="I238" s="145"/>
      <c r="J238" s="146">
        <f>ROUND(I238*H238,2)</f>
        <v>0</v>
      </c>
      <c r="K238" s="142" t="s">
        <v>134</v>
      </c>
      <c r="L238" s="33"/>
      <c r="M238" s="147" t="s">
        <v>1</v>
      </c>
      <c r="N238" s="148" t="s">
        <v>38</v>
      </c>
      <c r="O238" s="58"/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51" t="s">
        <v>135</v>
      </c>
      <c r="AT238" s="151" t="s">
        <v>130</v>
      </c>
      <c r="AU238" s="151" t="s">
        <v>83</v>
      </c>
      <c r="AY238" s="17" t="s">
        <v>128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7" t="s">
        <v>78</v>
      </c>
      <c r="BK238" s="152">
        <f>ROUND(I238*H238,2)</f>
        <v>0</v>
      </c>
      <c r="BL238" s="17" t="s">
        <v>135</v>
      </c>
      <c r="BM238" s="151" t="s">
        <v>326</v>
      </c>
    </row>
    <row r="239" spans="1:65" s="2" customFormat="1" ht="19.5">
      <c r="A239" s="32"/>
      <c r="B239" s="33"/>
      <c r="C239" s="32"/>
      <c r="D239" s="153" t="s">
        <v>137</v>
      </c>
      <c r="E239" s="32"/>
      <c r="F239" s="154" t="s">
        <v>327</v>
      </c>
      <c r="G239" s="32"/>
      <c r="H239" s="32"/>
      <c r="I239" s="155"/>
      <c r="J239" s="32"/>
      <c r="K239" s="32"/>
      <c r="L239" s="33"/>
      <c r="M239" s="156"/>
      <c r="N239" s="157"/>
      <c r="O239" s="58"/>
      <c r="P239" s="58"/>
      <c r="Q239" s="58"/>
      <c r="R239" s="58"/>
      <c r="S239" s="58"/>
      <c r="T239" s="59"/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T239" s="17" t="s">
        <v>137</v>
      </c>
      <c r="AU239" s="17" t="s">
        <v>83</v>
      </c>
    </row>
    <row r="240" spans="1:65" s="2" customFormat="1">
      <c r="A240" s="32"/>
      <c r="B240" s="33"/>
      <c r="C240" s="32"/>
      <c r="D240" s="158" t="s">
        <v>139</v>
      </c>
      <c r="E240" s="32"/>
      <c r="F240" s="159" t="s">
        <v>328</v>
      </c>
      <c r="G240" s="32"/>
      <c r="H240" s="32"/>
      <c r="I240" s="155"/>
      <c r="J240" s="32"/>
      <c r="K240" s="32"/>
      <c r="L240" s="33"/>
      <c r="M240" s="156"/>
      <c r="N240" s="157"/>
      <c r="O240" s="58"/>
      <c r="P240" s="58"/>
      <c r="Q240" s="58"/>
      <c r="R240" s="58"/>
      <c r="S240" s="58"/>
      <c r="T240" s="59"/>
      <c r="U240" s="32"/>
      <c r="V240" s="32"/>
      <c r="W240" s="32"/>
      <c r="X240" s="32"/>
      <c r="Y240" s="32"/>
      <c r="Z240" s="32"/>
      <c r="AA240" s="32"/>
      <c r="AB240" s="32"/>
      <c r="AC240" s="32"/>
      <c r="AD240" s="32"/>
      <c r="AE240" s="32"/>
      <c r="AT240" s="17" t="s">
        <v>139</v>
      </c>
      <c r="AU240" s="17" t="s">
        <v>83</v>
      </c>
    </row>
    <row r="241" spans="1:65" s="13" customFormat="1">
      <c r="B241" s="160"/>
      <c r="D241" s="153" t="s">
        <v>141</v>
      </c>
      <c r="E241" s="161" t="s">
        <v>1</v>
      </c>
      <c r="F241" s="162" t="s">
        <v>329</v>
      </c>
      <c r="H241" s="163">
        <v>0.55000000000000004</v>
      </c>
      <c r="I241" s="164"/>
      <c r="L241" s="160"/>
      <c r="M241" s="165"/>
      <c r="N241" s="166"/>
      <c r="O241" s="166"/>
      <c r="P241" s="166"/>
      <c r="Q241" s="166"/>
      <c r="R241" s="166"/>
      <c r="S241" s="166"/>
      <c r="T241" s="167"/>
      <c r="AT241" s="161" t="s">
        <v>141</v>
      </c>
      <c r="AU241" s="161" t="s">
        <v>83</v>
      </c>
      <c r="AV241" s="13" t="s">
        <v>83</v>
      </c>
      <c r="AW241" s="13" t="s">
        <v>30</v>
      </c>
      <c r="AX241" s="13" t="s">
        <v>73</v>
      </c>
      <c r="AY241" s="161" t="s">
        <v>128</v>
      </c>
    </row>
    <row r="242" spans="1:65" s="14" customFormat="1">
      <c r="B242" s="168"/>
      <c r="D242" s="153" t="s">
        <v>141</v>
      </c>
      <c r="E242" s="169" t="s">
        <v>91</v>
      </c>
      <c r="F242" s="170" t="s">
        <v>171</v>
      </c>
      <c r="H242" s="171">
        <v>0.55000000000000004</v>
      </c>
      <c r="I242" s="172"/>
      <c r="L242" s="168"/>
      <c r="M242" s="173"/>
      <c r="N242" s="174"/>
      <c r="O242" s="174"/>
      <c r="P242" s="174"/>
      <c r="Q242" s="174"/>
      <c r="R242" s="174"/>
      <c r="S242" s="174"/>
      <c r="T242" s="175"/>
      <c r="AT242" s="169" t="s">
        <v>141</v>
      </c>
      <c r="AU242" s="169" t="s">
        <v>83</v>
      </c>
      <c r="AV242" s="14" t="s">
        <v>135</v>
      </c>
      <c r="AW242" s="14" t="s">
        <v>30</v>
      </c>
      <c r="AX242" s="14" t="s">
        <v>78</v>
      </c>
      <c r="AY242" s="169" t="s">
        <v>128</v>
      </c>
    </row>
    <row r="243" spans="1:65" s="12" customFormat="1" ht="22.9" customHeight="1">
      <c r="B243" s="126"/>
      <c r="D243" s="127" t="s">
        <v>72</v>
      </c>
      <c r="E243" s="137" t="s">
        <v>162</v>
      </c>
      <c r="F243" s="137" t="s">
        <v>330</v>
      </c>
      <c r="I243" s="129"/>
      <c r="J243" s="138">
        <f>BK243</f>
        <v>0</v>
      </c>
      <c r="L243" s="126"/>
      <c r="M243" s="131"/>
      <c r="N243" s="132"/>
      <c r="O243" s="132"/>
      <c r="P243" s="133">
        <f>SUM(P244:P289)</f>
        <v>0</v>
      </c>
      <c r="Q243" s="132"/>
      <c r="R243" s="133">
        <f>SUM(R244:R289)</f>
        <v>35.574299999999994</v>
      </c>
      <c r="S243" s="132"/>
      <c r="T243" s="134">
        <f>SUM(T244:T289)</f>
        <v>0</v>
      </c>
      <c r="AR243" s="127" t="s">
        <v>78</v>
      </c>
      <c r="AT243" s="135" t="s">
        <v>72</v>
      </c>
      <c r="AU243" s="135" t="s">
        <v>78</v>
      </c>
      <c r="AY243" s="127" t="s">
        <v>128</v>
      </c>
      <c r="BK243" s="136">
        <f>SUM(BK244:BK289)</f>
        <v>0</v>
      </c>
    </row>
    <row r="244" spans="1:65" s="2" customFormat="1" ht="21.75" customHeight="1">
      <c r="A244" s="32"/>
      <c r="B244" s="139"/>
      <c r="C244" s="140" t="s">
        <v>331</v>
      </c>
      <c r="D244" s="140" t="s">
        <v>130</v>
      </c>
      <c r="E244" s="141" t="s">
        <v>332</v>
      </c>
      <c r="F244" s="142" t="s">
        <v>333</v>
      </c>
      <c r="G244" s="143" t="s">
        <v>133</v>
      </c>
      <c r="H244" s="144">
        <v>159</v>
      </c>
      <c r="I244" s="145"/>
      <c r="J244" s="146">
        <f>ROUND(I244*H244,2)</f>
        <v>0</v>
      </c>
      <c r="K244" s="142" t="s">
        <v>134</v>
      </c>
      <c r="L244" s="33"/>
      <c r="M244" s="147" t="s">
        <v>1</v>
      </c>
      <c r="N244" s="148" t="s">
        <v>38</v>
      </c>
      <c r="O244" s="58"/>
      <c r="P244" s="149">
        <f>O244*H244</f>
        <v>0</v>
      </c>
      <c r="Q244" s="149">
        <v>0</v>
      </c>
      <c r="R244" s="149">
        <f>Q244*H244</f>
        <v>0</v>
      </c>
      <c r="S244" s="149">
        <v>0</v>
      </c>
      <c r="T244" s="150">
        <f>S244*H244</f>
        <v>0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51" t="s">
        <v>135</v>
      </c>
      <c r="AT244" s="151" t="s">
        <v>130</v>
      </c>
      <c r="AU244" s="151" t="s">
        <v>83</v>
      </c>
      <c r="AY244" s="17" t="s">
        <v>128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7" t="s">
        <v>78</v>
      </c>
      <c r="BK244" s="152">
        <f>ROUND(I244*H244,2)</f>
        <v>0</v>
      </c>
      <c r="BL244" s="17" t="s">
        <v>135</v>
      </c>
      <c r="BM244" s="151" t="s">
        <v>334</v>
      </c>
    </row>
    <row r="245" spans="1:65" s="2" customFormat="1" ht="19.5">
      <c r="A245" s="32"/>
      <c r="B245" s="33"/>
      <c r="C245" s="32"/>
      <c r="D245" s="153" t="s">
        <v>137</v>
      </c>
      <c r="E245" s="32"/>
      <c r="F245" s="154" t="s">
        <v>335</v>
      </c>
      <c r="G245" s="32"/>
      <c r="H245" s="32"/>
      <c r="I245" s="155"/>
      <c r="J245" s="32"/>
      <c r="K245" s="32"/>
      <c r="L245" s="33"/>
      <c r="M245" s="156"/>
      <c r="N245" s="157"/>
      <c r="O245" s="58"/>
      <c r="P245" s="58"/>
      <c r="Q245" s="58"/>
      <c r="R245" s="58"/>
      <c r="S245" s="58"/>
      <c r="T245" s="59"/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T245" s="17" t="s">
        <v>137</v>
      </c>
      <c r="AU245" s="17" t="s">
        <v>83</v>
      </c>
    </row>
    <row r="246" spans="1:65" s="2" customFormat="1">
      <c r="A246" s="32"/>
      <c r="B246" s="33"/>
      <c r="C246" s="32"/>
      <c r="D246" s="158" t="s">
        <v>139</v>
      </c>
      <c r="E246" s="32"/>
      <c r="F246" s="159" t="s">
        <v>336</v>
      </c>
      <c r="G246" s="32"/>
      <c r="H246" s="32"/>
      <c r="I246" s="155"/>
      <c r="J246" s="32"/>
      <c r="K246" s="32"/>
      <c r="L246" s="33"/>
      <c r="M246" s="156"/>
      <c r="N246" s="157"/>
      <c r="O246" s="58"/>
      <c r="P246" s="58"/>
      <c r="Q246" s="58"/>
      <c r="R246" s="58"/>
      <c r="S246" s="58"/>
      <c r="T246" s="59"/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T246" s="17" t="s">
        <v>139</v>
      </c>
      <c r="AU246" s="17" t="s">
        <v>83</v>
      </c>
    </row>
    <row r="247" spans="1:65" s="2" customFormat="1" ht="21.75" customHeight="1">
      <c r="A247" s="32"/>
      <c r="B247" s="139"/>
      <c r="C247" s="140" t="s">
        <v>337</v>
      </c>
      <c r="D247" s="140" t="s">
        <v>130</v>
      </c>
      <c r="E247" s="141" t="s">
        <v>338</v>
      </c>
      <c r="F247" s="142" t="s">
        <v>339</v>
      </c>
      <c r="G247" s="143" t="s">
        <v>133</v>
      </c>
      <c r="H247" s="144">
        <v>32</v>
      </c>
      <c r="I247" s="145"/>
      <c r="J247" s="146">
        <f>ROUND(I247*H247,2)</f>
        <v>0</v>
      </c>
      <c r="K247" s="142" t="s">
        <v>134</v>
      </c>
      <c r="L247" s="33"/>
      <c r="M247" s="147" t="s">
        <v>1</v>
      </c>
      <c r="N247" s="148" t="s">
        <v>38</v>
      </c>
      <c r="O247" s="58"/>
      <c r="P247" s="149">
        <f>O247*H247</f>
        <v>0</v>
      </c>
      <c r="Q247" s="149">
        <v>0</v>
      </c>
      <c r="R247" s="149">
        <f>Q247*H247</f>
        <v>0</v>
      </c>
      <c r="S247" s="149">
        <v>0</v>
      </c>
      <c r="T247" s="150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51" t="s">
        <v>135</v>
      </c>
      <c r="AT247" s="151" t="s">
        <v>130</v>
      </c>
      <c r="AU247" s="151" t="s">
        <v>83</v>
      </c>
      <c r="AY247" s="17" t="s">
        <v>128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7" t="s">
        <v>78</v>
      </c>
      <c r="BK247" s="152">
        <f>ROUND(I247*H247,2)</f>
        <v>0</v>
      </c>
      <c r="BL247" s="17" t="s">
        <v>135</v>
      </c>
      <c r="BM247" s="151" t="s">
        <v>340</v>
      </c>
    </row>
    <row r="248" spans="1:65" s="2" customFormat="1" ht="19.5">
      <c r="A248" s="32"/>
      <c r="B248" s="33"/>
      <c r="C248" s="32"/>
      <c r="D248" s="153" t="s">
        <v>137</v>
      </c>
      <c r="E248" s="32"/>
      <c r="F248" s="154" t="s">
        <v>341</v>
      </c>
      <c r="G248" s="32"/>
      <c r="H248" s="32"/>
      <c r="I248" s="155"/>
      <c r="J248" s="32"/>
      <c r="K248" s="32"/>
      <c r="L248" s="33"/>
      <c r="M248" s="156"/>
      <c r="N248" s="157"/>
      <c r="O248" s="58"/>
      <c r="P248" s="58"/>
      <c r="Q248" s="58"/>
      <c r="R248" s="58"/>
      <c r="S248" s="58"/>
      <c r="T248" s="59"/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T248" s="17" t="s">
        <v>137</v>
      </c>
      <c r="AU248" s="17" t="s">
        <v>83</v>
      </c>
    </row>
    <row r="249" spans="1:65" s="2" customFormat="1">
      <c r="A249" s="32"/>
      <c r="B249" s="33"/>
      <c r="C249" s="32"/>
      <c r="D249" s="158" t="s">
        <v>139</v>
      </c>
      <c r="E249" s="32"/>
      <c r="F249" s="159" t="s">
        <v>342</v>
      </c>
      <c r="G249" s="32"/>
      <c r="H249" s="32"/>
      <c r="I249" s="155"/>
      <c r="J249" s="32"/>
      <c r="K249" s="32"/>
      <c r="L249" s="33"/>
      <c r="M249" s="156"/>
      <c r="N249" s="157"/>
      <c r="O249" s="58"/>
      <c r="P249" s="58"/>
      <c r="Q249" s="58"/>
      <c r="R249" s="58"/>
      <c r="S249" s="58"/>
      <c r="T249" s="59"/>
      <c r="U249" s="32"/>
      <c r="V249" s="32"/>
      <c r="W249" s="32"/>
      <c r="X249" s="32"/>
      <c r="Y249" s="32"/>
      <c r="Z249" s="32"/>
      <c r="AA249" s="32"/>
      <c r="AB249" s="32"/>
      <c r="AC249" s="32"/>
      <c r="AD249" s="32"/>
      <c r="AE249" s="32"/>
      <c r="AT249" s="17" t="s">
        <v>139</v>
      </c>
      <c r="AU249" s="17" t="s">
        <v>83</v>
      </c>
    </row>
    <row r="250" spans="1:65" s="13" customFormat="1">
      <c r="B250" s="160"/>
      <c r="D250" s="153" t="s">
        <v>141</v>
      </c>
      <c r="E250" s="161" t="s">
        <v>1</v>
      </c>
      <c r="F250" s="162" t="s">
        <v>343</v>
      </c>
      <c r="H250" s="163">
        <v>32</v>
      </c>
      <c r="I250" s="164"/>
      <c r="L250" s="160"/>
      <c r="M250" s="165"/>
      <c r="N250" s="166"/>
      <c r="O250" s="166"/>
      <c r="P250" s="166"/>
      <c r="Q250" s="166"/>
      <c r="R250" s="166"/>
      <c r="S250" s="166"/>
      <c r="T250" s="167"/>
      <c r="AT250" s="161" t="s">
        <v>141</v>
      </c>
      <c r="AU250" s="161" t="s">
        <v>83</v>
      </c>
      <c r="AV250" s="13" t="s">
        <v>83</v>
      </c>
      <c r="AW250" s="13" t="s">
        <v>30</v>
      </c>
      <c r="AX250" s="13" t="s">
        <v>78</v>
      </c>
      <c r="AY250" s="161" t="s">
        <v>128</v>
      </c>
    </row>
    <row r="251" spans="1:65" s="2" customFormat="1" ht="33" customHeight="1">
      <c r="A251" s="32"/>
      <c r="B251" s="139"/>
      <c r="C251" s="140" t="s">
        <v>344</v>
      </c>
      <c r="D251" s="140" t="s">
        <v>130</v>
      </c>
      <c r="E251" s="141" t="s">
        <v>345</v>
      </c>
      <c r="F251" s="142" t="s">
        <v>346</v>
      </c>
      <c r="G251" s="143" t="s">
        <v>133</v>
      </c>
      <c r="H251" s="144">
        <v>64.2</v>
      </c>
      <c r="I251" s="145"/>
      <c r="J251" s="146">
        <f>ROUND(I251*H251,2)</f>
        <v>0</v>
      </c>
      <c r="K251" s="142" t="s">
        <v>134</v>
      </c>
      <c r="L251" s="33"/>
      <c r="M251" s="147" t="s">
        <v>1</v>
      </c>
      <c r="N251" s="148" t="s">
        <v>38</v>
      </c>
      <c r="O251" s="58"/>
      <c r="P251" s="149">
        <f>O251*H251</f>
        <v>0</v>
      </c>
      <c r="Q251" s="149">
        <v>0</v>
      </c>
      <c r="R251" s="149">
        <f>Q251*H251</f>
        <v>0</v>
      </c>
      <c r="S251" s="149">
        <v>0</v>
      </c>
      <c r="T251" s="150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51" t="s">
        <v>135</v>
      </c>
      <c r="AT251" s="151" t="s">
        <v>130</v>
      </c>
      <c r="AU251" s="151" t="s">
        <v>83</v>
      </c>
      <c r="AY251" s="17" t="s">
        <v>128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7" t="s">
        <v>78</v>
      </c>
      <c r="BK251" s="152">
        <f>ROUND(I251*H251,2)</f>
        <v>0</v>
      </c>
      <c r="BL251" s="17" t="s">
        <v>135</v>
      </c>
      <c r="BM251" s="151" t="s">
        <v>347</v>
      </c>
    </row>
    <row r="252" spans="1:65" s="2" customFormat="1" ht="29.25">
      <c r="A252" s="32"/>
      <c r="B252" s="33"/>
      <c r="C252" s="32"/>
      <c r="D252" s="153" t="s">
        <v>137</v>
      </c>
      <c r="E252" s="32"/>
      <c r="F252" s="154" t="s">
        <v>348</v>
      </c>
      <c r="G252" s="32"/>
      <c r="H252" s="32"/>
      <c r="I252" s="155"/>
      <c r="J252" s="32"/>
      <c r="K252" s="32"/>
      <c r="L252" s="33"/>
      <c r="M252" s="156"/>
      <c r="N252" s="157"/>
      <c r="O252" s="58"/>
      <c r="P252" s="58"/>
      <c r="Q252" s="58"/>
      <c r="R252" s="58"/>
      <c r="S252" s="58"/>
      <c r="T252" s="59"/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T252" s="17" t="s">
        <v>137</v>
      </c>
      <c r="AU252" s="17" t="s">
        <v>83</v>
      </c>
    </row>
    <row r="253" spans="1:65" s="2" customFormat="1">
      <c r="A253" s="32"/>
      <c r="B253" s="33"/>
      <c r="C253" s="32"/>
      <c r="D253" s="158" t="s">
        <v>139</v>
      </c>
      <c r="E253" s="32"/>
      <c r="F253" s="159" t="s">
        <v>349</v>
      </c>
      <c r="G253" s="32"/>
      <c r="H253" s="32"/>
      <c r="I253" s="155"/>
      <c r="J253" s="32"/>
      <c r="K253" s="32"/>
      <c r="L253" s="33"/>
      <c r="M253" s="156"/>
      <c r="N253" s="157"/>
      <c r="O253" s="58"/>
      <c r="P253" s="58"/>
      <c r="Q253" s="58"/>
      <c r="R253" s="58"/>
      <c r="S253" s="58"/>
      <c r="T253" s="59"/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T253" s="17" t="s">
        <v>139</v>
      </c>
      <c r="AU253" s="17" t="s">
        <v>83</v>
      </c>
    </row>
    <row r="254" spans="1:65" s="13" customFormat="1">
      <c r="B254" s="160"/>
      <c r="D254" s="153" t="s">
        <v>141</v>
      </c>
      <c r="E254" s="161" t="s">
        <v>1</v>
      </c>
      <c r="F254" s="162" t="s">
        <v>350</v>
      </c>
      <c r="H254" s="163">
        <v>64.2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141</v>
      </c>
      <c r="AU254" s="161" t="s">
        <v>83</v>
      </c>
      <c r="AV254" s="13" t="s">
        <v>83</v>
      </c>
      <c r="AW254" s="13" t="s">
        <v>30</v>
      </c>
      <c r="AX254" s="13" t="s">
        <v>78</v>
      </c>
      <c r="AY254" s="161" t="s">
        <v>128</v>
      </c>
    </row>
    <row r="255" spans="1:65" s="2" customFormat="1" ht="24.2" customHeight="1">
      <c r="A255" s="32"/>
      <c r="B255" s="139"/>
      <c r="C255" s="140" t="s">
        <v>351</v>
      </c>
      <c r="D255" s="140" t="s">
        <v>130</v>
      </c>
      <c r="E255" s="141" t="s">
        <v>352</v>
      </c>
      <c r="F255" s="142" t="s">
        <v>353</v>
      </c>
      <c r="G255" s="143" t="s">
        <v>133</v>
      </c>
      <c r="H255" s="144">
        <v>159</v>
      </c>
      <c r="I255" s="145"/>
      <c r="J255" s="146">
        <f>ROUND(I255*H255,2)</f>
        <v>0</v>
      </c>
      <c r="K255" s="142" t="s">
        <v>134</v>
      </c>
      <c r="L255" s="33"/>
      <c r="M255" s="147" t="s">
        <v>1</v>
      </c>
      <c r="N255" s="148" t="s">
        <v>38</v>
      </c>
      <c r="O255" s="58"/>
      <c r="P255" s="149">
        <f>O255*H255</f>
        <v>0</v>
      </c>
      <c r="Q255" s="149">
        <v>0</v>
      </c>
      <c r="R255" s="149">
        <f>Q255*H255</f>
        <v>0</v>
      </c>
      <c r="S255" s="149">
        <v>0</v>
      </c>
      <c r="T255" s="150">
        <f>S255*H255</f>
        <v>0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51" t="s">
        <v>135</v>
      </c>
      <c r="AT255" s="151" t="s">
        <v>130</v>
      </c>
      <c r="AU255" s="151" t="s">
        <v>83</v>
      </c>
      <c r="AY255" s="17" t="s">
        <v>128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17" t="s">
        <v>78</v>
      </c>
      <c r="BK255" s="152">
        <f>ROUND(I255*H255,2)</f>
        <v>0</v>
      </c>
      <c r="BL255" s="17" t="s">
        <v>135</v>
      </c>
      <c r="BM255" s="151" t="s">
        <v>354</v>
      </c>
    </row>
    <row r="256" spans="1:65" s="2" customFormat="1" ht="29.25">
      <c r="A256" s="32"/>
      <c r="B256" s="33"/>
      <c r="C256" s="32"/>
      <c r="D256" s="153" t="s">
        <v>137</v>
      </c>
      <c r="E256" s="32"/>
      <c r="F256" s="154" t="s">
        <v>355</v>
      </c>
      <c r="G256" s="32"/>
      <c r="H256" s="32"/>
      <c r="I256" s="155"/>
      <c r="J256" s="32"/>
      <c r="K256" s="32"/>
      <c r="L256" s="33"/>
      <c r="M256" s="156"/>
      <c r="N256" s="157"/>
      <c r="O256" s="58"/>
      <c r="P256" s="58"/>
      <c r="Q256" s="58"/>
      <c r="R256" s="58"/>
      <c r="S256" s="58"/>
      <c r="T256" s="59"/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T256" s="17" t="s">
        <v>137</v>
      </c>
      <c r="AU256" s="17" t="s">
        <v>83</v>
      </c>
    </row>
    <row r="257" spans="1:65" s="2" customFormat="1">
      <c r="A257" s="32"/>
      <c r="B257" s="33"/>
      <c r="C257" s="32"/>
      <c r="D257" s="158" t="s">
        <v>139</v>
      </c>
      <c r="E257" s="32"/>
      <c r="F257" s="159" t="s">
        <v>356</v>
      </c>
      <c r="G257" s="32"/>
      <c r="H257" s="32"/>
      <c r="I257" s="155"/>
      <c r="J257" s="32"/>
      <c r="K257" s="32"/>
      <c r="L257" s="33"/>
      <c r="M257" s="156"/>
      <c r="N257" s="157"/>
      <c r="O257" s="58"/>
      <c r="P257" s="58"/>
      <c r="Q257" s="58"/>
      <c r="R257" s="58"/>
      <c r="S257" s="58"/>
      <c r="T257" s="59"/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T257" s="17" t="s">
        <v>139</v>
      </c>
      <c r="AU257" s="17" t="s">
        <v>83</v>
      </c>
    </row>
    <row r="258" spans="1:65" s="2" customFormat="1" ht="24.2" customHeight="1">
      <c r="A258" s="32"/>
      <c r="B258" s="139"/>
      <c r="C258" s="140" t="s">
        <v>357</v>
      </c>
      <c r="D258" s="140" t="s">
        <v>130</v>
      </c>
      <c r="E258" s="141" t="s">
        <v>358</v>
      </c>
      <c r="F258" s="142" t="s">
        <v>359</v>
      </c>
      <c r="G258" s="143" t="s">
        <v>133</v>
      </c>
      <c r="H258" s="144">
        <v>32</v>
      </c>
      <c r="I258" s="145"/>
      <c r="J258" s="146">
        <f>ROUND(I258*H258,2)</f>
        <v>0</v>
      </c>
      <c r="K258" s="142" t="s">
        <v>134</v>
      </c>
      <c r="L258" s="33"/>
      <c r="M258" s="147" t="s">
        <v>1</v>
      </c>
      <c r="N258" s="148" t="s">
        <v>38</v>
      </c>
      <c r="O258" s="58"/>
      <c r="P258" s="149">
        <f>O258*H258</f>
        <v>0</v>
      </c>
      <c r="Q258" s="149">
        <v>0</v>
      </c>
      <c r="R258" s="149">
        <f>Q258*H258</f>
        <v>0</v>
      </c>
      <c r="S258" s="149">
        <v>0</v>
      </c>
      <c r="T258" s="150">
        <f>S258*H258</f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51" t="s">
        <v>135</v>
      </c>
      <c r="AT258" s="151" t="s">
        <v>130</v>
      </c>
      <c r="AU258" s="151" t="s">
        <v>83</v>
      </c>
      <c r="AY258" s="17" t="s">
        <v>128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7" t="s">
        <v>78</v>
      </c>
      <c r="BK258" s="152">
        <f>ROUND(I258*H258,2)</f>
        <v>0</v>
      </c>
      <c r="BL258" s="17" t="s">
        <v>135</v>
      </c>
      <c r="BM258" s="151" t="s">
        <v>360</v>
      </c>
    </row>
    <row r="259" spans="1:65" s="2" customFormat="1" ht="29.25">
      <c r="A259" s="32"/>
      <c r="B259" s="33"/>
      <c r="C259" s="32"/>
      <c r="D259" s="153" t="s">
        <v>137</v>
      </c>
      <c r="E259" s="32"/>
      <c r="F259" s="154" t="s">
        <v>361</v>
      </c>
      <c r="G259" s="32"/>
      <c r="H259" s="32"/>
      <c r="I259" s="155"/>
      <c r="J259" s="32"/>
      <c r="K259" s="32"/>
      <c r="L259" s="33"/>
      <c r="M259" s="156"/>
      <c r="N259" s="157"/>
      <c r="O259" s="58"/>
      <c r="P259" s="58"/>
      <c r="Q259" s="58"/>
      <c r="R259" s="58"/>
      <c r="S259" s="58"/>
      <c r="T259" s="59"/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T259" s="17" t="s">
        <v>137</v>
      </c>
      <c r="AU259" s="17" t="s">
        <v>83</v>
      </c>
    </row>
    <row r="260" spans="1:65" s="2" customFormat="1">
      <c r="A260" s="32"/>
      <c r="B260" s="33"/>
      <c r="C260" s="32"/>
      <c r="D260" s="158" t="s">
        <v>139</v>
      </c>
      <c r="E260" s="32"/>
      <c r="F260" s="159" t="s">
        <v>362</v>
      </c>
      <c r="G260" s="32"/>
      <c r="H260" s="32"/>
      <c r="I260" s="155"/>
      <c r="J260" s="32"/>
      <c r="K260" s="32"/>
      <c r="L260" s="33"/>
      <c r="M260" s="156"/>
      <c r="N260" s="157"/>
      <c r="O260" s="58"/>
      <c r="P260" s="58"/>
      <c r="Q260" s="58"/>
      <c r="R260" s="58"/>
      <c r="S260" s="58"/>
      <c r="T260" s="59"/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T260" s="17" t="s">
        <v>139</v>
      </c>
      <c r="AU260" s="17" t="s">
        <v>83</v>
      </c>
    </row>
    <row r="261" spans="1:65" s="13" customFormat="1">
      <c r="B261" s="160"/>
      <c r="D261" s="153" t="s">
        <v>141</v>
      </c>
      <c r="E261" s="161" t="s">
        <v>1</v>
      </c>
      <c r="F261" s="162" t="s">
        <v>343</v>
      </c>
      <c r="H261" s="163">
        <v>32</v>
      </c>
      <c r="I261" s="164"/>
      <c r="L261" s="160"/>
      <c r="M261" s="165"/>
      <c r="N261" s="166"/>
      <c r="O261" s="166"/>
      <c r="P261" s="166"/>
      <c r="Q261" s="166"/>
      <c r="R261" s="166"/>
      <c r="S261" s="166"/>
      <c r="T261" s="167"/>
      <c r="AT261" s="161" t="s">
        <v>141</v>
      </c>
      <c r="AU261" s="161" t="s">
        <v>83</v>
      </c>
      <c r="AV261" s="13" t="s">
        <v>83</v>
      </c>
      <c r="AW261" s="13" t="s">
        <v>30</v>
      </c>
      <c r="AX261" s="13" t="s">
        <v>78</v>
      </c>
      <c r="AY261" s="161" t="s">
        <v>128</v>
      </c>
    </row>
    <row r="262" spans="1:65" s="2" customFormat="1" ht="24.2" customHeight="1">
      <c r="A262" s="32"/>
      <c r="B262" s="139"/>
      <c r="C262" s="140" t="s">
        <v>363</v>
      </c>
      <c r="D262" s="140" t="s">
        <v>130</v>
      </c>
      <c r="E262" s="141" t="s">
        <v>364</v>
      </c>
      <c r="F262" s="142" t="s">
        <v>365</v>
      </c>
      <c r="G262" s="143" t="s">
        <v>133</v>
      </c>
      <c r="H262" s="144">
        <v>64.2</v>
      </c>
      <c r="I262" s="145"/>
      <c r="J262" s="146">
        <f>ROUND(I262*H262,2)</f>
        <v>0</v>
      </c>
      <c r="K262" s="142" t="s">
        <v>134</v>
      </c>
      <c r="L262" s="33"/>
      <c r="M262" s="147" t="s">
        <v>1</v>
      </c>
      <c r="N262" s="148" t="s">
        <v>38</v>
      </c>
      <c r="O262" s="58"/>
      <c r="P262" s="149">
        <f>O262*H262</f>
        <v>0</v>
      </c>
      <c r="Q262" s="149">
        <v>0</v>
      </c>
      <c r="R262" s="149">
        <f>Q262*H262</f>
        <v>0</v>
      </c>
      <c r="S262" s="149">
        <v>0</v>
      </c>
      <c r="T262" s="150">
        <f>S262*H262</f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51" t="s">
        <v>135</v>
      </c>
      <c r="AT262" s="151" t="s">
        <v>130</v>
      </c>
      <c r="AU262" s="151" t="s">
        <v>83</v>
      </c>
      <c r="AY262" s="17" t="s">
        <v>128</v>
      </c>
      <c r="BE262" s="152">
        <f>IF(N262="základní",J262,0)</f>
        <v>0</v>
      </c>
      <c r="BF262" s="152">
        <f>IF(N262="snížená",J262,0)</f>
        <v>0</v>
      </c>
      <c r="BG262" s="152">
        <f>IF(N262="zákl. přenesená",J262,0)</f>
        <v>0</v>
      </c>
      <c r="BH262" s="152">
        <f>IF(N262="sníž. přenesená",J262,0)</f>
        <v>0</v>
      </c>
      <c r="BI262" s="152">
        <f>IF(N262="nulová",J262,0)</f>
        <v>0</v>
      </c>
      <c r="BJ262" s="17" t="s">
        <v>78</v>
      </c>
      <c r="BK262" s="152">
        <f>ROUND(I262*H262,2)</f>
        <v>0</v>
      </c>
      <c r="BL262" s="17" t="s">
        <v>135</v>
      </c>
      <c r="BM262" s="151" t="s">
        <v>366</v>
      </c>
    </row>
    <row r="263" spans="1:65" s="2" customFormat="1">
      <c r="A263" s="32"/>
      <c r="B263" s="33"/>
      <c r="C263" s="32"/>
      <c r="D263" s="153" t="s">
        <v>137</v>
      </c>
      <c r="E263" s="32"/>
      <c r="F263" s="154" t="s">
        <v>367</v>
      </c>
      <c r="G263" s="32"/>
      <c r="H263" s="32"/>
      <c r="I263" s="155"/>
      <c r="J263" s="32"/>
      <c r="K263" s="32"/>
      <c r="L263" s="33"/>
      <c r="M263" s="156"/>
      <c r="N263" s="157"/>
      <c r="O263" s="58"/>
      <c r="P263" s="58"/>
      <c r="Q263" s="58"/>
      <c r="R263" s="58"/>
      <c r="S263" s="58"/>
      <c r="T263" s="59"/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T263" s="17" t="s">
        <v>137</v>
      </c>
      <c r="AU263" s="17" t="s">
        <v>83</v>
      </c>
    </row>
    <row r="264" spans="1:65" s="2" customFormat="1">
      <c r="A264" s="32"/>
      <c r="B264" s="33"/>
      <c r="C264" s="32"/>
      <c r="D264" s="158" t="s">
        <v>139</v>
      </c>
      <c r="E264" s="32"/>
      <c r="F264" s="159" t="s">
        <v>368</v>
      </c>
      <c r="G264" s="32"/>
      <c r="H264" s="32"/>
      <c r="I264" s="155"/>
      <c r="J264" s="32"/>
      <c r="K264" s="32"/>
      <c r="L264" s="33"/>
      <c r="M264" s="156"/>
      <c r="N264" s="157"/>
      <c r="O264" s="58"/>
      <c r="P264" s="58"/>
      <c r="Q264" s="58"/>
      <c r="R264" s="58"/>
      <c r="S264" s="58"/>
      <c r="T264" s="59"/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T264" s="17" t="s">
        <v>139</v>
      </c>
      <c r="AU264" s="17" t="s">
        <v>83</v>
      </c>
    </row>
    <row r="265" spans="1:65" s="13" customFormat="1">
      <c r="B265" s="160"/>
      <c r="D265" s="153" t="s">
        <v>141</v>
      </c>
      <c r="E265" s="161" t="s">
        <v>1</v>
      </c>
      <c r="F265" s="162" t="s">
        <v>350</v>
      </c>
      <c r="H265" s="163">
        <v>64.2</v>
      </c>
      <c r="I265" s="164"/>
      <c r="L265" s="160"/>
      <c r="M265" s="165"/>
      <c r="N265" s="166"/>
      <c r="O265" s="166"/>
      <c r="P265" s="166"/>
      <c r="Q265" s="166"/>
      <c r="R265" s="166"/>
      <c r="S265" s="166"/>
      <c r="T265" s="167"/>
      <c r="AT265" s="161" t="s">
        <v>141</v>
      </c>
      <c r="AU265" s="161" t="s">
        <v>83</v>
      </c>
      <c r="AV265" s="13" t="s">
        <v>83</v>
      </c>
      <c r="AW265" s="13" t="s">
        <v>30</v>
      </c>
      <c r="AX265" s="13" t="s">
        <v>78</v>
      </c>
      <c r="AY265" s="161" t="s">
        <v>128</v>
      </c>
    </row>
    <row r="266" spans="1:65" s="2" customFormat="1" ht="24.2" customHeight="1">
      <c r="A266" s="32"/>
      <c r="B266" s="139"/>
      <c r="C266" s="140" t="s">
        <v>369</v>
      </c>
      <c r="D266" s="140" t="s">
        <v>130</v>
      </c>
      <c r="E266" s="141" t="s">
        <v>370</v>
      </c>
      <c r="F266" s="142" t="s">
        <v>371</v>
      </c>
      <c r="G266" s="143" t="s">
        <v>133</v>
      </c>
      <c r="H266" s="144">
        <v>64.2</v>
      </c>
      <c r="I266" s="145"/>
      <c r="J266" s="146">
        <f>ROUND(I266*H266,2)</f>
        <v>0</v>
      </c>
      <c r="K266" s="142" t="s">
        <v>134</v>
      </c>
      <c r="L266" s="33"/>
      <c r="M266" s="147" t="s">
        <v>1</v>
      </c>
      <c r="N266" s="148" t="s">
        <v>38</v>
      </c>
      <c r="O266" s="58"/>
      <c r="P266" s="149">
        <f>O266*H266</f>
        <v>0</v>
      </c>
      <c r="Q266" s="149">
        <v>0</v>
      </c>
      <c r="R266" s="149">
        <f>Q266*H266</f>
        <v>0</v>
      </c>
      <c r="S266" s="149">
        <v>0</v>
      </c>
      <c r="T266" s="150">
        <f>S266*H266</f>
        <v>0</v>
      </c>
      <c r="U266" s="32"/>
      <c r="V266" s="32"/>
      <c r="W266" s="32"/>
      <c r="X266" s="32"/>
      <c r="Y266" s="32"/>
      <c r="Z266" s="32"/>
      <c r="AA266" s="32"/>
      <c r="AB266" s="32"/>
      <c r="AC266" s="32"/>
      <c r="AD266" s="32"/>
      <c r="AE266" s="32"/>
      <c r="AR266" s="151" t="s">
        <v>135</v>
      </c>
      <c r="AT266" s="151" t="s">
        <v>130</v>
      </c>
      <c r="AU266" s="151" t="s">
        <v>83</v>
      </c>
      <c r="AY266" s="17" t="s">
        <v>128</v>
      </c>
      <c r="BE266" s="152">
        <f>IF(N266="základní",J266,0)</f>
        <v>0</v>
      </c>
      <c r="BF266" s="152">
        <f>IF(N266="snížená",J266,0)</f>
        <v>0</v>
      </c>
      <c r="BG266" s="152">
        <f>IF(N266="zákl. přenesená",J266,0)</f>
        <v>0</v>
      </c>
      <c r="BH266" s="152">
        <f>IF(N266="sníž. přenesená",J266,0)</f>
        <v>0</v>
      </c>
      <c r="BI266" s="152">
        <f>IF(N266="nulová",J266,0)</f>
        <v>0</v>
      </c>
      <c r="BJ266" s="17" t="s">
        <v>78</v>
      </c>
      <c r="BK266" s="152">
        <f>ROUND(I266*H266,2)</f>
        <v>0</v>
      </c>
      <c r="BL266" s="17" t="s">
        <v>135</v>
      </c>
      <c r="BM266" s="151" t="s">
        <v>372</v>
      </c>
    </row>
    <row r="267" spans="1:65" s="2" customFormat="1" ht="19.5">
      <c r="A267" s="32"/>
      <c r="B267" s="33"/>
      <c r="C267" s="32"/>
      <c r="D267" s="153" t="s">
        <v>137</v>
      </c>
      <c r="E267" s="32"/>
      <c r="F267" s="154" t="s">
        <v>373</v>
      </c>
      <c r="G267" s="32"/>
      <c r="H267" s="32"/>
      <c r="I267" s="155"/>
      <c r="J267" s="32"/>
      <c r="K267" s="32"/>
      <c r="L267" s="33"/>
      <c r="M267" s="156"/>
      <c r="N267" s="157"/>
      <c r="O267" s="58"/>
      <c r="P267" s="58"/>
      <c r="Q267" s="58"/>
      <c r="R267" s="58"/>
      <c r="S267" s="58"/>
      <c r="T267" s="59"/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T267" s="17" t="s">
        <v>137</v>
      </c>
      <c r="AU267" s="17" t="s">
        <v>83</v>
      </c>
    </row>
    <row r="268" spans="1:65" s="2" customFormat="1">
      <c r="A268" s="32"/>
      <c r="B268" s="33"/>
      <c r="C268" s="32"/>
      <c r="D268" s="158" t="s">
        <v>139</v>
      </c>
      <c r="E268" s="32"/>
      <c r="F268" s="159" t="s">
        <v>374</v>
      </c>
      <c r="G268" s="32"/>
      <c r="H268" s="32"/>
      <c r="I268" s="155"/>
      <c r="J268" s="32"/>
      <c r="K268" s="32"/>
      <c r="L268" s="33"/>
      <c r="M268" s="156"/>
      <c r="N268" s="157"/>
      <c r="O268" s="58"/>
      <c r="P268" s="58"/>
      <c r="Q268" s="58"/>
      <c r="R268" s="58"/>
      <c r="S268" s="58"/>
      <c r="T268" s="59"/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T268" s="17" t="s">
        <v>139</v>
      </c>
      <c r="AU268" s="17" t="s">
        <v>83</v>
      </c>
    </row>
    <row r="269" spans="1:65" s="13" customFormat="1">
      <c r="B269" s="160"/>
      <c r="D269" s="153" t="s">
        <v>141</v>
      </c>
      <c r="E269" s="161" t="s">
        <v>1</v>
      </c>
      <c r="F269" s="162" t="s">
        <v>350</v>
      </c>
      <c r="H269" s="163">
        <v>64.2</v>
      </c>
      <c r="I269" s="164"/>
      <c r="L269" s="160"/>
      <c r="M269" s="165"/>
      <c r="N269" s="166"/>
      <c r="O269" s="166"/>
      <c r="P269" s="166"/>
      <c r="Q269" s="166"/>
      <c r="R269" s="166"/>
      <c r="S269" s="166"/>
      <c r="T269" s="167"/>
      <c r="AT269" s="161" t="s">
        <v>141</v>
      </c>
      <c r="AU269" s="161" t="s">
        <v>83</v>
      </c>
      <c r="AV269" s="13" t="s">
        <v>83</v>
      </c>
      <c r="AW269" s="13" t="s">
        <v>30</v>
      </c>
      <c r="AX269" s="13" t="s">
        <v>78</v>
      </c>
      <c r="AY269" s="161" t="s">
        <v>128</v>
      </c>
    </row>
    <row r="270" spans="1:65" s="2" customFormat="1" ht="33" customHeight="1">
      <c r="A270" s="32"/>
      <c r="B270" s="139"/>
      <c r="C270" s="140" t="s">
        <v>375</v>
      </c>
      <c r="D270" s="140" t="s">
        <v>130</v>
      </c>
      <c r="E270" s="141" t="s">
        <v>376</v>
      </c>
      <c r="F270" s="142" t="s">
        <v>377</v>
      </c>
      <c r="G270" s="143" t="s">
        <v>133</v>
      </c>
      <c r="H270" s="144">
        <v>64.2</v>
      </c>
      <c r="I270" s="145"/>
      <c r="J270" s="146">
        <f>ROUND(I270*H270,2)</f>
        <v>0</v>
      </c>
      <c r="K270" s="142" t="s">
        <v>134</v>
      </c>
      <c r="L270" s="33"/>
      <c r="M270" s="147" t="s">
        <v>1</v>
      </c>
      <c r="N270" s="148" t="s">
        <v>38</v>
      </c>
      <c r="O270" s="58"/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U270" s="32"/>
      <c r="V270" s="32"/>
      <c r="W270" s="32"/>
      <c r="X270" s="32"/>
      <c r="Y270" s="32"/>
      <c r="Z270" s="32"/>
      <c r="AA270" s="32"/>
      <c r="AB270" s="32"/>
      <c r="AC270" s="32"/>
      <c r="AD270" s="32"/>
      <c r="AE270" s="32"/>
      <c r="AR270" s="151" t="s">
        <v>135</v>
      </c>
      <c r="AT270" s="151" t="s">
        <v>130</v>
      </c>
      <c r="AU270" s="151" t="s">
        <v>83</v>
      </c>
      <c r="AY270" s="17" t="s">
        <v>128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7" t="s">
        <v>78</v>
      </c>
      <c r="BK270" s="152">
        <f>ROUND(I270*H270,2)</f>
        <v>0</v>
      </c>
      <c r="BL270" s="17" t="s">
        <v>135</v>
      </c>
      <c r="BM270" s="151" t="s">
        <v>378</v>
      </c>
    </row>
    <row r="271" spans="1:65" s="2" customFormat="1" ht="29.25">
      <c r="A271" s="32"/>
      <c r="B271" s="33"/>
      <c r="C271" s="32"/>
      <c r="D271" s="153" t="s">
        <v>137</v>
      </c>
      <c r="E271" s="32"/>
      <c r="F271" s="154" t="s">
        <v>379</v>
      </c>
      <c r="G271" s="32"/>
      <c r="H271" s="32"/>
      <c r="I271" s="155"/>
      <c r="J271" s="32"/>
      <c r="K271" s="32"/>
      <c r="L271" s="33"/>
      <c r="M271" s="156"/>
      <c r="N271" s="157"/>
      <c r="O271" s="58"/>
      <c r="P271" s="58"/>
      <c r="Q271" s="58"/>
      <c r="R271" s="58"/>
      <c r="S271" s="58"/>
      <c r="T271" s="59"/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T271" s="17" t="s">
        <v>137</v>
      </c>
      <c r="AU271" s="17" t="s">
        <v>83</v>
      </c>
    </row>
    <row r="272" spans="1:65" s="2" customFormat="1">
      <c r="A272" s="32"/>
      <c r="B272" s="33"/>
      <c r="C272" s="32"/>
      <c r="D272" s="158" t="s">
        <v>139</v>
      </c>
      <c r="E272" s="32"/>
      <c r="F272" s="159" t="s">
        <v>380</v>
      </c>
      <c r="G272" s="32"/>
      <c r="H272" s="32"/>
      <c r="I272" s="155"/>
      <c r="J272" s="32"/>
      <c r="K272" s="32"/>
      <c r="L272" s="33"/>
      <c r="M272" s="156"/>
      <c r="N272" s="157"/>
      <c r="O272" s="58"/>
      <c r="P272" s="58"/>
      <c r="Q272" s="58"/>
      <c r="R272" s="58"/>
      <c r="S272" s="58"/>
      <c r="T272" s="59"/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T272" s="17" t="s">
        <v>139</v>
      </c>
      <c r="AU272" s="17" t="s">
        <v>83</v>
      </c>
    </row>
    <row r="273" spans="1:65" s="13" customFormat="1">
      <c r="B273" s="160"/>
      <c r="D273" s="153" t="s">
        <v>141</v>
      </c>
      <c r="E273" s="161" t="s">
        <v>1</v>
      </c>
      <c r="F273" s="162" t="s">
        <v>350</v>
      </c>
      <c r="H273" s="163">
        <v>64.2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141</v>
      </c>
      <c r="AU273" s="161" t="s">
        <v>83</v>
      </c>
      <c r="AV273" s="13" t="s">
        <v>83</v>
      </c>
      <c r="AW273" s="13" t="s">
        <v>30</v>
      </c>
      <c r="AX273" s="13" t="s">
        <v>78</v>
      </c>
      <c r="AY273" s="161" t="s">
        <v>128</v>
      </c>
    </row>
    <row r="274" spans="1:65" s="2" customFormat="1" ht="33" customHeight="1">
      <c r="A274" s="32"/>
      <c r="B274" s="139"/>
      <c r="C274" s="140" t="s">
        <v>381</v>
      </c>
      <c r="D274" s="140" t="s">
        <v>130</v>
      </c>
      <c r="E274" s="141" t="s">
        <v>382</v>
      </c>
      <c r="F274" s="142" t="s">
        <v>383</v>
      </c>
      <c r="G274" s="143" t="s">
        <v>133</v>
      </c>
      <c r="H274" s="144">
        <v>159</v>
      </c>
      <c r="I274" s="145"/>
      <c r="J274" s="146">
        <f>ROUND(I274*H274,2)</f>
        <v>0</v>
      </c>
      <c r="K274" s="142" t="s">
        <v>134</v>
      </c>
      <c r="L274" s="33"/>
      <c r="M274" s="147" t="s">
        <v>1</v>
      </c>
      <c r="N274" s="148" t="s">
        <v>38</v>
      </c>
      <c r="O274" s="58"/>
      <c r="P274" s="149">
        <f>O274*H274</f>
        <v>0</v>
      </c>
      <c r="Q274" s="149">
        <v>8.9219999999999994E-2</v>
      </c>
      <c r="R274" s="149">
        <f>Q274*H274</f>
        <v>14.185979999999999</v>
      </c>
      <c r="S274" s="149">
        <v>0</v>
      </c>
      <c r="T274" s="150">
        <f>S274*H274</f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51" t="s">
        <v>135</v>
      </c>
      <c r="AT274" s="151" t="s">
        <v>130</v>
      </c>
      <c r="AU274" s="151" t="s">
        <v>83</v>
      </c>
      <c r="AY274" s="17" t="s">
        <v>128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7" t="s">
        <v>78</v>
      </c>
      <c r="BK274" s="152">
        <f>ROUND(I274*H274,2)</f>
        <v>0</v>
      </c>
      <c r="BL274" s="17" t="s">
        <v>135</v>
      </c>
      <c r="BM274" s="151" t="s">
        <v>384</v>
      </c>
    </row>
    <row r="275" spans="1:65" s="2" customFormat="1" ht="48.75">
      <c r="A275" s="32"/>
      <c r="B275" s="33"/>
      <c r="C275" s="32"/>
      <c r="D275" s="153" t="s">
        <v>137</v>
      </c>
      <c r="E275" s="32"/>
      <c r="F275" s="154" t="s">
        <v>385</v>
      </c>
      <c r="G275" s="32"/>
      <c r="H275" s="32"/>
      <c r="I275" s="155"/>
      <c r="J275" s="32"/>
      <c r="K275" s="32"/>
      <c r="L275" s="33"/>
      <c r="M275" s="156"/>
      <c r="N275" s="157"/>
      <c r="O275" s="58"/>
      <c r="P275" s="58"/>
      <c r="Q275" s="58"/>
      <c r="R275" s="58"/>
      <c r="S275" s="58"/>
      <c r="T275" s="59"/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T275" s="17" t="s">
        <v>137</v>
      </c>
      <c r="AU275" s="17" t="s">
        <v>83</v>
      </c>
    </row>
    <row r="276" spans="1:65" s="2" customFormat="1">
      <c r="A276" s="32"/>
      <c r="B276" s="33"/>
      <c r="C276" s="32"/>
      <c r="D276" s="158" t="s">
        <v>139</v>
      </c>
      <c r="E276" s="32"/>
      <c r="F276" s="159" t="s">
        <v>386</v>
      </c>
      <c r="G276" s="32"/>
      <c r="H276" s="32"/>
      <c r="I276" s="155"/>
      <c r="J276" s="32"/>
      <c r="K276" s="32"/>
      <c r="L276" s="33"/>
      <c r="M276" s="156"/>
      <c r="N276" s="157"/>
      <c r="O276" s="58"/>
      <c r="P276" s="58"/>
      <c r="Q276" s="58"/>
      <c r="R276" s="58"/>
      <c r="S276" s="58"/>
      <c r="T276" s="59"/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T276" s="17" t="s">
        <v>139</v>
      </c>
      <c r="AU276" s="17" t="s">
        <v>83</v>
      </c>
    </row>
    <row r="277" spans="1:65" s="13" customFormat="1">
      <c r="B277" s="160"/>
      <c r="D277" s="153" t="s">
        <v>141</v>
      </c>
      <c r="E277" s="161" t="s">
        <v>1</v>
      </c>
      <c r="F277" s="162" t="s">
        <v>387</v>
      </c>
      <c r="H277" s="163">
        <v>144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141</v>
      </c>
      <c r="AU277" s="161" t="s">
        <v>83</v>
      </c>
      <c r="AV277" s="13" t="s">
        <v>83</v>
      </c>
      <c r="AW277" s="13" t="s">
        <v>30</v>
      </c>
      <c r="AX277" s="13" t="s">
        <v>73</v>
      </c>
      <c r="AY277" s="161" t="s">
        <v>128</v>
      </c>
    </row>
    <row r="278" spans="1:65" s="13" customFormat="1">
      <c r="B278" s="160"/>
      <c r="D278" s="153" t="s">
        <v>141</v>
      </c>
      <c r="E278" s="161" t="s">
        <v>1</v>
      </c>
      <c r="F278" s="162" t="s">
        <v>388</v>
      </c>
      <c r="H278" s="163">
        <v>7.5</v>
      </c>
      <c r="I278" s="164"/>
      <c r="L278" s="160"/>
      <c r="M278" s="165"/>
      <c r="N278" s="166"/>
      <c r="O278" s="166"/>
      <c r="P278" s="166"/>
      <c r="Q278" s="166"/>
      <c r="R278" s="166"/>
      <c r="S278" s="166"/>
      <c r="T278" s="167"/>
      <c r="AT278" s="161" t="s">
        <v>141</v>
      </c>
      <c r="AU278" s="161" t="s">
        <v>83</v>
      </c>
      <c r="AV278" s="13" t="s">
        <v>83</v>
      </c>
      <c r="AW278" s="13" t="s">
        <v>30</v>
      </c>
      <c r="AX278" s="13" t="s">
        <v>73</v>
      </c>
      <c r="AY278" s="161" t="s">
        <v>128</v>
      </c>
    </row>
    <row r="279" spans="1:65" s="13" customFormat="1">
      <c r="B279" s="160"/>
      <c r="D279" s="153" t="s">
        <v>141</v>
      </c>
      <c r="E279" s="161" t="s">
        <v>1</v>
      </c>
      <c r="F279" s="162" t="s">
        <v>389</v>
      </c>
      <c r="H279" s="163">
        <v>7.5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141</v>
      </c>
      <c r="AU279" s="161" t="s">
        <v>83</v>
      </c>
      <c r="AV279" s="13" t="s">
        <v>83</v>
      </c>
      <c r="AW279" s="13" t="s">
        <v>30</v>
      </c>
      <c r="AX279" s="13" t="s">
        <v>73</v>
      </c>
      <c r="AY279" s="161" t="s">
        <v>128</v>
      </c>
    </row>
    <row r="280" spans="1:65" s="14" customFormat="1">
      <c r="B280" s="168"/>
      <c r="D280" s="153" t="s">
        <v>141</v>
      </c>
      <c r="E280" s="169" t="s">
        <v>1</v>
      </c>
      <c r="F280" s="170" t="s">
        <v>171</v>
      </c>
      <c r="H280" s="171">
        <v>159</v>
      </c>
      <c r="I280" s="172"/>
      <c r="L280" s="168"/>
      <c r="M280" s="173"/>
      <c r="N280" s="174"/>
      <c r="O280" s="174"/>
      <c r="P280" s="174"/>
      <c r="Q280" s="174"/>
      <c r="R280" s="174"/>
      <c r="S280" s="174"/>
      <c r="T280" s="175"/>
      <c r="AT280" s="169" t="s">
        <v>141</v>
      </c>
      <c r="AU280" s="169" t="s">
        <v>83</v>
      </c>
      <c r="AV280" s="14" t="s">
        <v>135</v>
      </c>
      <c r="AW280" s="14" t="s">
        <v>30</v>
      </c>
      <c r="AX280" s="14" t="s">
        <v>78</v>
      </c>
      <c r="AY280" s="169" t="s">
        <v>128</v>
      </c>
    </row>
    <row r="281" spans="1:65" s="2" customFormat="1" ht="21.75" customHeight="1">
      <c r="A281" s="32"/>
      <c r="B281" s="139"/>
      <c r="C281" s="183" t="s">
        <v>390</v>
      </c>
      <c r="D281" s="183" t="s">
        <v>233</v>
      </c>
      <c r="E281" s="184" t="s">
        <v>391</v>
      </c>
      <c r="F281" s="185" t="s">
        <v>392</v>
      </c>
      <c r="G281" s="186" t="s">
        <v>133</v>
      </c>
      <c r="H281" s="187">
        <v>148.32</v>
      </c>
      <c r="I281" s="188"/>
      <c r="J281" s="189">
        <f>ROUND(I281*H281,2)</f>
        <v>0</v>
      </c>
      <c r="K281" s="185" t="s">
        <v>134</v>
      </c>
      <c r="L281" s="190"/>
      <c r="M281" s="191" t="s">
        <v>1</v>
      </c>
      <c r="N281" s="192" t="s">
        <v>38</v>
      </c>
      <c r="O281" s="58"/>
      <c r="P281" s="149">
        <f>O281*H281</f>
        <v>0</v>
      </c>
      <c r="Q281" s="149">
        <v>0.13100000000000001</v>
      </c>
      <c r="R281" s="149">
        <f>Q281*H281</f>
        <v>19.429919999999999</v>
      </c>
      <c r="S281" s="149">
        <v>0</v>
      </c>
      <c r="T281" s="150">
        <f>S281*H281</f>
        <v>0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51" t="s">
        <v>187</v>
      </c>
      <c r="AT281" s="151" t="s">
        <v>233</v>
      </c>
      <c r="AU281" s="151" t="s">
        <v>83</v>
      </c>
      <c r="AY281" s="17" t="s">
        <v>128</v>
      </c>
      <c r="BE281" s="152">
        <f>IF(N281="základní",J281,0)</f>
        <v>0</v>
      </c>
      <c r="BF281" s="152">
        <f>IF(N281="snížená",J281,0)</f>
        <v>0</v>
      </c>
      <c r="BG281" s="152">
        <f>IF(N281="zákl. přenesená",J281,0)</f>
        <v>0</v>
      </c>
      <c r="BH281" s="152">
        <f>IF(N281="sníž. přenesená",J281,0)</f>
        <v>0</v>
      </c>
      <c r="BI281" s="152">
        <f>IF(N281="nulová",J281,0)</f>
        <v>0</v>
      </c>
      <c r="BJ281" s="17" t="s">
        <v>78</v>
      </c>
      <c r="BK281" s="152">
        <f>ROUND(I281*H281,2)</f>
        <v>0</v>
      </c>
      <c r="BL281" s="17" t="s">
        <v>135</v>
      </c>
      <c r="BM281" s="151" t="s">
        <v>393</v>
      </c>
    </row>
    <row r="282" spans="1:65" s="2" customFormat="1">
      <c r="A282" s="32"/>
      <c r="B282" s="33"/>
      <c r="C282" s="32"/>
      <c r="D282" s="153" t="s">
        <v>137</v>
      </c>
      <c r="E282" s="32"/>
      <c r="F282" s="154" t="s">
        <v>392</v>
      </c>
      <c r="G282" s="32"/>
      <c r="H282" s="32"/>
      <c r="I282" s="155"/>
      <c r="J282" s="32"/>
      <c r="K282" s="32"/>
      <c r="L282" s="33"/>
      <c r="M282" s="156"/>
      <c r="N282" s="157"/>
      <c r="O282" s="58"/>
      <c r="P282" s="58"/>
      <c r="Q282" s="58"/>
      <c r="R282" s="58"/>
      <c r="S282" s="58"/>
      <c r="T282" s="59"/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T282" s="17" t="s">
        <v>137</v>
      </c>
      <c r="AU282" s="17" t="s">
        <v>83</v>
      </c>
    </row>
    <row r="283" spans="1:65" s="13" customFormat="1">
      <c r="B283" s="160"/>
      <c r="D283" s="153" t="s">
        <v>141</v>
      </c>
      <c r="F283" s="162" t="s">
        <v>394</v>
      </c>
      <c r="H283" s="163">
        <v>148.32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141</v>
      </c>
      <c r="AU283" s="161" t="s">
        <v>83</v>
      </c>
      <c r="AV283" s="13" t="s">
        <v>83</v>
      </c>
      <c r="AW283" s="13" t="s">
        <v>3</v>
      </c>
      <c r="AX283" s="13" t="s">
        <v>78</v>
      </c>
      <c r="AY283" s="161" t="s">
        <v>128</v>
      </c>
    </row>
    <row r="284" spans="1:65" s="2" customFormat="1" ht="24.2" customHeight="1">
      <c r="A284" s="32"/>
      <c r="B284" s="139"/>
      <c r="C284" s="183" t="s">
        <v>395</v>
      </c>
      <c r="D284" s="183" t="s">
        <v>233</v>
      </c>
      <c r="E284" s="184" t="s">
        <v>396</v>
      </c>
      <c r="F284" s="185" t="s">
        <v>397</v>
      </c>
      <c r="G284" s="186" t="s">
        <v>133</v>
      </c>
      <c r="H284" s="187">
        <v>7.65</v>
      </c>
      <c r="I284" s="188"/>
      <c r="J284" s="189">
        <f>ROUND(I284*H284,2)</f>
        <v>0</v>
      </c>
      <c r="K284" s="185" t="s">
        <v>134</v>
      </c>
      <c r="L284" s="190"/>
      <c r="M284" s="191" t="s">
        <v>1</v>
      </c>
      <c r="N284" s="192" t="s">
        <v>38</v>
      </c>
      <c r="O284" s="58"/>
      <c r="P284" s="149">
        <f>O284*H284</f>
        <v>0</v>
      </c>
      <c r="Q284" s="149">
        <v>0.13100000000000001</v>
      </c>
      <c r="R284" s="149">
        <f>Q284*H284</f>
        <v>1.0021500000000001</v>
      </c>
      <c r="S284" s="149">
        <v>0</v>
      </c>
      <c r="T284" s="150">
        <f>S284*H284</f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51" t="s">
        <v>187</v>
      </c>
      <c r="AT284" s="151" t="s">
        <v>233</v>
      </c>
      <c r="AU284" s="151" t="s">
        <v>83</v>
      </c>
      <c r="AY284" s="17" t="s">
        <v>128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7" t="s">
        <v>78</v>
      </c>
      <c r="BK284" s="152">
        <f>ROUND(I284*H284,2)</f>
        <v>0</v>
      </c>
      <c r="BL284" s="17" t="s">
        <v>135</v>
      </c>
      <c r="BM284" s="151" t="s">
        <v>398</v>
      </c>
    </row>
    <row r="285" spans="1:65" s="2" customFormat="1" ht="19.5">
      <c r="A285" s="32"/>
      <c r="B285" s="33"/>
      <c r="C285" s="32"/>
      <c r="D285" s="153" t="s">
        <v>137</v>
      </c>
      <c r="E285" s="32"/>
      <c r="F285" s="154" t="s">
        <v>397</v>
      </c>
      <c r="G285" s="32"/>
      <c r="H285" s="32"/>
      <c r="I285" s="155"/>
      <c r="J285" s="32"/>
      <c r="K285" s="32"/>
      <c r="L285" s="33"/>
      <c r="M285" s="156"/>
      <c r="N285" s="157"/>
      <c r="O285" s="58"/>
      <c r="P285" s="58"/>
      <c r="Q285" s="58"/>
      <c r="R285" s="58"/>
      <c r="S285" s="58"/>
      <c r="T285" s="59"/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T285" s="17" t="s">
        <v>137</v>
      </c>
      <c r="AU285" s="17" t="s">
        <v>83</v>
      </c>
    </row>
    <row r="286" spans="1:65" s="13" customFormat="1">
      <c r="B286" s="160"/>
      <c r="D286" s="153" t="s">
        <v>141</v>
      </c>
      <c r="F286" s="162" t="s">
        <v>399</v>
      </c>
      <c r="H286" s="163">
        <v>7.65</v>
      </c>
      <c r="I286" s="164"/>
      <c r="L286" s="160"/>
      <c r="M286" s="165"/>
      <c r="N286" s="166"/>
      <c r="O286" s="166"/>
      <c r="P286" s="166"/>
      <c r="Q286" s="166"/>
      <c r="R286" s="166"/>
      <c r="S286" s="166"/>
      <c r="T286" s="167"/>
      <c r="AT286" s="161" t="s">
        <v>141</v>
      </c>
      <c r="AU286" s="161" t="s">
        <v>83</v>
      </c>
      <c r="AV286" s="13" t="s">
        <v>83</v>
      </c>
      <c r="AW286" s="13" t="s">
        <v>3</v>
      </c>
      <c r="AX286" s="13" t="s">
        <v>78</v>
      </c>
      <c r="AY286" s="161" t="s">
        <v>128</v>
      </c>
    </row>
    <row r="287" spans="1:65" s="2" customFormat="1" ht="21.75" customHeight="1">
      <c r="A287" s="32"/>
      <c r="B287" s="139"/>
      <c r="C287" s="183" t="s">
        <v>400</v>
      </c>
      <c r="D287" s="183" t="s">
        <v>233</v>
      </c>
      <c r="E287" s="184" t="s">
        <v>401</v>
      </c>
      <c r="F287" s="185" t="s">
        <v>402</v>
      </c>
      <c r="G287" s="186" t="s">
        <v>133</v>
      </c>
      <c r="H287" s="187">
        <v>7.65</v>
      </c>
      <c r="I287" s="188"/>
      <c r="J287" s="189">
        <f>ROUND(I287*H287,2)</f>
        <v>0</v>
      </c>
      <c r="K287" s="185" t="s">
        <v>1</v>
      </c>
      <c r="L287" s="190"/>
      <c r="M287" s="191" t="s">
        <v>1</v>
      </c>
      <c r="N287" s="192" t="s">
        <v>38</v>
      </c>
      <c r="O287" s="58"/>
      <c r="P287" s="149">
        <f>O287*H287</f>
        <v>0</v>
      </c>
      <c r="Q287" s="149">
        <v>0.125</v>
      </c>
      <c r="R287" s="149">
        <f>Q287*H287</f>
        <v>0.95625000000000004</v>
      </c>
      <c r="S287" s="149">
        <v>0</v>
      </c>
      <c r="T287" s="150">
        <f>S287*H287</f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51" t="s">
        <v>187</v>
      </c>
      <c r="AT287" s="151" t="s">
        <v>233</v>
      </c>
      <c r="AU287" s="151" t="s">
        <v>83</v>
      </c>
      <c r="AY287" s="17" t="s">
        <v>128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7" t="s">
        <v>78</v>
      </c>
      <c r="BK287" s="152">
        <f>ROUND(I287*H287,2)</f>
        <v>0</v>
      </c>
      <c r="BL287" s="17" t="s">
        <v>135</v>
      </c>
      <c r="BM287" s="151" t="s">
        <v>403</v>
      </c>
    </row>
    <row r="288" spans="1:65" s="2" customFormat="1">
      <c r="A288" s="32"/>
      <c r="B288" s="33"/>
      <c r="C288" s="32"/>
      <c r="D288" s="153" t="s">
        <v>137</v>
      </c>
      <c r="E288" s="32"/>
      <c r="F288" s="154" t="s">
        <v>402</v>
      </c>
      <c r="G288" s="32"/>
      <c r="H288" s="32"/>
      <c r="I288" s="155"/>
      <c r="J288" s="32"/>
      <c r="K288" s="32"/>
      <c r="L288" s="33"/>
      <c r="M288" s="156"/>
      <c r="N288" s="157"/>
      <c r="O288" s="58"/>
      <c r="P288" s="58"/>
      <c r="Q288" s="58"/>
      <c r="R288" s="58"/>
      <c r="S288" s="58"/>
      <c r="T288" s="59"/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T288" s="17" t="s">
        <v>137</v>
      </c>
      <c r="AU288" s="17" t="s">
        <v>83</v>
      </c>
    </row>
    <row r="289" spans="1:65" s="13" customFormat="1">
      <c r="B289" s="160"/>
      <c r="D289" s="153" t="s">
        <v>141</v>
      </c>
      <c r="F289" s="162" t="s">
        <v>399</v>
      </c>
      <c r="H289" s="163">
        <v>7.65</v>
      </c>
      <c r="I289" s="164"/>
      <c r="L289" s="160"/>
      <c r="M289" s="165"/>
      <c r="N289" s="166"/>
      <c r="O289" s="166"/>
      <c r="P289" s="166"/>
      <c r="Q289" s="166"/>
      <c r="R289" s="166"/>
      <c r="S289" s="166"/>
      <c r="T289" s="167"/>
      <c r="AT289" s="161" t="s">
        <v>141</v>
      </c>
      <c r="AU289" s="161" t="s">
        <v>83</v>
      </c>
      <c r="AV289" s="13" t="s">
        <v>83</v>
      </c>
      <c r="AW289" s="13" t="s">
        <v>3</v>
      </c>
      <c r="AX289" s="13" t="s">
        <v>78</v>
      </c>
      <c r="AY289" s="161" t="s">
        <v>128</v>
      </c>
    </row>
    <row r="290" spans="1:65" s="12" customFormat="1" ht="22.9" customHeight="1">
      <c r="B290" s="126"/>
      <c r="D290" s="127" t="s">
        <v>72</v>
      </c>
      <c r="E290" s="137" t="s">
        <v>187</v>
      </c>
      <c r="F290" s="137" t="s">
        <v>404</v>
      </c>
      <c r="I290" s="129"/>
      <c r="J290" s="138">
        <f>BK290</f>
        <v>0</v>
      </c>
      <c r="L290" s="126"/>
      <c r="M290" s="131"/>
      <c r="N290" s="132"/>
      <c r="O290" s="132"/>
      <c r="P290" s="133">
        <f>SUM(P291:P302)</f>
        <v>0</v>
      </c>
      <c r="Q290" s="132"/>
      <c r="R290" s="133">
        <f>SUM(R291:R302)</f>
        <v>1.04999</v>
      </c>
      <c r="S290" s="132"/>
      <c r="T290" s="134">
        <f>SUM(T291:T302)</f>
        <v>0</v>
      </c>
      <c r="AR290" s="127" t="s">
        <v>78</v>
      </c>
      <c r="AT290" s="135" t="s">
        <v>72</v>
      </c>
      <c r="AU290" s="135" t="s">
        <v>78</v>
      </c>
      <c r="AY290" s="127" t="s">
        <v>128</v>
      </c>
      <c r="BK290" s="136">
        <f>SUM(BK291:BK302)</f>
        <v>0</v>
      </c>
    </row>
    <row r="291" spans="1:65" s="2" customFormat="1" ht="16.5" customHeight="1">
      <c r="A291" s="32"/>
      <c r="B291" s="139"/>
      <c r="C291" s="140" t="s">
        <v>405</v>
      </c>
      <c r="D291" s="140" t="s">
        <v>130</v>
      </c>
      <c r="E291" s="141" t="s">
        <v>406</v>
      </c>
      <c r="F291" s="142" t="s">
        <v>407</v>
      </c>
      <c r="G291" s="143" t="s">
        <v>277</v>
      </c>
      <c r="H291" s="144">
        <v>1</v>
      </c>
      <c r="I291" s="145"/>
      <c r="J291" s="146">
        <f>ROUND(I291*H291,2)</f>
        <v>0</v>
      </c>
      <c r="K291" s="142" t="s">
        <v>1</v>
      </c>
      <c r="L291" s="33"/>
      <c r="M291" s="147" t="s">
        <v>1</v>
      </c>
      <c r="N291" s="148" t="s">
        <v>38</v>
      </c>
      <c r="O291" s="58"/>
      <c r="P291" s="149">
        <f>O291*H291</f>
        <v>0</v>
      </c>
      <c r="Q291" s="149">
        <v>0.19375999999999999</v>
      </c>
      <c r="R291" s="149">
        <f>Q291*H291</f>
        <v>0.19375999999999999</v>
      </c>
      <c r="S291" s="149">
        <v>0</v>
      </c>
      <c r="T291" s="150">
        <f>S291*H291</f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51" t="s">
        <v>135</v>
      </c>
      <c r="AT291" s="151" t="s">
        <v>130</v>
      </c>
      <c r="AU291" s="151" t="s">
        <v>83</v>
      </c>
      <c r="AY291" s="17" t="s">
        <v>128</v>
      </c>
      <c r="BE291" s="152">
        <f>IF(N291="základní",J291,0)</f>
        <v>0</v>
      </c>
      <c r="BF291" s="152">
        <f>IF(N291="snížená",J291,0)</f>
        <v>0</v>
      </c>
      <c r="BG291" s="152">
        <f>IF(N291="zákl. přenesená",J291,0)</f>
        <v>0</v>
      </c>
      <c r="BH291" s="152">
        <f>IF(N291="sníž. přenesená",J291,0)</f>
        <v>0</v>
      </c>
      <c r="BI291" s="152">
        <f>IF(N291="nulová",J291,0)</f>
        <v>0</v>
      </c>
      <c r="BJ291" s="17" t="s">
        <v>78</v>
      </c>
      <c r="BK291" s="152">
        <f>ROUND(I291*H291,2)</f>
        <v>0</v>
      </c>
      <c r="BL291" s="17" t="s">
        <v>135</v>
      </c>
      <c r="BM291" s="151" t="s">
        <v>408</v>
      </c>
    </row>
    <row r="292" spans="1:65" s="2" customFormat="1">
      <c r="A292" s="32"/>
      <c r="B292" s="33"/>
      <c r="C292" s="32"/>
      <c r="D292" s="153" t="s">
        <v>137</v>
      </c>
      <c r="E292" s="32"/>
      <c r="F292" s="154" t="s">
        <v>409</v>
      </c>
      <c r="G292" s="32"/>
      <c r="H292" s="32"/>
      <c r="I292" s="155"/>
      <c r="J292" s="32"/>
      <c r="K292" s="32"/>
      <c r="L292" s="33"/>
      <c r="M292" s="156"/>
      <c r="N292" s="157"/>
      <c r="O292" s="58"/>
      <c r="P292" s="58"/>
      <c r="Q292" s="58"/>
      <c r="R292" s="58"/>
      <c r="S292" s="58"/>
      <c r="T292" s="59"/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T292" s="17" t="s">
        <v>137</v>
      </c>
      <c r="AU292" s="17" t="s">
        <v>83</v>
      </c>
    </row>
    <row r="293" spans="1:65" s="2" customFormat="1" ht="24.2" customHeight="1">
      <c r="A293" s="32"/>
      <c r="B293" s="139"/>
      <c r="C293" s="140" t="s">
        <v>410</v>
      </c>
      <c r="D293" s="140" t="s">
        <v>130</v>
      </c>
      <c r="E293" s="141" t="s">
        <v>411</v>
      </c>
      <c r="F293" s="142" t="s">
        <v>412</v>
      </c>
      <c r="G293" s="143" t="s">
        <v>165</v>
      </c>
      <c r="H293" s="144">
        <v>5.5</v>
      </c>
      <c r="I293" s="145"/>
      <c r="J293" s="146">
        <f>ROUND(I293*H293,2)</f>
        <v>0</v>
      </c>
      <c r="K293" s="142" t="s">
        <v>134</v>
      </c>
      <c r="L293" s="33"/>
      <c r="M293" s="147" t="s">
        <v>1</v>
      </c>
      <c r="N293" s="148" t="s">
        <v>38</v>
      </c>
      <c r="O293" s="58"/>
      <c r="P293" s="149">
        <f>O293*H293</f>
        <v>0</v>
      </c>
      <c r="Q293" s="149">
        <v>2.48E-3</v>
      </c>
      <c r="R293" s="149">
        <f>Q293*H293</f>
        <v>1.3639999999999999E-2</v>
      </c>
      <c r="S293" s="149">
        <v>0</v>
      </c>
      <c r="T293" s="150">
        <f>S293*H293</f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51" t="s">
        <v>135</v>
      </c>
      <c r="AT293" s="151" t="s">
        <v>130</v>
      </c>
      <c r="AU293" s="151" t="s">
        <v>83</v>
      </c>
      <c r="AY293" s="17" t="s">
        <v>128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7" t="s">
        <v>78</v>
      </c>
      <c r="BK293" s="152">
        <f>ROUND(I293*H293,2)</f>
        <v>0</v>
      </c>
      <c r="BL293" s="17" t="s">
        <v>135</v>
      </c>
      <c r="BM293" s="151" t="s">
        <v>413</v>
      </c>
    </row>
    <row r="294" spans="1:65" s="2" customFormat="1" ht="29.25">
      <c r="A294" s="32"/>
      <c r="B294" s="33"/>
      <c r="C294" s="32"/>
      <c r="D294" s="153" t="s">
        <v>137</v>
      </c>
      <c r="E294" s="32"/>
      <c r="F294" s="154" t="s">
        <v>414</v>
      </c>
      <c r="G294" s="32"/>
      <c r="H294" s="32"/>
      <c r="I294" s="155"/>
      <c r="J294" s="32"/>
      <c r="K294" s="32"/>
      <c r="L294" s="33"/>
      <c r="M294" s="156"/>
      <c r="N294" s="157"/>
      <c r="O294" s="58"/>
      <c r="P294" s="58"/>
      <c r="Q294" s="58"/>
      <c r="R294" s="58"/>
      <c r="S294" s="58"/>
      <c r="T294" s="59"/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T294" s="17" t="s">
        <v>137</v>
      </c>
      <c r="AU294" s="17" t="s">
        <v>83</v>
      </c>
    </row>
    <row r="295" spans="1:65" s="2" customFormat="1">
      <c r="A295" s="32"/>
      <c r="B295" s="33"/>
      <c r="C295" s="32"/>
      <c r="D295" s="158" t="s">
        <v>139</v>
      </c>
      <c r="E295" s="32"/>
      <c r="F295" s="159" t="s">
        <v>415</v>
      </c>
      <c r="G295" s="32"/>
      <c r="H295" s="32"/>
      <c r="I295" s="155"/>
      <c r="J295" s="32"/>
      <c r="K295" s="32"/>
      <c r="L295" s="33"/>
      <c r="M295" s="156"/>
      <c r="N295" s="157"/>
      <c r="O295" s="58"/>
      <c r="P295" s="58"/>
      <c r="Q295" s="58"/>
      <c r="R295" s="58"/>
      <c r="S295" s="58"/>
      <c r="T295" s="59"/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T295" s="17" t="s">
        <v>139</v>
      </c>
      <c r="AU295" s="17" t="s">
        <v>83</v>
      </c>
    </row>
    <row r="296" spans="1:65" s="2" customFormat="1" ht="24.2" customHeight="1">
      <c r="A296" s="32"/>
      <c r="B296" s="139"/>
      <c r="C296" s="140" t="s">
        <v>416</v>
      </c>
      <c r="D296" s="140" t="s">
        <v>130</v>
      </c>
      <c r="E296" s="141" t="s">
        <v>417</v>
      </c>
      <c r="F296" s="142" t="s">
        <v>418</v>
      </c>
      <c r="G296" s="143" t="s">
        <v>419</v>
      </c>
      <c r="H296" s="144">
        <v>5.5</v>
      </c>
      <c r="I296" s="145"/>
      <c r="J296" s="146">
        <f>ROUND(I296*H296,2)</f>
        <v>0</v>
      </c>
      <c r="K296" s="142" t="s">
        <v>134</v>
      </c>
      <c r="L296" s="33"/>
      <c r="M296" s="147" t="s">
        <v>1</v>
      </c>
      <c r="N296" s="148" t="s">
        <v>38</v>
      </c>
      <c r="O296" s="58"/>
      <c r="P296" s="149">
        <f>O296*H296</f>
        <v>0</v>
      </c>
      <c r="Q296" s="149">
        <v>1.8000000000000001E-4</v>
      </c>
      <c r="R296" s="149">
        <f>Q296*H296</f>
        <v>9.8999999999999999E-4</v>
      </c>
      <c r="S296" s="149">
        <v>0</v>
      </c>
      <c r="T296" s="150">
        <f>S296*H296</f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51" t="s">
        <v>135</v>
      </c>
      <c r="AT296" s="151" t="s">
        <v>130</v>
      </c>
      <c r="AU296" s="151" t="s">
        <v>83</v>
      </c>
      <c r="AY296" s="17" t="s">
        <v>128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7" t="s">
        <v>78</v>
      </c>
      <c r="BK296" s="152">
        <f>ROUND(I296*H296,2)</f>
        <v>0</v>
      </c>
      <c r="BL296" s="17" t="s">
        <v>135</v>
      </c>
      <c r="BM296" s="151" t="s">
        <v>420</v>
      </c>
    </row>
    <row r="297" spans="1:65" s="2" customFormat="1" ht="19.5">
      <c r="A297" s="32"/>
      <c r="B297" s="33"/>
      <c r="C297" s="32"/>
      <c r="D297" s="153" t="s">
        <v>137</v>
      </c>
      <c r="E297" s="32"/>
      <c r="F297" s="154" t="s">
        <v>418</v>
      </c>
      <c r="G297" s="32"/>
      <c r="H297" s="32"/>
      <c r="I297" s="155"/>
      <c r="J297" s="32"/>
      <c r="K297" s="32"/>
      <c r="L297" s="33"/>
      <c r="M297" s="156"/>
      <c r="N297" s="157"/>
      <c r="O297" s="58"/>
      <c r="P297" s="58"/>
      <c r="Q297" s="58"/>
      <c r="R297" s="58"/>
      <c r="S297" s="58"/>
      <c r="T297" s="59"/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T297" s="17" t="s">
        <v>137</v>
      </c>
      <c r="AU297" s="17" t="s">
        <v>83</v>
      </c>
    </row>
    <row r="298" spans="1:65" s="2" customFormat="1">
      <c r="A298" s="32"/>
      <c r="B298" s="33"/>
      <c r="C298" s="32"/>
      <c r="D298" s="158" t="s">
        <v>139</v>
      </c>
      <c r="E298" s="32"/>
      <c r="F298" s="159" t="s">
        <v>421</v>
      </c>
      <c r="G298" s="32"/>
      <c r="H298" s="32"/>
      <c r="I298" s="155"/>
      <c r="J298" s="32"/>
      <c r="K298" s="32"/>
      <c r="L298" s="33"/>
      <c r="M298" s="156"/>
      <c r="N298" s="157"/>
      <c r="O298" s="58"/>
      <c r="P298" s="58"/>
      <c r="Q298" s="58"/>
      <c r="R298" s="58"/>
      <c r="S298" s="58"/>
      <c r="T298" s="59"/>
      <c r="U298" s="32"/>
      <c r="V298" s="32"/>
      <c r="W298" s="32"/>
      <c r="X298" s="32"/>
      <c r="Y298" s="32"/>
      <c r="Z298" s="32"/>
      <c r="AA298" s="32"/>
      <c r="AB298" s="32"/>
      <c r="AC298" s="32"/>
      <c r="AD298" s="32"/>
      <c r="AE298" s="32"/>
      <c r="AT298" s="17" t="s">
        <v>139</v>
      </c>
      <c r="AU298" s="17" t="s">
        <v>83</v>
      </c>
    </row>
    <row r="299" spans="1:65" s="2" customFormat="1" ht="24.2" customHeight="1">
      <c r="A299" s="32"/>
      <c r="B299" s="139"/>
      <c r="C299" s="140" t="s">
        <v>422</v>
      </c>
      <c r="D299" s="140" t="s">
        <v>130</v>
      </c>
      <c r="E299" s="141" t="s">
        <v>423</v>
      </c>
      <c r="F299" s="142" t="s">
        <v>424</v>
      </c>
      <c r="G299" s="143" t="s">
        <v>277</v>
      </c>
      <c r="H299" s="144">
        <v>2</v>
      </c>
      <c r="I299" s="145"/>
      <c r="J299" s="146">
        <f>ROUND(I299*H299,2)</f>
        <v>0</v>
      </c>
      <c r="K299" s="142" t="s">
        <v>134</v>
      </c>
      <c r="L299" s="33"/>
      <c r="M299" s="147" t="s">
        <v>1</v>
      </c>
      <c r="N299" s="148" t="s">
        <v>38</v>
      </c>
      <c r="O299" s="58"/>
      <c r="P299" s="149">
        <f>O299*H299</f>
        <v>0</v>
      </c>
      <c r="Q299" s="149">
        <v>0.42080000000000001</v>
      </c>
      <c r="R299" s="149">
        <f>Q299*H299</f>
        <v>0.84160000000000001</v>
      </c>
      <c r="S299" s="149">
        <v>0</v>
      </c>
      <c r="T299" s="150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51" t="s">
        <v>135</v>
      </c>
      <c r="AT299" s="151" t="s">
        <v>130</v>
      </c>
      <c r="AU299" s="151" t="s">
        <v>83</v>
      </c>
      <c r="AY299" s="17" t="s">
        <v>128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7" t="s">
        <v>78</v>
      </c>
      <c r="BK299" s="152">
        <f>ROUND(I299*H299,2)</f>
        <v>0</v>
      </c>
      <c r="BL299" s="17" t="s">
        <v>135</v>
      </c>
      <c r="BM299" s="151" t="s">
        <v>425</v>
      </c>
    </row>
    <row r="300" spans="1:65" s="2" customFormat="1" ht="19.5">
      <c r="A300" s="32"/>
      <c r="B300" s="33"/>
      <c r="C300" s="32"/>
      <c r="D300" s="153" t="s">
        <v>137</v>
      </c>
      <c r="E300" s="32"/>
      <c r="F300" s="154" t="s">
        <v>424</v>
      </c>
      <c r="G300" s="32"/>
      <c r="H300" s="32"/>
      <c r="I300" s="155"/>
      <c r="J300" s="32"/>
      <c r="K300" s="32"/>
      <c r="L300" s="33"/>
      <c r="M300" s="156"/>
      <c r="N300" s="157"/>
      <c r="O300" s="58"/>
      <c r="P300" s="58"/>
      <c r="Q300" s="58"/>
      <c r="R300" s="58"/>
      <c r="S300" s="58"/>
      <c r="T300" s="59"/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T300" s="17" t="s">
        <v>137</v>
      </c>
      <c r="AU300" s="17" t="s">
        <v>83</v>
      </c>
    </row>
    <row r="301" spans="1:65" s="2" customFormat="1">
      <c r="A301" s="32"/>
      <c r="B301" s="33"/>
      <c r="C301" s="32"/>
      <c r="D301" s="158" t="s">
        <v>139</v>
      </c>
      <c r="E301" s="32"/>
      <c r="F301" s="159" t="s">
        <v>426</v>
      </c>
      <c r="G301" s="32"/>
      <c r="H301" s="32"/>
      <c r="I301" s="155"/>
      <c r="J301" s="32"/>
      <c r="K301" s="32"/>
      <c r="L301" s="33"/>
      <c r="M301" s="156"/>
      <c r="N301" s="157"/>
      <c r="O301" s="58"/>
      <c r="P301" s="58"/>
      <c r="Q301" s="58"/>
      <c r="R301" s="58"/>
      <c r="S301" s="58"/>
      <c r="T301" s="59"/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T301" s="17" t="s">
        <v>139</v>
      </c>
      <c r="AU301" s="17" t="s">
        <v>83</v>
      </c>
    </row>
    <row r="302" spans="1:65" s="13" customFormat="1">
      <c r="B302" s="160"/>
      <c r="D302" s="153" t="s">
        <v>141</v>
      </c>
      <c r="E302" s="161" t="s">
        <v>1</v>
      </c>
      <c r="F302" s="162" t="s">
        <v>427</v>
      </c>
      <c r="H302" s="163">
        <v>2</v>
      </c>
      <c r="I302" s="164"/>
      <c r="L302" s="160"/>
      <c r="M302" s="165"/>
      <c r="N302" s="166"/>
      <c r="O302" s="166"/>
      <c r="P302" s="166"/>
      <c r="Q302" s="166"/>
      <c r="R302" s="166"/>
      <c r="S302" s="166"/>
      <c r="T302" s="167"/>
      <c r="AT302" s="161" t="s">
        <v>141</v>
      </c>
      <c r="AU302" s="161" t="s">
        <v>83</v>
      </c>
      <c r="AV302" s="13" t="s">
        <v>83</v>
      </c>
      <c r="AW302" s="13" t="s">
        <v>30</v>
      </c>
      <c r="AX302" s="13" t="s">
        <v>78</v>
      </c>
      <c r="AY302" s="161" t="s">
        <v>128</v>
      </c>
    </row>
    <row r="303" spans="1:65" s="12" customFormat="1" ht="22.9" customHeight="1">
      <c r="B303" s="126"/>
      <c r="D303" s="127" t="s">
        <v>72</v>
      </c>
      <c r="E303" s="137" t="s">
        <v>194</v>
      </c>
      <c r="F303" s="137" t="s">
        <v>428</v>
      </c>
      <c r="I303" s="129"/>
      <c r="J303" s="138">
        <f>BK303</f>
        <v>0</v>
      </c>
      <c r="L303" s="126"/>
      <c r="M303" s="131"/>
      <c r="N303" s="132"/>
      <c r="O303" s="132"/>
      <c r="P303" s="133">
        <f>SUM(P304:P361)</f>
        <v>0</v>
      </c>
      <c r="Q303" s="132"/>
      <c r="R303" s="133">
        <f>SUM(R304:R361)</f>
        <v>51.2687034</v>
      </c>
      <c r="S303" s="132"/>
      <c r="T303" s="134">
        <f>SUM(T304:T361)</f>
        <v>0.32800000000000001</v>
      </c>
      <c r="AR303" s="127" t="s">
        <v>78</v>
      </c>
      <c r="AT303" s="135" t="s">
        <v>72</v>
      </c>
      <c r="AU303" s="135" t="s">
        <v>78</v>
      </c>
      <c r="AY303" s="127" t="s">
        <v>128</v>
      </c>
      <c r="BK303" s="136">
        <f>SUM(BK304:BK361)</f>
        <v>0</v>
      </c>
    </row>
    <row r="304" spans="1:65" s="2" customFormat="1" ht="24.2" customHeight="1">
      <c r="A304" s="32"/>
      <c r="B304" s="139"/>
      <c r="C304" s="140" t="s">
        <v>429</v>
      </c>
      <c r="D304" s="140" t="s">
        <v>130</v>
      </c>
      <c r="E304" s="141" t="s">
        <v>430</v>
      </c>
      <c r="F304" s="142" t="s">
        <v>431</v>
      </c>
      <c r="G304" s="143" t="s">
        <v>277</v>
      </c>
      <c r="H304" s="144">
        <v>4</v>
      </c>
      <c r="I304" s="145"/>
      <c r="J304" s="146">
        <f>ROUND(I304*H304,2)</f>
        <v>0</v>
      </c>
      <c r="K304" s="142" t="s">
        <v>134</v>
      </c>
      <c r="L304" s="33"/>
      <c r="M304" s="147" t="s">
        <v>1</v>
      </c>
      <c r="N304" s="148" t="s">
        <v>38</v>
      </c>
      <c r="O304" s="58"/>
      <c r="P304" s="149">
        <f>O304*H304</f>
        <v>0</v>
      </c>
      <c r="Q304" s="149">
        <v>0.10940999999999999</v>
      </c>
      <c r="R304" s="149">
        <f>Q304*H304</f>
        <v>0.43763999999999997</v>
      </c>
      <c r="S304" s="149">
        <v>0</v>
      </c>
      <c r="T304" s="150">
        <f>S304*H304</f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51" t="s">
        <v>135</v>
      </c>
      <c r="AT304" s="151" t="s">
        <v>130</v>
      </c>
      <c r="AU304" s="151" t="s">
        <v>83</v>
      </c>
      <c r="AY304" s="17" t="s">
        <v>128</v>
      </c>
      <c r="BE304" s="152">
        <f>IF(N304="základní",J304,0)</f>
        <v>0</v>
      </c>
      <c r="BF304" s="152">
        <f>IF(N304="snížená",J304,0)</f>
        <v>0</v>
      </c>
      <c r="BG304" s="152">
        <f>IF(N304="zákl. přenesená",J304,0)</f>
        <v>0</v>
      </c>
      <c r="BH304" s="152">
        <f>IF(N304="sníž. přenesená",J304,0)</f>
        <v>0</v>
      </c>
      <c r="BI304" s="152">
        <f>IF(N304="nulová",J304,0)</f>
        <v>0</v>
      </c>
      <c r="BJ304" s="17" t="s">
        <v>78</v>
      </c>
      <c r="BK304" s="152">
        <f>ROUND(I304*H304,2)</f>
        <v>0</v>
      </c>
      <c r="BL304" s="17" t="s">
        <v>135</v>
      </c>
      <c r="BM304" s="151" t="s">
        <v>432</v>
      </c>
    </row>
    <row r="305" spans="1:65" s="2" customFormat="1" ht="19.5">
      <c r="A305" s="32"/>
      <c r="B305" s="33"/>
      <c r="C305" s="32"/>
      <c r="D305" s="153" t="s">
        <v>137</v>
      </c>
      <c r="E305" s="32"/>
      <c r="F305" s="154" t="s">
        <v>433</v>
      </c>
      <c r="G305" s="32"/>
      <c r="H305" s="32"/>
      <c r="I305" s="155"/>
      <c r="J305" s="32"/>
      <c r="K305" s="32"/>
      <c r="L305" s="33"/>
      <c r="M305" s="156"/>
      <c r="N305" s="157"/>
      <c r="O305" s="58"/>
      <c r="P305" s="58"/>
      <c r="Q305" s="58"/>
      <c r="R305" s="58"/>
      <c r="S305" s="58"/>
      <c r="T305" s="59"/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T305" s="17" t="s">
        <v>137</v>
      </c>
      <c r="AU305" s="17" t="s">
        <v>83</v>
      </c>
    </row>
    <row r="306" spans="1:65" s="2" customFormat="1">
      <c r="A306" s="32"/>
      <c r="B306" s="33"/>
      <c r="C306" s="32"/>
      <c r="D306" s="158" t="s">
        <v>139</v>
      </c>
      <c r="E306" s="32"/>
      <c r="F306" s="159" t="s">
        <v>434</v>
      </c>
      <c r="G306" s="32"/>
      <c r="H306" s="32"/>
      <c r="I306" s="155"/>
      <c r="J306" s="32"/>
      <c r="K306" s="32"/>
      <c r="L306" s="33"/>
      <c r="M306" s="156"/>
      <c r="N306" s="157"/>
      <c r="O306" s="58"/>
      <c r="P306" s="58"/>
      <c r="Q306" s="58"/>
      <c r="R306" s="58"/>
      <c r="S306" s="58"/>
      <c r="T306" s="59"/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T306" s="17" t="s">
        <v>139</v>
      </c>
      <c r="AU306" s="17" t="s">
        <v>83</v>
      </c>
    </row>
    <row r="307" spans="1:65" s="13" customFormat="1">
      <c r="B307" s="160"/>
      <c r="D307" s="153" t="s">
        <v>141</v>
      </c>
      <c r="E307" s="161" t="s">
        <v>1</v>
      </c>
      <c r="F307" s="162" t="s">
        <v>435</v>
      </c>
      <c r="H307" s="163">
        <v>4</v>
      </c>
      <c r="I307" s="164"/>
      <c r="L307" s="160"/>
      <c r="M307" s="165"/>
      <c r="N307" s="166"/>
      <c r="O307" s="166"/>
      <c r="P307" s="166"/>
      <c r="Q307" s="166"/>
      <c r="R307" s="166"/>
      <c r="S307" s="166"/>
      <c r="T307" s="167"/>
      <c r="AT307" s="161" t="s">
        <v>141</v>
      </c>
      <c r="AU307" s="161" t="s">
        <v>83</v>
      </c>
      <c r="AV307" s="13" t="s">
        <v>83</v>
      </c>
      <c r="AW307" s="13" t="s">
        <v>30</v>
      </c>
      <c r="AX307" s="13" t="s">
        <v>78</v>
      </c>
      <c r="AY307" s="161" t="s">
        <v>128</v>
      </c>
    </row>
    <row r="308" spans="1:65" s="2" customFormat="1" ht="24.2" customHeight="1">
      <c r="A308" s="32"/>
      <c r="B308" s="139"/>
      <c r="C308" s="140" t="s">
        <v>436</v>
      </c>
      <c r="D308" s="140" t="s">
        <v>130</v>
      </c>
      <c r="E308" s="141" t="s">
        <v>437</v>
      </c>
      <c r="F308" s="142" t="s">
        <v>438</v>
      </c>
      <c r="G308" s="143" t="s">
        <v>165</v>
      </c>
      <c r="H308" s="144">
        <v>17.5</v>
      </c>
      <c r="I308" s="145"/>
      <c r="J308" s="146">
        <f>ROUND(I308*H308,2)</f>
        <v>0</v>
      </c>
      <c r="K308" s="142" t="s">
        <v>134</v>
      </c>
      <c r="L308" s="33"/>
      <c r="M308" s="147" t="s">
        <v>1</v>
      </c>
      <c r="N308" s="148" t="s">
        <v>38</v>
      </c>
      <c r="O308" s="58"/>
      <c r="P308" s="149">
        <f>O308*H308</f>
        <v>0</v>
      </c>
      <c r="Q308" s="149">
        <v>7.1900000000000006E-2</v>
      </c>
      <c r="R308" s="149">
        <f>Q308*H308</f>
        <v>1.2582500000000001</v>
      </c>
      <c r="S308" s="149">
        <v>0</v>
      </c>
      <c r="T308" s="150">
        <f>S308*H308</f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51" t="s">
        <v>135</v>
      </c>
      <c r="AT308" s="151" t="s">
        <v>130</v>
      </c>
      <c r="AU308" s="151" t="s">
        <v>83</v>
      </c>
      <c r="AY308" s="17" t="s">
        <v>128</v>
      </c>
      <c r="BE308" s="152">
        <f>IF(N308="základní",J308,0)</f>
        <v>0</v>
      </c>
      <c r="BF308" s="152">
        <f>IF(N308="snížená",J308,0)</f>
        <v>0</v>
      </c>
      <c r="BG308" s="152">
        <f>IF(N308="zákl. přenesená",J308,0)</f>
        <v>0</v>
      </c>
      <c r="BH308" s="152">
        <f>IF(N308="sníž. přenesená",J308,0)</f>
        <v>0</v>
      </c>
      <c r="BI308" s="152">
        <f>IF(N308="nulová",J308,0)</f>
        <v>0</v>
      </c>
      <c r="BJ308" s="17" t="s">
        <v>78</v>
      </c>
      <c r="BK308" s="152">
        <f>ROUND(I308*H308,2)</f>
        <v>0</v>
      </c>
      <c r="BL308" s="17" t="s">
        <v>135</v>
      </c>
      <c r="BM308" s="151" t="s">
        <v>439</v>
      </c>
    </row>
    <row r="309" spans="1:65" s="2" customFormat="1" ht="39">
      <c r="A309" s="32"/>
      <c r="B309" s="33"/>
      <c r="C309" s="32"/>
      <c r="D309" s="153" t="s">
        <v>137</v>
      </c>
      <c r="E309" s="32"/>
      <c r="F309" s="154" t="s">
        <v>440</v>
      </c>
      <c r="G309" s="32"/>
      <c r="H309" s="32"/>
      <c r="I309" s="155"/>
      <c r="J309" s="32"/>
      <c r="K309" s="32"/>
      <c r="L309" s="33"/>
      <c r="M309" s="156"/>
      <c r="N309" s="157"/>
      <c r="O309" s="58"/>
      <c r="P309" s="58"/>
      <c r="Q309" s="58"/>
      <c r="R309" s="58"/>
      <c r="S309" s="58"/>
      <c r="T309" s="59"/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T309" s="17" t="s">
        <v>137</v>
      </c>
      <c r="AU309" s="17" t="s">
        <v>83</v>
      </c>
    </row>
    <row r="310" spans="1:65" s="2" customFormat="1">
      <c r="A310" s="32"/>
      <c r="B310" s="33"/>
      <c r="C310" s="32"/>
      <c r="D310" s="158" t="s">
        <v>139</v>
      </c>
      <c r="E310" s="32"/>
      <c r="F310" s="159" t="s">
        <v>441</v>
      </c>
      <c r="G310" s="32"/>
      <c r="H310" s="32"/>
      <c r="I310" s="155"/>
      <c r="J310" s="32"/>
      <c r="K310" s="32"/>
      <c r="L310" s="33"/>
      <c r="M310" s="156"/>
      <c r="N310" s="157"/>
      <c r="O310" s="58"/>
      <c r="P310" s="58"/>
      <c r="Q310" s="58"/>
      <c r="R310" s="58"/>
      <c r="S310" s="58"/>
      <c r="T310" s="59"/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T310" s="17" t="s">
        <v>139</v>
      </c>
      <c r="AU310" s="17" t="s">
        <v>83</v>
      </c>
    </row>
    <row r="311" spans="1:65" s="13" customFormat="1" ht="22.5">
      <c r="B311" s="160"/>
      <c r="D311" s="153" t="s">
        <v>141</v>
      </c>
      <c r="E311" s="161" t="s">
        <v>1</v>
      </c>
      <c r="F311" s="162" t="s">
        <v>442</v>
      </c>
      <c r="H311" s="163">
        <v>17.5</v>
      </c>
      <c r="I311" s="164"/>
      <c r="L311" s="160"/>
      <c r="M311" s="165"/>
      <c r="N311" s="166"/>
      <c r="O311" s="166"/>
      <c r="P311" s="166"/>
      <c r="Q311" s="166"/>
      <c r="R311" s="166"/>
      <c r="S311" s="166"/>
      <c r="T311" s="167"/>
      <c r="AT311" s="161" t="s">
        <v>141</v>
      </c>
      <c r="AU311" s="161" t="s">
        <v>83</v>
      </c>
      <c r="AV311" s="13" t="s">
        <v>83</v>
      </c>
      <c r="AW311" s="13" t="s">
        <v>30</v>
      </c>
      <c r="AX311" s="13" t="s">
        <v>78</v>
      </c>
      <c r="AY311" s="161" t="s">
        <v>128</v>
      </c>
    </row>
    <row r="312" spans="1:65" s="2" customFormat="1" ht="24.2" customHeight="1">
      <c r="A312" s="32"/>
      <c r="B312" s="139"/>
      <c r="C312" s="140" t="s">
        <v>443</v>
      </c>
      <c r="D312" s="140" t="s">
        <v>130</v>
      </c>
      <c r="E312" s="141" t="s">
        <v>444</v>
      </c>
      <c r="F312" s="142" t="s">
        <v>445</v>
      </c>
      <c r="G312" s="143" t="s">
        <v>165</v>
      </c>
      <c r="H312" s="144">
        <v>17.5</v>
      </c>
      <c r="I312" s="145"/>
      <c r="J312" s="146">
        <f>ROUND(I312*H312,2)</f>
        <v>0</v>
      </c>
      <c r="K312" s="142" t="s">
        <v>134</v>
      </c>
      <c r="L312" s="33"/>
      <c r="M312" s="147" t="s">
        <v>1</v>
      </c>
      <c r="N312" s="148" t="s">
        <v>38</v>
      </c>
      <c r="O312" s="58"/>
      <c r="P312" s="149">
        <f>O312*H312</f>
        <v>0</v>
      </c>
      <c r="Q312" s="149">
        <v>8.9779999999999999E-2</v>
      </c>
      <c r="R312" s="149">
        <f>Q312*H312</f>
        <v>1.57115</v>
      </c>
      <c r="S312" s="149">
        <v>0</v>
      </c>
      <c r="T312" s="150">
        <f>S312*H312</f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51" t="s">
        <v>135</v>
      </c>
      <c r="AT312" s="151" t="s">
        <v>130</v>
      </c>
      <c r="AU312" s="151" t="s">
        <v>83</v>
      </c>
      <c r="AY312" s="17" t="s">
        <v>128</v>
      </c>
      <c r="BE312" s="152">
        <f>IF(N312="základní",J312,0)</f>
        <v>0</v>
      </c>
      <c r="BF312" s="152">
        <f>IF(N312="snížená",J312,0)</f>
        <v>0</v>
      </c>
      <c r="BG312" s="152">
        <f>IF(N312="zákl. přenesená",J312,0)</f>
        <v>0</v>
      </c>
      <c r="BH312" s="152">
        <f>IF(N312="sníž. přenesená",J312,0)</f>
        <v>0</v>
      </c>
      <c r="BI312" s="152">
        <f>IF(N312="nulová",J312,0)</f>
        <v>0</v>
      </c>
      <c r="BJ312" s="17" t="s">
        <v>78</v>
      </c>
      <c r="BK312" s="152">
        <f>ROUND(I312*H312,2)</f>
        <v>0</v>
      </c>
      <c r="BL312" s="17" t="s">
        <v>135</v>
      </c>
      <c r="BM312" s="151" t="s">
        <v>446</v>
      </c>
    </row>
    <row r="313" spans="1:65" s="2" customFormat="1" ht="39">
      <c r="A313" s="32"/>
      <c r="B313" s="33"/>
      <c r="C313" s="32"/>
      <c r="D313" s="153" t="s">
        <v>137</v>
      </c>
      <c r="E313" s="32"/>
      <c r="F313" s="154" t="s">
        <v>447</v>
      </c>
      <c r="G313" s="32"/>
      <c r="H313" s="32"/>
      <c r="I313" s="155"/>
      <c r="J313" s="32"/>
      <c r="K313" s="32"/>
      <c r="L313" s="33"/>
      <c r="M313" s="156"/>
      <c r="N313" s="157"/>
      <c r="O313" s="58"/>
      <c r="P313" s="58"/>
      <c r="Q313" s="58"/>
      <c r="R313" s="58"/>
      <c r="S313" s="58"/>
      <c r="T313" s="59"/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T313" s="17" t="s">
        <v>137</v>
      </c>
      <c r="AU313" s="17" t="s">
        <v>83</v>
      </c>
    </row>
    <row r="314" spans="1:65" s="2" customFormat="1">
      <c r="A314" s="32"/>
      <c r="B314" s="33"/>
      <c r="C314" s="32"/>
      <c r="D314" s="158" t="s">
        <v>139</v>
      </c>
      <c r="E314" s="32"/>
      <c r="F314" s="159" t="s">
        <v>448</v>
      </c>
      <c r="G314" s="32"/>
      <c r="H314" s="32"/>
      <c r="I314" s="155"/>
      <c r="J314" s="32"/>
      <c r="K314" s="32"/>
      <c r="L314" s="33"/>
      <c r="M314" s="156"/>
      <c r="N314" s="157"/>
      <c r="O314" s="58"/>
      <c r="P314" s="58"/>
      <c r="Q314" s="58"/>
      <c r="R314" s="58"/>
      <c r="S314" s="58"/>
      <c r="T314" s="59"/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T314" s="17" t="s">
        <v>139</v>
      </c>
      <c r="AU314" s="17" t="s">
        <v>83</v>
      </c>
    </row>
    <row r="315" spans="1:65" s="13" customFormat="1" ht="22.5">
      <c r="B315" s="160"/>
      <c r="D315" s="153" t="s">
        <v>141</v>
      </c>
      <c r="E315" s="161" t="s">
        <v>1</v>
      </c>
      <c r="F315" s="162" t="s">
        <v>449</v>
      </c>
      <c r="H315" s="163">
        <v>17.5</v>
      </c>
      <c r="I315" s="164"/>
      <c r="L315" s="160"/>
      <c r="M315" s="165"/>
      <c r="N315" s="166"/>
      <c r="O315" s="166"/>
      <c r="P315" s="166"/>
      <c r="Q315" s="166"/>
      <c r="R315" s="166"/>
      <c r="S315" s="166"/>
      <c r="T315" s="167"/>
      <c r="AT315" s="161" t="s">
        <v>141</v>
      </c>
      <c r="AU315" s="161" t="s">
        <v>83</v>
      </c>
      <c r="AV315" s="13" t="s">
        <v>83</v>
      </c>
      <c r="AW315" s="13" t="s">
        <v>30</v>
      </c>
      <c r="AX315" s="13" t="s">
        <v>78</v>
      </c>
      <c r="AY315" s="161" t="s">
        <v>128</v>
      </c>
    </row>
    <row r="316" spans="1:65" s="2" customFormat="1" ht="33" customHeight="1">
      <c r="A316" s="32"/>
      <c r="B316" s="139"/>
      <c r="C316" s="140" t="s">
        <v>450</v>
      </c>
      <c r="D316" s="140" t="s">
        <v>130</v>
      </c>
      <c r="E316" s="141" t="s">
        <v>451</v>
      </c>
      <c r="F316" s="142" t="s">
        <v>452</v>
      </c>
      <c r="G316" s="143" t="s">
        <v>165</v>
      </c>
      <c r="H316" s="144">
        <v>81.5</v>
      </c>
      <c r="I316" s="145"/>
      <c r="J316" s="146">
        <f>ROUND(I316*H316,2)</f>
        <v>0</v>
      </c>
      <c r="K316" s="142" t="s">
        <v>134</v>
      </c>
      <c r="L316" s="33"/>
      <c r="M316" s="147" t="s">
        <v>1</v>
      </c>
      <c r="N316" s="148" t="s">
        <v>38</v>
      </c>
      <c r="O316" s="58"/>
      <c r="P316" s="149">
        <f>O316*H316</f>
        <v>0</v>
      </c>
      <c r="Q316" s="149">
        <v>0.15540000000000001</v>
      </c>
      <c r="R316" s="149">
        <f>Q316*H316</f>
        <v>12.665100000000001</v>
      </c>
      <c r="S316" s="149">
        <v>0</v>
      </c>
      <c r="T316" s="150">
        <f>S316*H316</f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51" t="s">
        <v>135</v>
      </c>
      <c r="AT316" s="151" t="s">
        <v>130</v>
      </c>
      <c r="AU316" s="151" t="s">
        <v>83</v>
      </c>
      <c r="AY316" s="17" t="s">
        <v>128</v>
      </c>
      <c r="BE316" s="152">
        <f>IF(N316="základní",J316,0)</f>
        <v>0</v>
      </c>
      <c r="BF316" s="152">
        <f>IF(N316="snížená",J316,0)</f>
        <v>0</v>
      </c>
      <c r="BG316" s="152">
        <f>IF(N316="zákl. přenesená",J316,0)</f>
        <v>0</v>
      </c>
      <c r="BH316" s="152">
        <f>IF(N316="sníž. přenesená",J316,0)</f>
        <v>0</v>
      </c>
      <c r="BI316" s="152">
        <f>IF(N316="nulová",J316,0)</f>
        <v>0</v>
      </c>
      <c r="BJ316" s="17" t="s">
        <v>78</v>
      </c>
      <c r="BK316" s="152">
        <f>ROUND(I316*H316,2)</f>
        <v>0</v>
      </c>
      <c r="BL316" s="17" t="s">
        <v>135</v>
      </c>
      <c r="BM316" s="151" t="s">
        <v>453</v>
      </c>
    </row>
    <row r="317" spans="1:65" s="2" customFormat="1" ht="29.25">
      <c r="A317" s="32"/>
      <c r="B317" s="33"/>
      <c r="C317" s="32"/>
      <c r="D317" s="153" t="s">
        <v>137</v>
      </c>
      <c r="E317" s="32"/>
      <c r="F317" s="154" t="s">
        <v>454</v>
      </c>
      <c r="G317" s="32"/>
      <c r="H317" s="32"/>
      <c r="I317" s="155"/>
      <c r="J317" s="32"/>
      <c r="K317" s="32"/>
      <c r="L317" s="33"/>
      <c r="M317" s="156"/>
      <c r="N317" s="157"/>
      <c r="O317" s="58"/>
      <c r="P317" s="58"/>
      <c r="Q317" s="58"/>
      <c r="R317" s="58"/>
      <c r="S317" s="58"/>
      <c r="T317" s="59"/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T317" s="17" t="s">
        <v>137</v>
      </c>
      <c r="AU317" s="17" t="s">
        <v>83</v>
      </c>
    </row>
    <row r="318" spans="1:65" s="2" customFormat="1">
      <c r="A318" s="32"/>
      <c r="B318" s="33"/>
      <c r="C318" s="32"/>
      <c r="D318" s="158" t="s">
        <v>139</v>
      </c>
      <c r="E318" s="32"/>
      <c r="F318" s="159" t="s">
        <v>455</v>
      </c>
      <c r="G318" s="32"/>
      <c r="H318" s="32"/>
      <c r="I318" s="155"/>
      <c r="J318" s="32"/>
      <c r="K318" s="32"/>
      <c r="L318" s="33"/>
      <c r="M318" s="156"/>
      <c r="N318" s="157"/>
      <c r="O318" s="58"/>
      <c r="P318" s="58"/>
      <c r="Q318" s="58"/>
      <c r="R318" s="58"/>
      <c r="S318" s="58"/>
      <c r="T318" s="59"/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T318" s="17" t="s">
        <v>139</v>
      </c>
      <c r="AU318" s="17" t="s">
        <v>83</v>
      </c>
    </row>
    <row r="319" spans="1:65" s="13" customFormat="1">
      <c r="B319" s="160"/>
      <c r="D319" s="153" t="s">
        <v>141</v>
      </c>
      <c r="E319" s="161" t="s">
        <v>1</v>
      </c>
      <c r="F319" s="162" t="s">
        <v>456</v>
      </c>
      <c r="H319" s="163">
        <v>67</v>
      </c>
      <c r="I319" s="164"/>
      <c r="L319" s="160"/>
      <c r="M319" s="165"/>
      <c r="N319" s="166"/>
      <c r="O319" s="166"/>
      <c r="P319" s="166"/>
      <c r="Q319" s="166"/>
      <c r="R319" s="166"/>
      <c r="S319" s="166"/>
      <c r="T319" s="167"/>
      <c r="AT319" s="161" t="s">
        <v>141</v>
      </c>
      <c r="AU319" s="161" t="s">
        <v>83</v>
      </c>
      <c r="AV319" s="13" t="s">
        <v>83</v>
      </c>
      <c r="AW319" s="13" t="s">
        <v>30</v>
      </c>
      <c r="AX319" s="13" t="s">
        <v>73</v>
      </c>
      <c r="AY319" s="161" t="s">
        <v>128</v>
      </c>
    </row>
    <row r="320" spans="1:65" s="13" customFormat="1">
      <c r="B320" s="160"/>
      <c r="D320" s="153" t="s">
        <v>141</v>
      </c>
      <c r="E320" s="161" t="s">
        <v>1</v>
      </c>
      <c r="F320" s="162" t="s">
        <v>457</v>
      </c>
      <c r="H320" s="163">
        <v>8.5</v>
      </c>
      <c r="I320" s="164"/>
      <c r="L320" s="160"/>
      <c r="M320" s="165"/>
      <c r="N320" s="166"/>
      <c r="O320" s="166"/>
      <c r="P320" s="166"/>
      <c r="Q320" s="166"/>
      <c r="R320" s="166"/>
      <c r="S320" s="166"/>
      <c r="T320" s="167"/>
      <c r="AT320" s="161" t="s">
        <v>141</v>
      </c>
      <c r="AU320" s="161" t="s">
        <v>83</v>
      </c>
      <c r="AV320" s="13" t="s">
        <v>83</v>
      </c>
      <c r="AW320" s="13" t="s">
        <v>30</v>
      </c>
      <c r="AX320" s="13" t="s">
        <v>73</v>
      </c>
      <c r="AY320" s="161" t="s">
        <v>128</v>
      </c>
    </row>
    <row r="321" spans="1:65" s="13" customFormat="1">
      <c r="B321" s="160"/>
      <c r="D321" s="153" t="s">
        <v>141</v>
      </c>
      <c r="E321" s="161" t="s">
        <v>1</v>
      </c>
      <c r="F321" s="162" t="s">
        <v>458</v>
      </c>
      <c r="H321" s="163">
        <v>6</v>
      </c>
      <c r="I321" s="164"/>
      <c r="L321" s="160"/>
      <c r="M321" s="165"/>
      <c r="N321" s="166"/>
      <c r="O321" s="166"/>
      <c r="P321" s="166"/>
      <c r="Q321" s="166"/>
      <c r="R321" s="166"/>
      <c r="S321" s="166"/>
      <c r="T321" s="167"/>
      <c r="AT321" s="161" t="s">
        <v>141</v>
      </c>
      <c r="AU321" s="161" t="s">
        <v>83</v>
      </c>
      <c r="AV321" s="13" t="s">
        <v>83</v>
      </c>
      <c r="AW321" s="13" t="s">
        <v>30</v>
      </c>
      <c r="AX321" s="13" t="s">
        <v>73</v>
      </c>
      <c r="AY321" s="161" t="s">
        <v>128</v>
      </c>
    </row>
    <row r="322" spans="1:65" s="14" customFormat="1">
      <c r="B322" s="168"/>
      <c r="D322" s="153" t="s">
        <v>141</v>
      </c>
      <c r="E322" s="169" t="s">
        <v>1</v>
      </c>
      <c r="F322" s="170" t="s">
        <v>171</v>
      </c>
      <c r="H322" s="171">
        <v>81.5</v>
      </c>
      <c r="I322" s="172"/>
      <c r="L322" s="168"/>
      <c r="M322" s="173"/>
      <c r="N322" s="174"/>
      <c r="O322" s="174"/>
      <c r="P322" s="174"/>
      <c r="Q322" s="174"/>
      <c r="R322" s="174"/>
      <c r="S322" s="174"/>
      <c r="T322" s="175"/>
      <c r="AT322" s="169" t="s">
        <v>141</v>
      </c>
      <c r="AU322" s="169" t="s">
        <v>83</v>
      </c>
      <c r="AV322" s="14" t="s">
        <v>135</v>
      </c>
      <c r="AW322" s="14" t="s">
        <v>30</v>
      </c>
      <c r="AX322" s="14" t="s">
        <v>78</v>
      </c>
      <c r="AY322" s="169" t="s">
        <v>128</v>
      </c>
    </row>
    <row r="323" spans="1:65" s="2" customFormat="1" ht="16.5" customHeight="1">
      <c r="A323" s="32"/>
      <c r="B323" s="139"/>
      <c r="C323" s="183" t="s">
        <v>459</v>
      </c>
      <c r="D323" s="183" t="s">
        <v>233</v>
      </c>
      <c r="E323" s="184" t="s">
        <v>460</v>
      </c>
      <c r="F323" s="185" t="s">
        <v>461</v>
      </c>
      <c r="G323" s="186" t="s">
        <v>165</v>
      </c>
      <c r="H323" s="187">
        <v>68.34</v>
      </c>
      <c r="I323" s="188"/>
      <c r="J323" s="189">
        <f>ROUND(I323*H323,2)</f>
        <v>0</v>
      </c>
      <c r="K323" s="185" t="s">
        <v>134</v>
      </c>
      <c r="L323" s="190"/>
      <c r="M323" s="191" t="s">
        <v>1</v>
      </c>
      <c r="N323" s="192" t="s">
        <v>38</v>
      </c>
      <c r="O323" s="58"/>
      <c r="P323" s="149">
        <f>O323*H323</f>
        <v>0</v>
      </c>
      <c r="Q323" s="149">
        <v>0.08</v>
      </c>
      <c r="R323" s="149">
        <f>Q323*H323</f>
        <v>5.4672000000000001</v>
      </c>
      <c r="S323" s="149">
        <v>0</v>
      </c>
      <c r="T323" s="150">
        <f>S323*H323</f>
        <v>0</v>
      </c>
      <c r="U323" s="32"/>
      <c r="V323" s="32"/>
      <c r="W323" s="32"/>
      <c r="X323" s="32"/>
      <c r="Y323" s="32"/>
      <c r="Z323" s="32"/>
      <c r="AA323" s="32"/>
      <c r="AB323" s="32"/>
      <c r="AC323" s="32"/>
      <c r="AD323" s="32"/>
      <c r="AE323" s="32"/>
      <c r="AR323" s="151" t="s">
        <v>187</v>
      </c>
      <c r="AT323" s="151" t="s">
        <v>233</v>
      </c>
      <c r="AU323" s="151" t="s">
        <v>83</v>
      </c>
      <c r="AY323" s="17" t="s">
        <v>128</v>
      </c>
      <c r="BE323" s="152">
        <f>IF(N323="základní",J323,0)</f>
        <v>0</v>
      </c>
      <c r="BF323" s="152">
        <f>IF(N323="snížená",J323,0)</f>
        <v>0</v>
      </c>
      <c r="BG323" s="152">
        <f>IF(N323="zákl. přenesená",J323,0)</f>
        <v>0</v>
      </c>
      <c r="BH323" s="152">
        <f>IF(N323="sníž. přenesená",J323,0)</f>
        <v>0</v>
      </c>
      <c r="BI323" s="152">
        <f>IF(N323="nulová",J323,0)</f>
        <v>0</v>
      </c>
      <c r="BJ323" s="17" t="s">
        <v>78</v>
      </c>
      <c r="BK323" s="152">
        <f>ROUND(I323*H323,2)</f>
        <v>0</v>
      </c>
      <c r="BL323" s="17" t="s">
        <v>135</v>
      </c>
      <c r="BM323" s="151" t="s">
        <v>462</v>
      </c>
    </row>
    <row r="324" spans="1:65" s="2" customFormat="1">
      <c r="A324" s="32"/>
      <c r="B324" s="33"/>
      <c r="C324" s="32"/>
      <c r="D324" s="153" t="s">
        <v>137</v>
      </c>
      <c r="E324" s="32"/>
      <c r="F324" s="154" t="s">
        <v>461</v>
      </c>
      <c r="G324" s="32"/>
      <c r="H324" s="32"/>
      <c r="I324" s="155"/>
      <c r="J324" s="32"/>
      <c r="K324" s="32"/>
      <c r="L324" s="33"/>
      <c r="M324" s="156"/>
      <c r="N324" s="157"/>
      <c r="O324" s="58"/>
      <c r="P324" s="58"/>
      <c r="Q324" s="58"/>
      <c r="R324" s="58"/>
      <c r="S324" s="58"/>
      <c r="T324" s="59"/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T324" s="17" t="s">
        <v>137</v>
      </c>
      <c r="AU324" s="17" t="s">
        <v>83</v>
      </c>
    </row>
    <row r="325" spans="1:65" s="13" customFormat="1">
      <c r="B325" s="160"/>
      <c r="D325" s="153" t="s">
        <v>141</v>
      </c>
      <c r="F325" s="162" t="s">
        <v>463</v>
      </c>
      <c r="H325" s="163">
        <v>68.34</v>
      </c>
      <c r="I325" s="164"/>
      <c r="L325" s="160"/>
      <c r="M325" s="165"/>
      <c r="N325" s="166"/>
      <c r="O325" s="166"/>
      <c r="P325" s="166"/>
      <c r="Q325" s="166"/>
      <c r="R325" s="166"/>
      <c r="S325" s="166"/>
      <c r="T325" s="167"/>
      <c r="AT325" s="161" t="s">
        <v>141</v>
      </c>
      <c r="AU325" s="161" t="s">
        <v>83</v>
      </c>
      <c r="AV325" s="13" t="s">
        <v>83</v>
      </c>
      <c r="AW325" s="13" t="s">
        <v>3</v>
      </c>
      <c r="AX325" s="13" t="s">
        <v>78</v>
      </c>
      <c r="AY325" s="161" t="s">
        <v>128</v>
      </c>
    </row>
    <row r="326" spans="1:65" s="2" customFormat="1" ht="24.2" customHeight="1">
      <c r="A326" s="32"/>
      <c r="B326" s="139"/>
      <c r="C326" s="183" t="s">
        <v>464</v>
      </c>
      <c r="D326" s="183" t="s">
        <v>233</v>
      </c>
      <c r="E326" s="184" t="s">
        <v>465</v>
      </c>
      <c r="F326" s="185" t="s">
        <v>466</v>
      </c>
      <c r="G326" s="186" t="s">
        <v>165</v>
      </c>
      <c r="H326" s="187">
        <v>8.67</v>
      </c>
      <c r="I326" s="188"/>
      <c r="J326" s="189">
        <f>ROUND(I326*H326,2)</f>
        <v>0</v>
      </c>
      <c r="K326" s="185" t="s">
        <v>134</v>
      </c>
      <c r="L326" s="190"/>
      <c r="M326" s="191" t="s">
        <v>1</v>
      </c>
      <c r="N326" s="192" t="s">
        <v>38</v>
      </c>
      <c r="O326" s="58"/>
      <c r="P326" s="149">
        <f>O326*H326</f>
        <v>0</v>
      </c>
      <c r="Q326" s="149">
        <v>4.8300000000000003E-2</v>
      </c>
      <c r="R326" s="149">
        <f>Q326*H326</f>
        <v>0.41876099999999999</v>
      </c>
      <c r="S326" s="149">
        <v>0</v>
      </c>
      <c r="T326" s="150">
        <f>S326*H326</f>
        <v>0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51" t="s">
        <v>187</v>
      </c>
      <c r="AT326" s="151" t="s">
        <v>233</v>
      </c>
      <c r="AU326" s="151" t="s">
        <v>83</v>
      </c>
      <c r="AY326" s="17" t="s">
        <v>128</v>
      </c>
      <c r="BE326" s="152">
        <f>IF(N326="základní",J326,0)</f>
        <v>0</v>
      </c>
      <c r="BF326" s="152">
        <f>IF(N326="snížená",J326,0)</f>
        <v>0</v>
      </c>
      <c r="BG326" s="152">
        <f>IF(N326="zákl. přenesená",J326,0)</f>
        <v>0</v>
      </c>
      <c r="BH326" s="152">
        <f>IF(N326="sníž. přenesená",J326,0)</f>
        <v>0</v>
      </c>
      <c r="BI326" s="152">
        <f>IF(N326="nulová",J326,0)</f>
        <v>0</v>
      </c>
      <c r="BJ326" s="17" t="s">
        <v>78</v>
      </c>
      <c r="BK326" s="152">
        <f>ROUND(I326*H326,2)</f>
        <v>0</v>
      </c>
      <c r="BL326" s="17" t="s">
        <v>135</v>
      </c>
      <c r="BM326" s="151" t="s">
        <v>467</v>
      </c>
    </row>
    <row r="327" spans="1:65" s="2" customFormat="1">
      <c r="A327" s="32"/>
      <c r="B327" s="33"/>
      <c r="C327" s="32"/>
      <c r="D327" s="153" t="s">
        <v>137</v>
      </c>
      <c r="E327" s="32"/>
      <c r="F327" s="154" t="s">
        <v>466</v>
      </c>
      <c r="G327" s="32"/>
      <c r="H327" s="32"/>
      <c r="I327" s="155"/>
      <c r="J327" s="32"/>
      <c r="K327" s="32"/>
      <c r="L327" s="33"/>
      <c r="M327" s="156"/>
      <c r="N327" s="157"/>
      <c r="O327" s="58"/>
      <c r="P327" s="58"/>
      <c r="Q327" s="58"/>
      <c r="R327" s="58"/>
      <c r="S327" s="58"/>
      <c r="T327" s="59"/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T327" s="17" t="s">
        <v>137</v>
      </c>
      <c r="AU327" s="17" t="s">
        <v>83</v>
      </c>
    </row>
    <row r="328" spans="1:65" s="13" customFormat="1">
      <c r="B328" s="160"/>
      <c r="D328" s="153" t="s">
        <v>141</v>
      </c>
      <c r="F328" s="162" t="s">
        <v>468</v>
      </c>
      <c r="H328" s="163">
        <v>8.67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141</v>
      </c>
      <c r="AU328" s="161" t="s">
        <v>83</v>
      </c>
      <c r="AV328" s="13" t="s">
        <v>83</v>
      </c>
      <c r="AW328" s="13" t="s">
        <v>3</v>
      </c>
      <c r="AX328" s="13" t="s">
        <v>78</v>
      </c>
      <c r="AY328" s="161" t="s">
        <v>128</v>
      </c>
    </row>
    <row r="329" spans="1:65" s="2" customFormat="1" ht="24.2" customHeight="1">
      <c r="A329" s="32"/>
      <c r="B329" s="139"/>
      <c r="C329" s="183" t="s">
        <v>469</v>
      </c>
      <c r="D329" s="183" t="s">
        <v>233</v>
      </c>
      <c r="E329" s="184" t="s">
        <v>470</v>
      </c>
      <c r="F329" s="185" t="s">
        <v>471</v>
      </c>
      <c r="G329" s="186" t="s">
        <v>165</v>
      </c>
      <c r="H329" s="187">
        <v>6.12</v>
      </c>
      <c r="I329" s="188"/>
      <c r="J329" s="189">
        <f>ROUND(I329*H329,2)</f>
        <v>0</v>
      </c>
      <c r="K329" s="185" t="s">
        <v>134</v>
      </c>
      <c r="L329" s="190"/>
      <c r="M329" s="191" t="s">
        <v>1</v>
      </c>
      <c r="N329" s="192" t="s">
        <v>38</v>
      </c>
      <c r="O329" s="58"/>
      <c r="P329" s="149">
        <f>O329*H329</f>
        <v>0</v>
      </c>
      <c r="Q329" s="149">
        <v>6.5670000000000006E-2</v>
      </c>
      <c r="R329" s="149">
        <f>Q329*H329</f>
        <v>0.40190040000000005</v>
      </c>
      <c r="S329" s="149">
        <v>0</v>
      </c>
      <c r="T329" s="150">
        <f>S329*H329</f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51" t="s">
        <v>187</v>
      </c>
      <c r="AT329" s="151" t="s">
        <v>233</v>
      </c>
      <c r="AU329" s="151" t="s">
        <v>83</v>
      </c>
      <c r="AY329" s="17" t="s">
        <v>128</v>
      </c>
      <c r="BE329" s="152">
        <f>IF(N329="základní",J329,0)</f>
        <v>0</v>
      </c>
      <c r="BF329" s="152">
        <f>IF(N329="snížená",J329,0)</f>
        <v>0</v>
      </c>
      <c r="BG329" s="152">
        <f>IF(N329="zákl. přenesená",J329,0)</f>
        <v>0</v>
      </c>
      <c r="BH329" s="152">
        <f>IF(N329="sníž. přenesená",J329,0)</f>
        <v>0</v>
      </c>
      <c r="BI329" s="152">
        <f>IF(N329="nulová",J329,0)</f>
        <v>0</v>
      </c>
      <c r="BJ329" s="17" t="s">
        <v>78</v>
      </c>
      <c r="BK329" s="152">
        <f>ROUND(I329*H329,2)</f>
        <v>0</v>
      </c>
      <c r="BL329" s="17" t="s">
        <v>135</v>
      </c>
      <c r="BM329" s="151" t="s">
        <v>472</v>
      </c>
    </row>
    <row r="330" spans="1:65" s="2" customFormat="1">
      <c r="A330" s="32"/>
      <c r="B330" s="33"/>
      <c r="C330" s="32"/>
      <c r="D330" s="153" t="s">
        <v>137</v>
      </c>
      <c r="E330" s="32"/>
      <c r="F330" s="154" t="s">
        <v>471</v>
      </c>
      <c r="G330" s="32"/>
      <c r="H330" s="32"/>
      <c r="I330" s="155"/>
      <c r="J330" s="32"/>
      <c r="K330" s="32"/>
      <c r="L330" s="33"/>
      <c r="M330" s="156"/>
      <c r="N330" s="157"/>
      <c r="O330" s="58"/>
      <c r="P330" s="58"/>
      <c r="Q330" s="58"/>
      <c r="R330" s="58"/>
      <c r="S330" s="58"/>
      <c r="T330" s="59"/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T330" s="17" t="s">
        <v>137</v>
      </c>
      <c r="AU330" s="17" t="s">
        <v>83</v>
      </c>
    </row>
    <row r="331" spans="1:65" s="13" customFormat="1">
      <c r="B331" s="160"/>
      <c r="D331" s="153" t="s">
        <v>141</v>
      </c>
      <c r="F331" s="162" t="s">
        <v>473</v>
      </c>
      <c r="H331" s="163">
        <v>6.12</v>
      </c>
      <c r="I331" s="164"/>
      <c r="L331" s="160"/>
      <c r="M331" s="165"/>
      <c r="N331" s="166"/>
      <c r="O331" s="166"/>
      <c r="P331" s="166"/>
      <c r="Q331" s="166"/>
      <c r="R331" s="166"/>
      <c r="S331" s="166"/>
      <c r="T331" s="167"/>
      <c r="AT331" s="161" t="s">
        <v>141</v>
      </c>
      <c r="AU331" s="161" t="s">
        <v>83</v>
      </c>
      <c r="AV331" s="13" t="s">
        <v>83</v>
      </c>
      <c r="AW331" s="13" t="s">
        <v>3</v>
      </c>
      <c r="AX331" s="13" t="s">
        <v>78</v>
      </c>
      <c r="AY331" s="161" t="s">
        <v>128</v>
      </c>
    </row>
    <row r="332" spans="1:65" s="2" customFormat="1" ht="33" customHeight="1">
      <c r="A332" s="32"/>
      <c r="B332" s="139"/>
      <c r="C332" s="140" t="s">
        <v>474</v>
      </c>
      <c r="D332" s="140" t="s">
        <v>130</v>
      </c>
      <c r="E332" s="141" t="s">
        <v>475</v>
      </c>
      <c r="F332" s="142" t="s">
        <v>476</v>
      </c>
      <c r="G332" s="143" t="s">
        <v>165</v>
      </c>
      <c r="H332" s="144">
        <v>135</v>
      </c>
      <c r="I332" s="145"/>
      <c r="J332" s="146">
        <f>ROUND(I332*H332,2)</f>
        <v>0</v>
      </c>
      <c r="K332" s="142" t="s">
        <v>134</v>
      </c>
      <c r="L332" s="33"/>
      <c r="M332" s="147" t="s">
        <v>1</v>
      </c>
      <c r="N332" s="148" t="s">
        <v>38</v>
      </c>
      <c r="O332" s="58"/>
      <c r="P332" s="149">
        <f>O332*H332</f>
        <v>0</v>
      </c>
      <c r="Q332" s="149">
        <v>0.1295</v>
      </c>
      <c r="R332" s="149">
        <f>Q332*H332</f>
        <v>17.482500000000002</v>
      </c>
      <c r="S332" s="149">
        <v>0</v>
      </c>
      <c r="T332" s="150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51" t="s">
        <v>135</v>
      </c>
      <c r="AT332" s="151" t="s">
        <v>130</v>
      </c>
      <c r="AU332" s="151" t="s">
        <v>83</v>
      </c>
      <c r="AY332" s="17" t="s">
        <v>128</v>
      </c>
      <c r="BE332" s="152">
        <f>IF(N332="základní",J332,0)</f>
        <v>0</v>
      </c>
      <c r="BF332" s="152">
        <f>IF(N332="snížená",J332,0)</f>
        <v>0</v>
      </c>
      <c r="BG332" s="152">
        <f>IF(N332="zákl. přenesená",J332,0)</f>
        <v>0</v>
      </c>
      <c r="BH332" s="152">
        <f>IF(N332="sníž. přenesená",J332,0)</f>
        <v>0</v>
      </c>
      <c r="BI332" s="152">
        <f>IF(N332="nulová",J332,0)</f>
        <v>0</v>
      </c>
      <c r="BJ332" s="17" t="s">
        <v>78</v>
      </c>
      <c r="BK332" s="152">
        <f>ROUND(I332*H332,2)</f>
        <v>0</v>
      </c>
      <c r="BL332" s="17" t="s">
        <v>135</v>
      </c>
      <c r="BM332" s="151" t="s">
        <v>477</v>
      </c>
    </row>
    <row r="333" spans="1:65" s="2" customFormat="1" ht="29.25">
      <c r="A333" s="32"/>
      <c r="B333" s="33"/>
      <c r="C333" s="32"/>
      <c r="D333" s="153" t="s">
        <v>137</v>
      </c>
      <c r="E333" s="32"/>
      <c r="F333" s="154" t="s">
        <v>478</v>
      </c>
      <c r="G333" s="32"/>
      <c r="H333" s="32"/>
      <c r="I333" s="155"/>
      <c r="J333" s="32"/>
      <c r="K333" s="32"/>
      <c r="L333" s="33"/>
      <c r="M333" s="156"/>
      <c r="N333" s="157"/>
      <c r="O333" s="58"/>
      <c r="P333" s="58"/>
      <c r="Q333" s="58"/>
      <c r="R333" s="58"/>
      <c r="S333" s="58"/>
      <c r="T333" s="59"/>
      <c r="U333" s="32"/>
      <c r="V333" s="32"/>
      <c r="W333" s="32"/>
      <c r="X333" s="32"/>
      <c r="Y333" s="32"/>
      <c r="Z333" s="32"/>
      <c r="AA333" s="32"/>
      <c r="AB333" s="32"/>
      <c r="AC333" s="32"/>
      <c r="AD333" s="32"/>
      <c r="AE333" s="32"/>
      <c r="AT333" s="17" t="s">
        <v>137</v>
      </c>
      <c r="AU333" s="17" t="s">
        <v>83</v>
      </c>
    </row>
    <row r="334" spans="1:65" s="2" customFormat="1">
      <c r="A334" s="32"/>
      <c r="B334" s="33"/>
      <c r="C334" s="32"/>
      <c r="D334" s="158" t="s">
        <v>139</v>
      </c>
      <c r="E334" s="32"/>
      <c r="F334" s="159" t="s">
        <v>479</v>
      </c>
      <c r="G334" s="32"/>
      <c r="H334" s="32"/>
      <c r="I334" s="155"/>
      <c r="J334" s="32"/>
      <c r="K334" s="32"/>
      <c r="L334" s="33"/>
      <c r="M334" s="156"/>
      <c r="N334" s="157"/>
      <c r="O334" s="58"/>
      <c r="P334" s="58"/>
      <c r="Q334" s="58"/>
      <c r="R334" s="58"/>
      <c r="S334" s="58"/>
      <c r="T334" s="59"/>
      <c r="U334" s="32"/>
      <c r="V334" s="32"/>
      <c r="W334" s="32"/>
      <c r="X334" s="32"/>
      <c r="Y334" s="32"/>
      <c r="Z334" s="32"/>
      <c r="AA334" s="32"/>
      <c r="AB334" s="32"/>
      <c r="AC334" s="32"/>
      <c r="AD334" s="32"/>
      <c r="AE334" s="32"/>
      <c r="AT334" s="17" t="s">
        <v>139</v>
      </c>
      <c r="AU334" s="17" t="s">
        <v>83</v>
      </c>
    </row>
    <row r="335" spans="1:65" s="2" customFormat="1" ht="16.5" customHeight="1">
      <c r="A335" s="32"/>
      <c r="B335" s="139"/>
      <c r="C335" s="183" t="s">
        <v>480</v>
      </c>
      <c r="D335" s="183" t="s">
        <v>233</v>
      </c>
      <c r="E335" s="184" t="s">
        <v>481</v>
      </c>
      <c r="F335" s="185" t="s">
        <v>482</v>
      </c>
      <c r="G335" s="186" t="s">
        <v>165</v>
      </c>
      <c r="H335" s="187">
        <v>137.69999999999999</v>
      </c>
      <c r="I335" s="188"/>
      <c r="J335" s="189">
        <f>ROUND(I335*H335,2)</f>
        <v>0</v>
      </c>
      <c r="K335" s="185" t="s">
        <v>134</v>
      </c>
      <c r="L335" s="190"/>
      <c r="M335" s="191" t="s">
        <v>1</v>
      </c>
      <c r="N335" s="192" t="s">
        <v>38</v>
      </c>
      <c r="O335" s="58"/>
      <c r="P335" s="149">
        <f>O335*H335</f>
        <v>0</v>
      </c>
      <c r="Q335" s="149">
        <v>5.6120000000000003E-2</v>
      </c>
      <c r="R335" s="149">
        <f>Q335*H335</f>
        <v>7.7277239999999994</v>
      </c>
      <c r="S335" s="149">
        <v>0</v>
      </c>
      <c r="T335" s="150">
        <f>S335*H335</f>
        <v>0</v>
      </c>
      <c r="U335" s="32"/>
      <c r="V335" s="32"/>
      <c r="W335" s="32"/>
      <c r="X335" s="32"/>
      <c r="Y335" s="32"/>
      <c r="Z335" s="32"/>
      <c r="AA335" s="32"/>
      <c r="AB335" s="32"/>
      <c r="AC335" s="32"/>
      <c r="AD335" s="32"/>
      <c r="AE335" s="32"/>
      <c r="AR335" s="151" t="s">
        <v>187</v>
      </c>
      <c r="AT335" s="151" t="s">
        <v>233</v>
      </c>
      <c r="AU335" s="151" t="s">
        <v>83</v>
      </c>
      <c r="AY335" s="17" t="s">
        <v>128</v>
      </c>
      <c r="BE335" s="152">
        <f>IF(N335="základní",J335,0)</f>
        <v>0</v>
      </c>
      <c r="BF335" s="152">
        <f>IF(N335="snížená",J335,0)</f>
        <v>0</v>
      </c>
      <c r="BG335" s="152">
        <f>IF(N335="zákl. přenesená",J335,0)</f>
        <v>0</v>
      </c>
      <c r="BH335" s="152">
        <f>IF(N335="sníž. přenesená",J335,0)</f>
        <v>0</v>
      </c>
      <c r="BI335" s="152">
        <f>IF(N335="nulová",J335,0)</f>
        <v>0</v>
      </c>
      <c r="BJ335" s="17" t="s">
        <v>78</v>
      </c>
      <c r="BK335" s="152">
        <f>ROUND(I335*H335,2)</f>
        <v>0</v>
      </c>
      <c r="BL335" s="17" t="s">
        <v>135</v>
      </c>
      <c r="BM335" s="151" t="s">
        <v>483</v>
      </c>
    </row>
    <row r="336" spans="1:65" s="2" customFormat="1">
      <c r="A336" s="32"/>
      <c r="B336" s="33"/>
      <c r="C336" s="32"/>
      <c r="D336" s="153" t="s">
        <v>137</v>
      </c>
      <c r="E336" s="32"/>
      <c r="F336" s="154" t="s">
        <v>482</v>
      </c>
      <c r="G336" s="32"/>
      <c r="H336" s="32"/>
      <c r="I336" s="155"/>
      <c r="J336" s="32"/>
      <c r="K336" s="32"/>
      <c r="L336" s="33"/>
      <c r="M336" s="156"/>
      <c r="N336" s="157"/>
      <c r="O336" s="58"/>
      <c r="P336" s="58"/>
      <c r="Q336" s="58"/>
      <c r="R336" s="58"/>
      <c r="S336" s="58"/>
      <c r="T336" s="59"/>
      <c r="U336" s="32"/>
      <c r="V336" s="32"/>
      <c r="W336" s="32"/>
      <c r="X336" s="32"/>
      <c r="Y336" s="32"/>
      <c r="Z336" s="32"/>
      <c r="AA336" s="32"/>
      <c r="AB336" s="32"/>
      <c r="AC336" s="32"/>
      <c r="AD336" s="32"/>
      <c r="AE336" s="32"/>
      <c r="AT336" s="17" t="s">
        <v>137</v>
      </c>
      <c r="AU336" s="17" t="s">
        <v>83</v>
      </c>
    </row>
    <row r="337" spans="1:65" s="13" customFormat="1">
      <c r="B337" s="160"/>
      <c r="D337" s="153" t="s">
        <v>141</v>
      </c>
      <c r="F337" s="162" t="s">
        <v>484</v>
      </c>
      <c r="H337" s="163">
        <v>137.69999999999999</v>
      </c>
      <c r="I337" s="164"/>
      <c r="L337" s="160"/>
      <c r="M337" s="165"/>
      <c r="N337" s="166"/>
      <c r="O337" s="166"/>
      <c r="P337" s="166"/>
      <c r="Q337" s="166"/>
      <c r="R337" s="166"/>
      <c r="S337" s="166"/>
      <c r="T337" s="167"/>
      <c r="AT337" s="161" t="s">
        <v>141</v>
      </c>
      <c r="AU337" s="161" t="s">
        <v>83</v>
      </c>
      <c r="AV337" s="13" t="s">
        <v>83</v>
      </c>
      <c r="AW337" s="13" t="s">
        <v>3</v>
      </c>
      <c r="AX337" s="13" t="s">
        <v>78</v>
      </c>
      <c r="AY337" s="161" t="s">
        <v>128</v>
      </c>
    </row>
    <row r="338" spans="1:65" s="2" customFormat="1" ht="24.2" customHeight="1">
      <c r="A338" s="32"/>
      <c r="B338" s="139"/>
      <c r="C338" s="140" t="s">
        <v>485</v>
      </c>
      <c r="D338" s="140" t="s">
        <v>130</v>
      </c>
      <c r="E338" s="141" t="s">
        <v>486</v>
      </c>
      <c r="F338" s="142" t="s">
        <v>487</v>
      </c>
      <c r="G338" s="143" t="s">
        <v>165</v>
      </c>
      <c r="H338" s="144">
        <v>107</v>
      </c>
      <c r="I338" s="145"/>
      <c r="J338" s="146">
        <f>ROUND(I338*H338,2)</f>
        <v>0</v>
      </c>
      <c r="K338" s="142" t="s">
        <v>134</v>
      </c>
      <c r="L338" s="33"/>
      <c r="M338" s="147" t="s">
        <v>1</v>
      </c>
      <c r="N338" s="148" t="s">
        <v>38</v>
      </c>
      <c r="O338" s="58"/>
      <c r="P338" s="149">
        <f>O338*H338</f>
        <v>0</v>
      </c>
      <c r="Q338" s="149">
        <v>1.0000000000000001E-5</v>
      </c>
      <c r="R338" s="149">
        <f>Q338*H338</f>
        <v>1.07E-3</v>
      </c>
      <c r="S338" s="149">
        <v>0</v>
      </c>
      <c r="T338" s="150">
        <f>S338*H338</f>
        <v>0</v>
      </c>
      <c r="U338" s="32"/>
      <c r="V338" s="32"/>
      <c r="W338" s="32"/>
      <c r="X338" s="32"/>
      <c r="Y338" s="32"/>
      <c r="Z338" s="32"/>
      <c r="AA338" s="32"/>
      <c r="AB338" s="32"/>
      <c r="AC338" s="32"/>
      <c r="AD338" s="32"/>
      <c r="AE338" s="32"/>
      <c r="AR338" s="151" t="s">
        <v>135</v>
      </c>
      <c r="AT338" s="151" t="s">
        <v>130</v>
      </c>
      <c r="AU338" s="151" t="s">
        <v>83</v>
      </c>
      <c r="AY338" s="17" t="s">
        <v>128</v>
      </c>
      <c r="BE338" s="152">
        <f>IF(N338="základní",J338,0)</f>
        <v>0</v>
      </c>
      <c r="BF338" s="152">
        <f>IF(N338="snížená",J338,0)</f>
        <v>0</v>
      </c>
      <c r="BG338" s="152">
        <f>IF(N338="zákl. přenesená",J338,0)</f>
        <v>0</v>
      </c>
      <c r="BH338" s="152">
        <f>IF(N338="sníž. přenesená",J338,0)</f>
        <v>0</v>
      </c>
      <c r="BI338" s="152">
        <f>IF(N338="nulová",J338,0)</f>
        <v>0</v>
      </c>
      <c r="BJ338" s="17" t="s">
        <v>78</v>
      </c>
      <c r="BK338" s="152">
        <f>ROUND(I338*H338,2)</f>
        <v>0</v>
      </c>
      <c r="BL338" s="17" t="s">
        <v>135</v>
      </c>
      <c r="BM338" s="151" t="s">
        <v>488</v>
      </c>
    </row>
    <row r="339" spans="1:65" s="2" customFormat="1" ht="19.5">
      <c r="A339" s="32"/>
      <c r="B339" s="33"/>
      <c r="C339" s="32"/>
      <c r="D339" s="153" t="s">
        <v>137</v>
      </c>
      <c r="E339" s="32"/>
      <c r="F339" s="154" t="s">
        <v>489</v>
      </c>
      <c r="G339" s="32"/>
      <c r="H339" s="32"/>
      <c r="I339" s="155"/>
      <c r="J339" s="32"/>
      <c r="K339" s="32"/>
      <c r="L339" s="33"/>
      <c r="M339" s="156"/>
      <c r="N339" s="157"/>
      <c r="O339" s="58"/>
      <c r="P339" s="58"/>
      <c r="Q339" s="58"/>
      <c r="R339" s="58"/>
      <c r="S339" s="58"/>
      <c r="T339" s="59"/>
      <c r="U339" s="32"/>
      <c r="V339" s="32"/>
      <c r="W339" s="32"/>
      <c r="X339" s="32"/>
      <c r="Y339" s="32"/>
      <c r="Z339" s="32"/>
      <c r="AA339" s="32"/>
      <c r="AB339" s="32"/>
      <c r="AC339" s="32"/>
      <c r="AD339" s="32"/>
      <c r="AE339" s="32"/>
      <c r="AT339" s="17" t="s">
        <v>137</v>
      </c>
      <c r="AU339" s="17" t="s">
        <v>83</v>
      </c>
    </row>
    <row r="340" spans="1:65" s="2" customFormat="1">
      <c r="A340" s="32"/>
      <c r="B340" s="33"/>
      <c r="C340" s="32"/>
      <c r="D340" s="158" t="s">
        <v>139</v>
      </c>
      <c r="E340" s="32"/>
      <c r="F340" s="159" t="s">
        <v>490</v>
      </c>
      <c r="G340" s="32"/>
      <c r="H340" s="32"/>
      <c r="I340" s="155"/>
      <c r="J340" s="32"/>
      <c r="K340" s="32"/>
      <c r="L340" s="33"/>
      <c r="M340" s="156"/>
      <c r="N340" s="157"/>
      <c r="O340" s="58"/>
      <c r="P340" s="58"/>
      <c r="Q340" s="58"/>
      <c r="R340" s="58"/>
      <c r="S340" s="58"/>
      <c r="T340" s="59"/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T340" s="17" t="s">
        <v>139</v>
      </c>
      <c r="AU340" s="17" t="s">
        <v>83</v>
      </c>
    </row>
    <row r="341" spans="1:65" s="2" customFormat="1" ht="24.2" customHeight="1">
      <c r="A341" s="32"/>
      <c r="B341" s="139"/>
      <c r="C341" s="140" t="s">
        <v>491</v>
      </c>
      <c r="D341" s="140" t="s">
        <v>130</v>
      </c>
      <c r="E341" s="141" t="s">
        <v>492</v>
      </c>
      <c r="F341" s="142" t="s">
        <v>493</v>
      </c>
      <c r="G341" s="143" t="s">
        <v>133</v>
      </c>
      <c r="H341" s="144">
        <v>135.4</v>
      </c>
      <c r="I341" s="145"/>
      <c r="J341" s="146">
        <f>ROUND(I341*H341,2)</f>
        <v>0</v>
      </c>
      <c r="K341" s="142" t="s">
        <v>134</v>
      </c>
      <c r="L341" s="33"/>
      <c r="M341" s="147" t="s">
        <v>1</v>
      </c>
      <c r="N341" s="148" t="s">
        <v>38</v>
      </c>
      <c r="O341" s="58"/>
      <c r="P341" s="149">
        <f>O341*H341</f>
        <v>0</v>
      </c>
      <c r="Q341" s="149">
        <v>4.6999999999999999E-4</v>
      </c>
      <c r="R341" s="149">
        <f>Q341*H341</f>
        <v>6.3638E-2</v>
      </c>
      <c r="S341" s="149">
        <v>0</v>
      </c>
      <c r="T341" s="150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51" t="s">
        <v>135</v>
      </c>
      <c r="AT341" s="151" t="s">
        <v>130</v>
      </c>
      <c r="AU341" s="151" t="s">
        <v>83</v>
      </c>
      <c r="AY341" s="17" t="s">
        <v>128</v>
      </c>
      <c r="BE341" s="152">
        <f>IF(N341="základní",J341,0)</f>
        <v>0</v>
      </c>
      <c r="BF341" s="152">
        <f>IF(N341="snížená",J341,0)</f>
        <v>0</v>
      </c>
      <c r="BG341" s="152">
        <f>IF(N341="zákl. přenesená",J341,0)</f>
        <v>0</v>
      </c>
      <c r="BH341" s="152">
        <f>IF(N341="sníž. přenesená",J341,0)</f>
        <v>0</v>
      </c>
      <c r="BI341" s="152">
        <f>IF(N341="nulová",J341,0)</f>
        <v>0</v>
      </c>
      <c r="BJ341" s="17" t="s">
        <v>78</v>
      </c>
      <c r="BK341" s="152">
        <f>ROUND(I341*H341,2)</f>
        <v>0</v>
      </c>
      <c r="BL341" s="17" t="s">
        <v>135</v>
      </c>
      <c r="BM341" s="151" t="s">
        <v>494</v>
      </c>
    </row>
    <row r="342" spans="1:65" s="2" customFormat="1" ht="19.5">
      <c r="A342" s="32"/>
      <c r="B342" s="33"/>
      <c r="C342" s="32"/>
      <c r="D342" s="153" t="s">
        <v>137</v>
      </c>
      <c r="E342" s="32"/>
      <c r="F342" s="154" t="s">
        <v>495</v>
      </c>
      <c r="G342" s="32"/>
      <c r="H342" s="32"/>
      <c r="I342" s="155"/>
      <c r="J342" s="32"/>
      <c r="K342" s="32"/>
      <c r="L342" s="33"/>
      <c r="M342" s="156"/>
      <c r="N342" s="157"/>
      <c r="O342" s="58"/>
      <c r="P342" s="58"/>
      <c r="Q342" s="58"/>
      <c r="R342" s="58"/>
      <c r="S342" s="58"/>
      <c r="T342" s="59"/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T342" s="17" t="s">
        <v>137</v>
      </c>
      <c r="AU342" s="17" t="s">
        <v>83</v>
      </c>
    </row>
    <row r="343" spans="1:65" s="2" customFormat="1">
      <c r="A343" s="32"/>
      <c r="B343" s="33"/>
      <c r="C343" s="32"/>
      <c r="D343" s="158" t="s">
        <v>139</v>
      </c>
      <c r="E343" s="32"/>
      <c r="F343" s="159" t="s">
        <v>496</v>
      </c>
      <c r="G343" s="32"/>
      <c r="H343" s="32"/>
      <c r="I343" s="155"/>
      <c r="J343" s="32"/>
      <c r="K343" s="32"/>
      <c r="L343" s="33"/>
      <c r="M343" s="156"/>
      <c r="N343" s="157"/>
      <c r="O343" s="58"/>
      <c r="P343" s="58"/>
      <c r="Q343" s="58"/>
      <c r="R343" s="58"/>
      <c r="S343" s="58"/>
      <c r="T343" s="59"/>
      <c r="U343" s="32"/>
      <c r="V343" s="32"/>
      <c r="W343" s="32"/>
      <c r="X343" s="32"/>
      <c r="Y343" s="32"/>
      <c r="Z343" s="32"/>
      <c r="AA343" s="32"/>
      <c r="AB343" s="32"/>
      <c r="AC343" s="32"/>
      <c r="AD343" s="32"/>
      <c r="AE343" s="32"/>
      <c r="AT343" s="17" t="s">
        <v>139</v>
      </c>
      <c r="AU343" s="17" t="s">
        <v>83</v>
      </c>
    </row>
    <row r="344" spans="1:65" s="2" customFormat="1" ht="24.2" customHeight="1">
      <c r="A344" s="32"/>
      <c r="B344" s="139"/>
      <c r="C344" s="140" t="s">
        <v>497</v>
      </c>
      <c r="D344" s="140" t="s">
        <v>130</v>
      </c>
      <c r="E344" s="141" t="s">
        <v>498</v>
      </c>
      <c r="F344" s="142" t="s">
        <v>499</v>
      </c>
      <c r="G344" s="143" t="s">
        <v>165</v>
      </c>
      <c r="H344" s="144">
        <v>107</v>
      </c>
      <c r="I344" s="145"/>
      <c r="J344" s="146">
        <f>ROUND(I344*H344,2)</f>
        <v>0</v>
      </c>
      <c r="K344" s="142" t="s">
        <v>134</v>
      </c>
      <c r="L344" s="33"/>
      <c r="M344" s="147" t="s">
        <v>1</v>
      </c>
      <c r="N344" s="148" t="s">
        <v>38</v>
      </c>
      <c r="O344" s="58"/>
      <c r="P344" s="149">
        <f>O344*H344</f>
        <v>0</v>
      </c>
      <c r="Q344" s="149">
        <v>0</v>
      </c>
      <c r="R344" s="149">
        <f>Q344*H344</f>
        <v>0</v>
      </c>
      <c r="S344" s="149">
        <v>0</v>
      </c>
      <c r="T344" s="150">
        <f>S344*H344</f>
        <v>0</v>
      </c>
      <c r="U344" s="32"/>
      <c r="V344" s="32"/>
      <c r="W344" s="32"/>
      <c r="X344" s="32"/>
      <c r="Y344" s="32"/>
      <c r="Z344" s="32"/>
      <c r="AA344" s="32"/>
      <c r="AB344" s="32"/>
      <c r="AC344" s="32"/>
      <c r="AD344" s="32"/>
      <c r="AE344" s="32"/>
      <c r="AR344" s="151" t="s">
        <v>135</v>
      </c>
      <c r="AT344" s="151" t="s">
        <v>130</v>
      </c>
      <c r="AU344" s="151" t="s">
        <v>83</v>
      </c>
      <c r="AY344" s="17" t="s">
        <v>128</v>
      </c>
      <c r="BE344" s="152">
        <f>IF(N344="základní",J344,0)</f>
        <v>0</v>
      </c>
      <c r="BF344" s="152">
        <f>IF(N344="snížená",J344,0)</f>
        <v>0</v>
      </c>
      <c r="BG344" s="152">
        <f>IF(N344="zákl. přenesená",J344,0)</f>
        <v>0</v>
      </c>
      <c r="BH344" s="152">
        <f>IF(N344="sníž. přenesená",J344,0)</f>
        <v>0</v>
      </c>
      <c r="BI344" s="152">
        <f>IF(N344="nulová",J344,0)</f>
        <v>0</v>
      </c>
      <c r="BJ344" s="17" t="s">
        <v>78</v>
      </c>
      <c r="BK344" s="152">
        <f>ROUND(I344*H344,2)</f>
        <v>0</v>
      </c>
      <c r="BL344" s="17" t="s">
        <v>135</v>
      </c>
      <c r="BM344" s="151" t="s">
        <v>500</v>
      </c>
    </row>
    <row r="345" spans="1:65" s="2" customFormat="1" ht="19.5">
      <c r="A345" s="32"/>
      <c r="B345" s="33"/>
      <c r="C345" s="32"/>
      <c r="D345" s="153" t="s">
        <v>137</v>
      </c>
      <c r="E345" s="32"/>
      <c r="F345" s="154" t="s">
        <v>501</v>
      </c>
      <c r="G345" s="32"/>
      <c r="H345" s="32"/>
      <c r="I345" s="155"/>
      <c r="J345" s="32"/>
      <c r="K345" s="32"/>
      <c r="L345" s="33"/>
      <c r="M345" s="156"/>
      <c r="N345" s="157"/>
      <c r="O345" s="58"/>
      <c r="P345" s="58"/>
      <c r="Q345" s="58"/>
      <c r="R345" s="58"/>
      <c r="S345" s="58"/>
      <c r="T345" s="59"/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T345" s="17" t="s">
        <v>137</v>
      </c>
      <c r="AU345" s="17" t="s">
        <v>83</v>
      </c>
    </row>
    <row r="346" spans="1:65" s="2" customFormat="1">
      <c r="A346" s="32"/>
      <c r="B346" s="33"/>
      <c r="C346" s="32"/>
      <c r="D346" s="158" t="s">
        <v>139</v>
      </c>
      <c r="E346" s="32"/>
      <c r="F346" s="159" t="s">
        <v>502</v>
      </c>
      <c r="G346" s="32"/>
      <c r="H346" s="32"/>
      <c r="I346" s="155"/>
      <c r="J346" s="32"/>
      <c r="K346" s="32"/>
      <c r="L346" s="33"/>
      <c r="M346" s="156"/>
      <c r="N346" s="157"/>
      <c r="O346" s="58"/>
      <c r="P346" s="58"/>
      <c r="Q346" s="58"/>
      <c r="R346" s="58"/>
      <c r="S346" s="58"/>
      <c r="T346" s="59"/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T346" s="17" t="s">
        <v>139</v>
      </c>
      <c r="AU346" s="17" t="s">
        <v>83</v>
      </c>
    </row>
    <row r="347" spans="1:65" s="2" customFormat="1" ht="24.2" customHeight="1">
      <c r="A347" s="32"/>
      <c r="B347" s="139"/>
      <c r="C347" s="140" t="s">
        <v>503</v>
      </c>
      <c r="D347" s="140" t="s">
        <v>130</v>
      </c>
      <c r="E347" s="141" t="s">
        <v>504</v>
      </c>
      <c r="F347" s="142" t="s">
        <v>505</v>
      </c>
      <c r="G347" s="143" t="s">
        <v>165</v>
      </c>
      <c r="H347" s="144">
        <v>8.5</v>
      </c>
      <c r="I347" s="145"/>
      <c r="J347" s="146">
        <f>ROUND(I347*H347,2)</f>
        <v>0</v>
      </c>
      <c r="K347" s="142" t="s">
        <v>134</v>
      </c>
      <c r="L347" s="33"/>
      <c r="M347" s="147" t="s">
        <v>1</v>
      </c>
      <c r="N347" s="148" t="s">
        <v>38</v>
      </c>
      <c r="O347" s="58"/>
      <c r="P347" s="149">
        <f>O347*H347</f>
        <v>0</v>
      </c>
      <c r="Q347" s="149">
        <v>0.43540000000000001</v>
      </c>
      <c r="R347" s="149">
        <f>Q347*H347</f>
        <v>3.7008999999999999</v>
      </c>
      <c r="S347" s="149">
        <v>0</v>
      </c>
      <c r="T347" s="150">
        <f>S347*H347</f>
        <v>0</v>
      </c>
      <c r="U347" s="32"/>
      <c r="V347" s="32"/>
      <c r="W347" s="32"/>
      <c r="X347" s="32"/>
      <c r="Y347" s="32"/>
      <c r="Z347" s="32"/>
      <c r="AA347" s="32"/>
      <c r="AB347" s="32"/>
      <c r="AC347" s="32"/>
      <c r="AD347" s="32"/>
      <c r="AE347" s="32"/>
      <c r="AR347" s="151" t="s">
        <v>135</v>
      </c>
      <c r="AT347" s="151" t="s">
        <v>130</v>
      </c>
      <c r="AU347" s="151" t="s">
        <v>83</v>
      </c>
      <c r="AY347" s="17" t="s">
        <v>128</v>
      </c>
      <c r="BE347" s="152">
        <f>IF(N347="základní",J347,0)</f>
        <v>0</v>
      </c>
      <c r="BF347" s="152">
        <f>IF(N347="snížená",J347,0)</f>
        <v>0</v>
      </c>
      <c r="BG347" s="152">
        <f>IF(N347="zákl. přenesená",J347,0)</f>
        <v>0</v>
      </c>
      <c r="BH347" s="152">
        <f>IF(N347="sníž. přenesená",J347,0)</f>
        <v>0</v>
      </c>
      <c r="BI347" s="152">
        <f>IF(N347="nulová",J347,0)</f>
        <v>0</v>
      </c>
      <c r="BJ347" s="17" t="s">
        <v>78</v>
      </c>
      <c r="BK347" s="152">
        <f>ROUND(I347*H347,2)</f>
        <v>0</v>
      </c>
      <c r="BL347" s="17" t="s">
        <v>135</v>
      </c>
      <c r="BM347" s="151" t="s">
        <v>506</v>
      </c>
    </row>
    <row r="348" spans="1:65" s="2" customFormat="1" ht="19.5">
      <c r="A348" s="32"/>
      <c r="B348" s="33"/>
      <c r="C348" s="32"/>
      <c r="D348" s="153" t="s">
        <v>137</v>
      </c>
      <c r="E348" s="32"/>
      <c r="F348" s="154" t="s">
        <v>507</v>
      </c>
      <c r="G348" s="32"/>
      <c r="H348" s="32"/>
      <c r="I348" s="155"/>
      <c r="J348" s="32"/>
      <c r="K348" s="32"/>
      <c r="L348" s="33"/>
      <c r="M348" s="156"/>
      <c r="N348" s="157"/>
      <c r="O348" s="58"/>
      <c r="P348" s="58"/>
      <c r="Q348" s="58"/>
      <c r="R348" s="58"/>
      <c r="S348" s="58"/>
      <c r="T348" s="59"/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T348" s="17" t="s">
        <v>137</v>
      </c>
      <c r="AU348" s="17" t="s">
        <v>83</v>
      </c>
    </row>
    <row r="349" spans="1:65" s="2" customFormat="1">
      <c r="A349" s="32"/>
      <c r="B349" s="33"/>
      <c r="C349" s="32"/>
      <c r="D349" s="158" t="s">
        <v>139</v>
      </c>
      <c r="E349" s="32"/>
      <c r="F349" s="159" t="s">
        <v>508</v>
      </c>
      <c r="G349" s="32"/>
      <c r="H349" s="32"/>
      <c r="I349" s="155"/>
      <c r="J349" s="32"/>
      <c r="K349" s="32"/>
      <c r="L349" s="33"/>
      <c r="M349" s="156"/>
      <c r="N349" s="157"/>
      <c r="O349" s="58"/>
      <c r="P349" s="58"/>
      <c r="Q349" s="58"/>
      <c r="R349" s="58"/>
      <c r="S349" s="58"/>
      <c r="T349" s="59"/>
      <c r="U349" s="32"/>
      <c r="V349" s="32"/>
      <c r="W349" s="32"/>
      <c r="X349" s="32"/>
      <c r="Y349" s="32"/>
      <c r="Z349" s="32"/>
      <c r="AA349" s="32"/>
      <c r="AB349" s="32"/>
      <c r="AC349" s="32"/>
      <c r="AD349" s="32"/>
      <c r="AE349" s="32"/>
      <c r="AT349" s="17" t="s">
        <v>139</v>
      </c>
      <c r="AU349" s="17" t="s">
        <v>83</v>
      </c>
    </row>
    <row r="350" spans="1:65" s="13" customFormat="1" ht="22.5">
      <c r="B350" s="160"/>
      <c r="D350" s="153" t="s">
        <v>141</v>
      </c>
      <c r="E350" s="161" t="s">
        <v>1</v>
      </c>
      <c r="F350" s="162" t="s">
        <v>509</v>
      </c>
      <c r="H350" s="163">
        <v>8.5</v>
      </c>
      <c r="I350" s="164"/>
      <c r="L350" s="160"/>
      <c r="M350" s="165"/>
      <c r="N350" s="166"/>
      <c r="O350" s="166"/>
      <c r="P350" s="166"/>
      <c r="Q350" s="166"/>
      <c r="R350" s="166"/>
      <c r="S350" s="166"/>
      <c r="T350" s="167"/>
      <c r="AT350" s="161" t="s">
        <v>141</v>
      </c>
      <c r="AU350" s="161" t="s">
        <v>83</v>
      </c>
      <c r="AV350" s="13" t="s">
        <v>83</v>
      </c>
      <c r="AW350" s="13" t="s">
        <v>30</v>
      </c>
      <c r="AX350" s="13" t="s">
        <v>78</v>
      </c>
      <c r="AY350" s="161" t="s">
        <v>128</v>
      </c>
    </row>
    <row r="351" spans="1:65" s="2" customFormat="1" ht="21.75" customHeight="1">
      <c r="A351" s="32"/>
      <c r="B351" s="139"/>
      <c r="C351" s="140" t="s">
        <v>510</v>
      </c>
      <c r="D351" s="140" t="s">
        <v>130</v>
      </c>
      <c r="E351" s="141" t="s">
        <v>511</v>
      </c>
      <c r="F351" s="142" t="s">
        <v>512</v>
      </c>
      <c r="G351" s="143" t="s">
        <v>513</v>
      </c>
      <c r="H351" s="144">
        <v>1</v>
      </c>
      <c r="I351" s="145"/>
      <c r="J351" s="146">
        <f>ROUND(I351*H351,2)</f>
        <v>0</v>
      </c>
      <c r="K351" s="142" t="s">
        <v>1</v>
      </c>
      <c r="L351" s="33"/>
      <c r="M351" s="147" t="s">
        <v>1</v>
      </c>
      <c r="N351" s="148" t="s">
        <v>38</v>
      </c>
      <c r="O351" s="58"/>
      <c r="P351" s="149">
        <f>O351*H351</f>
        <v>0</v>
      </c>
      <c r="Q351" s="149">
        <v>7.2870000000000004E-2</v>
      </c>
      <c r="R351" s="149">
        <f>Q351*H351</f>
        <v>7.2870000000000004E-2</v>
      </c>
      <c r="S351" s="149">
        <v>0</v>
      </c>
      <c r="T351" s="150">
        <f>S351*H351</f>
        <v>0</v>
      </c>
      <c r="U351" s="32"/>
      <c r="V351" s="32"/>
      <c r="W351" s="32"/>
      <c r="X351" s="32"/>
      <c r="Y351" s="32"/>
      <c r="Z351" s="32"/>
      <c r="AA351" s="32"/>
      <c r="AB351" s="32"/>
      <c r="AC351" s="32"/>
      <c r="AD351" s="32"/>
      <c r="AE351" s="32"/>
      <c r="AR351" s="151" t="s">
        <v>135</v>
      </c>
      <c r="AT351" s="151" t="s">
        <v>130</v>
      </c>
      <c r="AU351" s="151" t="s">
        <v>83</v>
      </c>
      <c r="AY351" s="17" t="s">
        <v>128</v>
      </c>
      <c r="BE351" s="152">
        <f>IF(N351="základní",J351,0)</f>
        <v>0</v>
      </c>
      <c r="BF351" s="152">
        <f>IF(N351="snížená",J351,0)</f>
        <v>0</v>
      </c>
      <c r="BG351" s="152">
        <f>IF(N351="zákl. přenesená",J351,0)</f>
        <v>0</v>
      </c>
      <c r="BH351" s="152">
        <f>IF(N351="sníž. přenesená",J351,0)</f>
        <v>0</v>
      </c>
      <c r="BI351" s="152">
        <f>IF(N351="nulová",J351,0)</f>
        <v>0</v>
      </c>
      <c r="BJ351" s="17" t="s">
        <v>78</v>
      </c>
      <c r="BK351" s="152">
        <f>ROUND(I351*H351,2)</f>
        <v>0</v>
      </c>
      <c r="BL351" s="17" t="s">
        <v>135</v>
      </c>
      <c r="BM351" s="151" t="s">
        <v>514</v>
      </c>
    </row>
    <row r="352" spans="1:65" s="2" customFormat="1">
      <c r="A352" s="32"/>
      <c r="B352" s="33"/>
      <c r="C352" s="32"/>
      <c r="D352" s="153" t="s">
        <v>137</v>
      </c>
      <c r="E352" s="32"/>
      <c r="F352" s="154" t="s">
        <v>512</v>
      </c>
      <c r="G352" s="32"/>
      <c r="H352" s="32"/>
      <c r="I352" s="155"/>
      <c r="J352" s="32"/>
      <c r="K352" s="32"/>
      <c r="L352" s="33"/>
      <c r="M352" s="156"/>
      <c r="N352" s="157"/>
      <c r="O352" s="58"/>
      <c r="P352" s="58"/>
      <c r="Q352" s="58"/>
      <c r="R352" s="58"/>
      <c r="S352" s="58"/>
      <c r="T352" s="59"/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T352" s="17" t="s">
        <v>137</v>
      </c>
      <c r="AU352" s="17" t="s">
        <v>83</v>
      </c>
    </row>
    <row r="353" spans="1:65" s="13" customFormat="1" ht="22.5">
      <c r="B353" s="160"/>
      <c r="D353" s="153" t="s">
        <v>141</v>
      </c>
      <c r="E353" s="161" t="s">
        <v>1</v>
      </c>
      <c r="F353" s="162" t="s">
        <v>515</v>
      </c>
      <c r="H353" s="163">
        <v>1</v>
      </c>
      <c r="I353" s="164"/>
      <c r="L353" s="160"/>
      <c r="M353" s="165"/>
      <c r="N353" s="166"/>
      <c r="O353" s="166"/>
      <c r="P353" s="166"/>
      <c r="Q353" s="166"/>
      <c r="R353" s="166"/>
      <c r="S353" s="166"/>
      <c r="T353" s="167"/>
      <c r="AT353" s="161" t="s">
        <v>141</v>
      </c>
      <c r="AU353" s="161" t="s">
        <v>83</v>
      </c>
      <c r="AV353" s="13" t="s">
        <v>83</v>
      </c>
      <c r="AW353" s="13" t="s">
        <v>30</v>
      </c>
      <c r="AX353" s="13" t="s">
        <v>78</v>
      </c>
      <c r="AY353" s="161" t="s">
        <v>128</v>
      </c>
    </row>
    <row r="354" spans="1:65" s="2" customFormat="1" ht="24.2" customHeight="1">
      <c r="A354" s="32"/>
      <c r="B354" s="139"/>
      <c r="C354" s="140" t="s">
        <v>516</v>
      </c>
      <c r="D354" s="140" t="s">
        <v>130</v>
      </c>
      <c r="E354" s="141" t="s">
        <v>517</v>
      </c>
      <c r="F354" s="142" t="s">
        <v>518</v>
      </c>
      <c r="G354" s="143" t="s">
        <v>277</v>
      </c>
      <c r="H354" s="144">
        <v>4</v>
      </c>
      <c r="I354" s="145"/>
      <c r="J354" s="146">
        <f>ROUND(I354*H354,2)</f>
        <v>0</v>
      </c>
      <c r="K354" s="142" t="s">
        <v>134</v>
      </c>
      <c r="L354" s="33"/>
      <c r="M354" s="147" t="s">
        <v>1</v>
      </c>
      <c r="N354" s="148" t="s">
        <v>38</v>
      </c>
      <c r="O354" s="58"/>
      <c r="P354" s="149">
        <f>O354*H354</f>
        <v>0</v>
      </c>
      <c r="Q354" s="149">
        <v>0</v>
      </c>
      <c r="R354" s="149">
        <f>Q354*H354</f>
        <v>0</v>
      </c>
      <c r="S354" s="149">
        <v>8.2000000000000003E-2</v>
      </c>
      <c r="T354" s="150">
        <f>S354*H354</f>
        <v>0.32800000000000001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51" t="s">
        <v>135</v>
      </c>
      <c r="AT354" s="151" t="s">
        <v>130</v>
      </c>
      <c r="AU354" s="151" t="s">
        <v>83</v>
      </c>
      <c r="AY354" s="17" t="s">
        <v>128</v>
      </c>
      <c r="BE354" s="152">
        <f>IF(N354="základní",J354,0)</f>
        <v>0</v>
      </c>
      <c r="BF354" s="152">
        <f>IF(N354="snížená",J354,0)</f>
        <v>0</v>
      </c>
      <c r="BG354" s="152">
        <f>IF(N354="zákl. přenesená",J354,0)</f>
        <v>0</v>
      </c>
      <c r="BH354" s="152">
        <f>IF(N354="sníž. přenesená",J354,0)</f>
        <v>0</v>
      </c>
      <c r="BI354" s="152">
        <f>IF(N354="nulová",J354,0)</f>
        <v>0</v>
      </c>
      <c r="BJ354" s="17" t="s">
        <v>78</v>
      </c>
      <c r="BK354" s="152">
        <f>ROUND(I354*H354,2)</f>
        <v>0</v>
      </c>
      <c r="BL354" s="17" t="s">
        <v>135</v>
      </c>
      <c r="BM354" s="151" t="s">
        <v>519</v>
      </c>
    </row>
    <row r="355" spans="1:65" s="2" customFormat="1" ht="39">
      <c r="A355" s="32"/>
      <c r="B355" s="33"/>
      <c r="C355" s="32"/>
      <c r="D355" s="153" t="s">
        <v>137</v>
      </c>
      <c r="E355" s="32"/>
      <c r="F355" s="154" t="s">
        <v>520</v>
      </c>
      <c r="G355" s="32"/>
      <c r="H355" s="32"/>
      <c r="I355" s="155"/>
      <c r="J355" s="32"/>
      <c r="K355" s="32"/>
      <c r="L355" s="33"/>
      <c r="M355" s="156"/>
      <c r="N355" s="157"/>
      <c r="O355" s="58"/>
      <c r="P355" s="58"/>
      <c r="Q355" s="58"/>
      <c r="R355" s="58"/>
      <c r="S355" s="58"/>
      <c r="T355" s="59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T355" s="17" t="s">
        <v>137</v>
      </c>
      <c r="AU355" s="17" t="s">
        <v>83</v>
      </c>
    </row>
    <row r="356" spans="1:65" s="2" customFormat="1">
      <c r="A356" s="32"/>
      <c r="B356" s="33"/>
      <c r="C356" s="32"/>
      <c r="D356" s="158" t="s">
        <v>139</v>
      </c>
      <c r="E356" s="32"/>
      <c r="F356" s="159" t="s">
        <v>521</v>
      </c>
      <c r="G356" s="32"/>
      <c r="H356" s="32"/>
      <c r="I356" s="155"/>
      <c r="J356" s="32"/>
      <c r="K356" s="32"/>
      <c r="L356" s="33"/>
      <c r="M356" s="156"/>
      <c r="N356" s="157"/>
      <c r="O356" s="58"/>
      <c r="P356" s="58"/>
      <c r="Q356" s="58"/>
      <c r="R356" s="58"/>
      <c r="S356" s="58"/>
      <c r="T356" s="59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T356" s="17" t="s">
        <v>139</v>
      </c>
      <c r="AU356" s="17" t="s">
        <v>83</v>
      </c>
    </row>
    <row r="357" spans="1:65" s="13" customFormat="1" ht="22.5">
      <c r="B357" s="160"/>
      <c r="D357" s="153" t="s">
        <v>141</v>
      </c>
      <c r="E357" s="161" t="s">
        <v>1</v>
      </c>
      <c r="F357" s="162" t="s">
        <v>522</v>
      </c>
      <c r="H357" s="163">
        <v>4</v>
      </c>
      <c r="I357" s="164"/>
      <c r="L357" s="160"/>
      <c r="M357" s="165"/>
      <c r="N357" s="166"/>
      <c r="O357" s="166"/>
      <c r="P357" s="166"/>
      <c r="Q357" s="166"/>
      <c r="R357" s="166"/>
      <c r="S357" s="166"/>
      <c r="T357" s="167"/>
      <c r="AT357" s="161" t="s">
        <v>141</v>
      </c>
      <c r="AU357" s="161" t="s">
        <v>83</v>
      </c>
      <c r="AV357" s="13" t="s">
        <v>83</v>
      </c>
      <c r="AW357" s="13" t="s">
        <v>30</v>
      </c>
      <c r="AX357" s="13" t="s">
        <v>78</v>
      </c>
      <c r="AY357" s="161" t="s">
        <v>128</v>
      </c>
    </row>
    <row r="358" spans="1:65" s="2" customFormat="1" ht="33" customHeight="1">
      <c r="A358" s="32"/>
      <c r="B358" s="139"/>
      <c r="C358" s="140" t="s">
        <v>523</v>
      </c>
      <c r="D358" s="140" t="s">
        <v>130</v>
      </c>
      <c r="E358" s="141" t="s">
        <v>524</v>
      </c>
      <c r="F358" s="142" t="s">
        <v>525</v>
      </c>
      <c r="G358" s="143" t="s">
        <v>133</v>
      </c>
      <c r="H358" s="144">
        <v>3.5</v>
      </c>
      <c r="I358" s="145"/>
      <c r="J358" s="146">
        <f>ROUND(I358*H358,2)</f>
        <v>0</v>
      </c>
      <c r="K358" s="142" t="s">
        <v>134</v>
      </c>
      <c r="L358" s="33"/>
      <c r="M358" s="147" t="s">
        <v>1</v>
      </c>
      <c r="N358" s="148" t="s">
        <v>38</v>
      </c>
      <c r="O358" s="58"/>
      <c r="P358" s="149">
        <f>O358*H358</f>
        <v>0</v>
      </c>
      <c r="Q358" s="149">
        <v>0</v>
      </c>
      <c r="R358" s="149">
        <f>Q358*H358</f>
        <v>0</v>
      </c>
      <c r="S358" s="149">
        <v>0</v>
      </c>
      <c r="T358" s="150">
        <f>S358*H358</f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51" t="s">
        <v>135</v>
      </c>
      <c r="AT358" s="151" t="s">
        <v>130</v>
      </c>
      <c r="AU358" s="151" t="s">
        <v>83</v>
      </c>
      <c r="AY358" s="17" t="s">
        <v>128</v>
      </c>
      <c r="BE358" s="152">
        <f>IF(N358="základní",J358,0)</f>
        <v>0</v>
      </c>
      <c r="BF358" s="152">
        <f>IF(N358="snížená",J358,0)</f>
        <v>0</v>
      </c>
      <c r="BG358" s="152">
        <f>IF(N358="zákl. přenesená",J358,0)</f>
        <v>0</v>
      </c>
      <c r="BH358" s="152">
        <f>IF(N358="sníž. přenesená",J358,0)</f>
        <v>0</v>
      </c>
      <c r="BI358" s="152">
        <f>IF(N358="nulová",J358,0)</f>
        <v>0</v>
      </c>
      <c r="BJ358" s="17" t="s">
        <v>78</v>
      </c>
      <c r="BK358" s="152">
        <f>ROUND(I358*H358,2)</f>
        <v>0</v>
      </c>
      <c r="BL358" s="17" t="s">
        <v>135</v>
      </c>
      <c r="BM358" s="151" t="s">
        <v>526</v>
      </c>
    </row>
    <row r="359" spans="1:65" s="2" customFormat="1" ht="48.75">
      <c r="A359" s="32"/>
      <c r="B359" s="33"/>
      <c r="C359" s="32"/>
      <c r="D359" s="153" t="s">
        <v>137</v>
      </c>
      <c r="E359" s="32"/>
      <c r="F359" s="154" t="s">
        <v>527</v>
      </c>
      <c r="G359" s="32"/>
      <c r="H359" s="32"/>
      <c r="I359" s="155"/>
      <c r="J359" s="32"/>
      <c r="K359" s="32"/>
      <c r="L359" s="33"/>
      <c r="M359" s="156"/>
      <c r="N359" s="157"/>
      <c r="O359" s="58"/>
      <c r="P359" s="58"/>
      <c r="Q359" s="58"/>
      <c r="R359" s="58"/>
      <c r="S359" s="58"/>
      <c r="T359" s="59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T359" s="17" t="s">
        <v>137</v>
      </c>
      <c r="AU359" s="17" t="s">
        <v>83</v>
      </c>
    </row>
    <row r="360" spans="1:65" s="2" customFormat="1">
      <c r="A360" s="32"/>
      <c r="B360" s="33"/>
      <c r="C360" s="32"/>
      <c r="D360" s="158" t="s">
        <v>139</v>
      </c>
      <c r="E360" s="32"/>
      <c r="F360" s="159" t="s">
        <v>528</v>
      </c>
      <c r="G360" s="32"/>
      <c r="H360" s="32"/>
      <c r="I360" s="155"/>
      <c r="J360" s="32"/>
      <c r="K360" s="32"/>
      <c r="L360" s="33"/>
      <c r="M360" s="156"/>
      <c r="N360" s="157"/>
      <c r="O360" s="58"/>
      <c r="P360" s="58"/>
      <c r="Q360" s="58"/>
      <c r="R360" s="58"/>
      <c r="S360" s="58"/>
      <c r="T360" s="59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T360" s="17" t="s">
        <v>139</v>
      </c>
      <c r="AU360" s="17" t="s">
        <v>83</v>
      </c>
    </row>
    <row r="361" spans="1:65" s="13" customFormat="1">
      <c r="B361" s="160"/>
      <c r="D361" s="153" t="s">
        <v>141</v>
      </c>
      <c r="E361" s="161" t="s">
        <v>1</v>
      </c>
      <c r="F361" s="162" t="s">
        <v>529</v>
      </c>
      <c r="H361" s="163">
        <v>3.5</v>
      </c>
      <c r="I361" s="164"/>
      <c r="L361" s="160"/>
      <c r="M361" s="165"/>
      <c r="N361" s="166"/>
      <c r="O361" s="166"/>
      <c r="P361" s="166"/>
      <c r="Q361" s="166"/>
      <c r="R361" s="166"/>
      <c r="S361" s="166"/>
      <c r="T361" s="167"/>
      <c r="AT361" s="161" t="s">
        <v>141</v>
      </c>
      <c r="AU361" s="161" t="s">
        <v>83</v>
      </c>
      <c r="AV361" s="13" t="s">
        <v>83</v>
      </c>
      <c r="AW361" s="13" t="s">
        <v>30</v>
      </c>
      <c r="AX361" s="13" t="s">
        <v>78</v>
      </c>
      <c r="AY361" s="161" t="s">
        <v>128</v>
      </c>
    </row>
    <row r="362" spans="1:65" s="12" customFormat="1" ht="22.9" customHeight="1">
      <c r="B362" s="126"/>
      <c r="D362" s="127" t="s">
        <v>72</v>
      </c>
      <c r="E362" s="137" t="s">
        <v>530</v>
      </c>
      <c r="F362" s="137" t="s">
        <v>531</v>
      </c>
      <c r="I362" s="129"/>
      <c r="J362" s="138">
        <f>BK362</f>
        <v>0</v>
      </c>
      <c r="L362" s="126"/>
      <c r="M362" s="131"/>
      <c r="N362" s="132"/>
      <c r="O362" s="132"/>
      <c r="P362" s="133">
        <f>SUM(P363:P401)</f>
        <v>0</v>
      </c>
      <c r="Q362" s="132"/>
      <c r="R362" s="133">
        <f>SUM(R363:R401)</f>
        <v>0</v>
      </c>
      <c r="S362" s="132"/>
      <c r="T362" s="134">
        <f>SUM(T363:T401)</f>
        <v>0</v>
      </c>
      <c r="AR362" s="127" t="s">
        <v>78</v>
      </c>
      <c r="AT362" s="135" t="s">
        <v>72</v>
      </c>
      <c r="AU362" s="135" t="s">
        <v>78</v>
      </c>
      <c r="AY362" s="127" t="s">
        <v>128</v>
      </c>
      <c r="BK362" s="136">
        <f>SUM(BK363:BK401)</f>
        <v>0</v>
      </c>
    </row>
    <row r="363" spans="1:65" s="2" customFormat="1" ht="21.75" customHeight="1">
      <c r="A363" s="32"/>
      <c r="B363" s="139"/>
      <c r="C363" s="140" t="s">
        <v>532</v>
      </c>
      <c r="D363" s="140" t="s">
        <v>130</v>
      </c>
      <c r="E363" s="141" t="s">
        <v>533</v>
      </c>
      <c r="F363" s="142" t="s">
        <v>534</v>
      </c>
      <c r="G363" s="143" t="s">
        <v>213</v>
      </c>
      <c r="H363" s="144">
        <v>51.639000000000003</v>
      </c>
      <c r="I363" s="145"/>
      <c r="J363" s="146">
        <f>ROUND(I363*H363,2)</f>
        <v>0</v>
      </c>
      <c r="K363" s="142" t="s">
        <v>134</v>
      </c>
      <c r="L363" s="33"/>
      <c r="M363" s="147" t="s">
        <v>1</v>
      </c>
      <c r="N363" s="148" t="s">
        <v>38</v>
      </c>
      <c r="O363" s="58"/>
      <c r="P363" s="149">
        <f>O363*H363</f>
        <v>0</v>
      </c>
      <c r="Q363" s="149">
        <v>0</v>
      </c>
      <c r="R363" s="149">
        <f>Q363*H363</f>
        <v>0</v>
      </c>
      <c r="S363" s="149">
        <v>0</v>
      </c>
      <c r="T363" s="150">
        <f>S363*H363</f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51" t="s">
        <v>135</v>
      </c>
      <c r="AT363" s="151" t="s">
        <v>130</v>
      </c>
      <c r="AU363" s="151" t="s">
        <v>83</v>
      </c>
      <c r="AY363" s="17" t="s">
        <v>128</v>
      </c>
      <c r="BE363" s="152">
        <f>IF(N363="základní",J363,0)</f>
        <v>0</v>
      </c>
      <c r="BF363" s="152">
        <f>IF(N363="snížená",J363,0)</f>
        <v>0</v>
      </c>
      <c r="BG363" s="152">
        <f>IF(N363="zákl. přenesená",J363,0)</f>
        <v>0</v>
      </c>
      <c r="BH363" s="152">
        <f>IF(N363="sníž. přenesená",J363,0)</f>
        <v>0</v>
      </c>
      <c r="BI363" s="152">
        <f>IF(N363="nulová",J363,0)</f>
        <v>0</v>
      </c>
      <c r="BJ363" s="17" t="s">
        <v>78</v>
      </c>
      <c r="BK363" s="152">
        <f>ROUND(I363*H363,2)</f>
        <v>0</v>
      </c>
      <c r="BL363" s="17" t="s">
        <v>135</v>
      </c>
      <c r="BM363" s="151" t="s">
        <v>535</v>
      </c>
    </row>
    <row r="364" spans="1:65" s="2" customFormat="1" ht="19.5">
      <c r="A364" s="32"/>
      <c r="B364" s="33"/>
      <c r="C364" s="32"/>
      <c r="D364" s="153" t="s">
        <v>137</v>
      </c>
      <c r="E364" s="32"/>
      <c r="F364" s="154" t="s">
        <v>536</v>
      </c>
      <c r="G364" s="32"/>
      <c r="H364" s="32"/>
      <c r="I364" s="155"/>
      <c r="J364" s="32"/>
      <c r="K364" s="32"/>
      <c r="L364" s="33"/>
      <c r="M364" s="156"/>
      <c r="N364" s="157"/>
      <c r="O364" s="58"/>
      <c r="P364" s="58"/>
      <c r="Q364" s="58"/>
      <c r="R364" s="58"/>
      <c r="S364" s="58"/>
      <c r="T364" s="59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T364" s="17" t="s">
        <v>137</v>
      </c>
      <c r="AU364" s="17" t="s">
        <v>83</v>
      </c>
    </row>
    <row r="365" spans="1:65" s="2" customFormat="1">
      <c r="A365" s="32"/>
      <c r="B365" s="33"/>
      <c r="C365" s="32"/>
      <c r="D365" s="158" t="s">
        <v>139</v>
      </c>
      <c r="E365" s="32"/>
      <c r="F365" s="159" t="s">
        <v>537</v>
      </c>
      <c r="G365" s="32"/>
      <c r="H365" s="32"/>
      <c r="I365" s="155"/>
      <c r="J365" s="32"/>
      <c r="K365" s="32"/>
      <c r="L365" s="33"/>
      <c r="M365" s="156"/>
      <c r="N365" s="157"/>
      <c r="O365" s="58"/>
      <c r="P365" s="58"/>
      <c r="Q365" s="58"/>
      <c r="R365" s="58"/>
      <c r="S365" s="58"/>
      <c r="T365" s="59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T365" s="17" t="s">
        <v>139</v>
      </c>
      <c r="AU365" s="17" t="s">
        <v>83</v>
      </c>
    </row>
    <row r="366" spans="1:65" s="15" customFormat="1">
      <c r="B366" s="176"/>
      <c r="D366" s="153" t="s">
        <v>141</v>
      </c>
      <c r="E366" s="177" t="s">
        <v>1</v>
      </c>
      <c r="F366" s="178" t="s">
        <v>538</v>
      </c>
      <c r="H366" s="177" t="s">
        <v>1</v>
      </c>
      <c r="I366" s="179"/>
      <c r="L366" s="176"/>
      <c r="M366" s="180"/>
      <c r="N366" s="181"/>
      <c r="O366" s="181"/>
      <c r="P366" s="181"/>
      <c r="Q366" s="181"/>
      <c r="R366" s="181"/>
      <c r="S366" s="181"/>
      <c r="T366" s="182"/>
      <c r="AT366" s="177" t="s">
        <v>141</v>
      </c>
      <c r="AU366" s="177" t="s">
        <v>83</v>
      </c>
      <c r="AV366" s="15" t="s">
        <v>78</v>
      </c>
      <c r="AW366" s="15" t="s">
        <v>30</v>
      </c>
      <c r="AX366" s="15" t="s">
        <v>73</v>
      </c>
      <c r="AY366" s="177" t="s">
        <v>128</v>
      </c>
    </row>
    <row r="367" spans="1:65" s="13" customFormat="1">
      <c r="B367" s="160"/>
      <c r="D367" s="153" t="s">
        <v>141</v>
      </c>
      <c r="E367" s="161" t="s">
        <v>1</v>
      </c>
      <c r="F367" s="162" t="s">
        <v>539</v>
      </c>
      <c r="H367" s="163">
        <v>4.3940000000000001</v>
      </c>
      <c r="I367" s="164"/>
      <c r="L367" s="160"/>
      <c r="M367" s="165"/>
      <c r="N367" s="166"/>
      <c r="O367" s="166"/>
      <c r="P367" s="166"/>
      <c r="Q367" s="166"/>
      <c r="R367" s="166"/>
      <c r="S367" s="166"/>
      <c r="T367" s="167"/>
      <c r="AT367" s="161" t="s">
        <v>141</v>
      </c>
      <c r="AU367" s="161" t="s">
        <v>83</v>
      </c>
      <c r="AV367" s="13" t="s">
        <v>83</v>
      </c>
      <c r="AW367" s="13" t="s">
        <v>30</v>
      </c>
      <c r="AX367" s="13" t="s">
        <v>73</v>
      </c>
      <c r="AY367" s="161" t="s">
        <v>128</v>
      </c>
    </row>
    <row r="368" spans="1:65" s="13" customFormat="1" ht="22.5">
      <c r="B368" s="160"/>
      <c r="D368" s="153" t="s">
        <v>141</v>
      </c>
      <c r="E368" s="161" t="s">
        <v>1</v>
      </c>
      <c r="F368" s="162" t="s">
        <v>540</v>
      </c>
      <c r="H368" s="163">
        <v>9.2799999999999994</v>
      </c>
      <c r="I368" s="164"/>
      <c r="L368" s="160"/>
      <c r="M368" s="165"/>
      <c r="N368" s="166"/>
      <c r="O368" s="166"/>
      <c r="P368" s="166"/>
      <c r="Q368" s="166"/>
      <c r="R368" s="166"/>
      <c r="S368" s="166"/>
      <c r="T368" s="167"/>
      <c r="AT368" s="161" t="s">
        <v>141</v>
      </c>
      <c r="AU368" s="161" t="s">
        <v>83</v>
      </c>
      <c r="AV368" s="13" t="s">
        <v>83</v>
      </c>
      <c r="AW368" s="13" t="s">
        <v>30</v>
      </c>
      <c r="AX368" s="13" t="s">
        <v>73</v>
      </c>
      <c r="AY368" s="161" t="s">
        <v>128</v>
      </c>
    </row>
    <row r="369" spans="1:65" s="13" customFormat="1" ht="22.5">
      <c r="B369" s="160"/>
      <c r="D369" s="153" t="s">
        <v>141</v>
      </c>
      <c r="E369" s="161" t="s">
        <v>1</v>
      </c>
      <c r="F369" s="162" t="s">
        <v>541</v>
      </c>
      <c r="H369" s="163">
        <v>10.4</v>
      </c>
      <c r="I369" s="164"/>
      <c r="L369" s="160"/>
      <c r="M369" s="165"/>
      <c r="N369" s="166"/>
      <c r="O369" s="166"/>
      <c r="P369" s="166"/>
      <c r="Q369" s="166"/>
      <c r="R369" s="166"/>
      <c r="S369" s="166"/>
      <c r="T369" s="167"/>
      <c r="AT369" s="161" t="s">
        <v>141</v>
      </c>
      <c r="AU369" s="161" t="s">
        <v>83</v>
      </c>
      <c r="AV369" s="13" t="s">
        <v>83</v>
      </c>
      <c r="AW369" s="13" t="s">
        <v>30</v>
      </c>
      <c r="AX369" s="13" t="s">
        <v>73</v>
      </c>
      <c r="AY369" s="161" t="s">
        <v>128</v>
      </c>
    </row>
    <row r="370" spans="1:65" s="13" customFormat="1" ht="22.5">
      <c r="B370" s="160"/>
      <c r="D370" s="153" t="s">
        <v>141</v>
      </c>
      <c r="E370" s="161" t="s">
        <v>1</v>
      </c>
      <c r="F370" s="162" t="s">
        <v>542</v>
      </c>
      <c r="H370" s="163">
        <v>20.286999999999999</v>
      </c>
      <c r="I370" s="164"/>
      <c r="L370" s="160"/>
      <c r="M370" s="165"/>
      <c r="N370" s="166"/>
      <c r="O370" s="166"/>
      <c r="P370" s="166"/>
      <c r="Q370" s="166"/>
      <c r="R370" s="166"/>
      <c r="S370" s="166"/>
      <c r="T370" s="167"/>
      <c r="AT370" s="161" t="s">
        <v>141</v>
      </c>
      <c r="AU370" s="161" t="s">
        <v>83</v>
      </c>
      <c r="AV370" s="13" t="s">
        <v>83</v>
      </c>
      <c r="AW370" s="13" t="s">
        <v>30</v>
      </c>
      <c r="AX370" s="13" t="s">
        <v>73</v>
      </c>
      <c r="AY370" s="161" t="s">
        <v>128</v>
      </c>
    </row>
    <row r="371" spans="1:65" s="13" customFormat="1" ht="22.5">
      <c r="B371" s="160"/>
      <c r="D371" s="153" t="s">
        <v>141</v>
      </c>
      <c r="E371" s="161" t="s">
        <v>1</v>
      </c>
      <c r="F371" s="162" t="s">
        <v>543</v>
      </c>
      <c r="H371" s="163">
        <v>3.5880000000000001</v>
      </c>
      <c r="I371" s="164"/>
      <c r="L371" s="160"/>
      <c r="M371" s="165"/>
      <c r="N371" s="166"/>
      <c r="O371" s="166"/>
      <c r="P371" s="166"/>
      <c r="Q371" s="166"/>
      <c r="R371" s="166"/>
      <c r="S371" s="166"/>
      <c r="T371" s="167"/>
      <c r="AT371" s="161" t="s">
        <v>141</v>
      </c>
      <c r="AU371" s="161" t="s">
        <v>83</v>
      </c>
      <c r="AV371" s="13" t="s">
        <v>83</v>
      </c>
      <c r="AW371" s="13" t="s">
        <v>30</v>
      </c>
      <c r="AX371" s="13" t="s">
        <v>73</v>
      </c>
      <c r="AY371" s="161" t="s">
        <v>128</v>
      </c>
    </row>
    <row r="372" spans="1:65" s="13" customFormat="1" ht="22.5">
      <c r="B372" s="160"/>
      <c r="D372" s="153" t="s">
        <v>141</v>
      </c>
      <c r="E372" s="161" t="s">
        <v>1</v>
      </c>
      <c r="F372" s="162" t="s">
        <v>544</v>
      </c>
      <c r="H372" s="163">
        <v>3.69</v>
      </c>
      <c r="I372" s="164"/>
      <c r="L372" s="160"/>
      <c r="M372" s="165"/>
      <c r="N372" s="166"/>
      <c r="O372" s="166"/>
      <c r="P372" s="166"/>
      <c r="Q372" s="166"/>
      <c r="R372" s="166"/>
      <c r="S372" s="166"/>
      <c r="T372" s="167"/>
      <c r="AT372" s="161" t="s">
        <v>141</v>
      </c>
      <c r="AU372" s="161" t="s">
        <v>83</v>
      </c>
      <c r="AV372" s="13" t="s">
        <v>83</v>
      </c>
      <c r="AW372" s="13" t="s">
        <v>30</v>
      </c>
      <c r="AX372" s="13" t="s">
        <v>73</v>
      </c>
      <c r="AY372" s="161" t="s">
        <v>128</v>
      </c>
    </row>
    <row r="373" spans="1:65" s="14" customFormat="1">
      <c r="B373" s="168"/>
      <c r="D373" s="153" t="s">
        <v>141</v>
      </c>
      <c r="E373" s="169" t="s">
        <v>1</v>
      </c>
      <c r="F373" s="170" t="s">
        <v>171</v>
      </c>
      <c r="H373" s="171">
        <v>51.639000000000003</v>
      </c>
      <c r="I373" s="172"/>
      <c r="L373" s="168"/>
      <c r="M373" s="173"/>
      <c r="N373" s="174"/>
      <c r="O373" s="174"/>
      <c r="P373" s="174"/>
      <c r="Q373" s="174"/>
      <c r="R373" s="174"/>
      <c r="S373" s="174"/>
      <c r="T373" s="175"/>
      <c r="AT373" s="169" t="s">
        <v>141</v>
      </c>
      <c r="AU373" s="169" t="s">
        <v>83</v>
      </c>
      <c r="AV373" s="14" t="s">
        <v>135</v>
      </c>
      <c r="AW373" s="14" t="s">
        <v>30</v>
      </c>
      <c r="AX373" s="14" t="s">
        <v>78</v>
      </c>
      <c r="AY373" s="169" t="s">
        <v>128</v>
      </c>
    </row>
    <row r="374" spans="1:65" s="2" customFormat="1" ht="24.2" customHeight="1">
      <c r="A374" s="32"/>
      <c r="B374" s="139"/>
      <c r="C374" s="140" t="s">
        <v>545</v>
      </c>
      <c r="D374" s="140" t="s">
        <v>130</v>
      </c>
      <c r="E374" s="141" t="s">
        <v>546</v>
      </c>
      <c r="F374" s="142" t="s">
        <v>547</v>
      </c>
      <c r="G374" s="143" t="s">
        <v>213</v>
      </c>
      <c r="H374" s="144">
        <v>464.74900000000002</v>
      </c>
      <c r="I374" s="145"/>
      <c r="J374" s="146">
        <f>ROUND(I374*H374,2)</f>
        <v>0</v>
      </c>
      <c r="K374" s="142" t="s">
        <v>134</v>
      </c>
      <c r="L374" s="33"/>
      <c r="M374" s="147" t="s">
        <v>1</v>
      </c>
      <c r="N374" s="148" t="s">
        <v>38</v>
      </c>
      <c r="O374" s="58"/>
      <c r="P374" s="149">
        <f>O374*H374</f>
        <v>0</v>
      </c>
      <c r="Q374" s="149">
        <v>0</v>
      </c>
      <c r="R374" s="149">
        <f>Q374*H374</f>
        <v>0</v>
      </c>
      <c r="S374" s="149">
        <v>0</v>
      </c>
      <c r="T374" s="150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51" t="s">
        <v>135</v>
      </c>
      <c r="AT374" s="151" t="s">
        <v>130</v>
      </c>
      <c r="AU374" s="151" t="s">
        <v>83</v>
      </c>
      <c r="AY374" s="17" t="s">
        <v>128</v>
      </c>
      <c r="BE374" s="152">
        <f>IF(N374="základní",J374,0)</f>
        <v>0</v>
      </c>
      <c r="BF374" s="152">
        <f>IF(N374="snížená",J374,0)</f>
        <v>0</v>
      </c>
      <c r="BG374" s="152">
        <f>IF(N374="zákl. přenesená",J374,0)</f>
        <v>0</v>
      </c>
      <c r="BH374" s="152">
        <f>IF(N374="sníž. přenesená",J374,0)</f>
        <v>0</v>
      </c>
      <c r="BI374" s="152">
        <f>IF(N374="nulová",J374,0)</f>
        <v>0</v>
      </c>
      <c r="BJ374" s="17" t="s">
        <v>78</v>
      </c>
      <c r="BK374" s="152">
        <f>ROUND(I374*H374,2)</f>
        <v>0</v>
      </c>
      <c r="BL374" s="17" t="s">
        <v>135</v>
      </c>
      <c r="BM374" s="151" t="s">
        <v>548</v>
      </c>
    </row>
    <row r="375" spans="1:65" s="2" customFormat="1" ht="29.25">
      <c r="A375" s="32"/>
      <c r="B375" s="33"/>
      <c r="C375" s="32"/>
      <c r="D375" s="153" t="s">
        <v>137</v>
      </c>
      <c r="E375" s="32"/>
      <c r="F375" s="154" t="s">
        <v>549</v>
      </c>
      <c r="G375" s="32"/>
      <c r="H375" s="32"/>
      <c r="I375" s="155"/>
      <c r="J375" s="32"/>
      <c r="K375" s="32"/>
      <c r="L375" s="33"/>
      <c r="M375" s="156"/>
      <c r="N375" s="157"/>
      <c r="O375" s="58"/>
      <c r="P375" s="58"/>
      <c r="Q375" s="58"/>
      <c r="R375" s="58"/>
      <c r="S375" s="58"/>
      <c r="T375" s="59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T375" s="17" t="s">
        <v>137</v>
      </c>
      <c r="AU375" s="17" t="s">
        <v>83</v>
      </c>
    </row>
    <row r="376" spans="1:65" s="2" customFormat="1">
      <c r="A376" s="32"/>
      <c r="B376" s="33"/>
      <c r="C376" s="32"/>
      <c r="D376" s="158" t="s">
        <v>139</v>
      </c>
      <c r="E376" s="32"/>
      <c r="F376" s="159" t="s">
        <v>550</v>
      </c>
      <c r="G376" s="32"/>
      <c r="H376" s="32"/>
      <c r="I376" s="155"/>
      <c r="J376" s="32"/>
      <c r="K376" s="32"/>
      <c r="L376" s="33"/>
      <c r="M376" s="156"/>
      <c r="N376" s="157"/>
      <c r="O376" s="58"/>
      <c r="P376" s="58"/>
      <c r="Q376" s="58"/>
      <c r="R376" s="58"/>
      <c r="S376" s="58"/>
      <c r="T376" s="59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T376" s="17" t="s">
        <v>139</v>
      </c>
      <c r="AU376" s="17" t="s">
        <v>83</v>
      </c>
    </row>
    <row r="377" spans="1:65" s="15" customFormat="1">
      <c r="B377" s="176"/>
      <c r="D377" s="153" t="s">
        <v>141</v>
      </c>
      <c r="E377" s="177" t="s">
        <v>1</v>
      </c>
      <c r="F377" s="178" t="s">
        <v>551</v>
      </c>
      <c r="H377" s="177" t="s">
        <v>1</v>
      </c>
      <c r="I377" s="179"/>
      <c r="L377" s="176"/>
      <c r="M377" s="180"/>
      <c r="N377" s="181"/>
      <c r="O377" s="181"/>
      <c r="P377" s="181"/>
      <c r="Q377" s="181"/>
      <c r="R377" s="181"/>
      <c r="S377" s="181"/>
      <c r="T377" s="182"/>
      <c r="AT377" s="177" t="s">
        <v>141</v>
      </c>
      <c r="AU377" s="177" t="s">
        <v>83</v>
      </c>
      <c r="AV377" s="15" t="s">
        <v>78</v>
      </c>
      <c r="AW377" s="15" t="s">
        <v>30</v>
      </c>
      <c r="AX377" s="15" t="s">
        <v>73</v>
      </c>
      <c r="AY377" s="177" t="s">
        <v>128</v>
      </c>
    </row>
    <row r="378" spans="1:65" s="13" customFormat="1">
      <c r="B378" s="160"/>
      <c r="D378" s="153" t="s">
        <v>141</v>
      </c>
      <c r="E378" s="161" t="s">
        <v>1</v>
      </c>
      <c r="F378" s="162" t="s">
        <v>552</v>
      </c>
      <c r="H378" s="163">
        <v>39.545999999999999</v>
      </c>
      <c r="I378" s="164"/>
      <c r="L378" s="160"/>
      <c r="M378" s="165"/>
      <c r="N378" s="166"/>
      <c r="O378" s="166"/>
      <c r="P378" s="166"/>
      <c r="Q378" s="166"/>
      <c r="R378" s="166"/>
      <c r="S378" s="166"/>
      <c r="T378" s="167"/>
      <c r="AT378" s="161" t="s">
        <v>141</v>
      </c>
      <c r="AU378" s="161" t="s">
        <v>83</v>
      </c>
      <c r="AV378" s="13" t="s">
        <v>83</v>
      </c>
      <c r="AW378" s="13" t="s">
        <v>30</v>
      </c>
      <c r="AX378" s="13" t="s">
        <v>73</v>
      </c>
      <c r="AY378" s="161" t="s">
        <v>128</v>
      </c>
    </row>
    <row r="379" spans="1:65" s="13" customFormat="1" ht="22.5">
      <c r="B379" s="160"/>
      <c r="D379" s="153" t="s">
        <v>141</v>
      </c>
      <c r="E379" s="161" t="s">
        <v>1</v>
      </c>
      <c r="F379" s="162" t="s">
        <v>553</v>
      </c>
      <c r="H379" s="163">
        <v>83.52</v>
      </c>
      <c r="I379" s="164"/>
      <c r="L379" s="160"/>
      <c r="M379" s="165"/>
      <c r="N379" s="166"/>
      <c r="O379" s="166"/>
      <c r="P379" s="166"/>
      <c r="Q379" s="166"/>
      <c r="R379" s="166"/>
      <c r="S379" s="166"/>
      <c r="T379" s="167"/>
      <c r="AT379" s="161" t="s">
        <v>141</v>
      </c>
      <c r="AU379" s="161" t="s">
        <v>83</v>
      </c>
      <c r="AV379" s="13" t="s">
        <v>83</v>
      </c>
      <c r="AW379" s="13" t="s">
        <v>30</v>
      </c>
      <c r="AX379" s="13" t="s">
        <v>73</v>
      </c>
      <c r="AY379" s="161" t="s">
        <v>128</v>
      </c>
    </row>
    <row r="380" spans="1:65" s="13" customFormat="1" ht="22.5">
      <c r="B380" s="160"/>
      <c r="D380" s="153" t="s">
        <v>141</v>
      </c>
      <c r="E380" s="161" t="s">
        <v>1</v>
      </c>
      <c r="F380" s="162" t="s">
        <v>554</v>
      </c>
      <c r="H380" s="163">
        <v>93.6</v>
      </c>
      <c r="I380" s="164"/>
      <c r="L380" s="160"/>
      <c r="M380" s="165"/>
      <c r="N380" s="166"/>
      <c r="O380" s="166"/>
      <c r="P380" s="166"/>
      <c r="Q380" s="166"/>
      <c r="R380" s="166"/>
      <c r="S380" s="166"/>
      <c r="T380" s="167"/>
      <c r="AT380" s="161" t="s">
        <v>141</v>
      </c>
      <c r="AU380" s="161" t="s">
        <v>83</v>
      </c>
      <c r="AV380" s="13" t="s">
        <v>83</v>
      </c>
      <c r="AW380" s="13" t="s">
        <v>30</v>
      </c>
      <c r="AX380" s="13" t="s">
        <v>73</v>
      </c>
      <c r="AY380" s="161" t="s">
        <v>128</v>
      </c>
    </row>
    <row r="381" spans="1:65" s="13" customFormat="1" ht="22.5">
      <c r="B381" s="160"/>
      <c r="D381" s="153" t="s">
        <v>141</v>
      </c>
      <c r="E381" s="161" t="s">
        <v>1</v>
      </c>
      <c r="F381" s="162" t="s">
        <v>555</v>
      </c>
      <c r="H381" s="163">
        <v>182.58500000000001</v>
      </c>
      <c r="I381" s="164"/>
      <c r="L381" s="160"/>
      <c r="M381" s="165"/>
      <c r="N381" s="166"/>
      <c r="O381" s="166"/>
      <c r="P381" s="166"/>
      <c r="Q381" s="166"/>
      <c r="R381" s="166"/>
      <c r="S381" s="166"/>
      <c r="T381" s="167"/>
      <c r="AT381" s="161" t="s">
        <v>141</v>
      </c>
      <c r="AU381" s="161" t="s">
        <v>83</v>
      </c>
      <c r="AV381" s="13" t="s">
        <v>83</v>
      </c>
      <c r="AW381" s="13" t="s">
        <v>30</v>
      </c>
      <c r="AX381" s="13" t="s">
        <v>73</v>
      </c>
      <c r="AY381" s="161" t="s">
        <v>128</v>
      </c>
    </row>
    <row r="382" spans="1:65" s="13" customFormat="1" ht="22.5">
      <c r="B382" s="160"/>
      <c r="D382" s="153" t="s">
        <v>141</v>
      </c>
      <c r="E382" s="161" t="s">
        <v>1</v>
      </c>
      <c r="F382" s="162" t="s">
        <v>556</v>
      </c>
      <c r="H382" s="163">
        <v>32.287999999999997</v>
      </c>
      <c r="I382" s="164"/>
      <c r="L382" s="160"/>
      <c r="M382" s="165"/>
      <c r="N382" s="166"/>
      <c r="O382" s="166"/>
      <c r="P382" s="166"/>
      <c r="Q382" s="166"/>
      <c r="R382" s="166"/>
      <c r="S382" s="166"/>
      <c r="T382" s="167"/>
      <c r="AT382" s="161" t="s">
        <v>141</v>
      </c>
      <c r="AU382" s="161" t="s">
        <v>83</v>
      </c>
      <c r="AV382" s="13" t="s">
        <v>83</v>
      </c>
      <c r="AW382" s="13" t="s">
        <v>30</v>
      </c>
      <c r="AX382" s="13" t="s">
        <v>73</v>
      </c>
      <c r="AY382" s="161" t="s">
        <v>128</v>
      </c>
    </row>
    <row r="383" spans="1:65" s="13" customFormat="1" ht="22.5">
      <c r="B383" s="160"/>
      <c r="D383" s="153" t="s">
        <v>141</v>
      </c>
      <c r="E383" s="161" t="s">
        <v>1</v>
      </c>
      <c r="F383" s="162" t="s">
        <v>557</v>
      </c>
      <c r="H383" s="163">
        <v>33.21</v>
      </c>
      <c r="I383" s="164"/>
      <c r="L383" s="160"/>
      <c r="M383" s="165"/>
      <c r="N383" s="166"/>
      <c r="O383" s="166"/>
      <c r="P383" s="166"/>
      <c r="Q383" s="166"/>
      <c r="R383" s="166"/>
      <c r="S383" s="166"/>
      <c r="T383" s="167"/>
      <c r="AT383" s="161" t="s">
        <v>141</v>
      </c>
      <c r="AU383" s="161" t="s">
        <v>83</v>
      </c>
      <c r="AV383" s="13" t="s">
        <v>83</v>
      </c>
      <c r="AW383" s="13" t="s">
        <v>30</v>
      </c>
      <c r="AX383" s="13" t="s">
        <v>73</v>
      </c>
      <c r="AY383" s="161" t="s">
        <v>128</v>
      </c>
    </row>
    <row r="384" spans="1:65" s="14" customFormat="1">
      <c r="B384" s="168"/>
      <c r="D384" s="153" t="s">
        <v>141</v>
      </c>
      <c r="E384" s="169" t="s">
        <v>1</v>
      </c>
      <c r="F384" s="170" t="s">
        <v>171</v>
      </c>
      <c r="H384" s="171">
        <v>464.74900000000002</v>
      </c>
      <c r="I384" s="172"/>
      <c r="L384" s="168"/>
      <c r="M384" s="173"/>
      <c r="N384" s="174"/>
      <c r="O384" s="174"/>
      <c r="P384" s="174"/>
      <c r="Q384" s="174"/>
      <c r="R384" s="174"/>
      <c r="S384" s="174"/>
      <c r="T384" s="175"/>
      <c r="AT384" s="169" t="s">
        <v>141</v>
      </c>
      <c r="AU384" s="169" t="s">
        <v>83</v>
      </c>
      <c r="AV384" s="14" t="s">
        <v>135</v>
      </c>
      <c r="AW384" s="14" t="s">
        <v>30</v>
      </c>
      <c r="AX384" s="14" t="s">
        <v>78</v>
      </c>
      <c r="AY384" s="169" t="s">
        <v>128</v>
      </c>
    </row>
    <row r="385" spans="1:65" s="2" customFormat="1" ht="37.9" customHeight="1">
      <c r="A385" s="32"/>
      <c r="B385" s="139"/>
      <c r="C385" s="140" t="s">
        <v>558</v>
      </c>
      <c r="D385" s="140" t="s">
        <v>130</v>
      </c>
      <c r="E385" s="141" t="s">
        <v>559</v>
      </c>
      <c r="F385" s="142" t="s">
        <v>560</v>
      </c>
      <c r="G385" s="143" t="s">
        <v>213</v>
      </c>
      <c r="H385" s="144">
        <v>18.484000000000002</v>
      </c>
      <c r="I385" s="145"/>
      <c r="J385" s="146">
        <f>ROUND(I385*H385,2)</f>
        <v>0</v>
      </c>
      <c r="K385" s="142" t="s">
        <v>134</v>
      </c>
      <c r="L385" s="33"/>
      <c r="M385" s="147" t="s">
        <v>1</v>
      </c>
      <c r="N385" s="148" t="s">
        <v>38</v>
      </c>
      <c r="O385" s="58"/>
      <c r="P385" s="149">
        <f>O385*H385</f>
        <v>0</v>
      </c>
      <c r="Q385" s="149">
        <v>0</v>
      </c>
      <c r="R385" s="149">
        <f>Q385*H385</f>
        <v>0</v>
      </c>
      <c r="S385" s="149">
        <v>0</v>
      </c>
      <c r="T385" s="150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51" t="s">
        <v>135</v>
      </c>
      <c r="AT385" s="151" t="s">
        <v>130</v>
      </c>
      <c r="AU385" s="151" t="s">
        <v>83</v>
      </c>
      <c r="AY385" s="17" t="s">
        <v>128</v>
      </c>
      <c r="BE385" s="152">
        <f>IF(N385="základní",J385,0)</f>
        <v>0</v>
      </c>
      <c r="BF385" s="152">
        <f>IF(N385="snížená",J385,0)</f>
        <v>0</v>
      </c>
      <c r="BG385" s="152">
        <f>IF(N385="zákl. přenesená",J385,0)</f>
        <v>0</v>
      </c>
      <c r="BH385" s="152">
        <f>IF(N385="sníž. přenesená",J385,0)</f>
        <v>0</v>
      </c>
      <c r="BI385" s="152">
        <f>IF(N385="nulová",J385,0)</f>
        <v>0</v>
      </c>
      <c r="BJ385" s="17" t="s">
        <v>78</v>
      </c>
      <c r="BK385" s="152">
        <f>ROUND(I385*H385,2)</f>
        <v>0</v>
      </c>
      <c r="BL385" s="17" t="s">
        <v>135</v>
      </c>
      <c r="BM385" s="151" t="s">
        <v>561</v>
      </c>
    </row>
    <row r="386" spans="1:65" s="2" customFormat="1" ht="29.25">
      <c r="A386" s="32"/>
      <c r="B386" s="33"/>
      <c r="C386" s="32"/>
      <c r="D386" s="153" t="s">
        <v>137</v>
      </c>
      <c r="E386" s="32"/>
      <c r="F386" s="154" t="s">
        <v>562</v>
      </c>
      <c r="G386" s="32"/>
      <c r="H386" s="32"/>
      <c r="I386" s="155"/>
      <c r="J386" s="32"/>
      <c r="K386" s="32"/>
      <c r="L386" s="33"/>
      <c r="M386" s="156"/>
      <c r="N386" s="157"/>
      <c r="O386" s="58"/>
      <c r="P386" s="58"/>
      <c r="Q386" s="58"/>
      <c r="R386" s="58"/>
      <c r="S386" s="58"/>
      <c r="T386" s="59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T386" s="17" t="s">
        <v>137</v>
      </c>
      <c r="AU386" s="17" t="s">
        <v>83</v>
      </c>
    </row>
    <row r="387" spans="1:65" s="2" customFormat="1">
      <c r="A387" s="32"/>
      <c r="B387" s="33"/>
      <c r="C387" s="32"/>
      <c r="D387" s="158" t="s">
        <v>139</v>
      </c>
      <c r="E387" s="32"/>
      <c r="F387" s="159" t="s">
        <v>563</v>
      </c>
      <c r="G387" s="32"/>
      <c r="H387" s="32"/>
      <c r="I387" s="155"/>
      <c r="J387" s="32"/>
      <c r="K387" s="32"/>
      <c r="L387" s="33"/>
      <c r="M387" s="156"/>
      <c r="N387" s="157"/>
      <c r="O387" s="58"/>
      <c r="P387" s="58"/>
      <c r="Q387" s="58"/>
      <c r="R387" s="58"/>
      <c r="S387" s="58"/>
      <c r="T387" s="59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T387" s="17" t="s">
        <v>139</v>
      </c>
      <c r="AU387" s="17" t="s">
        <v>83</v>
      </c>
    </row>
    <row r="388" spans="1:65" s="13" customFormat="1">
      <c r="B388" s="160"/>
      <c r="D388" s="153" t="s">
        <v>141</v>
      </c>
      <c r="E388" s="161" t="s">
        <v>1</v>
      </c>
      <c r="F388" s="162" t="s">
        <v>539</v>
      </c>
      <c r="H388" s="163">
        <v>4.3940000000000001</v>
      </c>
      <c r="I388" s="164"/>
      <c r="L388" s="160"/>
      <c r="M388" s="165"/>
      <c r="N388" s="166"/>
      <c r="O388" s="166"/>
      <c r="P388" s="166"/>
      <c r="Q388" s="166"/>
      <c r="R388" s="166"/>
      <c r="S388" s="166"/>
      <c r="T388" s="167"/>
      <c r="AT388" s="161" t="s">
        <v>141</v>
      </c>
      <c r="AU388" s="161" t="s">
        <v>83</v>
      </c>
      <c r="AV388" s="13" t="s">
        <v>83</v>
      </c>
      <c r="AW388" s="13" t="s">
        <v>30</v>
      </c>
      <c r="AX388" s="13" t="s">
        <v>73</v>
      </c>
      <c r="AY388" s="161" t="s">
        <v>128</v>
      </c>
    </row>
    <row r="389" spans="1:65" s="13" customFormat="1" ht="22.5">
      <c r="B389" s="160"/>
      <c r="D389" s="153" t="s">
        <v>141</v>
      </c>
      <c r="E389" s="161" t="s">
        <v>1</v>
      </c>
      <c r="F389" s="162" t="s">
        <v>541</v>
      </c>
      <c r="H389" s="163">
        <v>10.4</v>
      </c>
      <c r="I389" s="164"/>
      <c r="L389" s="160"/>
      <c r="M389" s="165"/>
      <c r="N389" s="166"/>
      <c r="O389" s="166"/>
      <c r="P389" s="166"/>
      <c r="Q389" s="166"/>
      <c r="R389" s="166"/>
      <c r="S389" s="166"/>
      <c r="T389" s="167"/>
      <c r="AT389" s="161" t="s">
        <v>141</v>
      </c>
      <c r="AU389" s="161" t="s">
        <v>83</v>
      </c>
      <c r="AV389" s="13" t="s">
        <v>83</v>
      </c>
      <c r="AW389" s="13" t="s">
        <v>30</v>
      </c>
      <c r="AX389" s="13" t="s">
        <v>73</v>
      </c>
      <c r="AY389" s="161" t="s">
        <v>128</v>
      </c>
    </row>
    <row r="390" spans="1:65" s="13" customFormat="1" ht="22.5">
      <c r="B390" s="160"/>
      <c r="D390" s="153" t="s">
        <v>141</v>
      </c>
      <c r="E390" s="161" t="s">
        <v>1</v>
      </c>
      <c r="F390" s="162" t="s">
        <v>544</v>
      </c>
      <c r="H390" s="163">
        <v>3.69</v>
      </c>
      <c r="I390" s="164"/>
      <c r="L390" s="160"/>
      <c r="M390" s="165"/>
      <c r="N390" s="166"/>
      <c r="O390" s="166"/>
      <c r="P390" s="166"/>
      <c r="Q390" s="166"/>
      <c r="R390" s="166"/>
      <c r="S390" s="166"/>
      <c r="T390" s="167"/>
      <c r="AT390" s="161" t="s">
        <v>141</v>
      </c>
      <c r="AU390" s="161" t="s">
        <v>83</v>
      </c>
      <c r="AV390" s="13" t="s">
        <v>83</v>
      </c>
      <c r="AW390" s="13" t="s">
        <v>30</v>
      </c>
      <c r="AX390" s="13" t="s">
        <v>73</v>
      </c>
      <c r="AY390" s="161" t="s">
        <v>128</v>
      </c>
    </row>
    <row r="391" spans="1:65" s="14" customFormat="1">
      <c r="B391" s="168"/>
      <c r="D391" s="153" t="s">
        <v>141</v>
      </c>
      <c r="E391" s="169" t="s">
        <v>1</v>
      </c>
      <c r="F391" s="170" t="s">
        <v>171</v>
      </c>
      <c r="H391" s="171">
        <v>18.484000000000002</v>
      </c>
      <c r="I391" s="172"/>
      <c r="L391" s="168"/>
      <c r="M391" s="173"/>
      <c r="N391" s="174"/>
      <c r="O391" s="174"/>
      <c r="P391" s="174"/>
      <c r="Q391" s="174"/>
      <c r="R391" s="174"/>
      <c r="S391" s="174"/>
      <c r="T391" s="175"/>
      <c r="AT391" s="169" t="s">
        <v>141</v>
      </c>
      <c r="AU391" s="169" t="s">
        <v>83</v>
      </c>
      <c r="AV391" s="14" t="s">
        <v>135</v>
      </c>
      <c r="AW391" s="14" t="s">
        <v>30</v>
      </c>
      <c r="AX391" s="14" t="s">
        <v>78</v>
      </c>
      <c r="AY391" s="169" t="s">
        <v>128</v>
      </c>
    </row>
    <row r="392" spans="1:65" s="2" customFormat="1" ht="44.25" customHeight="1">
      <c r="A392" s="32"/>
      <c r="B392" s="139"/>
      <c r="C392" s="140" t="s">
        <v>564</v>
      </c>
      <c r="D392" s="140" t="s">
        <v>130</v>
      </c>
      <c r="E392" s="141" t="s">
        <v>565</v>
      </c>
      <c r="F392" s="142" t="s">
        <v>215</v>
      </c>
      <c r="G392" s="143" t="s">
        <v>213</v>
      </c>
      <c r="H392" s="144">
        <v>12.868</v>
      </c>
      <c r="I392" s="145"/>
      <c r="J392" s="146">
        <f>ROUND(I392*H392,2)</f>
        <v>0</v>
      </c>
      <c r="K392" s="142" t="s">
        <v>134</v>
      </c>
      <c r="L392" s="33"/>
      <c r="M392" s="147" t="s">
        <v>1</v>
      </c>
      <c r="N392" s="148" t="s">
        <v>38</v>
      </c>
      <c r="O392" s="58"/>
      <c r="P392" s="149">
        <f>O392*H392</f>
        <v>0</v>
      </c>
      <c r="Q392" s="149">
        <v>0</v>
      </c>
      <c r="R392" s="149">
        <f>Q392*H392</f>
        <v>0</v>
      </c>
      <c r="S392" s="149">
        <v>0</v>
      </c>
      <c r="T392" s="150">
        <f>S392*H392</f>
        <v>0</v>
      </c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R392" s="151" t="s">
        <v>135</v>
      </c>
      <c r="AT392" s="151" t="s">
        <v>130</v>
      </c>
      <c r="AU392" s="151" t="s">
        <v>83</v>
      </c>
      <c r="AY392" s="17" t="s">
        <v>128</v>
      </c>
      <c r="BE392" s="152">
        <f>IF(N392="základní",J392,0)</f>
        <v>0</v>
      </c>
      <c r="BF392" s="152">
        <f>IF(N392="snížená",J392,0)</f>
        <v>0</v>
      </c>
      <c r="BG392" s="152">
        <f>IF(N392="zákl. přenesená",J392,0)</f>
        <v>0</v>
      </c>
      <c r="BH392" s="152">
        <f>IF(N392="sníž. přenesená",J392,0)</f>
        <v>0</v>
      </c>
      <c r="BI392" s="152">
        <f>IF(N392="nulová",J392,0)</f>
        <v>0</v>
      </c>
      <c r="BJ392" s="17" t="s">
        <v>78</v>
      </c>
      <c r="BK392" s="152">
        <f>ROUND(I392*H392,2)</f>
        <v>0</v>
      </c>
      <c r="BL392" s="17" t="s">
        <v>135</v>
      </c>
      <c r="BM392" s="151" t="s">
        <v>566</v>
      </c>
    </row>
    <row r="393" spans="1:65" s="2" customFormat="1" ht="29.25">
      <c r="A393" s="32"/>
      <c r="B393" s="33"/>
      <c r="C393" s="32"/>
      <c r="D393" s="153" t="s">
        <v>137</v>
      </c>
      <c r="E393" s="32"/>
      <c r="F393" s="154" t="s">
        <v>215</v>
      </c>
      <c r="G393" s="32"/>
      <c r="H393" s="32"/>
      <c r="I393" s="155"/>
      <c r="J393" s="32"/>
      <c r="K393" s="32"/>
      <c r="L393" s="33"/>
      <c r="M393" s="156"/>
      <c r="N393" s="157"/>
      <c r="O393" s="58"/>
      <c r="P393" s="58"/>
      <c r="Q393" s="58"/>
      <c r="R393" s="58"/>
      <c r="S393" s="58"/>
      <c r="T393" s="59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T393" s="17" t="s">
        <v>137</v>
      </c>
      <c r="AU393" s="17" t="s">
        <v>83</v>
      </c>
    </row>
    <row r="394" spans="1:65" s="2" customFormat="1">
      <c r="A394" s="32"/>
      <c r="B394" s="33"/>
      <c r="C394" s="32"/>
      <c r="D394" s="158" t="s">
        <v>139</v>
      </c>
      <c r="E394" s="32"/>
      <c r="F394" s="159" t="s">
        <v>567</v>
      </c>
      <c r="G394" s="32"/>
      <c r="H394" s="32"/>
      <c r="I394" s="155"/>
      <c r="J394" s="32"/>
      <c r="K394" s="32"/>
      <c r="L394" s="33"/>
      <c r="M394" s="156"/>
      <c r="N394" s="157"/>
      <c r="O394" s="58"/>
      <c r="P394" s="58"/>
      <c r="Q394" s="58"/>
      <c r="R394" s="58"/>
      <c r="S394" s="58"/>
      <c r="T394" s="59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T394" s="17" t="s">
        <v>139</v>
      </c>
      <c r="AU394" s="17" t="s">
        <v>83</v>
      </c>
    </row>
    <row r="395" spans="1:65" s="13" customFormat="1" ht="22.5">
      <c r="B395" s="160"/>
      <c r="D395" s="153" t="s">
        <v>141</v>
      </c>
      <c r="E395" s="161" t="s">
        <v>1</v>
      </c>
      <c r="F395" s="162" t="s">
        <v>540</v>
      </c>
      <c r="H395" s="163">
        <v>9.2799999999999994</v>
      </c>
      <c r="I395" s="164"/>
      <c r="L395" s="160"/>
      <c r="M395" s="165"/>
      <c r="N395" s="166"/>
      <c r="O395" s="166"/>
      <c r="P395" s="166"/>
      <c r="Q395" s="166"/>
      <c r="R395" s="166"/>
      <c r="S395" s="166"/>
      <c r="T395" s="167"/>
      <c r="AT395" s="161" t="s">
        <v>141</v>
      </c>
      <c r="AU395" s="161" t="s">
        <v>83</v>
      </c>
      <c r="AV395" s="13" t="s">
        <v>83</v>
      </c>
      <c r="AW395" s="13" t="s">
        <v>30</v>
      </c>
      <c r="AX395" s="13" t="s">
        <v>73</v>
      </c>
      <c r="AY395" s="161" t="s">
        <v>128</v>
      </c>
    </row>
    <row r="396" spans="1:65" s="13" customFormat="1" ht="22.5">
      <c r="B396" s="160"/>
      <c r="D396" s="153" t="s">
        <v>141</v>
      </c>
      <c r="E396" s="161" t="s">
        <v>1</v>
      </c>
      <c r="F396" s="162" t="s">
        <v>543</v>
      </c>
      <c r="H396" s="163">
        <v>3.5880000000000001</v>
      </c>
      <c r="I396" s="164"/>
      <c r="L396" s="160"/>
      <c r="M396" s="165"/>
      <c r="N396" s="166"/>
      <c r="O396" s="166"/>
      <c r="P396" s="166"/>
      <c r="Q396" s="166"/>
      <c r="R396" s="166"/>
      <c r="S396" s="166"/>
      <c r="T396" s="167"/>
      <c r="AT396" s="161" t="s">
        <v>141</v>
      </c>
      <c r="AU396" s="161" t="s">
        <v>83</v>
      </c>
      <c r="AV396" s="13" t="s">
        <v>83</v>
      </c>
      <c r="AW396" s="13" t="s">
        <v>30</v>
      </c>
      <c r="AX396" s="13" t="s">
        <v>73</v>
      </c>
      <c r="AY396" s="161" t="s">
        <v>128</v>
      </c>
    </row>
    <row r="397" spans="1:65" s="14" customFormat="1">
      <c r="B397" s="168"/>
      <c r="D397" s="153" t="s">
        <v>141</v>
      </c>
      <c r="E397" s="169" t="s">
        <v>1</v>
      </c>
      <c r="F397" s="170" t="s">
        <v>171</v>
      </c>
      <c r="H397" s="171">
        <v>12.868</v>
      </c>
      <c r="I397" s="172"/>
      <c r="L397" s="168"/>
      <c r="M397" s="173"/>
      <c r="N397" s="174"/>
      <c r="O397" s="174"/>
      <c r="P397" s="174"/>
      <c r="Q397" s="174"/>
      <c r="R397" s="174"/>
      <c r="S397" s="174"/>
      <c r="T397" s="175"/>
      <c r="AT397" s="169" t="s">
        <v>141</v>
      </c>
      <c r="AU397" s="169" t="s">
        <v>83</v>
      </c>
      <c r="AV397" s="14" t="s">
        <v>135</v>
      </c>
      <c r="AW397" s="14" t="s">
        <v>30</v>
      </c>
      <c r="AX397" s="14" t="s">
        <v>78</v>
      </c>
      <c r="AY397" s="169" t="s">
        <v>128</v>
      </c>
    </row>
    <row r="398" spans="1:65" s="2" customFormat="1" ht="44.25" customHeight="1">
      <c r="A398" s="32"/>
      <c r="B398" s="139"/>
      <c r="C398" s="140" t="s">
        <v>568</v>
      </c>
      <c r="D398" s="140" t="s">
        <v>130</v>
      </c>
      <c r="E398" s="141" t="s">
        <v>569</v>
      </c>
      <c r="F398" s="142" t="s">
        <v>570</v>
      </c>
      <c r="G398" s="143" t="s">
        <v>213</v>
      </c>
      <c r="H398" s="144">
        <v>20.286999999999999</v>
      </c>
      <c r="I398" s="145"/>
      <c r="J398" s="146">
        <f>ROUND(I398*H398,2)</f>
        <v>0</v>
      </c>
      <c r="K398" s="142" t="s">
        <v>134</v>
      </c>
      <c r="L398" s="33"/>
      <c r="M398" s="147" t="s">
        <v>1</v>
      </c>
      <c r="N398" s="148" t="s">
        <v>38</v>
      </c>
      <c r="O398" s="58"/>
      <c r="P398" s="149">
        <f>O398*H398</f>
        <v>0</v>
      </c>
      <c r="Q398" s="149">
        <v>0</v>
      </c>
      <c r="R398" s="149">
        <f>Q398*H398</f>
        <v>0</v>
      </c>
      <c r="S398" s="149">
        <v>0</v>
      </c>
      <c r="T398" s="150">
        <f>S398*H398</f>
        <v>0</v>
      </c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R398" s="151" t="s">
        <v>135</v>
      </c>
      <c r="AT398" s="151" t="s">
        <v>130</v>
      </c>
      <c r="AU398" s="151" t="s">
        <v>83</v>
      </c>
      <c r="AY398" s="17" t="s">
        <v>128</v>
      </c>
      <c r="BE398" s="152">
        <f>IF(N398="základní",J398,0)</f>
        <v>0</v>
      </c>
      <c r="BF398" s="152">
        <f>IF(N398="snížená",J398,0)</f>
        <v>0</v>
      </c>
      <c r="BG398" s="152">
        <f>IF(N398="zákl. přenesená",J398,0)</f>
        <v>0</v>
      </c>
      <c r="BH398" s="152">
        <f>IF(N398="sníž. přenesená",J398,0)</f>
        <v>0</v>
      </c>
      <c r="BI398" s="152">
        <f>IF(N398="nulová",J398,0)</f>
        <v>0</v>
      </c>
      <c r="BJ398" s="17" t="s">
        <v>78</v>
      </c>
      <c r="BK398" s="152">
        <f>ROUND(I398*H398,2)</f>
        <v>0</v>
      </c>
      <c r="BL398" s="17" t="s">
        <v>135</v>
      </c>
      <c r="BM398" s="151" t="s">
        <v>571</v>
      </c>
    </row>
    <row r="399" spans="1:65" s="2" customFormat="1" ht="29.25">
      <c r="A399" s="32"/>
      <c r="B399" s="33"/>
      <c r="C399" s="32"/>
      <c r="D399" s="153" t="s">
        <v>137</v>
      </c>
      <c r="E399" s="32"/>
      <c r="F399" s="154" t="s">
        <v>570</v>
      </c>
      <c r="G399" s="32"/>
      <c r="H399" s="32"/>
      <c r="I399" s="155"/>
      <c r="J399" s="32"/>
      <c r="K399" s="32"/>
      <c r="L399" s="33"/>
      <c r="M399" s="156"/>
      <c r="N399" s="157"/>
      <c r="O399" s="58"/>
      <c r="P399" s="58"/>
      <c r="Q399" s="58"/>
      <c r="R399" s="58"/>
      <c r="S399" s="58"/>
      <c r="T399" s="59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T399" s="17" t="s">
        <v>137</v>
      </c>
      <c r="AU399" s="17" t="s">
        <v>83</v>
      </c>
    </row>
    <row r="400" spans="1:65" s="2" customFormat="1">
      <c r="A400" s="32"/>
      <c r="B400" s="33"/>
      <c r="C400" s="32"/>
      <c r="D400" s="158" t="s">
        <v>139</v>
      </c>
      <c r="E400" s="32"/>
      <c r="F400" s="159" t="s">
        <v>572</v>
      </c>
      <c r="G400" s="32"/>
      <c r="H400" s="32"/>
      <c r="I400" s="155"/>
      <c r="J400" s="32"/>
      <c r="K400" s="32"/>
      <c r="L400" s="33"/>
      <c r="M400" s="156"/>
      <c r="N400" s="157"/>
      <c r="O400" s="58"/>
      <c r="P400" s="58"/>
      <c r="Q400" s="58"/>
      <c r="R400" s="58"/>
      <c r="S400" s="58"/>
      <c r="T400" s="59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T400" s="17" t="s">
        <v>139</v>
      </c>
      <c r="AU400" s="17" t="s">
        <v>83</v>
      </c>
    </row>
    <row r="401" spans="1:65" s="13" customFormat="1" ht="22.5">
      <c r="B401" s="160"/>
      <c r="D401" s="153" t="s">
        <v>141</v>
      </c>
      <c r="E401" s="161" t="s">
        <v>1</v>
      </c>
      <c r="F401" s="162" t="s">
        <v>542</v>
      </c>
      <c r="H401" s="163">
        <v>20.286999999999999</v>
      </c>
      <c r="I401" s="164"/>
      <c r="L401" s="160"/>
      <c r="M401" s="165"/>
      <c r="N401" s="166"/>
      <c r="O401" s="166"/>
      <c r="P401" s="166"/>
      <c r="Q401" s="166"/>
      <c r="R401" s="166"/>
      <c r="S401" s="166"/>
      <c r="T401" s="167"/>
      <c r="AT401" s="161" t="s">
        <v>141</v>
      </c>
      <c r="AU401" s="161" t="s">
        <v>83</v>
      </c>
      <c r="AV401" s="13" t="s">
        <v>83</v>
      </c>
      <c r="AW401" s="13" t="s">
        <v>30</v>
      </c>
      <c r="AX401" s="13" t="s">
        <v>78</v>
      </c>
      <c r="AY401" s="161" t="s">
        <v>128</v>
      </c>
    </row>
    <row r="402" spans="1:65" s="12" customFormat="1" ht="22.9" customHeight="1">
      <c r="B402" s="126"/>
      <c r="D402" s="127" t="s">
        <v>72</v>
      </c>
      <c r="E402" s="137" t="s">
        <v>573</v>
      </c>
      <c r="F402" s="137" t="s">
        <v>574</v>
      </c>
      <c r="I402" s="129"/>
      <c r="J402" s="138">
        <f>BK402</f>
        <v>0</v>
      </c>
      <c r="L402" s="126"/>
      <c r="M402" s="131"/>
      <c r="N402" s="132"/>
      <c r="O402" s="132"/>
      <c r="P402" s="133">
        <f>SUM(P403:P405)</f>
        <v>0</v>
      </c>
      <c r="Q402" s="132"/>
      <c r="R402" s="133">
        <f>SUM(R403:R405)</f>
        <v>0</v>
      </c>
      <c r="S402" s="132"/>
      <c r="T402" s="134">
        <f>SUM(T403:T405)</f>
        <v>0</v>
      </c>
      <c r="AR402" s="127" t="s">
        <v>78</v>
      </c>
      <c r="AT402" s="135" t="s">
        <v>72</v>
      </c>
      <c r="AU402" s="135" t="s">
        <v>78</v>
      </c>
      <c r="AY402" s="127" t="s">
        <v>128</v>
      </c>
      <c r="BK402" s="136">
        <f>SUM(BK403:BK405)</f>
        <v>0</v>
      </c>
    </row>
    <row r="403" spans="1:65" s="2" customFormat="1" ht="24.2" customHeight="1">
      <c r="A403" s="32"/>
      <c r="B403" s="139"/>
      <c r="C403" s="140" t="s">
        <v>575</v>
      </c>
      <c r="D403" s="140" t="s">
        <v>130</v>
      </c>
      <c r="E403" s="141" t="s">
        <v>576</v>
      </c>
      <c r="F403" s="142" t="s">
        <v>577</v>
      </c>
      <c r="G403" s="143" t="s">
        <v>213</v>
      </c>
      <c r="H403" s="144">
        <v>95.872</v>
      </c>
      <c r="I403" s="145"/>
      <c r="J403" s="146">
        <f>ROUND(I403*H403,2)</f>
        <v>0</v>
      </c>
      <c r="K403" s="142" t="s">
        <v>134</v>
      </c>
      <c r="L403" s="33"/>
      <c r="M403" s="147" t="s">
        <v>1</v>
      </c>
      <c r="N403" s="148" t="s">
        <v>38</v>
      </c>
      <c r="O403" s="58"/>
      <c r="P403" s="149">
        <f>O403*H403</f>
        <v>0</v>
      </c>
      <c r="Q403" s="149">
        <v>0</v>
      </c>
      <c r="R403" s="149">
        <f>Q403*H403</f>
        <v>0</v>
      </c>
      <c r="S403" s="149">
        <v>0</v>
      </c>
      <c r="T403" s="150">
        <f>S403*H403</f>
        <v>0</v>
      </c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R403" s="151" t="s">
        <v>135</v>
      </c>
      <c r="AT403" s="151" t="s">
        <v>130</v>
      </c>
      <c r="AU403" s="151" t="s">
        <v>83</v>
      </c>
      <c r="AY403" s="17" t="s">
        <v>128</v>
      </c>
      <c r="BE403" s="152">
        <f>IF(N403="základní",J403,0)</f>
        <v>0</v>
      </c>
      <c r="BF403" s="152">
        <f>IF(N403="snížená",J403,0)</f>
        <v>0</v>
      </c>
      <c r="BG403" s="152">
        <f>IF(N403="zákl. přenesená",J403,0)</f>
        <v>0</v>
      </c>
      <c r="BH403" s="152">
        <f>IF(N403="sníž. přenesená",J403,0)</f>
        <v>0</v>
      </c>
      <c r="BI403" s="152">
        <f>IF(N403="nulová",J403,0)</f>
        <v>0</v>
      </c>
      <c r="BJ403" s="17" t="s">
        <v>78</v>
      </c>
      <c r="BK403" s="152">
        <f>ROUND(I403*H403,2)</f>
        <v>0</v>
      </c>
      <c r="BL403" s="17" t="s">
        <v>135</v>
      </c>
      <c r="BM403" s="151" t="s">
        <v>578</v>
      </c>
    </row>
    <row r="404" spans="1:65" s="2" customFormat="1" ht="19.5">
      <c r="A404" s="32"/>
      <c r="B404" s="33"/>
      <c r="C404" s="32"/>
      <c r="D404" s="153" t="s">
        <v>137</v>
      </c>
      <c r="E404" s="32"/>
      <c r="F404" s="154" t="s">
        <v>579</v>
      </c>
      <c r="G404" s="32"/>
      <c r="H404" s="32"/>
      <c r="I404" s="155"/>
      <c r="J404" s="32"/>
      <c r="K404" s="32"/>
      <c r="L404" s="33"/>
      <c r="M404" s="156"/>
      <c r="N404" s="157"/>
      <c r="O404" s="58"/>
      <c r="P404" s="58"/>
      <c r="Q404" s="58"/>
      <c r="R404" s="58"/>
      <c r="S404" s="58"/>
      <c r="T404" s="59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T404" s="17" t="s">
        <v>137</v>
      </c>
      <c r="AU404" s="17" t="s">
        <v>83</v>
      </c>
    </row>
    <row r="405" spans="1:65" s="2" customFormat="1">
      <c r="A405" s="32"/>
      <c r="B405" s="33"/>
      <c r="C405" s="32"/>
      <c r="D405" s="158" t="s">
        <v>139</v>
      </c>
      <c r="E405" s="32"/>
      <c r="F405" s="159" t="s">
        <v>580</v>
      </c>
      <c r="G405" s="32"/>
      <c r="H405" s="32"/>
      <c r="I405" s="155"/>
      <c r="J405" s="32"/>
      <c r="K405" s="32"/>
      <c r="L405" s="33"/>
      <c r="M405" s="156"/>
      <c r="N405" s="157"/>
      <c r="O405" s="58"/>
      <c r="P405" s="58"/>
      <c r="Q405" s="58"/>
      <c r="R405" s="58"/>
      <c r="S405" s="58"/>
      <c r="T405" s="59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T405" s="17" t="s">
        <v>139</v>
      </c>
      <c r="AU405" s="17" t="s">
        <v>83</v>
      </c>
    </row>
    <row r="406" spans="1:65" s="12" customFormat="1" ht="25.9" customHeight="1">
      <c r="B406" s="126"/>
      <c r="D406" s="127" t="s">
        <v>72</v>
      </c>
      <c r="E406" s="128" t="s">
        <v>233</v>
      </c>
      <c r="F406" s="128" t="s">
        <v>581</v>
      </c>
      <c r="I406" s="129"/>
      <c r="J406" s="130">
        <f>BK406</f>
        <v>0</v>
      </c>
      <c r="L406" s="126"/>
      <c r="M406" s="131"/>
      <c r="N406" s="132"/>
      <c r="O406" s="132"/>
      <c r="P406" s="133">
        <f>P407</f>
        <v>0</v>
      </c>
      <c r="Q406" s="132"/>
      <c r="R406" s="133">
        <f>R407</f>
        <v>1.6469999999999999E-2</v>
      </c>
      <c r="S406" s="132"/>
      <c r="T406" s="134">
        <f>T407</f>
        <v>0</v>
      </c>
      <c r="AR406" s="127" t="s">
        <v>149</v>
      </c>
      <c r="AT406" s="135" t="s">
        <v>72</v>
      </c>
      <c r="AU406" s="135" t="s">
        <v>73</v>
      </c>
      <c r="AY406" s="127" t="s">
        <v>128</v>
      </c>
      <c r="BK406" s="136">
        <f>BK407</f>
        <v>0</v>
      </c>
    </row>
    <row r="407" spans="1:65" s="12" customFormat="1" ht="22.9" customHeight="1">
      <c r="B407" s="126"/>
      <c r="D407" s="127" t="s">
        <v>72</v>
      </c>
      <c r="E407" s="137" t="s">
        <v>582</v>
      </c>
      <c r="F407" s="137" t="s">
        <v>583</v>
      </c>
      <c r="I407" s="129"/>
      <c r="J407" s="138">
        <f>BK407</f>
        <v>0</v>
      </c>
      <c r="L407" s="126"/>
      <c r="M407" s="131"/>
      <c r="N407" s="132"/>
      <c r="O407" s="132"/>
      <c r="P407" s="133">
        <f>SUM(P408:P427)</f>
        <v>0</v>
      </c>
      <c r="Q407" s="132"/>
      <c r="R407" s="133">
        <f>SUM(R408:R427)</f>
        <v>1.6469999999999999E-2</v>
      </c>
      <c r="S407" s="132"/>
      <c r="T407" s="134">
        <f>SUM(T408:T427)</f>
        <v>0</v>
      </c>
      <c r="AR407" s="127" t="s">
        <v>149</v>
      </c>
      <c r="AT407" s="135" t="s">
        <v>72</v>
      </c>
      <c r="AU407" s="135" t="s">
        <v>78</v>
      </c>
      <c r="AY407" s="127" t="s">
        <v>128</v>
      </c>
      <c r="BK407" s="136">
        <f>SUM(BK408:BK427)</f>
        <v>0</v>
      </c>
    </row>
    <row r="408" spans="1:65" s="2" customFormat="1" ht="24.2" customHeight="1">
      <c r="A408" s="32"/>
      <c r="B408" s="139"/>
      <c r="C408" s="140" t="s">
        <v>584</v>
      </c>
      <c r="D408" s="140" t="s">
        <v>130</v>
      </c>
      <c r="E408" s="141" t="s">
        <v>585</v>
      </c>
      <c r="F408" s="142" t="s">
        <v>586</v>
      </c>
      <c r="G408" s="143" t="s">
        <v>165</v>
      </c>
      <c r="H408" s="144">
        <v>61</v>
      </c>
      <c r="I408" s="145"/>
      <c r="J408" s="146">
        <f>ROUND(I408*H408,2)</f>
        <v>0</v>
      </c>
      <c r="K408" s="142" t="s">
        <v>134</v>
      </c>
      <c r="L408" s="33"/>
      <c r="M408" s="147" t="s">
        <v>1</v>
      </c>
      <c r="N408" s="148" t="s">
        <v>38</v>
      </c>
      <c r="O408" s="58"/>
      <c r="P408" s="149">
        <f>O408*H408</f>
        <v>0</v>
      </c>
      <c r="Q408" s="149">
        <v>0</v>
      </c>
      <c r="R408" s="149">
        <f>Q408*H408</f>
        <v>0</v>
      </c>
      <c r="S408" s="149">
        <v>0</v>
      </c>
      <c r="T408" s="150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51" t="s">
        <v>564</v>
      </c>
      <c r="AT408" s="151" t="s">
        <v>130</v>
      </c>
      <c r="AU408" s="151" t="s">
        <v>83</v>
      </c>
      <c r="AY408" s="17" t="s">
        <v>128</v>
      </c>
      <c r="BE408" s="152">
        <f>IF(N408="základní",J408,0)</f>
        <v>0</v>
      </c>
      <c r="BF408" s="152">
        <f>IF(N408="snížená",J408,0)</f>
        <v>0</v>
      </c>
      <c r="BG408" s="152">
        <f>IF(N408="zákl. přenesená",J408,0)</f>
        <v>0</v>
      </c>
      <c r="BH408" s="152">
        <f>IF(N408="sníž. přenesená",J408,0)</f>
        <v>0</v>
      </c>
      <c r="BI408" s="152">
        <f>IF(N408="nulová",J408,0)</f>
        <v>0</v>
      </c>
      <c r="BJ408" s="17" t="s">
        <v>78</v>
      </c>
      <c r="BK408" s="152">
        <f>ROUND(I408*H408,2)</f>
        <v>0</v>
      </c>
      <c r="BL408" s="17" t="s">
        <v>564</v>
      </c>
      <c r="BM408" s="151" t="s">
        <v>587</v>
      </c>
    </row>
    <row r="409" spans="1:65" s="2" customFormat="1" ht="39">
      <c r="A409" s="32"/>
      <c r="B409" s="33"/>
      <c r="C409" s="32"/>
      <c r="D409" s="153" t="s">
        <v>137</v>
      </c>
      <c r="E409" s="32"/>
      <c r="F409" s="154" t="s">
        <v>588</v>
      </c>
      <c r="G409" s="32"/>
      <c r="H409" s="32"/>
      <c r="I409" s="155"/>
      <c r="J409" s="32"/>
      <c r="K409" s="32"/>
      <c r="L409" s="33"/>
      <c r="M409" s="156"/>
      <c r="N409" s="157"/>
      <c r="O409" s="58"/>
      <c r="P409" s="58"/>
      <c r="Q409" s="58"/>
      <c r="R409" s="58"/>
      <c r="S409" s="58"/>
      <c r="T409" s="59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T409" s="17" t="s">
        <v>137</v>
      </c>
      <c r="AU409" s="17" t="s">
        <v>83</v>
      </c>
    </row>
    <row r="410" spans="1:65" s="2" customFormat="1">
      <c r="A410" s="32"/>
      <c r="B410" s="33"/>
      <c r="C410" s="32"/>
      <c r="D410" s="158" t="s">
        <v>139</v>
      </c>
      <c r="E410" s="32"/>
      <c r="F410" s="159" t="s">
        <v>589</v>
      </c>
      <c r="G410" s="32"/>
      <c r="H410" s="32"/>
      <c r="I410" s="155"/>
      <c r="J410" s="32"/>
      <c r="K410" s="32"/>
      <c r="L410" s="33"/>
      <c r="M410" s="156"/>
      <c r="N410" s="157"/>
      <c r="O410" s="58"/>
      <c r="P410" s="58"/>
      <c r="Q410" s="58"/>
      <c r="R410" s="58"/>
      <c r="S410" s="58"/>
      <c r="T410" s="59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T410" s="17" t="s">
        <v>139</v>
      </c>
      <c r="AU410" s="17" t="s">
        <v>83</v>
      </c>
    </row>
    <row r="411" spans="1:65" s="13" customFormat="1">
      <c r="B411" s="160"/>
      <c r="D411" s="153" t="s">
        <v>141</v>
      </c>
      <c r="E411" s="161" t="s">
        <v>1</v>
      </c>
      <c r="F411" s="162" t="s">
        <v>590</v>
      </c>
      <c r="H411" s="163">
        <v>61</v>
      </c>
      <c r="I411" s="164"/>
      <c r="L411" s="160"/>
      <c r="M411" s="165"/>
      <c r="N411" s="166"/>
      <c r="O411" s="166"/>
      <c r="P411" s="166"/>
      <c r="Q411" s="166"/>
      <c r="R411" s="166"/>
      <c r="S411" s="166"/>
      <c r="T411" s="167"/>
      <c r="AT411" s="161" t="s">
        <v>141</v>
      </c>
      <c r="AU411" s="161" t="s">
        <v>83</v>
      </c>
      <c r="AV411" s="13" t="s">
        <v>83</v>
      </c>
      <c r="AW411" s="13" t="s">
        <v>30</v>
      </c>
      <c r="AX411" s="13" t="s">
        <v>78</v>
      </c>
      <c r="AY411" s="161" t="s">
        <v>128</v>
      </c>
    </row>
    <row r="412" spans="1:65" s="2" customFormat="1" ht="24.2" customHeight="1">
      <c r="A412" s="32"/>
      <c r="B412" s="139"/>
      <c r="C412" s="140" t="s">
        <v>591</v>
      </c>
      <c r="D412" s="140" t="s">
        <v>130</v>
      </c>
      <c r="E412" s="141" t="s">
        <v>592</v>
      </c>
      <c r="F412" s="142" t="s">
        <v>593</v>
      </c>
      <c r="G412" s="143" t="s">
        <v>165</v>
      </c>
      <c r="H412" s="144">
        <v>61</v>
      </c>
      <c r="I412" s="145"/>
      <c r="J412" s="146">
        <f>ROUND(I412*H412,2)</f>
        <v>0</v>
      </c>
      <c r="K412" s="142" t="s">
        <v>134</v>
      </c>
      <c r="L412" s="33"/>
      <c r="M412" s="147" t="s">
        <v>1</v>
      </c>
      <c r="N412" s="148" t="s">
        <v>38</v>
      </c>
      <c r="O412" s="58"/>
      <c r="P412" s="149">
        <f>O412*H412</f>
        <v>0</v>
      </c>
      <c r="Q412" s="149">
        <v>0</v>
      </c>
      <c r="R412" s="149">
        <f>Q412*H412</f>
        <v>0</v>
      </c>
      <c r="S412" s="149">
        <v>0</v>
      </c>
      <c r="T412" s="150">
        <f>S412*H412</f>
        <v>0</v>
      </c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R412" s="151" t="s">
        <v>564</v>
      </c>
      <c r="AT412" s="151" t="s">
        <v>130</v>
      </c>
      <c r="AU412" s="151" t="s">
        <v>83</v>
      </c>
      <c r="AY412" s="17" t="s">
        <v>128</v>
      </c>
      <c r="BE412" s="152">
        <f>IF(N412="základní",J412,0)</f>
        <v>0</v>
      </c>
      <c r="BF412" s="152">
        <f>IF(N412="snížená",J412,0)</f>
        <v>0</v>
      </c>
      <c r="BG412" s="152">
        <f>IF(N412="zákl. přenesená",J412,0)</f>
        <v>0</v>
      </c>
      <c r="BH412" s="152">
        <f>IF(N412="sníž. přenesená",J412,0)</f>
        <v>0</v>
      </c>
      <c r="BI412" s="152">
        <f>IF(N412="nulová",J412,0)</f>
        <v>0</v>
      </c>
      <c r="BJ412" s="17" t="s">
        <v>78</v>
      </c>
      <c r="BK412" s="152">
        <f>ROUND(I412*H412,2)</f>
        <v>0</v>
      </c>
      <c r="BL412" s="17" t="s">
        <v>564</v>
      </c>
      <c r="BM412" s="151" t="s">
        <v>594</v>
      </c>
    </row>
    <row r="413" spans="1:65" s="2" customFormat="1" ht="39">
      <c r="A413" s="32"/>
      <c r="B413" s="33"/>
      <c r="C413" s="32"/>
      <c r="D413" s="153" t="s">
        <v>137</v>
      </c>
      <c r="E413" s="32"/>
      <c r="F413" s="154" t="s">
        <v>595</v>
      </c>
      <c r="G413" s="32"/>
      <c r="H413" s="32"/>
      <c r="I413" s="155"/>
      <c r="J413" s="32"/>
      <c r="K413" s="32"/>
      <c r="L413" s="33"/>
      <c r="M413" s="156"/>
      <c r="N413" s="157"/>
      <c r="O413" s="58"/>
      <c r="P413" s="58"/>
      <c r="Q413" s="58"/>
      <c r="R413" s="58"/>
      <c r="S413" s="58"/>
      <c r="T413" s="59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T413" s="17" t="s">
        <v>137</v>
      </c>
      <c r="AU413" s="17" t="s">
        <v>83</v>
      </c>
    </row>
    <row r="414" spans="1:65" s="2" customFormat="1">
      <c r="A414" s="32"/>
      <c r="B414" s="33"/>
      <c r="C414" s="32"/>
      <c r="D414" s="158" t="s">
        <v>139</v>
      </c>
      <c r="E414" s="32"/>
      <c r="F414" s="159" t="s">
        <v>596</v>
      </c>
      <c r="G414" s="32"/>
      <c r="H414" s="32"/>
      <c r="I414" s="155"/>
      <c r="J414" s="32"/>
      <c r="K414" s="32"/>
      <c r="L414" s="33"/>
      <c r="M414" s="156"/>
      <c r="N414" s="157"/>
      <c r="O414" s="58"/>
      <c r="P414" s="58"/>
      <c r="Q414" s="58"/>
      <c r="R414" s="58"/>
      <c r="S414" s="58"/>
      <c r="T414" s="59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T414" s="17" t="s">
        <v>139</v>
      </c>
      <c r="AU414" s="17" t="s">
        <v>83</v>
      </c>
    </row>
    <row r="415" spans="1:65" s="13" customFormat="1">
      <c r="B415" s="160"/>
      <c r="D415" s="153" t="s">
        <v>141</v>
      </c>
      <c r="E415" s="161" t="s">
        <v>1</v>
      </c>
      <c r="F415" s="162" t="s">
        <v>597</v>
      </c>
      <c r="H415" s="163">
        <v>61</v>
      </c>
      <c r="I415" s="164"/>
      <c r="L415" s="160"/>
      <c r="M415" s="165"/>
      <c r="N415" s="166"/>
      <c r="O415" s="166"/>
      <c r="P415" s="166"/>
      <c r="Q415" s="166"/>
      <c r="R415" s="166"/>
      <c r="S415" s="166"/>
      <c r="T415" s="167"/>
      <c r="AT415" s="161" t="s">
        <v>141</v>
      </c>
      <c r="AU415" s="161" t="s">
        <v>83</v>
      </c>
      <c r="AV415" s="13" t="s">
        <v>83</v>
      </c>
      <c r="AW415" s="13" t="s">
        <v>30</v>
      </c>
      <c r="AX415" s="13" t="s">
        <v>78</v>
      </c>
      <c r="AY415" s="161" t="s">
        <v>128</v>
      </c>
    </row>
    <row r="416" spans="1:65" s="2" customFormat="1" ht="24.2" customHeight="1">
      <c r="A416" s="32"/>
      <c r="B416" s="139"/>
      <c r="C416" s="140" t="s">
        <v>598</v>
      </c>
      <c r="D416" s="140" t="s">
        <v>130</v>
      </c>
      <c r="E416" s="141" t="s">
        <v>599</v>
      </c>
      <c r="F416" s="142" t="s">
        <v>600</v>
      </c>
      <c r="G416" s="143" t="s">
        <v>165</v>
      </c>
      <c r="H416" s="144">
        <v>61</v>
      </c>
      <c r="I416" s="145"/>
      <c r="J416" s="146">
        <f>ROUND(I416*H416,2)</f>
        <v>0</v>
      </c>
      <c r="K416" s="142" t="s">
        <v>134</v>
      </c>
      <c r="L416" s="33"/>
      <c r="M416" s="147" t="s">
        <v>1</v>
      </c>
      <c r="N416" s="148" t="s">
        <v>38</v>
      </c>
      <c r="O416" s="58"/>
      <c r="P416" s="149">
        <f>O416*H416</f>
        <v>0</v>
      </c>
      <c r="Q416" s="149">
        <v>0</v>
      </c>
      <c r="R416" s="149">
        <f>Q416*H416</f>
        <v>0</v>
      </c>
      <c r="S416" s="149">
        <v>0</v>
      </c>
      <c r="T416" s="150">
        <f>S416*H416</f>
        <v>0</v>
      </c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R416" s="151" t="s">
        <v>564</v>
      </c>
      <c r="AT416" s="151" t="s">
        <v>130</v>
      </c>
      <c r="AU416" s="151" t="s">
        <v>83</v>
      </c>
      <c r="AY416" s="17" t="s">
        <v>128</v>
      </c>
      <c r="BE416" s="152">
        <f>IF(N416="základní",J416,0)</f>
        <v>0</v>
      </c>
      <c r="BF416" s="152">
        <f>IF(N416="snížená",J416,0)</f>
        <v>0</v>
      </c>
      <c r="BG416" s="152">
        <f>IF(N416="zákl. přenesená",J416,0)</f>
        <v>0</v>
      </c>
      <c r="BH416" s="152">
        <f>IF(N416="sníž. přenesená",J416,0)</f>
        <v>0</v>
      </c>
      <c r="BI416" s="152">
        <f>IF(N416="nulová",J416,0)</f>
        <v>0</v>
      </c>
      <c r="BJ416" s="17" t="s">
        <v>78</v>
      </c>
      <c r="BK416" s="152">
        <f>ROUND(I416*H416,2)</f>
        <v>0</v>
      </c>
      <c r="BL416" s="17" t="s">
        <v>564</v>
      </c>
      <c r="BM416" s="151" t="s">
        <v>601</v>
      </c>
    </row>
    <row r="417" spans="1:65" s="2" customFormat="1" ht="19.5">
      <c r="A417" s="32"/>
      <c r="B417" s="33"/>
      <c r="C417" s="32"/>
      <c r="D417" s="153" t="s">
        <v>137</v>
      </c>
      <c r="E417" s="32"/>
      <c r="F417" s="154" t="s">
        <v>602</v>
      </c>
      <c r="G417" s="32"/>
      <c r="H417" s="32"/>
      <c r="I417" s="155"/>
      <c r="J417" s="32"/>
      <c r="K417" s="32"/>
      <c r="L417" s="33"/>
      <c r="M417" s="156"/>
      <c r="N417" s="157"/>
      <c r="O417" s="58"/>
      <c r="P417" s="58"/>
      <c r="Q417" s="58"/>
      <c r="R417" s="58"/>
      <c r="S417" s="58"/>
      <c r="T417" s="59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T417" s="17" t="s">
        <v>137</v>
      </c>
      <c r="AU417" s="17" t="s">
        <v>83</v>
      </c>
    </row>
    <row r="418" spans="1:65" s="2" customFormat="1">
      <c r="A418" s="32"/>
      <c r="B418" s="33"/>
      <c r="C418" s="32"/>
      <c r="D418" s="158" t="s">
        <v>139</v>
      </c>
      <c r="E418" s="32"/>
      <c r="F418" s="159" t="s">
        <v>603</v>
      </c>
      <c r="G418" s="32"/>
      <c r="H418" s="32"/>
      <c r="I418" s="155"/>
      <c r="J418" s="32"/>
      <c r="K418" s="32"/>
      <c r="L418" s="33"/>
      <c r="M418" s="156"/>
      <c r="N418" s="157"/>
      <c r="O418" s="58"/>
      <c r="P418" s="58"/>
      <c r="Q418" s="58"/>
      <c r="R418" s="58"/>
      <c r="S418" s="58"/>
      <c r="T418" s="59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T418" s="17" t="s">
        <v>139</v>
      </c>
      <c r="AU418" s="17" t="s">
        <v>83</v>
      </c>
    </row>
    <row r="419" spans="1:65" s="2" customFormat="1" ht="16.5" customHeight="1">
      <c r="A419" s="32"/>
      <c r="B419" s="139"/>
      <c r="C419" s="140" t="s">
        <v>604</v>
      </c>
      <c r="D419" s="140" t="s">
        <v>130</v>
      </c>
      <c r="E419" s="141" t="s">
        <v>605</v>
      </c>
      <c r="F419" s="142" t="s">
        <v>606</v>
      </c>
      <c r="G419" s="143" t="s">
        <v>165</v>
      </c>
      <c r="H419" s="144">
        <v>61</v>
      </c>
      <c r="I419" s="145"/>
      <c r="J419" s="146">
        <f>ROUND(I419*H419,2)</f>
        <v>0</v>
      </c>
      <c r="K419" s="142" t="s">
        <v>134</v>
      </c>
      <c r="L419" s="33"/>
      <c r="M419" s="147" t="s">
        <v>1</v>
      </c>
      <c r="N419" s="148" t="s">
        <v>38</v>
      </c>
      <c r="O419" s="58"/>
      <c r="P419" s="149">
        <f>O419*H419</f>
        <v>0</v>
      </c>
      <c r="Q419" s="149">
        <v>6.0000000000000002E-5</v>
      </c>
      <c r="R419" s="149">
        <f>Q419*H419</f>
        <v>3.6600000000000001E-3</v>
      </c>
      <c r="S419" s="149">
        <v>0</v>
      </c>
      <c r="T419" s="150">
        <f>S419*H419</f>
        <v>0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51" t="s">
        <v>564</v>
      </c>
      <c r="AT419" s="151" t="s">
        <v>130</v>
      </c>
      <c r="AU419" s="151" t="s">
        <v>83</v>
      </c>
      <c r="AY419" s="17" t="s">
        <v>128</v>
      </c>
      <c r="BE419" s="152">
        <f>IF(N419="základní",J419,0)</f>
        <v>0</v>
      </c>
      <c r="BF419" s="152">
        <f>IF(N419="snížená",J419,0)</f>
        <v>0</v>
      </c>
      <c r="BG419" s="152">
        <f>IF(N419="zákl. přenesená",J419,0)</f>
        <v>0</v>
      </c>
      <c r="BH419" s="152">
        <f>IF(N419="sníž. přenesená",J419,0)</f>
        <v>0</v>
      </c>
      <c r="BI419" s="152">
        <f>IF(N419="nulová",J419,0)</f>
        <v>0</v>
      </c>
      <c r="BJ419" s="17" t="s">
        <v>78</v>
      </c>
      <c r="BK419" s="152">
        <f>ROUND(I419*H419,2)</f>
        <v>0</v>
      </c>
      <c r="BL419" s="17" t="s">
        <v>564</v>
      </c>
      <c r="BM419" s="151" t="s">
        <v>607</v>
      </c>
    </row>
    <row r="420" spans="1:65" s="2" customFormat="1" ht="19.5">
      <c r="A420" s="32"/>
      <c r="B420" s="33"/>
      <c r="C420" s="32"/>
      <c r="D420" s="153" t="s">
        <v>137</v>
      </c>
      <c r="E420" s="32"/>
      <c r="F420" s="154" t="s">
        <v>608</v>
      </c>
      <c r="G420" s="32"/>
      <c r="H420" s="32"/>
      <c r="I420" s="155"/>
      <c r="J420" s="32"/>
      <c r="K420" s="32"/>
      <c r="L420" s="33"/>
      <c r="M420" s="156"/>
      <c r="N420" s="157"/>
      <c r="O420" s="58"/>
      <c r="P420" s="58"/>
      <c r="Q420" s="58"/>
      <c r="R420" s="58"/>
      <c r="S420" s="58"/>
      <c r="T420" s="59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T420" s="17" t="s">
        <v>137</v>
      </c>
      <c r="AU420" s="17" t="s">
        <v>83</v>
      </c>
    </row>
    <row r="421" spans="1:65" s="2" customFormat="1">
      <c r="A421" s="32"/>
      <c r="B421" s="33"/>
      <c r="C421" s="32"/>
      <c r="D421" s="158" t="s">
        <v>139</v>
      </c>
      <c r="E421" s="32"/>
      <c r="F421" s="159" t="s">
        <v>609</v>
      </c>
      <c r="G421" s="32"/>
      <c r="H421" s="32"/>
      <c r="I421" s="155"/>
      <c r="J421" s="32"/>
      <c r="K421" s="32"/>
      <c r="L421" s="33"/>
      <c r="M421" s="156"/>
      <c r="N421" s="157"/>
      <c r="O421" s="58"/>
      <c r="P421" s="58"/>
      <c r="Q421" s="58"/>
      <c r="R421" s="58"/>
      <c r="S421" s="58"/>
      <c r="T421" s="59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T421" s="17" t="s">
        <v>139</v>
      </c>
      <c r="AU421" s="17" t="s">
        <v>83</v>
      </c>
    </row>
    <row r="422" spans="1:65" s="2" customFormat="1" ht="24.2" customHeight="1">
      <c r="A422" s="32"/>
      <c r="B422" s="139"/>
      <c r="C422" s="140" t="s">
        <v>610</v>
      </c>
      <c r="D422" s="140" t="s">
        <v>130</v>
      </c>
      <c r="E422" s="141" t="s">
        <v>611</v>
      </c>
      <c r="F422" s="142" t="s">
        <v>612</v>
      </c>
      <c r="G422" s="143" t="s">
        <v>165</v>
      </c>
      <c r="H422" s="144">
        <v>122</v>
      </c>
      <c r="I422" s="145"/>
      <c r="J422" s="146">
        <f>ROUND(I422*H422,2)</f>
        <v>0</v>
      </c>
      <c r="K422" s="142" t="s">
        <v>134</v>
      </c>
      <c r="L422" s="33"/>
      <c r="M422" s="147" t="s">
        <v>1</v>
      </c>
      <c r="N422" s="148" t="s">
        <v>38</v>
      </c>
      <c r="O422" s="58"/>
      <c r="P422" s="149">
        <f>O422*H422</f>
        <v>0</v>
      </c>
      <c r="Q422" s="149">
        <v>0</v>
      </c>
      <c r="R422" s="149">
        <f>Q422*H422</f>
        <v>0</v>
      </c>
      <c r="S422" s="149">
        <v>0</v>
      </c>
      <c r="T422" s="150">
        <f>S422*H422</f>
        <v>0</v>
      </c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R422" s="151" t="s">
        <v>564</v>
      </c>
      <c r="AT422" s="151" t="s">
        <v>130</v>
      </c>
      <c r="AU422" s="151" t="s">
        <v>83</v>
      </c>
      <c r="AY422" s="17" t="s">
        <v>128</v>
      </c>
      <c r="BE422" s="152">
        <f>IF(N422="základní",J422,0)</f>
        <v>0</v>
      </c>
      <c r="BF422" s="152">
        <f>IF(N422="snížená",J422,0)</f>
        <v>0</v>
      </c>
      <c r="BG422" s="152">
        <f>IF(N422="zákl. přenesená",J422,0)</f>
        <v>0</v>
      </c>
      <c r="BH422" s="152">
        <f>IF(N422="sníž. přenesená",J422,0)</f>
        <v>0</v>
      </c>
      <c r="BI422" s="152">
        <f>IF(N422="nulová",J422,0)</f>
        <v>0</v>
      </c>
      <c r="BJ422" s="17" t="s">
        <v>78</v>
      </c>
      <c r="BK422" s="152">
        <f>ROUND(I422*H422,2)</f>
        <v>0</v>
      </c>
      <c r="BL422" s="17" t="s">
        <v>564</v>
      </c>
      <c r="BM422" s="151" t="s">
        <v>613</v>
      </c>
    </row>
    <row r="423" spans="1:65" s="2" customFormat="1" ht="19.5">
      <c r="A423" s="32"/>
      <c r="B423" s="33"/>
      <c r="C423" s="32"/>
      <c r="D423" s="153" t="s">
        <v>137</v>
      </c>
      <c r="E423" s="32"/>
      <c r="F423" s="154" t="s">
        <v>614</v>
      </c>
      <c r="G423" s="32"/>
      <c r="H423" s="32"/>
      <c r="I423" s="155"/>
      <c r="J423" s="32"/>
      <c r="K423" s="32"/>
      <c r="L423" s="33"/>
      <c r="M423" s="156"/>
      <c r="N423" s="157"/>
      <c r="O423" s="58"/>
      <c r="P423" s="58"/>
      <c r="Q423" s="58"/>
      <c r="R423" s="58"/>
      <c r="S423" s="58"/>
      <c r="T423" s="59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T423" s="17" t="s">
        <v>137</v>
      </c>
      <c r="AU423" s="17" t="s">
        <v>83</v>
      </c>
    </row>
    <row r="424" spans="1:65" s="2" customFormat="1">
      <c r="A424" s="32"/>
      <c r="B424" s="33"/>
      <c r="C424" s="32"/>
      <c r="D424" s="158" t="s">
        <v>139</v>
      </c>
      <c r="E424" s="32"/>
      <c r="F424" s="159" t="s">
        <v>615</v>
      </c>
      <c r="G424" s="32"/>
      <c r="H424" s="32"/>
      <c r="I424" s="155"/>
      <c r="J424" s="32"/>
      <c r="K424" s="32"/>
      <c r="L424" s="33"/>
      <c r="M424" s="156"/>
      <c r="N424" s="157"/>
      <c r="O424" s="58"/>
      <c r="P424" s="58"/>
      <c r="Q424" s="58"/>
      <c r="R424" s="58"/>
      <c r="S424" s="58"/>
      <c r="T424" s="59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T424" s="17" t="s">
        <v>139</v>
      </c>
      <c r="AU424" s="17" t="s">
        <v>83</v>
      </c>
    </row>
    <row r="425" spans="1:65" s="2" customFormat="1" ht="21.75" customHeight="1">
      <c r="A425" s="32"/>
      <c r="B425" s="139"/>
      <c r="C425" s="183" t="s">
        <v>616</v>
      </c>
      <c r="D425" s="183" t="s">
        <v>233</v>
      </c>
      <c r="E425" s="184" t="s">
        <v>617</v>
      </c>
      <c r="F425" s="185" t="s">
        <v>618</v>
      </c>
      <c r="G425" s="186" t="s">
        <v>165</v>
      </c>
      <c r="H425" s="187">
        <v>128.1</v>
      </c>
      <c r="I425" s="188"/>
      <c r="J425" s="189">
        <f>ROUND(I425*H425,2)</f>
        <v>0</v>
      </c>
      <c r="K425" s="185" t="s">
        <v>134</v>
      </c>
      <c r="L425" s="190"/>
      <c r="M425" s="191" t="s">
        <v>1</v>
      </c>
      <c r="N425" s="192" t="s">
        <v>38</v>
      </c>
      <c r="O425" s="58"/>
      <c r="P425" s="149">
        <f>O425*H425</f>
        <v>0</v>
      </c>
      <c r="Q425" s="149">
        <v>1E-4</v>
      </c>
      <c r="R425" s="149">
        <f>Q425*H425</f>
        <v>1.281E-2</v>
      </c>
      <c r="S425" s="149">
        <v>0</v>
      </c>
      <c r="T425" s="150">
        <f>S425*H425</f>
        <v>0</v>
      </c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R425" s="151" t="s">
        <v>619</v>
      </c>
      <c r="AT425" s="151" t="s">
        <v>233</v>
      </c>
      <c r="AU425" s="151" t="s">
        <v>83</v>
      </c>
      <c r="AY425" s="17" t="s">
        <v>128</v>
      </c>
      <c r="BE425" s="152">
        <f>IF(N425="základní",J425,0)</f>
        <v>0</v>
      </c>
      <c r="BF425" s="152">
        <f>IF(N425="snížená",J425,0)</f>
        <v>0</v>
      </c>
      <c r="BG425" s="152">
        <f>IF(N425="zákl. přenesená",J425,0)</f>
        <v>0</v>
      </c>
      <c r="BH425" s="152">
        <f>IF(N425="sníž. přenesená",J425,0)</f>
        <v>0</v>
      </c>
      <c r="BI425" s="152">
        <f>IF(N425="nulová",J425,0)</f>
        <v>0</v>
      </c>
      <c r="BJ425" s="17" t="s">
        <v>78</v>
      </c>
      <c r="BK425" s="152">
        <f>ROUND(I425*H425,2)</f>
        <v>0</v>
      </c>
      <c r="BL425" s="17" t="s">
        <v>619</v>
      </c>
      <c r="BM425" s="151" t="s">
        <v>620</v>
      </c>
    </row>
    <row r="426" spans="1:65" s="2" customFormat="1">
      <c r="A426" s="32"/>
      <c r="B426" s="33"/>
      <c r="C426" s="32"/>
      <c r="D426" s="153" t="s">
        <v>137</v>
      </c>
      <c r="E426" s="32"/>
      <c r="F426" s="154" t="s">
        <v>621</v>
      </c>
      <c r="G426" s="32"/>
      <c r="H426" s="32"/>
      <c r="I426" s="155"/>
      <c r="J426" s="32"/>
      <c r="K426" s="32"/>
      <c r="L426" s="33"/>
      <c r="M426" s="156"/>
      <c r="N426" s="157"/>
      <c r="O426" s="58"/>
      <c r="P426" s="58"/>
      <c r="Q426" s="58"/>
      <c r="R426" s="58"/>
      <c r="S426" s="58"/>
      <c r="T426" s="59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T426" s="17" t="s">
        <v>137</v>
      </c>
      <c r="AU426" s="17" t="s">
        <v>83</v>
      </c>
    </row>
    <row r="427" spans="1:65" s="13" customFormat="1">
      <c r="B427" s="160"/>
      <c r="D427" s="153" t="s">
        <v>141</v>
      </c>
      <c r="F427" s="162" t="s">
        <v>622</v>
      </c>
      <c r="H427" s="163">
        <v>128.1</v>
      </c>
      <c r="I427" s="164"/>
      <c r="L427" s="160"/>
      <c r="M427" s="165"/>
      <c r="N427" s="166"/>
      <c r="O427" s="166"/>
      <c r="P427" s="166"/>
      <c r="Q427" s="166"/>
      <c r="R427" s="166"/>
      <c r="S427" s="166"/>
      <c r="T427" s="167"/>
      <c r="AT427" s="161" t="s">
        <v>141</v>
      </c>
      <c r="AU427" s="161" t="s">
        <v>83</v>
      </c>
      <c r="AV427" s="13" t="s">
        <v>83</v>
      </c>
      <c r="AW427" s="13" t="s">
        <v>3</v>
      </c>
      <c r="AX427" s="13" t="s">
        <v>78</v>
      </c>
      <c r="AY427" s="161" t="s">
        <v>128</v>
      </c>
    </row>
    <row r="428" spans="1:65" s="12" customFormat="1" ht="25.9" customHeight="1">
      <c r="B428" s="126"/>
      <c r="D428" s="127" t="s">
        <v>72</v>
      </c>
      <c r="E428" s="128" t="s">
        <v>623</v>
      </c>
      <c r="F428" s="128" t="s">
        <v>624</v>
      </c>
      <c r="I428" s="129"/>
      <c r="J428" s="130">
        <f>BK428</f>
        <v>0</v>
      </c>
      <c r="L428" s="126"/>
      <c r="M428" s="131"/>
      <c r="N428" s="132"/>
      <c r="O428" s="132"/>
      <c r="P428" s="133">
        <f>P429+P445</f>
        <v>0</v>
      </c>
      <c r="Q428" s="132"/>
      <c r="R428" s="133">
        <f>R429+R445</f>
        <v>0</v>
      </c>
      <c r="S428" s="132"/>
      <c r="T428" s="134">
        <f>T429+T445</f>
        <v>0</v>
      </c>
      <c r="AR428" s="127" t="s">
        <v>162</v>
      </c>
      <c r="AT428" s="135" t="s">
        <v>72</v>
      </c>
      <c r="AU428" s="135" t="s">
        <v>73</v>
      </c>
      <c r="AY428" s="127" t="s">
        <v>128</v>
      </c>
      <c r="BK428" s="136">
        <f>BK429+BK445</f>
        <v>0</v>
      </c>
    </row>
    <row r="429" spans="1:65" s="12" customFormat="1" ht="22.9" customHeight="1">
      <c r="B429" s="126"/>
      <c r="D429" s="127" t="s">
        <v>72</v>
      </c>
      <c r="E429" s="137" t="s">
        <v>625</v>
      </c>
      <c r="F429" s="137" t="s">
        <v>626</v>
      </c>
      <c r="I429" s="129"/>
      <c r="J429" s="138">
        <f>BK429</f>
        <v>0</v>
      </c>
      <c r="L429" s="126"/>
      <c r="M429" s="131"/>
      <c r="N429" s="132"/>
      <c r="O429" s="132"/>
      <c r="P429" s="133">
        <f>SUM(P430:P444)</f>
        <v>0</v>
      </c>
      <c r="Q429" s="132"/>
      <c r="R429" s="133">
        <f>SUM(R430:R444)</f>
        <v>0</v>
      </c>
      <c r="S429" s="132"/>
      <c r="T429" s="134">
        <f>SUM(T430:T444)</f>
        <v>0</v>
      </c>
      <c r="AR429" s="127" t="s">
        <v>162</v>
      </c>
      <c r="AT429" s="135" t="s">
        <v>72</v>
      </c>
      <c r="AU429" s="135" t="s">
        <v>78</v>
      </c>
      <c r="AY429" s="127" t="s">
        <v>128</v>
      </c>
      <c r="BK429" s="136">
        <f>SUM(BK430:BK444)</f>
        <v>0</v>
      </c>
    </row>
    <row r="430" spans="1:65" s="2" customFormat="1" ht="16.5" customHeight="1">
      <c r="A430" s="32"/>
      <c r="B430" s="139"/>
      <c r="C430" s="140" t="s">
        <v>627</v>
      </c>
      <c r="D430" s="140" t="s">
        <v>130</v>
      </c>
      <c r="E430" s="141" t="s">
        <v>628</v>
      </c>
      <c r="F430" s="142" t="s">
        <v>629</v>
      </c>
      <c r="G430" s="143" t="s">
        <v>513</v>
      </c>
      <c r="H430" s="144">
        <v>1</v>
      </c>
      <c r="I430" s="145"/>
      <c r="J430" s="146">
        <f>ROUND(I430*H430,2)</f>
        <v>0</v>
      </c>
      <c r="K430" s="142" t="s">
        <v>134</v>
      </c>
      <c r="L430" s="33"/>
      <c r="M430" s="147" t="s">
        <v>1</v>
      </c>
      <c r="N430" s="148" t="s">
        <v>38</v>
      </c>
      <c r="O430" s="58"/>
      <c r="P430" s="149">
        <f>O430*H430</f>
        <v>0</v>
      </c>
      <c r="Q430" s="149">
        <v>0</v>
      </c>
      <c r="R430" s="149">
        <f>Q430*H430</f>
        <v>0</v>
      </c>
      <c r="S430" s="149">
        <v>0</v>
      </c>
      <c r="T430" s="150">
        <f>S430*H430</f>
        <v>0</v>
      </c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R430" s="151" t="s">
        <v>630</v>
      </c>
      <c r="AT430" s="151" t="s">
        <v>130</v>
      </c>
      <c r="AU430" s="151" t="s">
        <v>83</v>
      </c>
      <c r="AY430" s="17" t="s">
        <v>128</v>
      </c>
      <c r="BE430" s="152">
        <f>IF(N430="základní",J430,0)</f>
        <v>0</v>
      </c>
      <c r="BF430" s="152">
        <f>IF(N430="snížená",J430,0)</f>
        <v>0</v>
      </c>
      <c r="BG430" s="152">
        <f>IF(N430="zákl. přenesená",J430,0)</f>
        <v>0</v>
      </c>
      <c r="BH430" s="152">
        <f>IF(N430="sníž. přenesená",J430,0)</f>
        <v>0</v>
      </c>
      <c r="BI430" s="152">
        <f>IF(N430="nulová",J430,0)</f>
        <v>0</v>
      </c>
      <c r="BJ430" s="17" t="s">
        <v>78</v>
      </c>
      <c r="BK430" s="152">
        <f>ROUND(I430*H430,2)</f>
        <v>0</v>
      </c>
      <c r="BL430" s="17" t="s">
        <v>630</v>
      </c>
      <c r="BM430" s="151" t="s">
        <v>631</v>
      </c>
    </row>
    <row r="431" spans="1:65" s="2" customFormat="1">
      <c r="A431" s="32"/>
      <c r="B431" s="33"/>
      <c r="C431" s="32"/>
      <c r="D431" s="153" t="s">
        <v>137</v>
      </c>
      <c r="E431" s="32"/>
      <c r="F431" s="154" t="s">
        <v>629</v>
      </c>
      <c r="G431" s="32"/>
      <c r="H431" s="32"/>
      <c r="I431" s="155"/>
      <c r="J431" s="32"/>
      <c r="K431" s="32"/>
      <c r="L431" s="33"/>
      <c r="M431" s="156"/>
      <c r="N431" s="157"/>
      <c r="O431" s="58"/>
      <c r="P431" s="58"/>
      <c r="Q431" s="58"/>
      <c r="R431" s="58"/>
      <c r="S431" s="58"/>
      <c r="T431" s="59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T431" s="17" t="s">
        <v>137</v>
      </c>
      <c r="AU431" s="17" t="s">
        <v>83</v>
      </c>
    </row>
    <row r="432" spans="1:65" s="2" customFormat="1">
      <c r="A432" s="32"/>
      <c r="B432" s="33"/>
      <c r="C432" s="32"/>
      <c r="D432" s="158" t="s">
        <v>139</v>
      </c>
      <c r="E432" s="32"/>
      <c r="F432" s="159" t="s">
        <v>632</v>
      </c>
      <c r="G432" s="32"/>
      <c r="H432" s="32"/>
      <c r="I432" s="155"/>
      <c r="J432" s="32"/>
      <c r="K432" s="32"/>
      <c r="L432" s="33"/>
      <c r="M432" s="156"/>
      <c r="N432" s="157"/>
      <c r="O432" s="58"/>
      <c r="P432" s="58"/>
      <c r="Q432" s="58"/>
      <c r="R432" s="58"/>
      <c r="S432" s="58"/>
      <c r="T432" s="59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T432" s="17" t="s">
        <v>139</v>
      </c>
      <c r="AU432" s="17" t="s">
        <v>83</v>
      </c>
    </row>
    <row r="433" spans="1:65" s="13" customFormat="1">
      <c r="B433" s="160"/>
      <c r="D433" s="153" t="s">
        <v>141</v>
      </c>
      <c r="E433" s="161" t="s">
        <v>1</v>
      </c>
      <c r="F433" s="162" t="s">
        <v>633</v>
      </c>
      <c r="H433" s="163">
        <v>1</v>
      </c>
      <c r="I433" s="164"/>
      <c r="L433" s="160"/>
      <c r="M433" s="165"/>
      <c r="N433" s="166"/>
      <c r="O433" s="166"/>
      <c r="P433" s="166"/>
      <c r="Q433" s="166"/>
      <c r="R433" s="166"/>
      <c r="S433" s="166"/>
      <c r="T433" s="167"/>
      <c r="AT433" s="161" t="s">
        <v>141</v>
      </c>
      <c r="AU433" s="161" t="s">
        <v>83</v>
      </c>
      <c r="AV433" s="13" t="s">
        <v>83</v>
      </c>
      <c r="AW433" s="13" t="s">
        <v>30</v>
      </c>
      <c r="AX433" s="13" t="s">
        <v>78</v>
      </c>
      <c r="AY433" s="161" t="s">
        <v>128</v>
      </c>
    </row>
    <row r="434" spans="1:65" s="2" customFormat="1" ht="16.5" customHeight="1">
      <c r="A434" s="32"/>
      <c r="B434" s="139"/>
      <c r="C434" s="140" t="s">
        <v>634</v>
      </c>
      <c r="D434" s="140" t="s">
        <v>130</v>
      </c>
      <c r="E434" s="141" t="s">
        <v>635</v>
      </c>
      <c r="F434" s="142" t="s">
        <v>636</v>
      </c>
      <c r="G434" s="143" t="s">
        <v>513</v>
      </c>
      <c r="H434" s="144">
        <v>1</v>
      </c>
      <c r="I434" s="145"/>
      <c r="J434" s="146">
        <f>ROUND(I434*H434,2)</f>
        <v>0</v>
      </c>
      <c r="K434" s="142" t="s">
        <v>134</v>
      </c>
      <c r="L434" s="33"/>
      <c r="M434" s="147" t="s">
        <v>1</v>
      </c>
      <c r="N434" s="148" t="s">
        <v>38</v>
      </c>
      <c r="O434" s="58"/>
      <c r="P434" s="149">
        <f>O434*H434</f>
        <v>0</v>
      </c>
      <c r="Q434" s="149">
        <v>0</v>
      </c>
      <c r="R434" s="149">
        <f>Q434*H434</f>
        <v>0</v>
      </c>
      <c r="S434" s="149">
        <v>0</v>
      </c>
      <c r="T434" s="150">
        <f>S434*H434</f>
        <v>0</v>
      </c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R434" s="151" t="s">
        <v>630</v>
      </c>
      <c r="AT434" s="151" t="s">
        <v>130</v>
      </c>
      <c r="AU434" s="151" t="s">
        <v>83</v>
      </c>
      <c r="AY434" s="17" t="s">
        <v>128</v>
      </c>
      <c r="BE434" s="152">
        <f>IF(N434="základní",J434,0)</f>
        <v>0</v>
      </c>
      <c r="BF434" s="152">
        <f>IF(N434="snížená",J434,0)</f>
        <v>0</v>
      </c>
      <c r="BG434" s="152">
        <f>IF(N434="zákl. přenesená",J434,0)</f>
        <v>0</v>
      </c>
      <c r="BH434" s="152">
        <f>IF(N434="sníž. přenesená",J434,0)</f>
        <v>0</v>
      </c>
      <c r="BI434" s="152">
        <f>IF(N434="nulová",J434,0)</f>
        <v>0</v>
      </c>
      <c r="BJ434" s="17" t="s">
        <v>78</v>
      </c>
      <c r="BK434" s="152">
        <f>ROUND(I434*H434,2)</f>
        <v>0</v>
      </c>
      <c r="BL434" s="17" t="s">
        <v>630</v>
      </c>
      <c r="BM434" s="151" t="s">
        <v>637</v>
      </c>
    </row>
    <row r="435" spans="1:65" s="2" customFormat="1">
      <c r="A435" s="32"/>
      <c r="B435" s="33"/>
      <c r="C435" s="32"/>
      <c r="D435" s="153" t="s">
        <v>137</v>
      </c>
      <c r="E435" s="32"/>
      <c r="F435" s="154" t="s">
        <v>636</v>
      </c>
      <c r="G435" s="32"/>
      <c r="H435" s="32"/>
      <c r="I435" s="155"/>
      <c r="J435" s="32"/>
      <c r="K435" s="32"/>
      <c r="L435" s="33"/>
      <c r="M435" s="156"/>
      <c r="N435" s="157"/>
      <c r="O435" s="58"/>
      <c r="P435" s="58"/>
      <c r="Q435" s="58"/>
      <c r="R435" s="58"/>
      <c r="S435" s="58"/>
      <c r="T435" s="59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T435" s="17" t="s">
        <v>137</v>
      </c>
      <c r="AU435" s="17" t="s">
        <v>83</v>
      </c>
    </row>
    <row r="436" spans="1:65" s="2" customFormat="1">
      <c r="A436" s="32"/>
      <c r="B436" s="33"/>
      <c r="C436" s="32"/>
      <c r="D436" s="158" t="s">
        <v>139</v>
      </c>
      <c r="E436" s="32"/>
      <c r="F436" s="159" t="s">
        <v>638</v>
      </c>
      <c r="G436" s="32"/>
      <c r="H436" s="32"/>
      <c r="I436" s="155"/>
      <c r="J436" s="32"/>
      <c r="K436" s="32"/>
      <c r="L436" s="33"/>
      <c r="M436" s="156"/>
      <c r="N436" s="157"/>
      <c r="O436" s="58"/>
      <c r="P436" s="58"/>
      <c r="Q436" s="58"/>
      <c r="R436" s="58"/>
      <c r="S436" s="58"/>
      <c r="T436" s="59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T436" s="17" t="s">
        <v>139</v>
      </c>
      <c r="AU436" s="17" t="s">
        <v>83</v>
      </c>
    </row>
    <row r="437" spans="1:65" s="13" customFormat="1">
      <c r="B437" s="160"/>
      <c r="D437" s="153" t="s">
        <v>141</v>
      </c>
      <c r="E437" s="161" t="s">
        <v>1</v>
      </c>
      <c r="F437" s="162" t="s">
        <v>639</v>
      </c>
      <c r="H437" s="163">
        <v>1</v>
      </c>
      <c r="I437" s="164"/>
      <c r="L437" s="160"/>
      <c r="M437" s="165"/>
      <c r="N437" s="166"/>
      <c r="O437" s="166"/>
      <c r="P437" s="166"/>
      <c r="Q437" s="166"/>
      <c r="R437" s="166"/>
      <c r="S437" s="166"/>
      <c r="T437" s="167"/>
      <c r="AT437" s="161" t="s">
        <v>141</v>
      </c>
      <c r="AU437" s="161" t="s">
        <v>83</v>
      </c>
      <c r="AV437" s="13" t="s">
        <v>83</v>
      </c>
      <c r="AW437" s="13" t="s">
        <v>30</v>
      </c>
      <c r="AX437" s="13" t="s">
        <v>78</v>
      </c>
      <c r="AY437" s="161" t="s">
        <v>128</v>
      </c>
    </row>
    <row r="438" spans="1:65" s="2" customFormat="1" ht="16.5" customHeight="1">
      <c r="A438" s="32"/>
      <c r="B438" s="139"/>
      <c r="C438" s="140" t="s">
        <v>640</v>
      </c>
      <c r="D438" s="140" t="s">
        <v>130</v>
      </c>
      <c r="E438" s="141" t="s">
        <v>641</v>
      </c>
      <c r="F438" s="142" t="s">
        <v>642</v>
      </c>
      <c r="G438" s="143" t="s">
        <v>513</v>
      </c>
      <c r="H438" s="144">
        <v>1</v>
      </c>
      <c r="I438" s="145"/>
      <c r="J438" s="146">
        <f>ROUND(I438*H438,2)</f>
        <v>0</v>
      </c>
      <c r="K438" s="142" t="s">
        <v>134</v>
      </c>
      <c r="L438" s="33"/>
      <c r="M438" s="147" t="s">
        <v>1</v>
      </c>
      <c r="N438" s="148" t="s">
        <v>38</v>
      </c>
      <c r="O438" s="58"/>
      <c r="P438" s="149">
        <f>O438*H438</f>
        <v>0</v>
      </c>
      <c r="Q438" s="149">
        <v>0</v>
      </c>
      <c r="R438" s="149">
        <f>Q438*H438</f>
        <v>0</v>
      </c>
      <c r="S438" s="149">
        <v>0</v>
      </c>
      <c r="T438" s="150">
        <f>S438*H438</f>
        <v>0</v>
      </c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R438" s="151" t="s">
        <v>630</v>
      </c>
      <c r="AT438" s="151" t="s">
        <v>130</v>
      </c>
      <c r="AU438" s="151" t="s">
        <v>83</v>
      </c>
      <c r="AY438" s="17" t="s">
        <v>128</v>
      </c>
      <c r="BE438" s="152">
        <f>IF(N438="základní",J438,0)</f>
        <v>0</v>
      </c>
      <c r="BF438" s="152">
        <f>IF(N438="snížená",J438,0)</f>
        <v>0</v>
      </c>
      <c r="BG438" s="152">
        <f>IF(N438="zákl. přenesená",J438,0)</f>
        <v>0</v>
      </c>
      <c r="BH438" s="152">
        <f>IF(N438="sníž. přenesená",J438,0)</f>
        <v>0</v>
      </c>
      <c r="BI438" s="152">
        <f>IF(N438="nulová",J438,0)</f>
        <v>0</v>
      </c>
      <c r="BJ438" s="17" t="s">
        <v>78</v>
      </c>
      <c r="BK438" s="152">
        <f>ROUND(I438*H438,2)</f>
        <v>0</v>
      </c>
      <c r="BL438" s="17" t="s">
        <v>630</v>
      </c>
      <c r="BM438" s="151" t="s">
        <v>643</v>
      </c>
    </row>
    <row r="439" spans="1:65" s="2" customFormat="1">
      <c r="A439" s="32"/>
      <c r="B439" s="33"/>
      <c r="C439" s="32"/>
      <c r="D439" s="153" t="s">
        <v>137</v>
      </c>
      <c r="E439" s="32"/>
      <c r="F439" s="154" t="s">
        <v>642</v>
      </c>
      <c r="G439" s="32"/>
      <c r="H439" s="32"/>
      <c r="I439" s="155"/>
      <c r="J439" s="32"/>
      <c r="K439" s="32"/>
      <c r="L439" s="33"/>
      <c r="M439" s="156"/>
      <c r="N439" s="157"/>
      <c r="O439" s="58"/>
      <c r="P439" s="58"/>
      <c r="Q439" s="58"/>
      <c r="R439" s="58"/>
      <c r="S439" s="58"/>
      <c r="T439" s="59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T439" s="17" t="s">
        <v>137</v>
      </c>
      <c r="AU439" s="17" t="s">
        <v>83</v>
      </c>
    </row>
    <row r="440" spans="1:65" s="2" customFormat="1">
      <c r="A440" s="32"/>
      <c r="B440" s="33"/>
      <c r="C440" s="32"/>
      <c r="D440" s="158" t="s">
        <v>139</v>
      </c>
      <c r="E440" s="32"/>
      <c r="F440" s="159" t="s">
        <v>644</v>
      </c>
      <c r="G440" s="32"/>
      <c r="H440" s="32"/>
      <c r="I440" s="155"/>
      <c r="J440" s="32"/>
      <c r="K440" s="32"/>
      <c r="L440" s="33"/>
      <c r="M440" s="156"/>
      <c r="N440" s="157"/>
      <c r="O440" s="58"/>
      <c r="P440" s="58"/>
      <c r="Q440" s="58"/>
      <c r="R440" s="58"/>
      <c r="S440" s="58"/>
      <c r="T440" s="59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T440" s="17" t="s">
        <v>139</v>
      </c>
      <c r="AU440" s="17" t="s">
        <v>83</v>
      </c>
    </row>
    <row r="441" spans="1:65" s="13" customFormat="1">
      <c r="B441" s="160"/>
      <c r="D441" s="153" t="s">
        <v>141</v>
      </c>
      <c r="E441" s="161" t="s">
        <v>1</v>
      </c>
      <c r="F441" s="162" t="s">
        <v>645</v>
      </c>
      <c r="H441" s="163">
        <v>1</v>
      </c>
      <c r="I441" s="164"/>
      <c r="L441" s="160"/>
      <c r="M441" s="165"/>
      <c r="N441" s="166"/>
      <c r="O441" s="166"/>
      <c r="P441" s="166"/>
      <c r="Q441" s="166"/>
      <c r="R441" s="166"/>
      <c r="S441" s="166"/>
      <c r="T441" s="167"/>
      <c r="AT441" s="161" t="s">
        <v>141</v>
      </c>
      <c r="AU441" s="161" t="s">
        <v>83</v>
      </c>
      <c r="AV441" s="13" t="s">
        <v>83</v>
      </c>
      <c r="AW441" s="13" t="s">
        <v>30</v>
      </c>
      <c r="AX441" s="13" t="s">
        <v>78</v>
      </c>
      <c r="AY441" s="161" t="s">
        <v>128</v>
      </c>
    </row>
    <row r="442" spans="1:65" s="2" customFormat="1" ht="16.5" customHeight="1">
      <c r="A442" s="32"/>
      <c r="B442" s="139"/>
      <c r="C442" s="140" t="s">
        <v>646</v>
      </c>
      <c r="D442" s="140" t="s">
        <v>130</v>
      </c>
      <c r="E442" s="141" t="s">
        <v>647</v>
      </c>
      <c r="F442" s="142" t="s">
        <v>648</v>
      </c>
      <c r="G442" s="143" t="s">
        <v>513</v>
      </c>
      <c r="H442" s="144">
        <v>1</v>
      </c>
      <c r="I442" s="145"/>
      <c r="J442" s="146">
        <f>ROUND(I442*H442,2)</f>
        <v>0</v>
      </c>
      <c r="K442" s="142" t="s">
        <v>134</v>
      </c>
      <c r="L442" s="33"/>
      <c r="M442" s="147" t="s">
        <v>1</v>
      </c>
      <c r="N442" s="148" t="s">
        <v>38</v>
      </c>
      <c r="O442" s="58"/>
      <c r="P442" s="149">
        <f>O442*H442</f>
        <v>0</v>
      </c>
      <c r="Q442" s="149">
        <v>0</v>
      </c>
      <c r="R442" s="149">
        <f>Q442*H442</f>
        <v>0</v>
      </c>
      <c r="S442" s="149">
        <v>0</v>
      </c>
      <c r="T442" s="150">
        <f>S442*H442</f>
        <v>0</v>
      </c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R442" s="151" t="s">
        <v>630</v>
      </c>
      <c r="AT442" s="151" t="s">
        <v>130</v>
      </c>
      <c r="AU442" s="151" t="s">
        <v>83</v>
      </c>
      <c r="AY442" s="17" t="s">
        <v>128</v>
      </c>
      <c r="BE442" s="152">
        <f>IF(N442="základní",J442,0)</f>
        <v>0</v>
      </c>
      <c r="BF442" s="152">
        <f>IF(N442="snížená",J442,0)</f>
        <v>0</v>
      </c>
      <c r="BG442" s="152">
        <f>IF(N442="zákl. přenesená",J442,0)</f>
        <v>0</v>
      </c>
      <c r="BH442" s="152">
        <f>IF(N442="sníž. přenesená",J442,0)</f>
        <v>0</v>
      </c>
      <c r="BI442" s="152">
        <f>IF(N442="nulová",J442,0)</f>
        <v>0</v>
      </c>
      <c r="BJ442" s="17" t="s">
        <v>78</v>
      </c>
      <c r="BK442" s="152">
        <f>ROUND(I442*H442,2)</f>
        <v>0</v>
      </c>
      <c r="BL442" s="17" t="s">
        <v>630</v>
      </c>
      <c r="BM442" s="151" t="s">
        <v>649</v>
      </c>
    </row>
    <row r="443" spans="1:65" s="2" customFormat="1">
      <c r="A443" s="32"/>
      <c r="B443" s="33"/>
      <c r="C443" s="32"/>
      <c r="D443" s="153" t="s">
        <v>137</v>
      </c>
      <c r="E443" s="32"/>
      <c r="F443" s="154" t="s">
        <v>648</v>
      </c>
      <c r="G443" s="32"/>
      <c r="H443" s="32"/>
      <c r="I443" s="155"/>
      <c r="J443" s="32"/>
      <c r="K443" s="32"/>
      <c r="L443" s="33"/>
      <c r="M443" s="156"/>
      <c r="N443" s="157"/>
      <c r="O443" s="58"/>
      <c r="P443" s="58"/>
      <c r="Q443" s="58"/>
      <c r="R443" s="58"/>
      <c r="S443" s="58"/>
      <c r="T443" s="59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T443" s="17" t="s">
        <v>137</v>
      </c>
      <c r="AU443" s="17" t="s">
        <v>83</v>
      </c>
    </row>
    <row r="444" spans="1:65" s="2" customFormat="1">
      <c r="A444" s="32"/>
      <c r="B444" s="33"/>
      <c r="C444" s="32"/>
      <c r="D444" s="158" t="s">
        <v>139</v>
      </c>
      <c r="E444" s="32"/>
      <c r="F444" s="159" t="s">
        <v>650</v>
      </c>
      <c r="G444" s="32"/>
      <c r="H444" s="32"/>
      <c r="I444" s="155"/>
      <c r="J444" s="32"/>
      <c r="K444" s="32"/>
      <c r="L444" s="33"/>
      <c r="M444" s="156"/>
      <c r="N444" s="157"/>
      <c r="O444" s="58"/>
      <c r="P444" s="58"/>
      <c r="Q444" s="58"/>
      <c r="R444" s="58"/>
      <c r="S444" s="58"/>
      <c r="T444" s="59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T444" s="17" t="s">
        <v>139</v>
      </c>
      <c r="AU444" s="17" t="s">
        <v>83</v>
      </c>
    </row>
    <row r="445" spans="1:65" s="12" customFormat="1" ht="22.9" customHeight="1">
      <c r="B445" s="126"/>
      <c r="D445" s="127" t="s">
        <v>72</v>
      </c>
      <c r="E445" s="137" t="s">
        <v>651</v>
      </c>
      <c r="F445" s="137" t="s">
        <v>652</v>
      </c>
      <c r="I445" s="129"/>
      <c r="J445" s="138">
        <f>BK445</f>
        <v>0</v>
      </c>
      <c r="L445" s="126"/>
      <c r="M445" s="131"/>
      <c r="N445" s="132"/>
      <c r="O445" s="132"/>
      <c r="P445" s="133">
        <f>SUM(P446:P456)</f>
        <v>0</v>
      </c>
      <c r="Q445" s="132"/>
      <c r="R445" s="133">
        <f>SUM(R446:R456)</f>
        <v>0</v>
      </c>
      <c r="S445" s="132"/>
      <c r="T445" s="134">
        <f>SUM(T446:T456)</f>
        <v>0</v>
      </c>
      <c r="AR445" s="127" t="s">
        <v>162</v>
      </c>
      <c r="AT445" s="135" t="s">
        <v>72</v>
      </c>
      <c r="AU445" s="135" t="s">
        <v>78</v>
      </c>
      <c r="AY445" s="127" t="s">
        <v>128</v>
      </c>
      <c r="BK445" s="136">
        <f>SUM(BK446:BK456)</f>
        <v>0</v>
      </c>
    </row>
    <row r="446" spans="1:65" s="2" customFormat="1" ht="16.5" customHeight="1">
      <c r="A446" s="32"/>
      <c r="B446" s="139"/>
      <c r="C446" s="140" t="s">
        <v>653</v>
      </c>
      <c r="D446" s="140" t="s">
        <v>130</v>
      </c>
      <c r="E446" s="141" t="s">
        <v>654</v>
      </c>
      <c r="F446" s="142" t="s">
        <v>655</v>
      </c>
      <c r="G446" s="143" t="s">
        <v>513</v>
      </c>
      <c r="H446" s="144">
        <v>1</v>
      </c>
      <c r="I446" s="145"/>
      <c r="J446" s="146">
        <f>ROUND(I446*H446,2)</f>
        <v>0</v>
      </c>
      <c r="K446" s="142" t="s">
        <v>134</v>
      </c>
      <c r="L446" s="33"/>
      <c r="M446" s="147" t="s">
        <v>1</v>
      </c>
      <c r="N446" s="148" t="s">
        <v>38</v>
      </c>
      <c r="O446" s="58"/>
      <c r="P446" s="149">
        <f>O446*H446</f>
        <v>0</v>
      </c>
      <c r="Q446" s="149">
        <v>0</v>
      </c>
      <c r="R446" s="149">
        <f>Q446*H446</f>
        <v>0</v>
      </c>
      <c r="S446" s="149">
        <v>0</v>
      </c>
      <c r="T446" s="150">
        <f>S446*H446</f>
        <v>0</v>
      </c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R446" s="151" t="s">
        <v>630</v>
      </c>
      <c r="AT446" s="151" t="s">
        <v>130</v>
      </c>
      <c r="AU446" s="151" t="s">
        <v>83</v>
      </c>
      <c r="AY446" s="17" t="s">
        <v>128</v>
      </c>
      <c r="BE446" s="152">
        <f>IF(N446="základní",J446,0)</f>
        <v>0</v>
      </c>
      <c r="BF446" s="152">
        <f>IF(N446="snížená",J446,0)</f>
        <v>0</v>
      </c>
      <c r="BG446" s="152">
        <f>IF(N446="zákl. přenesená",J446,0)</f>
        <v>0</v>
      </c>
      <c r="BH446" s="152">
        <f>IF(N446="sníž. přenesená",J446,0)</f>
        <v>0</v>
      </c>
      <c r="BI446" s="152">
        <f>IF(N446="nulová",J446,0)</f>
        <v>0</v>
      </c>
      <c r="BJ446" s="17" t="s">
        <v>78</v>
      </c>
      <c r="BK446" s="152">
        <f>ROUND(I446*H446,2)</f>
        <v>0</v>
      </c>
      <c r="BL446" s="17" t="s">
        <v>630</v>
      </c>
      <c r="BM446" s="151" t="s">
        <v>656</v>
      </c>
    </row>
    <row r="447" spans="1:65" s="2" customFormat="1">
      <c r="A447" s="32"/>
      <c r="B447" s="33"/>
      <c r="C447" s="32"/>
      <c r="D447" s="153" t="s">
        <v>137</v>
      </c>
      <c r="E447" s="32"/>
      <c r="F447" s="154" t="s">
        <v>655</v>
      </c>
      <c r="G447" s="32"/>
      <c r="H447" s="32"/>
      <c r="I447" s="155"/>
      <c r="J447" s="32"/>
      <c r="K447" s="32"/>
      <c r="L447" s="33"/>
      <c r="M447" s="156"/>
      <c r="N447" s="157"/>
      <c r="O447" s="58"/>
      <c r="P447" s="58"/>
      <c r="Q447" s="58"/>
      <c r="R447" s="58"/>
      <c r="S447" s="58"/>
      <c r="T447" s="59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T447" s="17" t="s">
        <v>137</v>
      </c>
      <c r="AU447" s="17" t="s">
        <v>83</v>
      </c>
    </row>
    <row r="448" spans="1:65" s="2" customFormat="1">
      <c r="A448" s="32"/>
      <c r="B448" s="33"/>
      <c r="C448" s="32"/>
      <c r="D448" s="158" t="s">
        <v>139</v>
      </c>
      <c r="E448" s="32"/>
      <c r="F448" s="159" t="s">
        <v>657</v>
      </c>
      <c r="G448" s="32"/>
      <c r="H448" s="32"/>
      <c r="I448" s="155"/>
      <c r="J448" s="32"/>
      <c r="K448" s="32"/>
      <c r="L448" s="33"/>
      <c r="M448" s="156"/>
      <c r="N448" s="157"/>
      <c r="O448" s="58"/>
      <c r="P448" s="58"/>
      <c r="Q448" s="58"/>
      <c r="R448" s="58"/>
      <c r="S448" s="58"/>
      <c r="T448" s="59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T448" s="17" t="s">
        <v>139</v>
      </c>
      <c r="AU448" s="17" t="s">
        <v>83</v>
      </c>
    </row>
    <row r="449" spans="1:65" s="13" customFormat="1" ht="22.5">
      <c r="B449" s="160"/>
      <c r="D449" s="153" t="s">
        <v>141</v>
      </c>
      <c r="E449" s="161" t="s">
        <v>1</v>
      </c>
      <c r="F449" s="162" t="s">
        <v>658</v>
      </c>
      <c r="H449" s="163">
        <v>1</v>
      </c>
      <c r="I449" s="164"/>
      <c r="L449" s="160"/>
      <c r="M449" s="165"/>
      <c r="N449" s="166"/>
      <c r="O449" s="166"/>
      <c r="P449" s="166"/>
      <c r="Q449" s="166"/>
      <c r="R449" s="166"/>
      <c r="S449" s="166"/>
      <c r="T449" s="167"/>
      <c r="AT449" s="161" t="s">
        <v>141</v>
      </c>
      <c r="AU449" s="161" t="s">
        <v>83</v>
      </c>
      <c r="AV449" s="13" t="s">
        <v>83</v>
      </c>
      <c r="AW449" s="13" t="s">
        <v>30</v>
      </c>
      <c r="AX449" s="13" t="s">
        <v>78</v>
      </c>
      <c r="AY449" s="161" t="s">
        <v>128</v>
      </c>
    </row>
    <row r="450" spans="1:65" s="2" customFormat="1" ht="16.5" customHeight="1">
      <c r="A450" s="32"/>
      <c r="B450" s="139"/>
      <c r="C450" s="140" t="s">
        <v>659</v>
      </c>
      <c r="D450" s="140" t="s">
        <v>130</v>
      </c>
      <c r="E450" s="141" t="s">
        <v>660</v>
      </c>
      <c r="F450" s="142" t="s">
        <v>661</v>
      </c>
      <c r="G450" s="143" t="s">
        <v>513</v>
      </c>
      <c r="H450" s="144">
        <v>1</v>
      </c>
      <c r="I450" s="145"/>
      <c r="J450" s="146">
        <f>ROUND(I450*H450,2)</f>
        <v>0</v>
      </c>
      <c r="K450" s="142" t="s">
        <v>134</v>
      </c>
      <c r="L450" s="33"/>
      <c r="M450" s="147" t="s">
        <v>1</v>
      </c>
      <c r="N450" s="148" t="s">
        <v>38</v>
      </c>
      <c r="O450" s="58"/>
      <c r="P450" s="149">
        <f>O450*H450</f>
        <v>0</v>
      </c>
      <c r="Q450" s="149">
        <v>0</v>
      </c>
      <c r="R450" s="149">
        <f>Q450*H450</f>
        <v>0</v>
      </c>
      <c r="S450" s="149">
        <v>0</v>
      </c>
      <c r="T450" s="150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51" t="s">
        <v>630</v>
      </c>
      <c r="AT450" s="151" t="s">
        <v>130</v>
      </c>
      <c r="AU450" s="151" t="s">
        <v>83</v>
      </c>
      <c r="AY450" s="17" t="s">
        <v>128</v>
      </c>
      <c r="BE450" s="152">
        <f>IF(N450="základní",J450,0)</f>
        <v>0</v>
      </c>
      <c r="BF450" s="152">
        <f>IF(N450="snížená",J450,0)</f>
        <v>0</v>
      </c>
      <c r="BG450" s="152">
        <f>IF(N450="zákl. přenesená",J450,0)</f>
        <v>0</v>
      </c>
      <c r="BH450" s="152">
        <f>IF(N450="sníž. přenesená",J450,0)</f>
        <v>0</v>
      </c>
      <c r="BI450" s="152">
        <f>IF(N450="nulová",J450,0)</f>
        <v>0</v>
      </c>
      <c r="BJ450" s="17" t="s">
        <v>78</v>
      </c>
      <c r="BK450" s="152">
        <f>ROUND(I450*H450,2)</f>
        <v>0</v>
      </c>
      <c r="BL450" s="17" t="s">
        <v>630</v>
      </c>
      <c r="BM450" s="151" t="s">
        <v>662</v>
      </c>
    </row>
    <row r="451" spans="1:65" s="2" customFormat="1" ht="19.5">
      <c r="A451" s="32"/>
      <c r="B451" s="33"/>
      <c r="C451" s="32"/>
      <c r="D451" s="153" t="s">
        <v>137</v>
      </c>
      <c r="E451" s="32"/>
      <c r="F451" s="154" t="s">
        <v>663</v>
      </c>
      <c r="G451" s="32"/>
      <c r="H451" s="32"/>
      <c r="I451" s="155"/>
      <c r="J451" s="32"/>
      <c r="K451" s="32"/>
      <c r="L451" s="33"/>
      <c r="M451" s="156"/>
      <c r="N451" s="157"/>
      <c r="O451" s="58"/>
      <c r="P451" s="58"/>
      <c r="Q451" s="58"/>
      <c r="R451" s="58"/>
      <c r="S451" s="58"/>
      <c r="T451" s="59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T451" s="17" t="s">
        <v>137</v>
      </c>
      <c r="AU451" s="17" t="s">
        <v>83</v>
      </c>
    </row>
    <row r="452" spans="1:65" s="2" customFormat="1">
      <c r="A452" s="32"/>
      <c r="B452" s="33"/>
      <c r="C452" s="32"/>
      <c r="D452" s="158" t="s">
        <v>139</v>
      </c>
      <c r="E452" s="32"/>
      <c r="F452" s="159" t="s">
        <v>664</v>
      </c>
      <c r="G452" s="32"/>
      <c r="H452" s="32"/>
      <c r="I452" s="155"/>
      <c r="J452" s="32"/>
      <c r="K452" s="32"/>
      <c r="L452" s="33"/>
      <c r="M452" s="156"/>
      <c r="N452" s="157"/>
      <c r="O452" s="58"/>
      <c r="P452" s="58"/>
      <c r="Q452" s="58"/>
      <c r="R452" s="58"/>
      <c r="S452" s="58"/>
      <c r="T452" s="59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T452" s="17" t="s">
        <v>139</v>
      </c>
      <c r="AU452" s="17" t="s">
        <v>83</v>
      </c>
    </row>
    <row r="453" spans="1:65" s="13" customFormat="1">
      <c r="B453" s="160"/>
      <c r="D453" s="153" t="s">
        <v>141</v>
      </c>
      <c r="E453" s="161" t="s">
        <v>1</v>
      </c>
      <c r="F453" s="162" t="s">
        <v>665</v>
      </c>
      <c r="H453" s="163">
        <v>1</v>
      </c>
      <c r="I453" s="164"/>
      <c r="L453" s="160"/>
      <c r="M453" s="165"/>
      <c r="N453" s="166"/>
      <c r="O453" s="166"/>
      <c r="P453" s="166"/>
      <c r="Q453" s="166"/>
      <c r="R453" s="166"/>
      <c r="S453" s="166"/>
      <c r="T453" s="167"/>
      <c r="AT453" s="161" t="s">
        <v>141</v>
      </c>
      <c r="AU453" s="161" t="s">
        <v>83</v>
      </c>
      <c r="AV453" s="13" t="s">
        <v>83</v>
      </c>
      <c r="AW453" s="13" t="s">
        <v>30</v>
      </c>
      <c r="AX453" s="13" t="s">
        <v>78</v>
      </c>
      <c r="AY453" s="161" t="s">
        <v>128</v>
      </c>
    </row>
    <row r="454" spans="1:65" s="2" customFormat="1" ht="16.5" customHeight="1">
      <c r="A454" s="32"/>
      <c r="B454" s="139"/>
      <c r="C454" s="140" t="s">
        <v>666</v>
      </c>
      <c r="D454" s="140" t="s">
        <v>130</v>
      </c>
      <c r="E454" s="141" t="s">
        <v>667</v>
      </c>
      <c r="F454" s="142" t="s">
        <v>668</v>
      </c>
      <c r="G454" s="143" t="s">
        <v>513</v>
      </c>
      <c r="H454" s="144">
        <v>2</v>
      </c>
      <c r="I454" s="145"/>
      <c r="J454" s="146">
        <f>ROUND(I454*H454,2)</f>
        <v>0</v>
      </c>
      <c r="K454" s="142" t="s">
        <v>134</v>
      </c>
      <c r="L454" s="33"/>
      <c r="M454" s="147" t="s">
        <v>1</v>
      </c>
      <c r="N454" s="148" t="s">
        <v>38</v>
      </c>
      <c r="O454" s="58"/>
      <c r="P454" s="149">
        <f>O454*H454</f>
        <v>0</v>
      </c>
      <c r="Q454" s="149">
        <v>0</v>
      </c>
      <c r="R454" s="149">
        <f>Q454*H454</f>
        <v>0</v>
      </c>
      <c r="S454" s="149">
        <v>0</v>
      </c>
      <c r="T454" s="150">
        <f>S454*H454</f>
        <v>0</v>
      </c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R454" s="151" t="s">
        <v>630</v>
      </c>
      <c r="AT454" s="151" t="s">
        <v>130</v>
      </c>
      <c r="AU454" s="151" t="s">
        <v>83</v>
      </c>
      <c r="AY454" s="17" t="s">
        <v>128</v>
      </c>
      <c r="BE454" s="152">
        <f>IF(N454="základní",J454,0)</f>
        <v>0</v>
      </c>
      <c r="BF454" s="152">
        <f>IF(N454="snížená",J454,0)</f>
        <v>0</v>
      </c>
      <c r="BG454" s="152">
        <f>IF(N454="zákl. přenesená",J454,0)</f>
        <v>0</v>
      </c>
      <c r="BH454" s="152">
        <f>IF(N454="sníž. přenesená",J454,0)</f>
        <v>0</v>
      </c>
      <c r="BI454" s="152">
        <f>IF(N454="nulová",J454,0)</f>
        <v>0</v>
      </c>
      <c r="BJ454" s="17" t="s">
        <v>78</v>
      </c>
      <c r="BK454" s="152">
        <f>ROUND(I454*H454,2)</f>
        <v>0</v>
      </c>
      <c r="BL454" s="17" t="s">
        <v>630</v>
      </c>
      <c r="BM454" s="151" t="s">
        <v>669</v>
      </c>
    </row>
    <row r="455" spans="1:65" s="2" customFormat="1">
      <c r="A455" s="32"/>
      <c r="B455" s="33"/>
      <c r="C455" s="32"/>
      <c r="D455" s="153" t="s">
        <v>137</v>
      </c>
      <c r="E455" s="32"/>
      <c r="F455" s="154" t="s">
        <v>668</v>
      </c>
      <c r="G455" s="32"/>
      <c r="H455" s="32"/>
      <c r="I455" s="155"/>
      <c r="J455" s="32"/>
      <c r="K455" s="32"/>
      <c r="L455" s="33"/>
      <c r="M455" s="156"/>
      <c r="N455" s="157"/>
      <c r="O455" s="58"/>
      <c r="P455" s="58"/>
      <c r="Q455" s="58"/>
      <c r="R455" s="58"/>
      <c r="S455" s="58"/>
      <c r="T455" s="59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T455" s="17" t="s">
        <v>137</v>
      </c>
      <c r="AU455" s="17" t="s">
        <v>83</v>
      </c>
    </row>
    <row r="456" spans="1:65" s="2" customFormat="1">
      <c r="A456" s="32"/>
      <c r="B456" s="33"/>
      <c r="C456" s="32"/>
      <c r="D456" s="158" t="s">
        <v>139</v>
      </c>
      <c r="E456" s="32"/>
      <c r="F456" s="159" t="s">
        <v>670</v>
      </c>
      <c r="G456" s="32"/>
      <c r="H456" s="32"/>
      <c r="I456" s="155"/>
      <c r="J456" s="32"/>
      <c r="K456" s="32"/>
      <c r="L456" s="33"/>
      <c r="M456" s="193"/>
      <c r="N456" s="194"/>
      <c r="O456" s="195"/>
      <c r="P456" s="195"/>
      <c r="Q456" s="195"/>
      <c r="R456" s="195"/>
      <c r="S456" s="195"/>
      <c r="T456" s="196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T456" s="17" t="s">
        <v>139</v>
      </c>
      <c r="AU456" s="17" t="s">
        <v>83</v>
      </c>
    </row>
    <row r="457" spans="1:65" s="2" customFormat="1" ht="6.95" customHeight="1">
      <c r="A457" s="32"/>
      <c r="B457" s="47"/>
      <c r="C457" s="48"/>
      <c r="D457" s="48"/>
      <c r="E457" s="48"/>
      <c r="F457" s="48"/>
      <c r="G457" s="48"/>
      <c r="H457" s="48"/>
      <c r="I457" s="48"/>
      <c r="J457" s="48"/>
      <c r="K457" s="48"/>
      <c r="L457" s="33"/>
      <c r="M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</row>
  </sheetData>
  <autoFilter ref="C125:K456" xr:uid="{00000000-0009-0000-0000-000001000000}"/>
  <mergeCells count="6">
    <mergeCell ref="E118:H118"/>
    <mergeCell ref="L2:V2"/>
    <mergeCell ref="E7:H7"/>
    <mergeCell ref="E16:H16"/>
    <mergeCell ref="E25:H25"/>
    <mergeCell ref="E85:H85"/>
  </mergeCells>
  <hyperlinks>
    <hyperlink ref="F131" r:id="rId1" xr:uid="{00000000-0004-0000-0100-000000000000}"/>
    <hyperlink ref="F135" r:id="rId2" xr:uid="{00000000-0004-0000-0100-000001000000}"/>
    <hyperlink ref="F139" r:id="rId3" xr:uid="{00000000-0004-0000-0100-000002000000}"/>
    <hyperlink ref="F143" r:id="rId4" xr:uid="{00000000-0004-0000-0100-000003000000}"/>
    <hyperlink ref="F147" r:id="rId5" xr:uid="{00000000-0004-0000-0100-000004000000}"/>
    <hyperlink ref="F153" r:id="rId6" xr:uid="{00000000-0004-0000-0100-000005000000}"/>
    <hyperlink ref="F157" r:id="rId7" xr:uid="{00000000-0004-0000-0100-000006000000}"/>
    <hyperlink ref="F161" r:id="rId8" xr:uid="{00000000-0004-0000-0100-000007000000}"/>
    <hyperlink ref="F165" r:id="rId9" xr:uid="{00000000-0004-0000-0100-000008000000}"/>
    <hyperlink ref="F172" r:id="rId10" xr:uid="{00000000-0004-0000-0100-000009000000}"/>
    <hyperlink ref="F176" r:id="rId11" xr:uid="{00000000-0004-0000-0100-00000A000000}"/>
    <hyperlink ref="F180" r:id="rId12" xr:uid="{00000000-0004-0000-0100-00000B000000}"/>
    <hyperlink ref="F183" r:id="rId13" xr:uid="{00000000-0004-0000-0100-00000C000000}"/>
    <hyperlink ref="F191" r:id="rId14" xr:uid="{00000000-0004-0000-0100-00000D000000}"/>
    <hyperlink ref="F198" r:id="rId15" xr:uid="{00000000-0004-0000-0100-00000E000000}"/>
    <hyperlink ref="F202" r:id="rId16" xr:uid="{00000000-0004-0000-0100-00000F000000}"/>
    <hyperlink ref="F208" r:id="rId17" xr:uid="{00000000-0004-0000-0100-000010000000}"/>
    <hyperlink ref="F212" r:id="rId18" xr:uid="{00000000-0004-0000-0100-000011000000}"/>
    <hyperlink ref="F216" r:id="rId19" xr:uid="{00000000-0004-0000-0100-000012000000}"/>
    <hyperlink ref="F220" r:id="rId20" xr:uid="{00000000-0004-0000-0100-000013000000}"/>
    <hyperlink ref="F223" r:id="rId21" xr:uid="{00000000-0004-0000-0100-000014000000}"/>
    <hyperlink ref="F228" r:id="rId22" xr:uid="{00000000-0004-0000-0100-000015000000}"/>
    <hyperlink ref="F235" r:id="rId23" xr:uid="{00000000-0004-0000-0100-000016000000}"/>
    <hyperlink ref="F240" r:id="rId24" xr:uid="{00000000-0004-0000-0100-000017000000}"/>
    <hyperlink ref="F246" r:id="rId25" xr:uid="{00000000-0004-0000-0100-000018000000}"/>
    <hyperlink ref="F249" r:id="rId26" xr:uid="{00000000-0004-0000-0100-000019000000}"/>
    <hyperlink ref="F253" r:id="rId27" xr:uid="{00000000-0004-0000-0100-00001A000000}"/>
    <hyperlink ref="F257" r:id="rId28" xr:uid="{00000000-0004-0000-0100-00001B000000}"/>
    <hyperlink ref="F260" r:id="rId29" xr:uid="{00000000-0004-0000-0100-00001C000000}"/>
    <hyperlink ref="F264" r:id="rId30" xr:uid="{00000000-0004-0000-0100-00001D000000}"/>
    <hyperlink ref="F268" r:id="rId31" xr:uid="{00000000-0004-0000-0100-00001E000000}"/>
    <hyperlink ref="F272" r:id="rId32" xr:uid="{00000000-0004-0000-0100-00001F000000}"/>
    <hyperlink ref="F276" r:id="rId33" xr:uid="{00000000-0004-0000-0100-000020000000}"/>
    <hyperlink ref="F295" r:id="rId34" xr:uid="{00000000-0004-0000-0100-000021000000}"/>
    <hyperlink ref="F298" r:id="rId35" xr:uid="{00000000-0004-0000-0100-000022000000}"/>
    <hyperlink ref="F301" r:id="rId36" xr:uid="{00000000-0004-0000-0100-000023000000}"/>
    <hyperlink ref="F306" r:id="rId37" xr:uid="{00000000-0004-0000-0100-000024000000}"/>
    <hyperlink ref="F310" r:id="rId38" xr:uid="{00000000-0004-0000-0100-000025000000}"/>
    <hyperlink ref="F314" r:id="rId39" xr:uid="{00000000-0004-0000-0100-000026000000}"/>
    <hyperlink ref="F318" r:id="rId40" xr:uid="{00000000-0004-0000-0100-000027000000}"/>
    <hyperlink ref="F334" r:id="rId41" xr:uid="{00000000-0004-0000-0100-000028000000}"/>
    <hyperlink ref="F340" r:id="rId42" xr:uid="{00000000-0004-0000-0100-000029000000}"/>
    <hyperlink ref="F343" r:id="rId43" xr:uid="{00000000-0004-0000-0100-00002A000000}"/>
    <hyperlink ref="F346" r:id="rId44" xr:uid="{00000000-0004-0000-0100-00002B000000}"/>
    <hyperlink ref="F349" r:id="rId45" xr:uid="{00000000-0004-0000-0100-00002C000000}"/>
    <hyperlink ref="F356" r:id="rId46" xr:uid="{00000000-0004-0000-0100-00002D000000}"/>
    <hyperlink ref="F360" r:id="rId47" xr:uid="{00000000-0004-0000-0100-00002E000000}"/>
    <hyperlink ref="F365" r:id="rId48" xr:uid="{00000000-0004-0000-0100-00002F000000}"/>
    <hyperlink ref="F376" r:id="rId49" xr:uid="{00000000-0004-0000-0100-000030000000}"/>
    <hyperlink ref="F387" r:id="rId50" xr:uid="{00000000-0004-0000-0100-000031000000}"/>
    <hyperlink ref="F394" r:id="rId51" xr:uid="{00000000-0004-0000-0100-000032000000}"/>
    <hyperlink ref="F400" r:id="rId52" xr:uid="{00000000-0004-0000-0100-000033000000}"/>
    <hyperlink ref="F405" r:id="rId53" xr:uid="{00000000-0004-0000-0100-000034000000}"/>
    <hyperlink ref="F410" r:id="rId54" xr:uid="{00000000-0004-0000-0100-000035000000}"/>
    <hyperlink ref="F414" r:id="rId55" xr:uid="{00000000-0004-0000-0100-000036000000}"/>
    <hyperlink ref="F418" r:id="rId56" xr:uid="{00000000-0004-0000-0100-000037000000}"/>
    <hyperlink ref="F421" r:id="rId57" xr:uid="{00000000-0004-0000-0100-000038000000}"/>
    <hyperlink ref="F424" r:id="rId58" xr:uid="{00000000-0004-0000-0100-000039000000}"/>
    <hyperlink ref="F432" r:id="rId59" xr:uid="{00000000-0004-0000-0100-00003A000000}"/>
    <hyperlink ref="F436" r:id="rId60" xr:uid="{00000000-0004-0000-0100-00003B000000}"/>
    <hyperlink ref="F440" r:id="rId61" xr:uid="{00000000-0004-0000-0100-00003C000000}"/>
    <hyperlink ref="F444" r:id="rId62" xr:uid="{00000000-0004-0000-0100-00003D000000}"/>
    <hyperlink ref="F448" r:id="rId63" xr:uid="{00000000-0004-0000-0100-00003E000000}"/>
    <hyperlink ref="F452" r:id="rId64" xr:uid="{00000000-0004-0000-0100-00003F000000}"/>
    <hyperlink ref="F456" r:id="rId65" xr:uid="{00000000-0004-0000-0100-00004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3"/>
  <sheetViews>
    <sheetView showGridLines="0" workbookViewId="0"/>
  </sheetViews>
  <sheetFormatPr defaultRowHeight="11.2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8"/>
      <c r="C3" s="19"/>
      <c r="D3" s="19"/>
      <c r="E3" s="19"/>
      <c r="F3" s="19"/>
      <c r="G3" s="19"/>
      <c r="H3" s="20"/>
    </row>
    <row r="4" spans="1:8" s="1" customFormat="1" ht="24.95" customHeight="1">
      <c r="B4" s="20"/>
      <c r="C4" s="21" t="s">
        <v>671</v>
      </c>
      <c r="H4" s="20"/>
    </row>
    <row r="5" spans="1:8" s="1" customFormat="1" ht="12" customHeight="1">
      <c r="B5" s="20"/>
      <c r="C5" s="24" t="s">
        <v>13</v>
      </c>
      <c r="D5" s="240" t="s">
        <v>14</v>
      </c>
      <c r="E5" s="206"/>
      <c r="F5" s="206"/>
      <c r="H5" s="20"/>
    </row>
    <row r="6" spans="1:8" s="1" customFormat="1" ht="36.950000000000003" customHeight="1">
      <c r="B6" s="20"/>
      <c r="C6" s="26" t="s">
        <v>16</v>
      </c>
      <c r="D6" s="237" t="s">
        <v>17</v>
      </c>
      <c r="E6" s="206"/>
      <c r="F6" s="206"/>
      <c r="H6" s="20"/>
    </row>
    <row r="7" spans="1:8" s="1" customFormat="1" ht="16.5" customHeight="1">
      <c r="B7" s="20"/>
      <c r="C7" s="27" t="s">
        <v>22</v>
      </c>
      <c r="D7" s="55" t="str">
        <f>'Rekapitulace stavby'!AN8</f>
        <v>24. 4. 2023</v>
      </c>
      <c r="H7" s="20"/>
    </row>
    <row r="8" spans="1:8" s="2" customFormat="1" ht="10.9" customHeight="1">
      <c r="A8" s="32"/>
      <c r="B8" s="33"/>
      <c r="C8" s="32"/>
      <c r="D8" s="32"/>
      <c r="E8" s="32"/>
      <c r="F8" s="32"/>
      <c r="G8" s="32"/>
      <c r="H8" s="33"/>
    </row>
    <row r="9" spans="1:8" s="11" customFormat="1" ht="29.25" customHeight="1">
      <c r="A9" s="116"/>
      <c r="B9" s="117"/>
      <c r="C9" s="118" t="s">
        <v>54</v>
      </c>
      <c r="D9" s="119" t="s">
        <v>55</v>
      </c>
      <c r="E9" s="119" t="s">
        <v>115</v>
      </c>
      <c r="F9" s="120" t="s">
        <v>672</v>
      </c>
      <c r="G9" s="116"/>
      <c r="H9" s="117"/>
    </row>
    <row r="10" spans="1:8" s="2" customFormat="1" ht="26.45" customHeight="1">
      <c r="A10" s="32"/>
      <c r="B10" s="33"/>
      <c r="C10" s="197" t="s">
        <v>14</v>
      </c>
      <c r="D10" s="197" t="s">
        <v>17</v>
      </c>
      <c r="E10" s="32"/>
      <c r="F10" s="32"/>
      <c r="G10" s="32"/>
      <c r="H10" s="33"/>
    </row>
    <row r="11" spans="1:8" s="2" customFormat="1" ht="16.899999999999999" customHeight="1">
      <c r="A11" s="32"/>
      <c r="B11" s="33"/>
      <c r="C11" s="198" t="s">
        <v>673</v>
      </c>
      <c r="D11" s="199" t="s">
        <v>674</v>
      </c>
      <c r="E11" s="200" t="s">
        <v>1</v>
      </c>
      <c r="F11" s="201">
        <v>139.52000000000001</v>
      </c>
      <c r="G11" s="32"/>
      <c r="H11" s="33"/>
    </row>
    <row r="12" spans="1:8" s="2" customFormat="1" ht="16.899999999999999" customHeight="1">
      <c r="A12" s="32"/>
      <c r="B12" s="33"/>
      <c r="C12" s="198" t="s">
        <v>80</v>
      </c>
      <c r="D12" s="199" t="s">
        <v>81</v>
      </c>
      <c r="E12" s="200" t="s">
        <v>1</v>
      </c>
      <c r="F12" s="201">
        <v>2.72</v>
      </c>
      <c r="G12" s="32"/>
      <c r="H12" s="33"/>
    </row>
    <row r="13" spans="1:8" s="2" customFormat="1" ht="16.899999999999999" customHeight="1">
      <c r="A13" s="32"/>
      <c r="B13" s="33"/>
      <c r="C13" s="202" t="s">
        <v>80</v>
      </c>
      <c r="D13" s="202" t="s">
        <v>193</v>
      </c>
      <c r="E13" s="17" t="s">
        <v>1</v>
      </c>
      <c r="F13" s="203">
        <v>2.72</v>
      </c>
      <c r="G13" s="32"/>
      <c r="H13" s="33"/>
    </row>
    <row r="14" spans="1:8" s="2" customFormat="1" ht="16.899999999999999" customHeight="1">
      <c r="A14" s="32"/>
      <c r="B14" s="33"/>
      <c r="C14" s="204" t="s">
        <v>675</v>
      </c>
      <c r="D14" s="32"/>
      <c r="E14" s="32"/>
      <c r="F14" s="32"/>
      <c r="G14" s="32"/>
      <c r="H14" s="33"/>
    </row>
    <row r="15" spans="1:8" s="2" customFormat="1" ht="22.5">
      <c r="A15" s="32"/>
      <c r="B15" s="33"/>
      <c r="C15" s="202" t="s">
        <v>188</v>
      </c>
      <c r="D15" s="202" t="s">
        <v>189</v>
      </c>
      <c r="E15" s="17" t="s">
        <v>182</v>
      </c>
      <c r="F15" s="203">
        <v>2.72</v>
      </c>
      <c r="G15" s="32"/>
      <c r="H15" s="33"/>
    </row>
    <row r="16" spans="1:8" s="2" customFormat="1" ht="16.899999999999999" customHeight="1">
      <c r="A16" s="32"/>
      <c r="B16" s="33"/>
      <c r="C16" s="202" t="s">
        <v>225</v>
      </c>
      <c r="D16" s="202" t="s">
        <v>226</v>
      </c>
      <c r="E16" s="17" t="s">
        <v>182</v>
      </c>
      <c r="F16" s="203">
        <v>-0.30499999999999999</v>
      </c>
      <c r="G16" s="32"/>
      <c r="H16" s="33"/>
    </row>
    <row r="17" spans="1:8" s="2" customFormat="1" ht="16.899999999999999" customHeight="1">
      <c r="A17" s="32"/>
      <c r="B17" s="33"/>
      <c r="C17" s="198" t="s">
        <v>91</v>
      </c>
      <c r="D17" s="199" t="s">
        <v>92</v>
      </c>
      <c r="E17" s="200" t="s">
        <v>1</v>
      </c>
      <c r="F17" s="201">
        <v>0.55000000000000004</v>
      </c>
      <c r="G17" s="32"/>
      <c r="H17" s="33"/>
    </row>
    <row r="18" spans="1:8" s="2" customFormat="1" ht="16.899999999999999" customHeight="1">
      <c r="A18" s="32"/>
      <c r="B18" s="33"/>
      <c r="C18" s="202" t="s">
        <v>1</v>
      </c>
      <c r="D18" s="202" t="s">
        <v>329</v>
      </c>
      <c r="E18" s="17" t="s">
        <v>1</v>
      </c>
      <c r="F18" s="203">
        <v>0.55000000000000004</v>
      </c>
      <c r="G18" s="32"/>
      <c r="H18" s="33"/>
    </row>
    <row r="19" spans="1:8" s="2" customFormat="1" ht="16.899999999999999" customHeight="1">
      <c r="A19" s="32"/>
      <c r="B19" s="33"/>
      <c r="C19" s="202" t="s">
        <v>91</v>
      </c>
      <c r="D19" s="202" t="s">
        <v>171</v>
      </c>
      <c r="E19" s="17" t="s">
        <v>1</v>
      </c>
      <c r="F19" s="203">
        <v>0.55000000000000004</v>
      </c>
      <c r="G19" s="32"/>
      <c r="H19" s="33"/>
    </row>
    <row r="20" spans="1:8" s="2" customFormat="1" ht="16.899999999999999" customHeight="1">
      <c r="A20" s="32"/>
      <c r="B20" s="33"/>
      <c r="C20" s="204" t="s">
        <v>675</v>
      </c>
      <c r="D20" s="32"/>
      <c r="E20" s="32"/>
      <c r="F20" s="32"/>
      <c r="G20" s="32"/>
      <c r="H20" s="33"/>
    </row>
    <row r="21" spans="1:8" s="2" customFormat="1" ht="16.899999999999999" customHeight="1">
      <c r="A21" s="32"/>
      <c r="B21" s="33"/>
      <c r="C21" s="202" t="s">
        <v>324</v>
      </c>
      <c r="D21" s="202" t="s">
        <v>325</v>
      </c>
      <c r="E21" s="17" t="s">
        <v>182</v>
      </c>
      <c r="F21" s="203">
        <v>0.55000000000000004</v>
      </c>
      <c r="G21" s="32"/>
      <c r="H21" s="33"/>
    </row>
    <row r="22" spans="1:8" s="2" customFormat="1" ht="16.899999999999999" customHeight="1">
      <c r="A22" s="32"/>
      <c r="B22" s="33"/>
      <c r="C22" s="202" t="s">
        <v>225</v>
      </c>
      <c r="D22" s="202" t="s">
        <v>226</v>
      </c>
      <c r="E22" s="17" t="s">
        <v>182</v>
      </c>
      <c r="F22" s="203">
        <v>-0.30499999999999999</v>
      </c>
      <c r="G22" s="32"/>
      <c r="H22" s="33"/>
    </row>
    <row r="23" spans="1:8" s="2" customFormat="1" ht="16.899999999999999" customHeight="1">
      <c r="A23" s="32"/>
      <c r="B23" s="33"/>
      <c r="C23" s="198" t="s">
        <v>88</v>
      </c>
      <c r="D23" s="199" t="s">
        <v>89</v>
      </c>
      <c r="E23" s="200" t="s">
        <v>1</v>
      </c>
      <c r="F23" s="201">
        <v>2.4750000000000001</v>
      </c>
      <c r="G23" s="32"/>
      <c r="H23" s="33"/>
    </row>
    <row r="24" spans="1:8" s="2" customFormat="1" ht="16.899999999999999" customHeight="1">
      <c r="A24" s="32"/>
      <c r="B24" s="33"/>
      <c r="C24" s="202" t="s">
        <v>88</v>
      </c>
      <c r="D24" s="202" t="s">
        <v>243</v>
      </c>
      <c r="E24" s="17" t="s">
        <v>1</v>
      </c>
      <c r="F24" s="203">
        <v>2.4750000000000001</v>
      </c>
      <c r="G24" s="32"/>
      <c r="H24" s="33"/>
    </row>
    <row r="25" spans="1:8" s="2" customFormat="1" ht="16.899999999999999" customHeight="1">
      <c r="A25" s="32"/>
      <c r="B25" s="33"/>
      <c r="C25" s="204" t="s">
        <v>675</v>
      </c>
      <c r="D25" s="32"/>
      <c r="E25" s="32"/>
      <c r="F25" s="32"/>
      <c r="G25" s="32"/>
      <c r="H25" s="33"/>
    </row>
    <row r="26" spans="1:8" s="2" customFormat="1" ht="16.899999999999999" customHeight="1">
      <c r="A26" s="32"/>
      <c r="B26" s="33"/>
      <c r="C26" s="202" t="s">
        <v>238</v>
      </c>
      <c r="D26" s="202" t="s">
        <v>239</v>
      </c>
      <c r="E26" s="17" t="s">
        <v>182</v>
      </c>
      <c r="F26" s="203">
        <v>2.4750000000000001</v>
      </c>
      <c r="G26" s="32"/>
      <c r="H26" s="33"/>
    </row>
    <row r="27" spans="1:8" s="2" customFormat="1" ht="16.899999999999999" customHeight="1">
      <c r="A27" s="32"/>
      <c r="B27" s="33"/>
      <c r="C27" s="202" t="s">
        <v>225</v>
      </c>
      <c r="D27" s="202" t="s">
        <v>226</v>
      </c>
      <c r="E27" s="17" t="s">
        <v>182</v>
      </c>
      <c r="F27" s="203">
        <v>-0.30499999999999999</v>
      </c>
      <c r="G27" s="32"/>
      <c r="H27" s="33"/>
    </row>
    <row r="28" spans="1:8" s="2" customFormat="1" ht="16.899999999999999" customHeight="1">
      <c r="A28" s="32"/>
      <c r="B28" s="33"/>
      <c r="C28" s="198" t="s">
        <v>676</v>
      </c>
      <c r="D28" s="199" t="s">
        <v>677</v>
      </c>
      <c r="E28" s="200" t="s">
        <v>1</v>
      </c>
      <c r="F28" s="201">
        <v>0.57799999999999996</v>
      </c>
      <c r="G28" s="32"/>
      <c r="H28" s="33"/>
    </row>
    <row r="29" spans="1:8" s="2" customFormat="1" ht="16.899999999999999" customHeight="1">
      <c r="A29" s="32"/>
      <c r="B29" s="33"/>
      <c r="C29" s="198" t="s">
        <v>84</v>
      </c>
      <c r="D29" s="199" t="s">
        <v>85</v>
      </c>
      <c r="E29" s="200" t="s">
        <v>1</v>
      </c>
      <c r="F29" s="201">
        <v>-0.30499999999999999</v>
      </c>
      <c r="G29" s="32"/>
      <c r="H29" s="33"/>
    </row>
    <row r="30" spans="1:8" s="2" customFormat="1" ht="16.899999999999999" customHeight="1">
      <c r="A30" s="32"/>
      <c r="B30" s="33"/>
      <c r="C30" s="202" t="s">
        <v>1</v>
      </c>
      <c r="D30" s="202" t="s">
        <v>230</v>
      </c>
      <c r="E30" s="17" t="s">
        <v>1</v>
      </c>
      <c r="F30" s="203">
        <v>0</v>
      </c>
      <c r="G30" s="32"/>
      <c r="H30" s="33"/>
    </row>
    <row r="31" spans="1:8" s="2" customFormat="1" ht="16.899999999999999" customHeight="1">
      <c r="A31" s="32"/>
      <c r="B31" s="33"/>
      <c r="C31" s="202" t="s">
        <v>84</v>
      </c>
      <c r="D31" s="202" t="s">
        <v>231</v>
      </c>
      <c r="E31" s="17" t="s">
        <v>1</v>
      </c>
      <c r="F31" s="203">
        <v>-0.30499999999999999</v>
      </c>
      <c r="G31" s="32"/>
      <c r="H31" s="33"/>
    </row>
    <row r="32" spans="1:8" s="2" customFormat="1" ht="7.35" customHeight="1">
      <c r="A32" s="32"/>
      <c r="B32" s="47"/>
      <c r="C32" s="48"/>
      <c r="D32" s="48"/>
      <c r="E32" s="48"/>
      <c r="F32" s="48"/>
      <c r="G32" s="48"/>
      <c r="H32" s="33"/>
    </row>
    <row r="33" spans="1:8" s="2" customFormat="1">
      <c r="A33" s="32"/>
      <c r="B33" s="32"/>
      <c r="C33" s="32"/>
      <c r="D33" s="32"/>
      <c r="E33" s="32"/>
      <c r="F33" s="32"/>
      <c r="G33" s="32"/>
      <c r="H33" s="32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KM - Město Kroměříž - cho...</vt:lpstr>
      <vt:lpstr>Seznam figur</vt:lpstr>
      <vt:lpstr>'KM - Město Kroměříž - cho...'!Názvy_tisku</vt:lpstr>
      <vt:lpstr>'Rekapitulace stavby'!Názvy_tisku</vt:lpstr>
      <vt:lpstr>'Seznam figur'!Názvy_tisku</vt:lpstr>
      <vt:lpstr>'KM - Město Kroměříž - cho...'!Oblast_tisku</vt:lpstr>
      <vt:lpstr>'Rekapitulace stavby'!Oblast_tisku</vt:lpstr>
      <vt:lpstr>'Seznam figur'!Oblast_tisku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Šárka</dc:creator>
  <cp:lastModifiedBy>Molodčenko Eva</cp:lastModifiedBy>
  <dcterms:created xsi:type="dcterms:W3CDTF">2024-08-09T08:03:00Z</dcterms:created>
  <dcterms:modified xsi:type="dcterms:W3CDTF">2024-08-09T08:54:19Z</dcterms:modified>
</cp:coreProperties>
</file>